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codeName="ThisWorkbook" defaultThemeVersion="124226"/>
  <mc:AlternateContent xmlns:mc="http://schemas.openxmlformats.org/markup-compatibility/2006">
    <mc:Choice Requires="x15">
      <x15ac:absPath xmlns:x15ac="http://schemas.microsoft.com/office/spreadsheetml/2010/11/ac" url="\\swh-muniserver\skenney\"/>
    </mc:Choice>
  </mc:AlternateContent>
  <xr:revisionPtr revIDLastSave="0" documentId="8_{502C0D5C-FAB7-420B-9F0B-3EF4C0D5021D}" xr6:coauthVersionLast="40" xr6:coauthVersionMax="40" xr10:uidLastSave="{00000000-0000-0000-0000-000000000000}"/>
  <bookViews>
    <workbookView xWindow="-120" yWindow="-120" windowWidth="19440" windowHeight="15000" firstSheet="6" activeTab="15" xr2:uid="{00000000-000D-0000-FFFF-FFFF00000000}"/>
  </bookViews>
  <sheets>
    <sheet name="Cover" sheetId="1" r:id="rId1"/>
    <sheet name="35 A Extracts" sheetId="58" r:id="rId2"/>
    <sheet name="General Instructions" sheetId="59" r:id="rId3"/>
    <sheet name="TofC" sheetId="60" r:id="rId4"/>
    <sheet name="Executive Summary" sheetId="61" r:id="rId5"/>
    <sheet name="Blank" sheetId="62" r:id="rId6"/>
    <sheet name="E-1" sheetId="63" r:id="rId7"/>
    <sheet name="E-2" sheetId="64" r:id="rId8"/>
    <sheet name="E-3" sheetId="65" r:id="rId9"/>
    <sheet name="E-4" sheetId="66" r:id="rId10"/>
    <sheet name="E-5" sheetId="67" r:id="rId11"/>
    <sheet name="E-6" sheetId="68" r:id="rId12"/>
    <sheet name="E-7" sheetId="69" r:id="rId13"/>
    <sheet name="E-8" sheetId="70" r:id="rId14"/>
    <sheet name="FS" sheetId="72" r:id="rId15"/>
    <sheet name="F-1" sheetId="73" r:id="rId16"/>
    <sheet name="F-2" sheetId="74" r:id="rId17"/>
    <sheet name="F-3" sheetId="75" r:id="rId18"/>
    <sheet name="F-4" sheetId="76" r:id="rId19"/>
    <sheet name="F-5" sheetId="78" r:id="rId20"/>
    <sheet name="F-6" sheetId="79" r:id="rId21"/>
    <sheet name="F-7" sheetId="80" r:id="rId22"/>
    <sheet name="F-8" sheetId="81" r:id="rId23"/>
    <sheet name="F-9" sheetId="82" r:id="rId24"/>
    <sheet name="F-9a" sheetId="83" r:id="rId25"/>
    <sheet name="F-10" sheetId="84" r:id="rId26"/>
    <sheet name="F-11" sheetId="85" r:id="rId27"/>
    <sheet name="F-12" sheetId="86" r:id="rId28"/>
    <sheet name="F-13" sheetId="87" r:id="rId29"/>
    <sheet name="F-14" sheetId="88" r:id="rId30"/>
    <sheet name="F-15" sheetId="89" r:id="rId31"/>
    <sheet name="F-16" sheetId="114" r:id="rId32"/>
    <sheet name="F-17" sheetId="115" r:id="rId33"/>
    <sheet name="F-18" sheetId="90" r:id="rId34"/>
    <sheet name="F-19" sheetId="91" r:id="rId35"/>
    <sheet name="F-20" sheetId="92" r:id="rId36"/>
    <sheet name="F-21" sheetId="93" r:id="rId37"/>
    <sheet name="F-22" sheetId="94" r:id="rId38"/>
    <sheet name="F-23" sheetId="95" r:id="rId39"/>
    <sheet name="F-24" sheetId="119" r:id="rId40"/>
    <sheet name="F-25" sheetId="125" r:id="rId41"/>
    <sheet name="WS" sheetId="117" r:id="rId42"/>
    <sheet name="W-1" sheetId="97" r:id="rId43"/>
    <sheet name="W-2" sheetId="99" r:id="rId44"/>
    <sheet name="W-3" sheetId="116" r:id="rId45"/>
    <sheet name="W-3 (a)" sheetId="118" r:id="rId46"/>
    <sheet name="W-4" sheetId="103" r:id="rId47"/>
    <sheet name="W-5" sheetId="102" r:id="rId48"/>
    <sheet name="W-5a" sheetId="104" r:id="rId49"/>
    <sheet name="W-6" sheetId="105" r:id="rId50"/>
    <sheet name="W-7" sheetId="106" r:id="rId51"/>
    <sheet name="W-8" sheetId="107" r:id="rId52"/>
    <sheet name="W-9" sheetId="108" r:id="rId53"/>
    <sheet name="W-10" sheetId="109" r:id="rId54"/>
    <sheet name="W-11" sheetId="110" r:id="rId55"/>
    <sheet name="W-12" sheetId="111" r:id="rId56"/>
    <sheet name="SIA" sheetId="124" r:id="rId57"/>
    <sheet name="Revenue Summary" sheetId="120" r:id="rId58"/>
    <sheet name="Capital Reserve Summary" sheetId="121" r:id="rId59"/>
    <sheet name="SIA Update" sheetId="122" r:id="rId60"/>
  </sheets>
  <definedNames>
    <definedName name="_xlnm.Print_Area" localSheetId="1">'35 A Extracts'!$B$1:$F$56</definedName>
    <definedName name="_xlnm.Print_Area" localSheetId="5">Blank!$A$2:$G$47</definedName>
    <definedName name="_xlnm.Print_Area" localSheetId="58">'Capital Reserve Summary'!$A$1:$F$40</definedName>
    <definedName name="_xlnm.Print_Area" localSheetId="0">Cover!$A$2:$G$51</definedName>
    <definedName name="_xlnm.Print_Area" localSheetId="6">'E-1'!$A$2:$G$43</definedName>
    <definedName name="_xlnm.Print_Area" localSheetId="7">'E-2'!$A$1:$G$59</definedName>
    <definedName name="_xlnm.Print_Area" localSheetId="8">'E-3'!$A$1:$I$59</definedName>
    <definedName name="_xlnm.Print_Area" localSheetId="9">'E-4'!$A$1:$I$59</definedName>
    <definedName name="_xlnm.Print_Area" localSheetId="10">'E-5'!$A$1:$G$59</definedName>
    <definedName name="_xlnm.Print_Area" localSheetId="11">'E-6'!$A$1:$I$57</definedName>
    <definedName name="_xlnm.Print_Area" localSheetId="12">'E-7'!$A$1:$I$59</definedName>
    <definedName name="_xlnm.Print_Area" localSheetId="13">'E-8'!$A$1:$I$59</definedName>
    <definedName name="_xlnm.Print_Area" localSheetId="4">'Executive Summary'!$A$2:$G$51</definedName>
    <definedName name="_xlnm.Print_Area" localSheetId="15">'F-1'!$A$1:$H$60</definedName>
    <definedName name="_xlnm.Print_Area" localSheetId="25">'F-10'!$A$1:$F$60</definedName>
    <definedName name="_xlnm.Print_Area" localSheetId="26">'F-11'!$A$1:$F$59</definedName>
    <definedName name="_xlnm.Print_Area" localSheetId="27">'F-12'!$A$1:$G$59</definedName>
    <definedName name="_xlnm.Print_Area" localSheetId="28">'F-13'!$A$1:$H$62</definedName>
    <definedName name="_xlnm.Print_Area" localSheetId="29">'F-14'!$A$1:$K$54</definedName>
    <definedName name="_xlnm.Print_Area" localSheetId="30">'F-15'!$A$1:$I$51</definedName>
    <definedName name="_xlnm.Print_Area" localSheetId="31">'F-16'!$A$1:$K$48</definedName>
    <definedName name="_xlnm.Print_Area" localSheetId="32">'F-17'!$A$1:$L$49</definedName>
    <definedName name="_xlnm.Print_Area" localSheetId="33">'F-18'!$A$1:$G$58</definedName>
    <definedName name="_xlnm.Print_Area" localSheetId="34">'F-19'!$A$1:$I$52</definedName>
    <definedName name="_xlnm.Print_Area" localSheetId="16">'F-2'!$A$1:$H$60</definedName>
    <definedName name="_xlnm.Print_Area" localSheetId="35">'F-20'!$A$1:$J$70</definedName>
    <definedName name="_xlnm.Print_Area" localSheetId="36">'F-21'!$A$1:$H$55</definedName>
    <definedName name="_xlnm.Print_Area" localSheetId="37">'F-22'!$A$1:$H$61</definedName>
    <definedName name="_xlnm.Print_Area" localSheetId="38">'F-23'!$A$1:$H$58</definedName>
    <definedName name="_xlnm.Print_Area" localSheetId="39">'F-24'!$A$1:$H$44</definedName>
    <definedName name="_xlnm.Print_Area" localSheetId="40">'F-25'!$A$1:$H$44</definedName>
    <definedName name="_xlnm.Print_Area" localSheetId="17">'F-3'!$A$1:$H$60</definedName>
    <definedName name="_xlnm.Print_Area" localSheetId="18">'F-4'!$A$1:$H$59</definedName>
    <definedName name="_xlnm.Print_Area" localSheetId="19">'F-5'!$A$1:$I$54</definedName>
    <definedName name="_xlnm.Print_Area" localSheetId="20">'F-6'!$A$1:$H$59</definedName>
    <definedName name="_xlnm.Print_Area" localSheetId="21">'F-7'!$A$1:$G$59</definedName>
    <definedName name="_xlnm.Print_Area" localSheetId="22">'F-8'!$A$1:$H$61</definedName>
    <definedName name="_xlnm.Print_Area" localSheetId="23">'F-9'!$A$1:$I$54</definedName>
    <definedName name="_xlnm.Print_Area" localSheetId="24">'F-9a'!$A$1:$P$47</definedName>
    <definedName name="_xlnm.Print_Area" localSheetId="14">FS!$A$2:$G$51</definedName>
    <definedName name="_xlnm.Print_Area" localSheetId="2">'General Instructions'!$A$2:$G$54</definedName>
    <definedName name="_xlnm.Print_Area" localSheetId="57">'Revenue Summary'!$A$1:$G$40</definedName>
    <definedName name="_xlnm.Print_Area" localSheetId="56">SIA!$A$2:$G$51</definedName>
    <definedName name="_xlnm.Print_Area" localSheetId="59">'SIA Update'!$A$1:$K$40</definedName>
    <definedName name="_xlnm.Print_Area" localSheetId="3">TofC!$A$1:$F$58</definedName>
    <definedName name="_xlnm.Print_Area" localSheetId="42">'W-1'!$A$1:$I$60</definedName>
    <definedName name="_xlnm.Print_Area" localSheetId="53">'W-10'!$A$1:$L$58</definedName>
    <definedName name="_xlnm.Print_Area" localSheetId="54">'W-11'!$A$1:$K$52</definedName>
    <definedName name="_xlnm.Print_Area" localSheetId="55">'W-12'!$A$1:$I$66</definedName>
    <definedName name="_xlnm.Print_Area" localSheetId="43">'W-2'!$A$1:$H$62</definedName>
    <definedName name="_xlnm.Print_Area" localSheetId="44">'W-3'!$A$1:$I$42</definedName>
    <definedName name="_xlnm.Print_Area" localSheetId="45">'W-3 (a)'!$A$1:$F$42</definedName>
    <definedName name="_xlnm.Print_Area" localSheetId="46">'W-4'!$A$1:$I$62</definedName>
    <definedName name="_xlnm.Print_Area" localSheetId="47">'W-5'!$A$1:$I$60</definedName>
    <definedName name="_xlnm.Print_Area" localSheetId="48">'W-5a'!$A$1:$I$60</definedName>
    <definedName name="_xlnm.Print_Area" localSheetId="49">'W-6'!$A$1:$H$62</definedName>
    <definedName name="_xlnm.Print_Area" localSheetId="50">'W-7'!$A$1:$J$62</definedName>
    <definedName name="_xlnm.Print_Area" localSheetId="51">'W-8'!$A$1:$I$55</definedName>
    <definedName name="_xlnm.Print_Area" localSheetId="52">'W-9'!$A$1:$L$62</definedName>
    <definedName name="_xlnm.Print_Area" localSheetId="41">WS!$A$2:$G$51</definedName>
    <definedName name="_xlnm.Print_Area">Cover!$B$2:$F$51</definedName>
    <definedName name="_xlnm.Print_Titles">#N/A</definedName>
  </definedNames>
  <calcPr calcId="181029"/>
</workbook>
</file>

<file path=xl/calcChain.xml><?xml version="1.0" encoding="utf-8"?>
<calcChain xmlns="http://schemas.openxmlformats.org/spreadsheetml/2006/main">
  <c r="F47" i="76" l="1"/>
  <c r="F23" i="110"/>
  <c r="E23" i="110"/>
  <c r="D23" i="110"/>
  <c r="G11" i="110"/>
  <c r="G10" i="110"/>
  <c r="G9" i="110"/>
  <c r="G8" i="110"/>
  <c r="G23" i="110" s="1"/>
  <c r="H43" i="109"/>
  <c r="F43" i="109"/>
  <c r="D43" i="109"/>
  <c r="J35" i="109"/>
  <c r="J32" i="109"/>
  <c r="J31" i="109"/>
  <c r="I35" i="109"/>
  <c r="I34" i="109"/>
  <c r="J34" i="109" s="1"/>
  <c r="I33" i="109"/>
  <c r="J33" i="109" s="1"/>
  <c r="I32" i="109"/>
  <c r="I31" i="109"/>
  <c r="I43" i="109" s="1"/>
  <c r="J9" i="109"/>
  <c r="I12" i="106"/>
  <c r="I11" i="106"/>
  <c r="I10" i="106"/>
  <c r="I9" i="106"/>
  <c r="I8" i="106"/>
  <c r="I7" i="106"/>
  <c r="H25" i="116"/>
  <c r="H23" i="116"/>
  <c r="F38" i="116"/>
  <c r="F35" i="116"/>
  <c r="F34" i="116"/>
  <c r="F28" i="116"/>
  <c r="F27" i="116"/>
  <c r="F25" i="116"/>
  <c r="F23" i="116"/>
  <c r="F22" i="116"/>
  <c r="H22" i="116"/>
  <c r="E7" i="85"/>
  <c r="G47" i="115"/>
  <c r="F47" i="115"/>
  <c r="F35" i="73"/>
  <c r="E30" i="102"/>
  <c r="H37" i="104"/>
  <c r="H31" i="104"/>
  <c r="H28" i="104"/>
  <c r="H22" i="104"/>
  <c r="H15" i="104"/>
  <c r="H13" i="104"/>
  <c r="H10" i="104"/>
  <c r="H34" i="102"/>
  <c r="H34" i="104" s="1"/>
  <c r="H31" i="102"/>
  <c r="H28" i="102"/>
  <c r="H27" i="102"/>
  <c r="H27" i="104" s="1"/>
  <c r="H25" i="102"/>
  <c r="H25" i="104" s="1"/>
  <c r="H22" i="102"/>
  <c r="H20" i="102"/>
  <c r="H20" i="104" s="1"/>
  <c r="H16" i="102"/>
  <c r="H16" i="104" s="1"/>
  <c r="H15" i="102"/>
  <c r="H14" i="102"/>
  <c r="H14" i="104" s="1"/>
  <c r="H13" i="102"/>
  <c r="H12" i="102"/>
  <c r="H12" i="104" s="1"/>
  <c r="H10" i="102"/>
  <c r="H9" i="102"/>
  <c r="H9" i="104" s="1"/>
  <c r="J43" i="109" l="1"/>
  <c r="H30" i="103"/>
  <c r="F36" i="102" s="1"/>
  <c r="H36" i="102" s="1"/>
  <c r="H36" i="104" s="1"/>
  <c r="H27" i="103"/>
  <c r="F33" i="102" s="1"/>
  <c r="H33" i="102" s="1"/>
  <c r="H33" i="104" s="1"/>
  <c r="H26" i="103"/>
  <c r="F32" i="102" s="1"/>
  <c r="H32" i="102" s="1"/>
  <c r="H32" i="104" s="1"/>
  <c r="H25" i="103"/>
  <c r="F28" i="103"/>
  <c r="H28" i="103" s="1"/>
  <c r="F25" i="103"/>
  <c r="F14" i="103"/>
  <c r="F13" i="103"/>
  <c r="E31" i="103"/>
  <c r="F31" i="103" s="1"/>
  <c r="E11" i="103"/>
  <c r="F11" i="103" s="1"/>
  <c r="E12" i="103"/>
  <c r="F12" i="103" s="1"/>
  <c r="E13" i="103"/>
  <c r="E14" i="103"/>
  <c r="E23" i="103"/>
  <c r="F23" i="103" s="1"/>
  <c r="H23" i="103" s="1"/>
  <c r="F29" i="102" s="1"/>
  <c r="H29" i="102" s="1"/>
  <c r="H29" i="104" s="1"/>
  <c r="E25" i="103"/>
  <c r="E27" i="103"/>
  <c r="E28" i="103"/>
  <c r="E36" i="99"/>
  <c r="E10" i="99"/>
  <c r="E11" i="99"/>
  <c r="F36" i="99"/>
  <c r="H25" i="97"/>
  <c r="E22" i="103" s="1"/>
  <c r="F22" i="103" s="1"/>
  <c r="H22" i="103" s="1"/>
  <c r="H32" i="97"/>
  <c r="E29" i="103" s="1"/>
  <c r="F29" i="103" s="1"/>
  <c r="H29" i="103" s="1"/>
  <c r="F35" i="102" s="1"/>
  <c r="H35" i="102" s="1"/>
  <c r="H35" i="104" s="1"/>
  <c r="H33" i="97"/>
  <c r="E30" i="103" s="1"/>
  <c r="H30" i="97"/>
  <c r="H29" i="97"/>
  <c r="E26" i="103" s="1"/>
  <c r="H27" i="97"/>
  <c r="E24" i="103" s="1"/>
  <c r="F24" i="103" s="1"/>
  <c r="H24" i="103" s="1"/>
  <c r="F30" i="102" s="1"/>
  <c r="H30" i="102" s="1"/>
  <c r="H30" i="104" s="1"/>
  <c r="H26" i="97"/>
  <c r="H24" i="97"/>
  <c r="E21" i="103" s="1"/>
  <c r="F21" i="103" s="1"/>
  <c r="H21" i="103" s="1"/>
  <c r="F26" i="102" s="1"/>
  <c r="H26" i="102" s="1"/>
  <c r="H26" i="104" s="1"/>
  <c r="H23" i="97"/>
  <c r="E20" i="103" s="1"/>
  <c r="F20" i="103" s="1"/>
  <c r="H20" i="103" s="1"/>
  <c r="F24" i="102" s="1"/>
  <c r="H24" i="102" s="1"/>
  <c r="H24" i="104" s="1"/>
  <c r="H22" i="97"/>
  <c r="E19" i="103" s="1"/>
  <c r="F19" i="103" s="1"/>
  <c r="H19" i="103" s="1"/>
  <c r="F23" i="102" s="1"/>
  <c r="H23" i="102" s="1"/>
  <c r="H23" i="104" s="1"/>
  <c r="H21" i="97"/>
  <c r="E18" i="103" s="1"/>
  <c r="F18" i="103" s="1"/>
  <c r="H18" i="103" s="1"/>
  <c r="F21" i="102" s="1"/>
  <c r="H21" i="102" s="1"/>
  <c r="H21" i="104" s="1"/>
  <c r="H20" i="97"/>
  <c r="E17" i="103" s="1"/>
  <c r="F17" i="103" s="1"/>
  <c r="H17" i="103" s="1"/>
  <c r="F19" i="102" s="1"/>
  <c r="H19" i="102" s="1"/>
  <c r="H19" i="104" s="1"/>
  <c r="H19" i="97"/>
  <c r="E16" i="103" s="1"/>
  <c r="F16" i="103" s="1"/>
  <c r="H16" i="103" s="1"/>
  <c r="F18" i="102" s="1"/>
  <c r="H18" i="102" s="1"/>
  <c r="H18" i="104" s="1"/>
  <c r="H18" i="97"/>
  <c r="E15" i="103" s="1"/>
  <c r="F15" i="103" s="1"/>
  <c r="H15" i="103" s="1"/>
  <c r="F17" i="102" s="1"/>
  <c r="H17" i="102" s="1"/>
  <c r="H17" i="104" s="1"/>
  <c r="H13" i="97"/>
  <c r="E10" i="103" s="1"/>
  <c r="F10" i="103" s="1"/>
  <c r="H10" i="103" s="1"/>
  <c r="F11" i="102" s="1"/>
  <c r="H11" i="102" s="1"/>
  <c r="H11" i="104" s="1"/>
  <c r="H11" i="97"/>
  <c r="E8" i="103" s="1"/>
  <c r="F8" i="103" s="1"/>
  <c r="H8" i="103" s="1"/>
  <c r="F8" i="102" s="1"/>
  <c r="H8" i="102" s="1"/>
  <c r="H8" i="104" s="1"/>
  <c r="H10" i="97"/>
  <c r="H8" i="97"/>
  <c r="G28" i="93"/>
  <c r="F9" i="91"/>
  <c r="G9" i="91"/>
  <c r="J8" i="88"/>
  <c r="G30" i="79"/>
  <c r="E39" i="79"/>
  <c r="F45" i="74"/>
  <c r="F19" i="74"/>
  <c r="C1" i="122"/>
  <c r="K1" i="122"/>
  <c r="C1" i="120"/>
  <c r="C1" i="121"/>
  <c r="F1" i="121"/>
  <c r="G1" i="120"/>
  <c r="H9" i="91" l="1"/>
  <c r="G1" i="125"/>
  <c r="C1" i="125"/>
  <c r="G36" i="97" l="1"/>
  <c r="F1" i="124"/>
  <c r="C1" i="124"/>
  <c r="E19" i="120"/>
  <c r="D19" i="120"/>
  <c r="F18" i="120"/>
  <c r="G18" i="120"/>
  <c r="F17" i="120"/>
  <c r="G17" i="120" s="1"/>
  <c r="F16" i="120"/>
  <c r="G16" i="120"/>
  <c r="F15" i="120"/>
  <c r="G15" i="120" s="1"/>
  <c r="F14" i="120"/>
  <c r="G14" i="120" s="1"/>
  <c r="F13" i="120"/>
  <c r="G13" i="120" s="1"/>
  <c r="F12" i="120"/>
  <c r="G12" i="120" s="1"/>
  <c r="K23" i="114"/>
  <c r="K19" i="114"/>
  <c r="C1" i="118"/>
  <c r="H1" i="70"/>
  <c r="C1" i="119"/>
  <c r="G1" i="119"/>
  <c r="E11" i="118"/>
  <c r="B1" i="118"/>
  <c r="F1" i="118"/>
  <c r="H46" i="111"/>
  <c r="H1" i="65"/>
  <c r="C1" i="65"/>
  <c r="H1" i="66"/>
  <c r="C1" i="66"/>
  <c r="F1" i="67"/>
  <c r="C1" i="67"/>
  <c r="G1" i="68"/>
  <c r="C1" i="68"/>
  <c r="H1" i="69"/>
  <c r="C1" i="69"/>
  <c r="C1" i="70"/>
  <c r="C1" i="73"/>
  <c r="G1" i="73"/>
  <c r="G48" i="73"/>
  <c r="G12" i="73"/>
  <c r="G17" i="73" s="1"/>
  <c r="G9" i="79"/>
  <c r="G10" i="79"/>
  <c r="G11" i="79"/>
  <c r="G12" i="79"/>
  <c r="G27" i="79"/>
  <c r="G32" i="79" s="1"/>
  <c r="E41" i="79"/>
  <c r="F41" i="79"/>
  <c r="D22" i="81"/>
  <c r="G21" i="73" s="1"/>
  <c r="G24" i="73" s="1"/>
  <c r="G8" i="81"/>
  <c r="G9" i="81"/>
  <c r="G10" i="81"/>
  <c r="G11" i="81"/>
  <c r="G12" i="81"/>
  <c r="G13" i="81"/>
  <c r="G14" i="81"/>
  <c r="G15" i="81"/>
  <c r="G16" i="81"/>
  <c r="G17" i="81"/>
  <c r="G18" i="81"/>
  <c r="G19" i="81"/>
  <c r="G20" i="81"/>
  <c r="G36" i="81"/>
  <c r="F36" i="73"/>
  <c r="E14" i="82"/>
  <c r="F26" i="73" s="1"/>
  <c r="E26" i="82"/>
  <c r="F27" i="73" s="1"/>
  <c r="E38" i="82"/>
  <c r="F28" i="73" s="1"/>
  <c r="K15" i="83"/>
  <c r="G29" i="73" s="1"/>
  <c r="L15" i="83"/>
  <c r="M15" i="83"/>
  <c r="O15" i="83"/>
  <c r="E17" i="85"/>
  <c r="F41" i="73" s="1"/>
  <c r="E35" i="85"/>
  <c r="F42" i="73" s="1"/>
  <c r="F8" i="86"/>
  <c r="F10" i="86"/>
  <c r="F12" i="86"/>
  <c r="F56" i="86"/>
  <c r="F46" i="73" s="1"/>
  <c r="G8" i="87"/>
  <c r="G15" i="87" s="1"/>
  <c r="F44" i="73" s="1"/>
  <c r="G9" i="87"/>
  <c r="G10" i="87"/>
  <c r="G11" i="87"/>
  <c r="G12" i="87"/>
  <c r="G13" i="87"/>
  <c r="F7" i="80"/>
  <c r="F10" i="80"/>
  <c r="F11" i="80"/>
  <c r="F12" i="80"/>
  <c r="F13" i="80"/>
  <c r="F14" i="80"/>
  <c r="E22" i="80"/>
  <c r="D22" i="80"/>
  <c r="F31" i="80"/>
  <c r="F33" i="80"/>
  <c r="F34" i="80"/>
  <c r="F35" i="80"/>
  <c r="F36" i="80"/>
  <c r="F40" i="80"/>
  <c r="F41" i="80"/>
  <c r="F42" i="80"/>
  <c r="E30" i="84"/>
  <c r="E21" i="84"/>
  <c r="E13" i="84"/>
  <c r="E42" i="84"/>
  <c r="E48" i="84"/>
  <c r="C1" i="84"/>
  <c r="E1" i="84"/>
  <c r="E1" i="85"/>
  <c r="C1" i="85"/>
  <c r="E19" i="86"/>
  <c r="D19" i="86"/>
  <c r="C1" i="86"/>
  <c r="F1" i="86"/>
  <c r="G38" i="87"/>
  <c r="F15" i="87"/>
  <c r="E15" i="87"/>
  <c r="C1" i="87"/>
  <c r="G1" i="87"/>
  <c r="D41" i="88"/>
  <c r="D21" i="88"/>
  <c r="I41" i="88"/>
  <c r="H41" i="88"/>
  <c r="G41" i="88"/>
  <c r="J41" i="88" s="1"/>
  <c r="J40" i="88"/>
  <c r="J39" i="88"/>
  <c r="J38" i="88"/>
  <c r="J37" i="88"/>
  <c r="J36" i="88"/>
  <c r="J35" i="88"/>
  <c r="J34" i="88"/>
  <c r="J33" i="88"/>
  <c r="J32" i="88"/>
  <c r="J31" i="88"/>
  <c r="J30" i="88"/>
  <c r="J29" i="88"/>
  <c r="J28" i="88"/>
  <c r="J27" i="88"/>
  <c r="J7" i="88"/>
  <c r="J21" i="88" s="1"/>
  <c r="I21" i="88"/>
  <c r="F43" i="76" s="1"/>
  <c r="H21" i="88"/>
  <c r="G21" i="88"/>
  <c r="C1" i="88"/>
  <c r="I1" i="88"/>
  <c r="I52" i="88"/>
  <c r="H46" i="89"/>
  <c r="F26" i="74" s="1"/>
  <c r="H27" i="89"/>
  <c r="F27" i="74" s="1"/>
  <c r="H16" i="89"/>
  <c r="F25" i="74" s="1"/>
  <c r="G1" i="89"/>
  <c r="C1" i="89"/>
  <c r="C1" i="114"/>
  <c r="C1" i="115"/>
  <c r="F7" i="90"/>
  <c r="F10" i="90"/>
  <c r="F11" i="90"/>
  <c r="F12" i="90"/>
  <c r="F13" i="90"/>
  <c r="F14" i="90"/>
  <c r="F15" i="90"/>
  <c r="F16" i="90"/>
  <c r="F17" i="90"/>
  <c r="F18" i="90"/>
  <c r="F19" i="90"/>
  <c r="F20" i="90"/>
  <c r="F21" i="90"/>
  <c r="E43" i="90"/>
  <c r="D43" i="90"/>
  <c r="F43" i="90" s="1"/>
  <c r="F13" i="76" s="1"/>
  <c r="E25" i="90"/>
  <c r="E45" i="90" s="1"/>
  <c r="D25" i="90"/>
  <c r="D45" i="90"/>
  <c r="F39" i="90"/>
  <c r="F38" i="90"/>
  <c r="F37" i="90"/>
  <c r="F36" i="90"/>
  <c r="F35" i="90"/>
  <c r="F34" i="90"/>
  <c r="F33" i="90"/>
  <c r="F32" i="90"/>
  <c r="F31" i="90"/>
  <c r="F30" i="90"/>
  <c r="F29" i="90"/>
  <c r="F28" i="90"/>
  <c r="F1" i="90"/>
  <c r="C1" i="90"/>
  <c r="E45" i="91"/>
  <c r="H45" i="91"/>
  <c r="H25" i="91"/>
  <c r="H15" i="91"/>
  <c r="G25" i="91"/>
  <c r="G15" i="91"/>
  <c r="F25" i="91"/>
  <c r="F15" i="91"/>
  <c r="F42" i="76" s="1"/>
  <c r="D25" i="91"/>
  <c r="D15" i="91"/>
  <c r="G1" i="91"/>
  <c r="C1" i="91"/>
  <c r="G51" i="74"/>
  <c r="G46" i="74"/>
  <c r="G41" i="74"/>
  <c r="G35" i="74"/>
  <c r="G22" i="74"/>
  <c r="G17" i="74"/>
  <c r="F51" i="74"/>
  <c r="F41" i="74"/>
  <c r="F22" i="74"/>
  <c r="G1" i="74"/>
  <c r="C1" i="74"/>
  <c r="I22" i="92"/>
  <c r="F34" i="74" s="1"/>
  <c r="I29" i="92"/>
  <c r="I64" i="92" s="1"/>
  <c r="H64" i="92"/>
  <c r="G64" i="92"/>
  <c r="F64" i="92"/>
  <c r="D64" i="92"/>
  <c r="H1" i="92"/>
  <c r="C1" i="92"/>
  <c r="G52" i="93"/>
  <c r="G29" i="93"/>
  <c r="G31" i="93" s="1"/>
  <c r="G8" i="93"/>
  <c r="G9" i="93"/>
  <c r="G10" i="93"/>
  <c r="G11" i="93"/>
  <c r="G12" i="93"/>
  <c r="F17" i="93"/>
  <c r="E17" i="93"/>
  <c r="D17" i="93"/>
  <c r="G1" i="93"/>
  <c r="C1" i="93"/>
  <c r="G1" i="94"/>
  <c r="C1" i="94"/>
  <c r="G1" i="95"/>
  <c r="C1" i="95"/>
  <c r="G1" i="75"/>
  <c r="C1" i="75"/>
  <c r="G19" i="76"/>
  <c r="G20" i="76" s="1"/>
  <c r="G23" i="76" s="1"/>
  <c r="E39" i="116"/>
  <c r="E26" i="116"/>
  <c r="G32" i="76"/>
  <c r="G40" i="76"/>
  <c r="G45" i="76"/>
  <c r="G50" i="76"/>
  <c r="F50" i="76"/>
  <c r="F40" i="76"/>
  <c r="F32" i="76"/>
  <c r="G1" i="76"/>
  <c r="C1" i="76"/>
  <c r="H51" i="78"/>
  <c r="H50" i="78"/>
  <c r="H49" i="78"/>
  <c r="H48" i="78"/>
  <c r="G52" i="78"/>
  <c r="F52" i="78"/>
  <c r="E52" i="78"/>
  <c r="H16" i="78"/>
  <c r="H13" i="78"/>
  <c r="H32" i="78"/>
  <c r="H1" i="78"/>
  <c r="C1" i="78"/>
  <c r="G1" i="79"/>
  <c r="C1" i="79"/>
  <c r="F32" i="79"/>
  <c r="F43" i="79" s="1"/>
  <c r="E32" i="79"/>
  <c r="G39" i="79"/>
  <c r="G38" i="79"/>
  <c r="G37" i="79"/>
  <c r="G36" i="79"/>
  <c r="F14" i="79"/>
  <c r="E15" i="80"/>
  <c r="E24" i="80"/>
  <c r="F1" i="80"/>
  <c r="C1" i="80"/>
  <c r="E37" i="80"/>
  <c r="E43" i="80"/>
  <c r="D43" i="80"/>
  <c r="D37" i="80"/>
  <c r="F21" i="80"/>
  <c r="F20" i="80"/>
  <c r="F19" i="80"/>
  <c r="F18" i="80"/>
  <c r="G1" i="81"/>
  <c r="C1" i="81"/>
  <c r="F22" i="81"/>
  <c r="E22" i="81"/>
  <c r="H1" i="82"/>
  <c r="C1" i="82"/>
  <c r="P1" i="83"/>
  <c r="C1" i="83"/>
  <c r="P14" i="83"/>
  <c r="P13" i="83"/>
  <c r="P12" i="83"/>
  <c r="P11" i="83"/>
  <c r="P10" i="83"/>
  <c r="P9" i="83"/>
  <c r="F1" i="72"/>
  <c r="C1" i="72"/>
  <c r="H36" i="97"/>
  <c r="E8" i="79" s="1"/>
  <c r="G8" i="79" s="1"/>
  <c r="F36" i="97"/>
  <c r="E36" i="97"/>
  <c r="H1" i="97"/>
  <c r="C1" i="97"/>
  <c r="C1" i="109"/>
  <c r="J1" i="109"/>
  <c r="C1" i="110"/>
  <c r="I1" i="110"/>
  <c r="D23" i="111"/>
  <c r="E23" i="111"/>
  <c r="F23" i="111"/>
  <c r="G23" i="111"/>
  <c r="H23" i="111"/>
  <c r="C1" i="111"/>
  <c r="H1" i="111"/>
  <c r="F38" i="99"/>
  <c r="E38" i="99"/>
  <c r="F9" i="76" s="1"/>
  <c r="G1" i="99"/>
  <c r="C1" i="99"/>
  <c r="I39" i="116"/>
  <c r="I26" i="116"/>
  <c r="H39" i="116"/>
  <c r="H26" i="116"/>
  <c r="G39" i="116"/>
  <c r="G26" i="116"/>
  <c r="F39" i="116"/>
  <c r="F26" i="116"/>
  <c r="I20" i="116"/>
  <c r="H20" i="116"/>
  <c r="G20" i="116"/>
  <c r="F20" i="116"/>
  <c r="E20" i="116"/>
  <c r="C1" i="116"/>
  <c r="I1" i="116"/>
  <c r="H33" i="103"/>
  <c r="H36" i="103" s="1"/>
  <c r="G33" i="103"/>
  <c r="F33" i="103"/>
  <c r="E33" i="103"/>
  <c r="C1" i="103"/>
  <c r="H1" i="103"/>
  <c r="C1" i="102"/>
  <c r="H1" i="102"/>
  <c r="H39" i="102"/>
  <c r="G39" i="102"/>
  <c r="F39" i="102"/>
  <c r="E39" i="102"/>
  <c r="C1" i="104"/>
  <c r="H1" i="104"/>
  <c r="H39" i="104"/>
  <c r="G39" i="104"/>
  <c r="F39" i="104"/>
  <c r="E39" i="104"/>
  <c r="D39" i="104"/>
  <c r="C39" i="104"/>
  <c r="D38" i="105"/>
  <c r="G38" i="105"/>
  <c r="F38" i="105"/>
  <c r="E38" i="105"/>
  <c r="C1" i="105"/>
  <c r="G1" i="105"/>
  <c r="C1" i="106"/>
  <c r="I1" i="106"/>
  <c r="I13" i="106"/>
  <c r="H13" i="106"/>
  <c r="G13" i="106"/>
  <c r="C1" i="107"/>
  <c r="H1" i="107"/>
  <c r="K53" i="108"/>
  <c r="J53" i="108"/>
  <c r="I53" i="108"/>
  <c r="G53" i="108"/>
  <c r="E53" i="108"/>
  <c r="K34" i="108"/>
  <c r="J34" i="108"/>
  <c r="I34" i="108"/>
  <c r="G34" i="108"/>
  <c r="E34" i="108"/>
  <c r="C1" i="108"/>
  <c r="K1" i="108"/>
  <c r="F1" i="117"/>
  <c r="C1" i="117"/>
  <c r="F50" i="73" l="1"/>
  <c r="F32" i="116"/>
  <c r="G17" i="93"/>
  <c r="E50" i="84"/>
  <c r="E52" i="84" s="1"/>
  <c r="F40" i="73" s="1"/>
  <c r="F22" i="80"/>
  <c r="P15" i="83"/>
  <c r="F29" i="73" s="1"/>
  <c r="K26" i="114"/>
  <c r="G52" i="76"/>
  <c r="H32" i="116"/>
  <c r="H40" i="116" s="1"/>
  <c r="F10" i="76"/>
  <c r="F19" i="76" s="1"/>
  <c r="D9" i="80"/>
  <c r="F40" i="116"/>
  <c r="E32" i="116"/>
  <c r="E40" i="116" s="1"/>
  <c r="E10" i="118" s="1"/>
  <c r="F12" i="118" s="1"/>
  <c r="E14" i="79"/>
  <c r="G34" i="93"/>
  <c r="F44" i="74"/>
  <c r="F46" i="74" s="1"/>
  <c r="F27" i="91"/>
  <c r="F45" i="76"/>
  <c r="E32" i="84"/>
  <c r="E43" i="79"/>
  <c r="G41" i="79"/>
  <c r="G43" i="79" s="1"/>
  <c r="F13" i="73" s="1"/>
  <c r="E23" i="78"/>
  <c r="H25" i="78" s="1"/>
  <c r="H41" i="78"/>
  <c r="H44" i="78" s="1"/>
  <c r="F13" i="74" s="1"/>
  <c r="H52" i="78"/>
  <c r="G53" i="74"/>
  <c r="D27" i="91"/>
  <c r="G14" i="79"/>
  <c r="F9" i="73" s="1"/>
  <c r="E45" i="80"/>
  <c r="G27" i="91"/>
  <c r="G22" i="81"/>
  <c r="F21" i="73" s="1"/>
  <c r="F24" i="73" s="1"/>
  <c r="I32" i="116"/>
  <c r="I40" i="116" s="1"/>
  <c r="F25" i="90"/>
  <c r="F45" i="90" s="1"/>
  <c r="F19" i="86"/>
  <c r="F43" i="73" s="1"/>
  <c r="F19" i="120"/>
  <c r="G19" i="120" s="1"/>
  <c r="G32" i="116"/>
  <c r="H27" i="111" s="1"/>
  <c r="D45" i="80"/>
  <c r="H27" i="91"/>
  <c r="F30" i="74" s="1"/>
  <c r="F35" i="74" s="1"/>
  <c r="F43" i="80"/>
  <c r="F37" i="80"/>
  <c r="G31" i="73"/>
  <c r="G52" i="73" s="1"/>
  <c r="H25" i="111"/>
  <c r="F31" i="73"/>
  <c r="F45" i="80" l="1"/>
  <c r="D15" i="80"/>
  <c r="D24" i="80" s="1"/>
  <c r="F9" i="80"/>
  <c r="F15" i="80" s="1"/>
  <c r="F24" i="80" s="1"/>
  <c r="F10" i="73" s="1"/>
  <c r="F12" i="73" s="1"/>
  <c r="F17" i="73" s="1"/>
  <c r="F8" i="76"/>
  <c r="F20" i="76" s="1"/>
  <c r="F23" i="76" s="1"/>
  <c r="F52" i="76" s="1"/>
  <c r="H18" i="78" s="1"/>
  <c r="H34" i="78" s="1"/>
  <c r="F14" i="74" s="1"/>
  <c r="F17" i="74" s="1"/>
  <c r="F53" i="74" s="1"/>
  <c r="H29" i="111"/>
  <c r="H47" i="111" s="1"/>
  <c r="H48" i="111" s="1"/>
  <c r="F48" i="73"/>
  <c r="G40" i="116"/>
  <c r="F52" i="73" l="1"/>
  <c r="F29" i="111"/>
</calcChain>
</file>

<file path=xl/sharedStrings.xml><?xml version="1.0" encoding="utf-8"?>
<sst xmlns="http://schemas.openxmlformats.org/spreadsheetml/2006/main" count="2162" uniqueCount="1285">
  <si>
    <t>Nonutility Income</t>
  </si>
  <si>
    <t>Miscellaneous Nonutility Expenses</t>
  </si>
  <si>
    <t>Total Other Income and Deductions</t>
  </si>
  <si>
    <t>TAXES APPLICABLE TO OTHER INCOME</t>
  </si>
  <si>
    <t>Provision for Deferred Income Taxes</t>
  </si>
  <si>
    <t>Provision for Deferred Income Taxes - Credit</t>
  </si>
  <si>
    <t>Investment Tax Credits - Net</t>
  </si>
  <si>
    <t>Investment Tax Credits Restored to Nonoperating Income</t>
  </si>
  <si>
    <t>Total Taxes Applicable To Other Income</t>
  </si>
  <si>
    <t>INTEREST EXPENSE</t>
  </si>
  <si>
    <t>Interest Expense</t>
  </si>
  <si>
    <t>Amortization of Debt Discount &amp; Expense</t>
  </si>
  <si>
    <t>Amortization of Premium on Debt</t>
  </si>
  <si>
    <t>Total Interest Expense</t>
  </si>
  <si>
    <t>EXTRAORDINARY ITEMS</t>
  </si>
  <si>
    <t>Extraordinary Income</t>
  </si>
  <si>
    <t>Extraordinary Deductions</t>
  </si>
  <si>
    <t>Income Taxes, Extraordinary Items</t>
  </si>
  <si>
    <t>Total Extraordinary Items</t>
  </si>
  <si>
    <t>NET INCOME</t>
  </si>
  <si>
    <t>AMOUNTS</t>
  </si>
  <si>
    <t>Changes to account:</t>
  </si>
  <si>
    <t xml:space="preserve"> Adjustments to Retained Earnings (requires Commission approval prior to use):</t>
  </si>
  <si>
    <t xml:space="preserve"> Credits</t>
  </si>
  <si>
    <t xml:space="preserve"> Total Credits</t>
  </si>
  <si>
    <t xml:space="preserve"> Debits</t>
  </si>
  <si>
    <t xml:space="preserve"> Total Debits</t>
  </si>
  <si>
    <t>Balance Transferred from Income (Page F-4, line 46)</t>
  </si>
  <si>
    <t>Appropriation of Retained Earnings:</t>
  </si>
  <si>
    <t xml:space="preserve">  Other</t>
  </si>
  <si>
    <t>Total Appropriation of Income</t>
  </si>
  <si>
    <t>Dividends Declared:</t>
  </si>
  <si>
    <t xml:space="preserve">  Preferred Stock Dividends Declared              </t>
  </si>
  <si>
    <t xml:space="preserve">  Common Stock Dividends Declared                 </t>
  </si>
  <si>
    <t xml:space="preserve">Total Dividends Declared                       </t>
  </si>
  <si>
    <t xml:space="preserve">  (state amount and purpose for each appropriation)</t>
  </si>
  <si>
    <t>Additions to Appropriated Retained Earnings:</t>
  </si>
  <si>
    <t xml:space="preserve"> Sinking Fund Reserve</t>
  </si>
  <si>
    <t xml:space="preserve"> Funded Debt Retired thru Surplus</t>
  </si>
  <si>
    <t>BEGINNING</t>
  </si>
  <si>
    <t>ENDING</t>
  </si>
  <si>
    <t>BALANCE</t>
  </si>
  <si>
    <t>ADDITIONS</t>
  </si>
  <si>
    <t>WITHDRAWALS</t>
  </si>
  <si>
    <t>Sinking Fund Reserve</t>
  </si>
  <si>
    <t>Funded Debt Retired thru Surplus</t>
  </si>
  <si>
    <t>Other</t>
  </si>
  <si>
    <t>UTILITY PLANTS (ACCOUNTS 101-105)</t>
  </si>
  <si>
    <t>OTHER</t>
  </si>
  <si>
    <t>TOTAL</t>
  </si>
  <si>
    <t>PLANT ACCOUNTS</t>
  </si>
  <si>
    <t>101</t>
  </si>
  <si>
    <t xml:space="preserve">   Utility Plant In Service</t>
  </si>
  <si>
    <t>102</t>
  </si>
  <si>
    <t xml:space="preserve">   Utility Plant Leased to Others</t>
  </si>
  <si>
    <t>103</t>
  </si>
  <si>
    <t xml:space="preserve">   Property Held for Future Use</t>
  </si>
  <si>
    <t>104</t>
  </si>
  <si>
    <t xml:space="preserve">   Utility Plant Purchased or Sold</t>
  </si>
  <si>
    <t>105</t>
  </si>
  <si>
    <t xml:space="preserve">   Construction Work in Progress</t>
  </si>
  <si>
    <t xml:space="preserve">   Total Utility Plant</t>
  </si>
  <si>
    <t xml:space="preserve">   UTILITY PLANT ACQUISITION ADJUSTMENTS (ACCTS. 114-115)</t>
  </si>
  <si>
    <t>Report each acquisition adjustment and related accumulated amortization separately. For any acquisition</t>
  </si>
  <si>
    <t>adjustment approved by the Commission, include the Order Number.</t>
  </si>
  <si>
    <t>Line</t>
  </si>
  <si>
    <t>No.</t>
  </si>
  <si>
    <t>Acquisition Adjustment (114):</t>
  </si>
  <si>
    <t>Total Plant Acquisition Adjustments</t>
  </si>
  <si>
    <t>Accumulated Amortization (115):</t>
  </si>
  <si>
    <t>Net Acquisition Adjustments</t>
  </si>
  <si>
    <t>ACCUMULATED DEPRECIATION (ACCOUNT 108)</t>
  </si>
  <si>
    <t>BALANCE FIRST OF YEAR</t>
  </si>
  <si>
    <t>Credit during year:</t>
  </si>
  <si>
    <t xml:space="preserve">  Accruals charged to Account 108</t>
  </si>
  <si>
    <t xml:space="preserve">  Accruals charged other accounts (specify)</t>
  </si>
  <si>
    <t xml:space="preserve">  Salvage</t>
  </si>
  <si>
    <t xml:space="preserve">  Other credits (specify)</t>
  </si>
  <si>
    <t xml:space="preserve">  Total credits</t>
  </si>
  <si>
    <t>Debits during year:</t>
  </si>
  <si>
    <t xml:space="preserve">  Book cost of plant retired</t>
  </si>
  <si>
    <t xml:space="preserve">  Cost of removal</t>
  </si>
  <si>
    <t xml:space="preserve">  Other debits (specify)</t>
  </si>
  <si>
    <t xml:space="preserve">  Total debits</t>
  </si>
  <si>
    <t>BALANCE END OF YEAR</t>
  </si>
  <si>
    <t>ACCUMULATED AMORTIZATION (ACCOUNT 110)</t>
  </si>
  <si>
    <t>Credits during year:</t>
  </si>
  <si>
    <t xml:space="preserve">  Accruals charged to Account 110</t>
  </si>
  <si>
    <t>Total credits</t>
  </si>
  <si>
    <t>NONUTILITY PROPERTY (Account 121)</t>
  </si>
  <si>
    <t>Report separately each item of property with a book cost of $25,000 or more included in Acct. 121. Other items may be grouped by classes of property.</t>
  </si>
  <si>
    <t>DESCRIPTION</t>
  </si>
  <si>
    <t>Total Nonutility Property</t>
  </si>
  <si>
    <t>BEGINNING YEAR</t>
  </si>
  <si>
    <t>RETIREMENTS</t>
  </si>
  <si>
    <t>ENDING YEAR</t>
  </si>
  <si>
    <t>(month, year)</t>
  </si>
  <si>
    <t>SPECIAL DEPOSITS (ACCOUNT 132)</t>
  </si>
  <si>
    <t>Report hereunder all special deposits carried in Account 132.</t>
  </si>
  <si>
    <t>YEAR END BOOK COST</t>
  </si>
  <si>
    <t>DESCRIPTION OF SPECIAL DEPOSITS</t>
  </si>
  <si>
    <t>SPECIAL DEPOSITS (Acct. 132):</t>
  </si>
  <si>
    <t>INVESTMENTS AND SPECIAL FUNDS (Accts. 123-127)</t>
  </si>
  <si>
    <t>Report hereunder all investments and special funds carried in Accounts 123 through 127.</t>
  </si>
  <si>
    <t>Description of Investment</t>
  </si>
  <si>
    <t>Par Value held</t>
  </si>
  <si>
    <t>at close of year</t>
  </si>
  <si>
    <t>Dividends or Interest</t>
  </si>
  <si>
    <t>Rate</t>
  </si>
  <si>
    <t>Amt. Credited to Income</t>
  </si>
  <si>
    <t>(f)</t>
  </si>
  <si>
    <t>Date of</t>
  </si>
  <si>
    <t>Maturity</t>
  </si>
  <si>
    <t>Totals</t>
  </si>
  <si>
    <t>UTILITY INVESTMENTS (ACCOUNT 124)</t>
  </si>
  <si>
    <t>OTHER INVESTMENTS (ACCOUNT 125)</t>
  </si>
  <si>
    <t>INVESTMENT IN ASSOCIATED COMPANIES (Acct. 123)</t>
  </si>
  <si>
    <t>INVESTMENTS AND SPECIAL FUNDS (Accts. 123-127) continued.</t>
  </si>
  <si>
    <t>OTHER SPECIAL FUNDS (Acct. 127)</t>
  </si>
  <si>
    <t>Purpose of Fund</t>
  </si>
  <si>
    <t>Sinking Funds</t>
  </si>
  <si>
    <t>Name of Securities in Fund</t>
  </si>
  <si>
    <t>Trustee of Fund</t>
  </si>
  <si>
    <t>Balance in fund beginning</t>
  </si>
  <si>
    <t>of period</t>
  </si>
  <si>
    <t>Additions to Fund during Period</t>
  </si>
  <si>
    <t>Cash Appropriation Fund</t>
  </si>
  <si>
    <t>Income from Investment of Fund</t>
  </si>
  <si>
    <t>(g)</t>
  </si>
  <si>
    <t>Withdrawals from fund during period</t>
  </si>
  <si>
    <t>Balance in fund at close of year</t>
  </si>
  <si>
    <t>(h)</t>
  </si>
  <si>
    <t>(i)</t>
  </si>
  <si>
    <t>Description</t>
  </si>
  <si>
    <t>ACCOUNTS AND NOTES RECEIVABLE - NET (Accts 141-144)</t>
  </si>
  <si>
    <t>Report hereunder all accounts and notes receivable included in Acctounts 141, 142 and 144. Amounts included in Accounts 142 and 144 should be listed individually.</t>
  </si>
  <si>
    <t>ACCOUNTS RECEIVABLE:</t>
  </si>
  <si>
    <t>Customer Accounts Receivable (Acct. 141):</t>
  </si>
  <si>
    <t xml:space="preserve">  Water                                     </t>
  </si>
  <si>
    <t xml:space="preserve">  Total Customer Accounts Receivable</t>
  </si>
  <si>
    <t>OTHER ACCOUNTS RECEIVABLE (Acct. 142):</t>
  </si>
  <si>
    <t xml:space="preserve">                                           </t>
  </si>
  <si>
    <t xml:space="preserve">  Total Other Accounts Receivable</t>
  </si>
  <si>
    <t>NOTES RECEIVABLE (Acct. 144):</t>
  </si>
  <si>
    <t xml:space="preserve">  Total Notes Receivable</t>
  </si>
  <si>
    <t>Total Accounts and Notes Receivable</t>
  </si>
  <si>
    <t>ACCUMULATED PROVISION FOR UNCOLLECTIBLE ACCOUNTS (Acct. 143):</t>
  </si>
  <si>
    <t xml:space="preserve"> Balance first of year                                 </t>
  </si>
  <si>
    <t xml:space="preserve"> Add: Provision for uncollectibles for current year    </t>
  </si>
  <si>
    <t xml:space="preserve">   Collections of accounts previously written off          </t>
  </si>
  <si>
    <t xml:space="preserve">   Utility accounts</t>
  </si>
  <si>
    <t xml:space="preserve">   Others</t>
  </si>
  <si>
    <t xml:space="preserve"> Total Additions</t>
  </si>
  <si>
    <t xml:space="preserve"> Deduct accounts written off during year:</t>
  </si>
  <si>
    <t xml:space="preserve">   Utility Accounts                                      </t>
  </si>
  <si>
    <t xml:space="preserve">   Other</t>
  </si>
  <si>
    <t xml:space="preserve"> Total accounts written off                            </t>
  </si>
  <si>
    <t xml:space="preserve"> Balance end of year</t>
  </si>
  <si>
    <t>Total Accounts and Notes Receivable - Net</t>
  </si>
  <si>
    <t>ACCOUNTS RECEIVABLE FROM ASSOCIATED COMPANIES (Acct 145)</t>
  </si>
  <si>
    <t>Report each account receivable from associated companies separately.</t>
  </si>
  <si>
    <t>NOTES RECEIVABLE FROM ASSOCIATED COMPANIES (Acct 146)</t>
  </si>
  <si>
    <t>Report each note receivable from associated companies separately.</t>
  </si>
  <si>
    <t>INTEREST</t>
  </si>
  <si>
    <t>RATE</t>
  </si>
  <si>
    <t>MATERIALS AND SUPPLIES</t>
  </si>
  <si>
    <t>ITEMS</t>
  </si>
  <si>
    <t>Materials for Operations</t>
  </si>
  <si>
    <t>Materials for Construction Purposes</t>
  </si>
  <si>
    <t>Appliances (Held for Sale)</t>
  </si>
  <si>
    <t>DEPARTMENTS</t>
  </si>
  <si>
    <t>MISCELLANEOUS CURRENT AND ACCRUED ASSETS (Acct. 174)</t>
  </si>
  <si>
    <t>DESCRIPTION OF ASSET</t>
  </si>
  <si>
    <t>AMOUNT</t>
  </si>
  <si>
    <t>(B)</t>
  </si>
  <si>
    <t>Other:</t>
  </si>
  <si>
    <t>PREPAYMENTS (Acct. 162)</t>
  </si>
  <si>
    <t>Prepaid Insurance</t>
  </si>
  <si>
    <t>Prepaid Rents</t>
  </si>
  <si>
    <t>Prepaid Interest</t>
  </si>
  <si>
    <t>Prepaid Taxes</t>
  </si>
  <si>
    <t>Other Prepayments (Specify):</t>
  </si>
  <si>
    <t>Total Prepayments</t>
  </si>
  <si>
    <t>MISCELLANEOUS DEFERRED DEBITS (Acct. 186)</t>
  </si>
  <si>
    <t>Amt. Credited to utility property</t>
  </si>
  <si>
    <t>Cost of Removal</t>
  </si>
  <si>
    <t>Salvage Credited</t>
  </si>
  <si>
    <t>Balance at end of year</t>
  </si>
  <si>
    <t>Miscellaneous Deferred Debits (Acct. 186):</t>
  </si>
  <si>
    <t>Deferred Rate Case Expense (Acct. 186.6)</t>
  </si>
  <si>
    <t xml:space="preserve">Other Deferred Debits  </t>
  </si>
  <si>
    <t>Retirement Work in Progress</t>
  </si>
  <si>
    <t>Total Miscellaneous Deferred Debits</t>
  </si>
  <si>
    <t>UNAMORTIZED DEBT DISCOUNT AND EXPENSE (Acct. 181)</t>
  </si>
  <si>
    <t>Name of Debt to which discount and expense relate</t>
  </si>
  <si>
    <t>Original amount of discount and expense</t>
  </si>
  <si>
    <t>Amortization Period</t>
  </si>
  <si>
    <t>From (year)</t>
  </si>
  <si>
    <t>To (year)</t>
  </si>
  <si>
    <t>Balance in account at beginning of year</t>
  </si>
  <si>
    <t>Charges to account during year</t>
  </si>
  <si>
    <t>Discount extinguished during year</t>
  </si>
  <si>
    <t>Balance in account at close of year</t>
  </si>
  <si>
    <t>UNAMORTIZED PREMIUM ON DEBT (Acct. 251)</t>
  </si>
  <si>
    <t>EXTRAORDINARY PROPERTY LOSSES (Acct. 182)</t>
  </si>
  <si>
    <t>Report each item separately.</t>
  </si>
  <si>
    <t>Extraordinary Propery Losses (Acct. 182):</t>
  </si>
  <si>
    <t>Total Extraordinary Propery Losses</t>
  </si>
  <si>
    <t>NOTES PAYABLE (Accts. 232 and 234)</t>
  </si>
  <si>
    <t xml:space="preserve">Nominal Date </t>
  </si>
  <si>
    <t>of Issue</t>
  </si>
  <si>
    <t>Frequency of Payment</t>
  </si>
  <si>
    <t>Principle Amount per Balance Sheet</t>
  </si>
  <si>
    <t>Totals Account 232</t>
  </si>
  <si>
    <t>Account 232-Notes Payable</t>
  </si>
  <si>
    <t>Account 234-Notes Payable to</t>
  </si>
  <si>
    <t>Associated Companies</t>
  </si>
  <si>
    <t>Totals Account 234</t>
  </si>
  <si>
    <t>ACCOUNTS PAYABLE TO ASSOCIATED COMPANIES (Acct. 233)</t>
  </si>
  <si>
    <t>Report each account payable separately.</t>
  </si>
  <si>
    <t>Balance First of Year</t>
  </si>
  <si>
    <t>Accruals Charged:</t>
  </si>
  <si>
    <t>Utility Regulatory Assessment Fees</t>
  </si>
  <si>
    <t>Property Taxes</t>
  </si>
  <si>
    <t>Payroll Taxes</t>
  </si>
  <si>
    <t>Other Taxes &amp; Licenses</t>
  </si>
  <si>
    <t>Federal Income Taxes</t>
  </si>
  <si>
    <t>State Income Taxes</t>
  </si>
  <si>
    <t>Deferred F.I.T</t>
  </si>
  <si>
    <t>Deferred S.I.T</t>
  </si>
  <si>
    <t>Deferred Income Taxes - Credit</t>
  </si>
  <si>
    <t xml:space="preserve">ITC Deferred To Future Periods </t>
  </si>
  <si>
    <t>ITC Restored To Operating Income</t>
  </si>
  <si>
    <t>Taxes Applicable to Other Income</t>
  </si>
  <si>
    <t xml:space="preserve">   (Accts. 408.2, 409.2 &amp; .3, 410.2, 411.2</t>
  </si>
  <si>
    <t xml:space="preserve">   412.2 &amp; .3)</t>
  </si>
  <si>
    <t>Total Taxes Accrued</t>
  </si>
  <si>
    <t>Taxes Paid During Year:</t>
  </si>
  <si>
    <t xml:space="preserve">Property Taxes </t>
  </si>
  <si>
    <t xml:space="preserve">Other Taxes &amp; Licenses  </t>
  </si>
  <si>
    <t>ITC Deferred To Future Periods</t>
  </si>
  <si>
    <t xml:space="preserve">   (Accts. 408.2, 409.2 &amp; .3, 410.2,</t>
  </si>
  <si>
    <t xml:space="preserve">   411.2, 412.2 &amp; .3)</t>
  </si>
  <si>
    <t>Total Taxes Paid</t>
  </si>
  <si>
    <t>Balance End of Year</t>
  </si>
  <si>
    <t>ACCRUED TAXES (Acct. 236)</t>
  </si>
  <si>
    <t>ACCRUED INTEREST (Acct. 237)</t>
  </si>
  <si>
    <t>Account No. 237.1 -</t>
  </si>
  <si>
    <t xml:space="preserve">  Accrued Interest on</t>
  </si>
  <si>
    <t xml:space="preserve">  Long Term Debt:</t>
  </si>
  <si>
    <t>Total Account No. 237.1</t>
  </si>
  <si>
    <t>Account No. 237.2 -</t>
  </si>
  <si>
    <t xml:space="preserve">  Other Liabilities:</t>
  </si>
  <si>
    <t>Total Account No. 237.2</t>
  </si>
  <si>
    <t>Total Account No. 237</t>
  </si>
  <si>
    <t>Balance at</t>
  </si>
  <si>
    <t>Beginning of Year</t>
  </si>
  <si>
    <t>INTEREST Accrued during Year</t>
  </si>
  <si>
    <t>Acct. Debit</t>
  </si>
  <si>
    <t>Amount</t>
  </si>
  <si>
    <t>Interest Paid During Year</t>
  </si>
  <si>
    <t>Description of Case (Docket No.)</t>
  </si>
  <si>
    <t>Expense Incurred During Year</t>
  </si>
  <si>
    <t>Amount Transferred to Acct. No. 186.6</t>
  </si>
  <si>
    <t>Charged Off During Year</t>
  </si>
  <si>
    <t>Acct.</t>
  </si>
  <si>
    <t>REGULATORY COMMISSION EXPENSE--NORMALIZATION OF RATE CASE EXPENSE (Accts. 666 and 667)</t>
  </si>
  <si>
    <t>MISCELLANEOUS CURRENT AND ACCRUED LIABILITIES (Acct. 241)</t>
  </si>
  <si>
    <t>Advance Billing and Payments</t>
  </si>
  <si>
    <t>Total Miscellaneous Current and Accrued Liabilities</t>
  </si>
  <si>
    <t>ADVANCES FOR CONSTRUCTION (Acct. 252)</t>
  </si>
  <si>
    <t>Name of Payor</t>
  </si>
  <si>
    <t>INSIDER TRANSACTIONS</t>
  </si>
  <si>
    <t>35-A M.R.S.A. §709(3), Insider Transactions, requires that utilities submit to the commission with its annual report a report of insider transactions requiring review and approval under subsection 2.  Subsection 2 states:</t>
  </si>
  <si>
    <t>2.  Approval and disclosure of insider transactions. An insider transaction shall be specifically reviewed and approved by the public utility's board of directors or trustees, provided that when an insider transaction is part of a series of related transactions involving the same insider, approval of each separate transaction is not required so long as the public utility's board of directors or trustees has reviewed and approved each series of related transactions and the terms and conditions under which the transactions may take place. The minutes of the meeting at which approval is given shall indicate the nature of the transaction or transactions, that the review was undertaken and approval given and the names of individual directors or trustees who voted to approve or disapprove the transaction or transactions. In the case of negative votes, a brief statement of each dissenting director's or trustee's reason for voting to disapprove the proposed insider transaction or transactions shall be included in the minutes if its inclusion is requested by the dissenting director or trustee.</t>
  </si>
  <si>
    <t>Annual Amount</t>
  </si>
  <si>
    <t>Transaction Description</t>
  </si>
  <si>
    <t>Balance Beginning</t>
  </si>
  <si>
    <t>of Year</t>
  </si>
  <si>
    <t>Debits</t>
  </si>
  <si>
    <t>Credits</t>
  </si>
  <si>
    <t>OPERATING RESERVES (Acct. 261-265)</t>
  </si>
  <si>
    <t>Acct. 261-Property Insurance Reserve</t>
  </si>
  <si>
    <t>Acct. 262-Injuries &amp; Damages Reserve</t>
  </si>
  <si>
    <t>Acct. 263-Pensions &amp; Benefits Reserve</t>
  </si>
  <si>
    <t>Acct. 265-Miscellaneous Operating Reserves</t>
  </si>
  <si>
    <t>Describe hereunder the several reserves carried in this account submitting balances in each reserve.</t>
  </si>
  <si>
    <t>Credit Balance at Start of Year</t>
  </si>
  <si>
    <t>Additions</t>
  </si>
  <si>
    <t>Withdrawals</t>
  </si>
  <si>
    <t>Credit Balance at close of year</t>
  </si>
  <si>
    <t>CONTRIBUTIONS IN AID OF CONSTRUCTION (Acct. 271)</t>
  </si>
  <si>
    <t>Balance first of year</t>
  </si>
  <si>
    <t>Add credits during year:</t>
  </si>
  <si>
    <t>Total Credits</t>
  </si>
  <si>
    <t>Deduct refunds during year</t>
  </si>
  <si>
    <t>Balance end of year</t>
  </si>
  <si>
    <t>Less Accumulated Amortization</t>
  </si>
  <si>
    <t>Net CIAC</t>
  </si>
  <si>
    <t>ADDITIONS TO CONTRIBUTIONS IN AID OF CONSTRUCTION RECEIVED FROM SYSTEM DEVELOPMENT CHARGES AND MAIN EXTENSION CHARGES RECEIVED DURING THE YEAR</t>
  </si>
  <si>
    <t>Description of Charge</t>
  </si>
  <si>
    <t>Number of Connections</t>
  </si>
  <si>
    <t>Water</t>
  </si>
  <si>
    <t>Total Credits from System Development, Main Extension Charges</t>
  </si>
  <si>
    <t>1. The reconciliation should include th same detail as furnished on Schedule M-1 of the federal tax return for the year. The reconciliation shall be submitted even though there is no taxable income for the year. Descriptions should clearly indicate the nature of each reconciling amount and show the computation of all tax accruals.</t>
  </si>
  <si>
    <t>Ref.</t>
  </si>
  <si>
    <t>Net income for the year</t>
  </si>
  <si>
    <t>Reconciling items for the year:</t>
  </si>
  <si>
    <t>Deductions recorded on books not deducted for return:</t>
  </si>
  <si>
    <t>Income recorded on books not included in return:</t>
  </si>
  <si>
    <t>Deduction on return not charged against book income:</t>
  </si>
  <si>
    <t>Federal tax net income</t>
  </si>
  <si>
    <t>Computation of tax:</t>
  </si>
  <si>
    <t>Taxable income not reported on books:</t>
  </si>
  <si>
    <t>POLITICAL ACTIVITIES, INSTITUTIONAL ADVERTISING, PROMOTIONAL ADVERTISING AND PROMOTIONAL ALLOWANCES</t>
  </si>
  <si>
    <t>REMARKS:</t>
  </si>
  <si>
    <t>Item</t>
  </si>
  <si>
    <t>WATER OPERATION</t>
  </si>
  <si>
    <t>Organization</t>
  </si>
  <si>
    <t>Franchises</t>
  </si>
  <si>
    <t>Land and Land Rights</t>
  </si>
  <si>
    <t>Structures and Improvements</t>
  </si>
  <si>
    <t>Collecting and Impounding Reservoirs</t>
  </si>
  <si>
    <t>Lake, River and Other Intakes</t>
  </si>
  <si>
    <t>Wells and Springs</t>
  </si>
  <si>
    <t>Infiltration Galleries and Tunnels</t>
  </si>
  <si>
    <t>Supply Mains</t>
  </si>
  <si>
    <t>Power Generation Equipment</t>
  </si>
  <si>
    <t>Net Subject to Assessment (Line 1 minus Line 2)</t>
  </si>
  <si>
    <t>Annual Revenues</t>
  </si>
  <si>
    <t>Pumping Equipment</t>
  </si>
  <si>
    <t>Water Treatment Equipment</t>
  </si>
  <si>
    <t>Distribution Reservoirs and Standpipes</t>
  </si>
  <si>
    <t>Transmission and Distribution Mains</t>
  </si>
  <si>
    <t>Services</t>
  </si>
  <si>
    <t>Meters and Meter Installations</t>
  </si>
  <si>
    <t>Other Plant and Miscellaneous Equipment</t>
  </si>
  <si>
    <t>Office Furniture and Equipment</t>
  </si>
  <si>
    <t>Transportation</t>
  </si>
  <si>
    <t>Stores Equipment</t>
  </si>
  <si>
    <t>Tools, Shop and Garage Equipment</t>
  </si>
  <si>
    <t>Laboratory Equipment</t>
  </si>
  <si>
    <t xml:space="preserve">Power Operated Equipment </t>
  </si>
  <si>
    <t>Communication Equipment</t>
  </si>
  <si>
    <t>Miscellaneous Equipment</t>
  </si>
  <si>
    <t>Other Tangible Plant</t>
  </si>
  <si>
    <t>Total Water Plant</t>
  </si>
  <si>
    <t xml:space="preserve">PREVIOUS </t>
  </si>
  <si>
    <t>YEAR</t>
  </si>
  <si>
    <t>WATER UTILITY PLANT ACCOUNTS</t>
  </si>
  <si>
    <t>(I)</t>
  </si>
  <si>
    <t>(j)</t>
  </si>
  <si>
    <t>(k)</t>
  </si>
  <si>
    <t>Salaries and Wages - Employees</t>
  </si>
  <si>
    <t>Employee Pensions and Benefits</t>
  </si>
  <si>
    <t>Purchased Water</t>
  </si>
  <si>
    <t>Purchased Power</t>
  </si>
  <si>
    <t>Fuel for Power Purchased</t>
  </si>
  <si>
    <t>Chemicals</t>
  </si>
  <si>
    <t>Contractual Services - Legal</t>
  </si>
  <si>
    <t>Contractual Services - Management Fees</t>
  </si>
  <si>
    <t>Contractual Services - Other</t>
  </si>
  <si>
    <t>Rental of Building/Real Property</t>
  </si>
  <si>
    <t>Rental of Equipment</t>
  </si>
  <si>
    <t>Transportation Expenses</t>
  </si>
  <si>
    <t>Insurance - Vehicle</t>
  </si>
  <si>
    <t>Insurance - General Liability</t>
  </si>
  <si>
    <t>Insurance - Workman's Compensation</t>
  </si>
  <si>
    <t>Insurance - Other</t>
  </si>
  <si>
    <t>Advertising Expense</t>
  </si>
  <si>
    <t>Regulatory Commission Expenses -</t>
  </si>
  <si>
    <t xml:space="preserve">  Normalization of Rate Case Expense</t>
  </si>
  <si>
    <t>Regulatory Commission Expenses - Other</t>
  </si>
  <si>
    <t>Bad Debt Expense</t>
  </si>
  <si>
    <t>Miscellaneous Expenses</t>
  </si>
  <si>
    <t>Total Water Utility Expenses</t>
  </si>
  <si>
    <t>Salaries and Wages - Officers, Directors and Majority Stockholders</t>
  </si>
  <si>
    <t>ANALYSIS OF ENTRIES IN WATER DEPRECIATION RESERVE</t>
  </si>
  <si>
    <t>RESERVE BALANCE</t>
  </si>
  <si>
    <t>AT BEGINNING</t>
  </si>
  <si>
    <t>OF YEAR</t>
  </si>
  <si>
    <t>ACCRUALS BOOKED</t>
  </si>
  <si>
    <t>TO RESERVE</t>
  </si>
  <si>
    <t>CREDITS</t>
  </si>
  <si>
    <t>TO RESERVE*</t>
  </si>
  <si>
    <t>TOTAL CREDITS</t>
  </si>
  <si>
    <t>*Specify nature of transaction</t>
  </si>
  <si>
    <t>Use ( ) to denote reversal entries.</t>
  </si>
  <si>
    <t>Total Depreciable Water</t>
  </si>
  <si>
    <t xml:space="preserve">   Plant In Service</t>
  </si>
  <si>
    <t xml:space="preserve">PLANT </t>
  </si>
  <si>
    <t>The term "corporation" when used in this chapter, includes municipal and quasi-municipal corporations.</t>
  </si>
  <si>
    <t>2. Interpret all accounting words and phrases in accordance with the Uniform System of Accounts (USOA).</t>
  </si>
  <si>
    <t>8. If in hands of receiver, give name of reciever date of appointment, and court having jurisdiction.</t>
  </si>
  <si>
    <t>4. List below the address of where the utility's books and records are located</t>
  </si>
  <si>
    <t>5. Telephone</t>
  </si>
  <si>
    <t>6. List below any audit groups reviewing records and operations:</t>
  </si>
  <si>
    <t>8. List below the names, titles and telephone numbers of each:</t>
  </si>
  <si>
    <t>For each of the officials listed on page E-4, list the principal occupation or business affiliation if other than listed on page E-4, and all affiliations or connections with any other business or financial organization, firms, or partnerships. For purposes of this part, official will be considered to have an affiliation with any business or financial organization, firm or partnership in which he is an officer, director, trustee, partner, or a person exercising similar functions.</t>
  </si>
  <si>
    <t>NUMBERS OF CUSTOMERS</t>
  </si>
  <si>
    <r>
      <t>Operating Revenues</t>
    </r>
    <r>
      <rPr>
        <sz val="10"/>
        <rFont val="Times New Roman"/>
        <family val="1"/>
      </rPr>
      <t xml:space="preserve"> (should equal W-3 line 28)</t>
    </r>
  </si>
  <si>
    <t>Accrued Utility Revenues</t>
  </si>
  <si>
    <t>Name of Debt to which premium relates</t>
  </si>
  <si>
    <t>Total premium to close of year</t>
  </si>
  <si>
    <t>Credits to account during year</t>
  </si>
  <si>
    <t>Premium extinguished during year</t>
  </si>
  <si>
    <t>Submit particulars of the various unmatured bonds and other evidences of long term debt which were in existence at the close of the year. For the purposes of this report, capital stocks and other securities are considered to be nominally issued when certificates are signed and sealed and placed with the proper officer for sale and delivery or are pledged or otherwise placed in some special fund of the respondent. They are considered to be actually issued when sold to a bona fide purchaser for a valuable consideration, and such purchaser holds free from control by the respondent. All securities actually issued and not reacquired by or for the respondent are considered to be actually outstanding.  If reaquired by or for the respondant under such circumstances as require them to be considered as held alive, and not canceled or retired, they are considered to be nominally outstanding.</t>
  </si>
  <si>
    <t>Other Long Term Debt</t>
  </si>
  <si>
    <t>2. If the utility is a member of a group which files a consoldiated federal tax return, reconcile reported net incomewith taxable net income as if a separate return were to be filed, indicating intercompany amounts to be eliminated in such consolidated return. State names of group members, tax assigned to each group member, and basis of allocation, assignment, or sharing of the consolidated tax among group members.</t>
  </si>
  <si>
    <t>RECONCILIATION OF REPORTED NET INCOME WITH TAXABLE INCOME FOR FEDERAL INCOME TAXES                 (Utility Operations)</t>
  </si>
  <si>
    <t>Report by item the account number, nature, payee and amounts for such activities, advertising, and allowances recorded in separate subdivisions of the non-operating account no. 426, "Miscellaneous Nonutility Expenses." Report in an attachment a description of the methods used by the utility to collect and account for such information and methods used to inform its employees and agents of the requirement of Chapter 83 of the Public Utilities Commission's rules and regulations and how to report such information to the utility for inclusion in the report required by Section 2 and the accounts required by Section 3 of this rule. IF NONE, SO STATE.</t>
  </si>
  <si>
    <t>Contractual Services - Engineering</t>
  </si>
  <si>
    <t>Contractual Services - Accounting</t>
  </si>
  <si>
    <t>Total Investment</t>
  </si>
  <si>
    <t>Depreciation Base</t>
  </si>
  <si>
    <t>Depreciation Rate</t>
  </si>
  <si>
    <t>Annual Depreciation</t>
  </si>
  <si>
    <t>TOTAL CHARGES TO RESERVE                   (add columns g, h, i, j)</t>
  </si>
  <si>
    <t>RESERVE BALANCE AT END OF YEAR         (columns c + f - column k)</t>
  </si>
  <si>
    <t>EMPLOYEES AND COMPENSATION</t>
  </si>
  <si>
    <t>Number of Employees Dec 31</t>
  </si>
  <si>
    <t>Total Compensation for year</t>
  </si>
  <si>
    <t>Water Dept.</t>
  </si>
  <si>
    <t>Other Depts.</t>
  </si>
  <si>
    <t>2. In column (f) indicate whether zone is high pressure, low pressure or other characteristics.</t>
  </si>
  <si>
    <t>Other Treatment (specify)</t>
  </si>
  <si>
    <t>Not Co. Owned</t>
  </si>
  <si>
    <t>3. If the respondent owns the services from the main to the curb or property line, classify such services as "owned by respondent."</t>
  </si>
  <si>
    <t>RETIRED CHARGED</t>
  </si>
  <si>
    <t xml:space="preserve">ASSOCIATED </t>
  </si>
  <si>
    <t>SALVAGE &amp;</t>
  </si>
  <si>
    <t>INSURANCE</t>
  </si>
  <si>
    <t>ANALYSIS OF ENTRIES IN WATER DEPRECIATION RESERVE (continued)</t>
  </si>
  <si>
    <t>COST OF</t>
  </si>
  <si>
    <t>REMOVAL</t>
  </si>
  <si>
    <t xml:space="preserve">OTHER </t>
  </si>
  <si>
    <t>CHARGES</t>
  </si>
  <si>
    <t>(l)</t>
  </si>
  <si>
    <t>NATURE OF OCCUPATION</t>
  </si>
  <si>
    <t>Superintendents</t>
  </si>
  <si>
    <t>Source of Supply Employees</t>
  </si>
  <si>
    <t>Purification System Employees</t>
  </si>
  <si>
    <t>Pumping System Employees</t>
  </si>
  <si>
    <t>Transmission Employees</t>
  </si>
  <si>
    <t>Distribution Employees</t>
  </si>
  <si>
    <t>Other Outside Employees</t>
  </si>
  <si>
    <t>Store House Employees</t>
  </si>
  <si>
    <t>Shop Employees</t>
  </si>
  <si>
    <t>Customers Accounting Dept.</t>
  </si>
  <si>
    <t>Meter Readers</t>
  </si>
  <si>
    <t>Collectors</t>
  </si>
  <si>
    <t>Other Employees</t>
  </si>
  <si>
    <t>General Office Employees</t>
  </si>
  <si>
    <t>Accounting Dept</t>
  </si>
  <si>
    <t>Treasury Dept</t>
  </si>
  <si>
    <t>Legal Dept</t>
  </si>
  <si>
    <t>Engineering Dept</t>
  </si>
  <si>
    <t>Purchasing Dept</t>
  </si>
  <si>
    <t>Other General Office Employees</t>
  </si>
  <si>
    <t>General Officers</t>
  </si>
  <si>
    <t>Total Officers and Employees</t>
  </si>
  <si>
    <t>Where compensation is apportioned by companies operating two or more utilities or departments, describe the basis of  apportionment.  Indicate what departments are covered by returns in column (e).</t>
  </si>
  <si>
    <t>CLASSIFICATION OF CUSTOMERS</t>
  </si>
  <si>
    <t>Line No.</t>
  </si>
  <si>
    <t>CLASSIFICATION</t>
  </si>
  <si>
    <t>NUMBER OF CUSTOMERS</t>
  </si>
  <si>
    <t>SOURCE OF SURFACE WATER SUPPLY</t>
  </si>
  <si>
    <t>Name and Location</t>
  </si>
  <si>
    <t>of Reservoir</t>
  </si>
  <si>
    <t>Area of Watershed</t>
  </si>
  <si>
    <t>Sq. MI</t>
  </si>
  <si>
    <t>Est. Daily Yield in Dry</t>
  </si>
  <si>
    <t>Year in Thousand Gal.</t>
  </si>
  <si>
    <t>Draft During Year</t>
  </si>
  <si>
    <t>Av. Daily in Thousand Gal.</t>
  </si>
  <si>
    <t>Max. Daily in Thousand Gal.</t>
  </si>
  <si>
    <t>Metered</t>
  </si>
  <si>
    <t>Unmetered</t>
  </si>
  <si>
    <t>Residential</t>
  </si>
  <si>
    <t>Commercial</t>
  </si>
  <si>
    <t>Industrial</t>
  </si>
  <si>
    <t>Governmental</t>
  </si>
  <si>
    <t>Affiliated Distributors</t>
  </si>
  <si>
    <t>Other Distributors</t>
  </si>
  <si>
    <t>Grand Total</t>
  </si>
  <si>
    <t>SOURCE OF GROUNDWATER SUPPLY</t>
  </si>
  <si>
    <t>*For infiltration galleries, state length in feet instead of depth, under column (b)</t>
  </si>
  <si>
    <t>Description of Source</t>
  </si>
  <si>
    <t>Open or</t>
  </si>
  <si>
    <t>Covered</t>
  </si>
  <si>
    <t>Depth*</t>
  </si>
  <si>
    <t>Diameter</t>
  </si>
  <si>
    <t>Pumping Method**</t>
  </si>
  <si>
    <t>** Direct suction, air-lift or deepwell pump</t>
  </si>
  <si>
    <t>Springs</t>
  </si>
  <si>
    <t>Shallow Wells (100 feet or less)</t>
  </si>
  <si>
    <t>Deep Wells (over 100 feet, specify if artesian)</t>
  </si>
  <si>
    <t>DISTRIBUTION RESERVOIRS, STANDPIPES AND TANKS</t>
  </si>
  <si>
    <t>1. Show the requested information concerning structures employed for storage of water in connection with the distribution system.</t>
  </si>
  <si>
    <t>Location</t>
  </si>
  <si>
    <t>(city, village or town)</t>
  </si>
  <si>
    <t>Classification</t>
  </si>
  <si>
    <t>(earth, steel, concrete, etc).</t>
  </si>
  <si>
    <t xml:space="preserve">Capacity in </t>
  </si>
  <si>
    <t>thousand gallons</t>
  </si>
  <si>
    <t>Maximum Number of</t>
  </si>
  <si>
    <t>Day's Supply</t>
  </si>
  <si>
    <t>Service Zone</t>
  </si>
  <si>
    <t>Supplied</t>
  </si>
  <si>
    <t>WATER TREATMENT</t>
  </si>
  <si>
    <t>FOR EACH SUPPLY, CHECK AND/OR SPECIFY THE TYPE OF TREATMENT USED</t>
  </si>
  <si>
    <t>Name of Source</t>
  </si>
  <si>
    <t>Chlorination</t>
  </si>
  <si>
    <t>Fluoridation</t>
  </si>
  <si>
    <t>Flocculation/Coagulation</t>
  </si>
  <si>
    <t>Sedimantation</t>
  </si>
  <si>
    <t>Filtration</t>
  </si>
  <si>
    <t>Iron/Manganese Removal</t>
  </si>
  <si>
    <t>Lead/Copper</t>
  </si>
  <si>
    <t>FEET OF TRANSMISSION AND DISTRIBUTION MAINS</t>
  </si>
  <si>
    <t>Explain any important items included in column (f)</t>
  </si>
  <si>
    <t>Kind of Pipe (Galvanized, Cast Iron,</t>
  </si>
  <si>
    <t>Ductile, etc)</t>
  </si>
  <si>
    <t>in inches</t>
  </si>
  <si>
    <t>In Use</t>
  </si>
  <si>
    <t>End of Year</t>
  </si>
  <si>
    <t>In Use First of Year</t>
  </si>
  <si>
    <t>Added During Year</t>
  </si>
  <si>
    <t>Retirements</t>
  </si>
  <si>
    <t>during Yr</t>
  </si>
  <si>
    <t>Adjustments  Dr.</t>
  </si>
  <si>
    <t>(or Cr.) during Yr</t>
  </si>
  <si>
    <t>Transmission</t>
  </si>
  <si>
    <t>Total Transmission</t>
  </si>
  <si>
    <t>Distribution</t>
  </si>
  <si>
    <t>Total Distribution</t>
  </si>
  <si>
    <t>FIRE HYDRANTS</t>
  </si>
  <si>
    <t>1. Show the requested information concerning fire hydrants used in furnishing water for public and private fire protection</t>
  </si>
  <si>
    <t>2. If respondent gives fire protection without direct charge, the hydrants used for such purpose should be so designated by appropriate footnotes.</t>
  </si>
  <si>
    <t>Size of Hydrant</t>
  </si>
  <si>
    <t>(valve opening)</t>
  </si>
  <si>
    <t>inches</t>
  </si>
  <si>
    <t>Diameter of</t>
  </si>
  <si>
    <t>Plugs to Main</t>
  </si>
  <si>
    <t>Number of Hydrants in Service</t>
  </si>
  <si>
    <t>At Beginning of Year</t>
  </si>
  <si>
    <t>At End of Year</t>
  </si>
  <si>
    <t>Company Owned</t>
  </si>
  <si>
    <t>Added</t>
  </si>
  <si>
    <t>during year</t>
  </si>
  <si>
    <t>Retired</t>
  </si>
  <si>
    <t>SERVICE PIPES</t>
  </si>
  <si>
    <t>1. Show the requested information concerning the service pipes used in the delivery of water from the distribution mains.</t>
  </si>
  <si>
    <t>2. State in a footnote upon what basis, if any, consumers are charged for the installation of services.</t>
  </si>
  <si>
    <t>Number at End of Year</t>
  </si>
  <si>
    <t>Active</t>
  </si>
  <si>
    <t>Inactive</t>
  </si>
  <si>
    <t>Diameter, in.</t>
  </si>
  <si>
    <t>Number at Beginning of Year</t>
  </si>
  <si>
    <t>Retired During Year</t>
  </si>
  <si>
    <t>Owned by Respondent</t>
  </si>
  <si>
    <t>Owned by Consumers</t>
  </si>
  <si>
    <t>CONSUMER'S METERS</t>
  </si>
  <si>
    <t>1. Show the requested information concerning consumers' meters in service or in stock during the year.</t>
  </si>
  <si>
    <t>Size, in.</t>
  </si>
  <si>
    <t>Number of Meters in Service</t>
  </si>
  <si>
    <t>Beginning Year</t>
  </si>
  <si>
    <t>Installed During Year</t>
  </si>
  <si>
    <t>Removed During Year</t>
  </si>
  <si>
    <t>Number in Stock at End of Year</t>
  </si>
  <si>
    <t>Number Purchased During Year</t>
  </si>
  <si>
    <t xml:space="preserve">Book Value </t>
  </si>
  <si>
    <t>Number Condemned or Sold during Year</t>
  </si>
  <si>
    <t>WATER PRODUCTION AND CONSUMPTION</t>
  </si>
  <si>
    <t>1. Show quantities of water produced and purchased and the quantities delivered to consumers and lost or unaccounted for during the year. Where estimates are used, the basis thereof should be set forth in a footnote.</t>
  </si>
  <si>
    <t>Thousand Gallons Delivered to Mains</t>
  </si>
  <si>
    <t>Month</t>
  </si>
  <si>
    <t>Purchased</t>
  </si>
  <si>
    <t>By Pumping</t>
  </si>
  <si>
    <t>By Gravity</t>
  </si>
  <si>
    <t>January</t>
  </si>
  <si>
    <t>February</t>
  </si>
  <si>
    <t>March</t>
  </si>
  <si>
    <t>April</t>
  </si>
  <si>
    <t>May</t>
  </si>
  <si>
    <t>June</t>
  </si>
  <si>
    <t>July</t>
  </si>
  <si>
    <t>E_MAIL</t>
  </si>
  <si>
    <t>Total Special Deposits</t>
  </si>
  <si>
    <t>Total REVENUE WATER (Page W-3, line 20, col. e) or</t>
  </si>
  <si>
    <t>August</t>
  </si>
  <si>
    <t>September</t>
  </si>
  <si>
    <t>October</t>
  </si>
  <si>
    <t>November</t>
  </si>
  <si>
    <t>December</t>
  </si>
  <si>
    <t>Groundwater</t>
  </si>
  <si>
    <t>Surface Water</t>
  </si>
  <si>
    <t>THOUSAND GALLONS</t>
  </si>
  <si>
    <t>Total PRODUCTION WATER</t>
  </si>
  <si>
    <t>Description and estimated consumption of Non-Revenue Water</t>
  </si>
  <si>
    <t>Utility Usage-at source/treatment plants</t>
  </si>
  <si>
    <t>Utility Usage-other purposes (specify):</t>
  </si>
  <si>
    <t>Other Non-Revenue uses/losses (specify):</t>
  </si>
  <si>
    <t>System DEMAND Data</t>
  </si>
  <si>
    <t>Remarks</t>
  </si>
  <si>
    <t>CAPITAL STOCK (Acct. 201 &amp; 204)</t>
  </si>
  <si>
    <t>A.-With Par Value</t>
  </si>
  <si>
    <t>For the purposes of this report, capital stock and other securities are considered to be nominally issued when certificates are signed and sealed and placed with the proper officer for sale and delivery or are pledged or otherwise placed in some special fund of the respondent. They are considered to be actually issued when sold to a bona fide purchaser for a valuable consideration, and such purchaser holds free from control by the respondent. All securities actually issued and not reacquired by or for the respondent are considered to be actually outstanding. If reacquired by or for the respondent under such circumstances as require them to be considered as held alive, and not canceled or retired, they are considered to be nominally outstanding.</t>
  </si>
  <si>
    <t>No. of shares</t>
  </si>
  <si>
    <t>Cash value of other</t>
  </si>
  <si>
    <t>specified in</t>
  </si>
  <si>
    <t>Par</t>
  </si>
  <si>
    <t>Par value issued</t>
  </si>
  <si>
    <t>Cash received as</t>
  </si>
  <si>
    <t>property acquired or</t>
  </si>
  <si>
    <t>Amount nominally</t>
  </si>
  <si>
    <t>Class of Stock</t>
  </si>
  <si>
    <t>Articles of</t>
  </si>
  <si>
    <t>value</t>
  </si>
  <si>
    <t>actually outstanding</t>
  </si>
  <si>
    <t>consideration for</t>
  </si>
  <si>
    <t>services received as</t>
  </si>
  <si>
    <t>oustanding at</t>
  </si>
  <si>
    <t>Incorporation</t>
  </si>
  <si>
    <t>per share</t>
  </si>
  <si>
    <t>Par value</t>
  </si>
  <si>
    <t>issue</t>
  </si>
  <si>
    <t>consideration for issue</t>
  </si>
  <si>
    <t>close of year</t>
  </si>
  <si>
    <t>Authorized by P.U.C.</t>
  </si>
  <si>
    <t>B.-Without Par Value</t>
  </si>
  <si>
    <t>Common</t>
  </si>
  <si>
    <t>Preferred</t>
  </si>
  <si>
    <t>Receipts outstanding</t>
  </si>
  <si>
    <t>for installments paid</t>
  </si>
  <si>
    <t xml:space="preserve">     Total</t>
  </si>
  <si>
    <t>Shares</t>
  </si>
  <si>
    <t>Cash consideration</t>
  </si>
  <si>
    <t xml:space="preserve">                   (l)</t>
  </si>
  <si>
    <t>(m)</t>
  </si>
  <si>
    <t>(n)</t>
  </si>
  <si>
    <t>(p)</t>
  </si>
  <si>
    <t>No. of Shares specified in</t>
  </si>
  <si>
    <t xml:space="preserve"> authorized by</t>
  </si>
  <si>
    <t>P.U.C.</t>
  </si>
  <si>
    <t>Stock Actually Outstanding</t>
  </si>
  <si>
    <t>Cash Value of other</t>
  </si>
  <si>
    <t>property aquired or services</t>
  </si>
  <si>
    <t>received as consideration for issue</t>
  </si>
  <si>
    <t>(o)</t>
  </si>
  <si>
    <t>No. of shares nominally outstanding at close of year</t>
  </si>
  <si>
    <t>LONG TERM DEBT (Acct. 221, 223 and 224)</t>
  </si>
  <si>
    <t>Name and Description of Obligation</t>
  </si>
  <si>
    <t>Date of Issue</t>
  </si>
  <si>
    <t>Date of Maturity</t>
  </si>
  <si>
    <t>Par Value Authorized</t>
  </si>
  <si>
    <t>Par Value actually outstanding at close of year</t>
  </si>
  <si>
    <t>Cash received as consideration for issue</t>
  </si>
  <si>
    <t>Cash value of other property aquired or services received as consideration for issue</t>
  </si>
  <si>
    <t>Interest</t>
  </si>
  <si>
    <t>Rate percent</t>
  </si>
  <si>
    <t>Due Date</t>
  </si>
  <si>
    <t>Interest charged to income during year</t>
  </si>
  <si>
    <t>Notes</t>
  </si>
  <si>
    <t>Advances from</t>
  </si>
  <si>
    <t>Associated Cos.</t>
  </si>
  <si>
    <t>WATER OPERATING REVENUES (Acct. 400)</t>
  </si>
  <si>
    <t>1. Report below the amount of operating revenue for the year for each prescribed account and the amount of increase or decrease over the preceding year.</t>
  </si>
  <si>
    <t>2. If increases and decreases are not derived from previously reported figures explain any inconsistencies.</t>
  </si>
  <si>
    <t>WATER OPERATING REVENUES SUBJECT TO PUC/OPA ASSESSMENT</t>
  </si>
  <si>
    <t>W-3 (a)</t>
  </si>
  <si>
    <t>Total Sales for Resale - Account 444 (from W-3 line 18, Column c)</t>
  </si>
  <si>
    <t>Total Water Revenues (from W-3 line 28, Column c)</t>
  </si>
  <si>
    <t>Amount Subject to Assessment</t>
  </si>
  <si>
    <t>Using the information reported on page W-3, calculate the revenues subject to Commission Assessment per 35-A M.R.S.A. §116.  This section defines revenues as follows:  "For the purpose of this section, 'intrastate gross operating revenues' mean intrastate revenues dervied from filed rates, except revenues derived from sales for resale."  Therefore, Sales for Resale should be exlcuded when calculating the revenues subject to assessment.</t>
  </si>
  <si>
    <t>3. Number of customers should be reported on the basis of number of meters, plus number of flat rate accounts except that where separate meter readings are added for billing purposes one customer shall be counted for each group of meters so added. If the customer count in the residential service classification includes customers counted more than once because of special services, such as air conditioning, etc. indicate in a footnote the number of such duplicate customers included in the classification.</t>
  </si>
  <si>
    <t>4. Unmetered sales should be included below.</t>
  </si>
  <si>
    <t>Account Name</t>
  </si>
  <si>
    <t>Thousand Gallons Sold*</t>
  </si>
  <si>
    <t>ACCT NO.</t>
  </si>
  <si>
    <t>Number of Customers for Year</t>
  </si>
  <si>
    <t>Amount for Year</t>
  </si>
  <si>
    <t>Increase or decrease from preceding year</t>
  </si>
  <si>
    <t xml:space="preserve">Line </t>
  </si>
  <si>
    <t>Amount for year</t>
  </si>
  <si>
    <t>OPERATING REVENUES</t>
  </si>
  <si>
    <t>SALES OF WATER</t>
  </si>
  <si>
    <t>Unmetered Sales to Gen. Customers</t>
  </si>
  <si>
    <t>Metered Sales to Gen. Customers</t>
  </si>
  <si>
    <t>Public Authorities</t>
  </si>
  <si>
    <t>Public Fire-Protection Service</t>
  </si>
  <si>
    <t>Private Fire-Protection Service</t>
  </si>
  <si>
    <t>Other Sales to Public Authorities</t>
  </si>
  <si>
    <t>Sales for Resale</t>
  </si>
  <si>
    <t>Interdepartmental Sales</t>
  </si>
  <si>
    <t>Total Sales of Water</t>
  </si>
  <si>
    <t>OTHER OPERATING REVENUES</t>
  </si>
  <si>
    <t>Forfeited Discounts</t>
  </si>
  <si>
    <t>Miscellaneous Service Revenues</t>
  </si>
  <si>
    <t>Rents from Water Property</t>
  </si>
  <si>
    <t>Interdepartmental Rents</t>
  </si>
  <si>
    <t>Other Water Revenues</t>
  </si>
  <si>
    <t>Total Other Operating Revenues</t>
  </si>
  <si>
    <t>Total Operating Revenues</t>
  </si>
  <si>
    <t>*Where water meters record cubic feet, multiply cubic feet by 7.48 to obtain number of gallons.</t>
  </si>
  <si>
    <t>Transportation Equipment</t>
  </si>
  <si>
    <t>Power Operated Equipment</t>
  </si>
  <si>
    <t>DEPRECIATION</t>
  </si>
  <si>
    <t>BASIS FOR WATER DEPRECIATION CHARGES</t>
  </si>
  <si>
    <t>ANNUAL REPORT</t>
  </si>
  <si>
    <t>OF</t>
  </si>
  <si>
    <t>Name</t>
  </si>
  <si>
    <t>Address</t>
  </si>
  <si>
    <t>TO THE</t>
  </si>
  <si>
    <t>PUBLIC UTILITIES COMMISSION</t>
  </si>
  <si>
    <t>OF THE</t>
  </si>
  <si>
    <t>STATE OF MAINE</t>
  </si>
  <si>
    <t>FOR THE</t>
  </si>
  <si>
    <t>TITLE</t>
  </si>
  <si>
    <t>Extracts from Title 35A Revised Statutes</t>
  </si>
  <si>
    <t>GENERAL INSTRUCTIONS</t>
  </si>
  <si>
    <t>The term "water works" when used in this chapter, includes all reservoirs, tunnels, shafts, dams, dikes, headgates, pipes,</t>
  </si>
  <si>
    <t>Section 102:  The term "commission" when used in this chapter, means the Public Utilities Commission.</t>
  </si>
  <si>
    <t>The term "person" when used in this chapter, includes an individual, a co-partnership and a voluntary association.</t>
  </si>
  <si>
    <t xml:space="preserve">gates, pipes, flumes, canals, structures and appliances, and all other real estate, fixtures and personal property, owned, </t>
  </si>
  <si>
    <t>controlled, operated or managed in connection with or to facilitate the diversion, development, storage, supply,</t>
  </si>
  <si>
    <t>distribution, sale, furnishing, carriage, apportionment or measurement of water for municipal and domestic use.</t>
  </si>
  <si>
    <t xml:space="preserve">The term "water company" when used in this chapter, includes every corporation or person, their lessees, trustees, </t>
  </si>
  <si>
    <t>receivers or trustees appointed by any court whatsoever, owning, controlling, operating or managing any waterworks</t>
  </si>
  <si>
    <t>for compensation within this state.</t>
  </si>
  <si>
    <t>Sec. 504.  Accounts closed December 31st; balance sheet filed.  The accounts of all public utilities shall be closed annually</t>
  </si>
  <si>
    <t xml:space="preserve">on the 31st day of December unless a different date is fixed by the commission, and a balance sheet of that date so fixed, </t>
  </si>
  <si>
    <t>promptly taken therefrom.  Within 3 months after said date, or the date so fixed, such balance sheet together with such</t>
  </si>
  <si>
    <t>other information as the commission shall prescribe, verified by an officer or owner of public utility, shall be filed with the</t>
  </si>
  <si>
    <t xml:space="preserve">commission.  Said commission may for good and sufficient cause extend said time for any public utility not exceeding </t>
  </si>
  <si>
    <t xml:space="preserve"> 1 month and may, in its discretion, excuse any public utility from filing such returns when the gross revenue of such utility</t>
  </si>
  <si>
    <t xml:space="preserve"> does not exceed the sum of $50,000.</t>
  </si>
  <si>
    <t>§ 1508-A - Administrative penalty</t>
  </si>
  <si>
    <t>1. Penalty. Unless otherwise specified in law, the commission may, in an adjudicatory proceeding, impose an administrative penalty as specified in this section.</t>
  </si>
  <si>
    <t xml:space="preserve">    </t>
  </si>
  <si>
    <t xml:space="preserve">A. For willful violations of this Title, a commission rule or a commission order by a public utility or a competitive electricity provider, the commission may impose an administrative penalty for each violation in an amount that does not exceed $5,000 or .25% of the annual gross revenue that the public utility or the competitive electricity provider received from sales in the State, whichever amount is lower. Each day a violation continues constitutes a separate offense. The maximum administrative penalty for any related series of violations may not exceed $500,000 or 5% of the annual gross revenue that the public utility or the competitive electricity provider received from sales in the State, whichever amount is lower.  [2003, c. 505, §23 (new).] </t>
  </si>
  <si>
    <t xml:space="preserve">B. For a violation in which a public utility or a competitive electricity provider was explicitly notified by the commission that it was not in compliance with the requirements of this Title, a commission rule or a commission order and that failure to comply could result in the imposition of administrative penalties, the commission may impose an administrative penalty that does not exceed $500,000.  [2003, c. 505, §23 (new).] </t>
  </si>
  <si>
    <t xml:space="preserve">C. The commission may impose an administrative penalty in an amount that does not exceed $1,000 on any person that is not a public utility or a competitive electricity provider and that violates this Title, a commission rule or a commission order. Each day a violation continues constitutes a separate offense. The administrative penalty may not exceed $25,000 for any related series of violations.  [2003, c. 505, §23 (new).] </t>
  </si>
  <si>
    <t xml:space="preserve">D. In addition to the administrative penalties authorized by this subsection, the commission may require disgorgement of profits or revenues realized as a result of a violation of this Title, a commission rule or a commission order.  [2003, c. 505, §23 (new).] </t>
  </si>
  <si>
    <t>2. Considerations. In determining the amount of an administrative penalty under this section, the commission shall take into account:</t>
  </si>
  <si>
    <t xml:space="preserve">A. The severity of the violation, including the intent of the violator and the nature, circumstances, extent and gravity of the prohibited act;  [2003, c. 505, §23 (new).] </t>
  </si>
  <si>
    <t xml:space="preserve">B. The reasonableness of the violator's belief that the violator's action or lack of action was in conformance with this Title, a commission rule or a commission order;  [2003, c. 505, §23 (new).] </t>
  </si>
  <si>
    <t xml:space="preserve">C. The violator's history of previous violations;  [2003, c. 505, §23 (new).] </t>
  </si>
  <si>
    <t xml:space="preserve">D. The amount necessary to deter future violations;  [2003, c. 505, §23 (new).] </t>
  </si>
  <si>
    <t xml:space="preserve">E. The violator's good faith attempts to comply after notification of a violation; and  [2003, c. 505, §23 (new).] </t>
  </si>
  <si>
    <t xml:space="preserve">F. Such other matters as justice requires.  [2003, c. 505, §23 (new).] </t>
  </si>
  <si>
    <t xml:space="preserve">Section History: </t>
  </si>
  <si>
    <t xml:space="preserve">PL 2003,  Ch. 505,   §23 (NEW).  </t>
  </si>
  <si>
    <t>Investment Tax Credits Restored to Operating Income Utility Operating Expense</t>
  </si>
  <si>
    <t>Costs and Expenses of Merchandising, Jobbing and Contract Work</t>
  </si>
  <si>
    <t>Total Accumulated Amortization</t>
  </si>
  <si>
    <t>Contributions received from System Development, Main Extension and Customer Connection Charges (see below)</t>
  </si>
  <si>
    <t>1. Prepare this report in conformity with the 1984 National Association of Regulatory Utility Commissioners Uniform</t>
  </si>
  <si>
    <t xml:space="preserve">3. Complete each question fully and accurately, even if it has been answered in a previous annual report.  Enter the </t>
  </si>
  <si>
    <t>word "None" where it truly and completely states the fact.</t>
  </si>
  <si>
    <t>4. For any question, section, or page which is not applicable to the respondent enter the words "Not Applicable."</t>
  </si>
  <si>
    <t>Do not omit any pages.</t>
  </si>
  <si>
    <t>5. Where dates are called for, the month and day should be stated as well as the year.</t>
  </si>
  <si>
    <t>6. All schedules requiring dollar entries should be rounded to the nearest dollar.</t>
  </si>
  <si>
    <t>Money items (except averages) throughout the report should be shown in units of dollars adjusted to accord with</t>
  </si>
  <si>
    <t>footings.</t>
  </si>
  <si>
    <t>8. If there is not enough room on any shcedule, an additional page or pages may be added provided the format of the</t>
  </si>
  <si>
    <t>added schedule matches the format of the schedule with not enough room.  Such a schedule should reference the</t>
  </si>
  <si>
    <t>appropriate schedules, state the name of the utility, and state the year of the report.</t>
  </si>
  <si>
    <t>TABLE OF CONTENTS</t>
  </si>
  <si>
    <t xml:space="preserve">   Schedule</t>
  </si>
  <si>
    <t>Page</t>
  </si>
  <si>
    <t>EXECUTIVE SUMMARY</t>
  </si>
  <si>
    <t>Certification</t>
  </si>
  <si>
    <t>E-1</t>
  </si>
  <si>
    <t>Compensation of Officers &amp; Directors</t>
  </si>
  <si>
    <t>E-6</t>
  </si>
  <si>
    <t>General Information</t>
  </si>
  <si>
    <t>E-2,E-3,E-4</t>
  </si>
  <si>
    <t>Affiliation of Officers &amp; Directors</t>
  </si>
  <si>
    <t>E-7</t>
  </si>
  <si>
    <t>Company Profile</t>
  </si>
  <si>
    <t>E-5</t>
  </si>
  <si>
    <t>Summary of Statistics</t>
  </si>
  <si>
    <t>E-8</t>
  </si>
  <si>
    <t>FINANCIAL SECTION</t>
  </si>
  <si>
    <t>Comparative Balance Sheet - Assets and</t>
  </si>
  <si>
    <t>Extraordinary Property Losses</t>
  </si>
  <si>
    <t>F-14</t>
  </si>
  <si>
    <t xml:space="preserve">   Other Debits</t>
  </si>
  <si>
    <t>F-1</t>
  </si>
  <si>
    <t>Notes Payable</t>
  </si>
  <si>
    <t>F-15</t>
  </si>
  <si>
    <t>Comparative Balance Sheet - Equity</t>
  </si>
  <si>
    <t>Accounts and Notes Payable to</t>
  </si>
  <si>
    <t xml:space="preserve">   Capital and Liabilities</t>
  </si>
  <si>
    <t>F-2</t>
  </si>
  <si>
    <t xml:space="preserve">   Associated Companies</t>
  </si>
  <si>
    <t>Notes to Balance Sheet</t>
  </si>
  <si>
    <t>F-3</t>
  </si>
  <si>
    <t>Capital Stock</t>
  </si>
  <si>
    <t>F-16</t>
  </si>
  <si>
    <t>Operating Statement</t>
  </si>
  <si>
    <t>F-4</t>
  </si>
  <si>
    <t>Long Term Debt</t>
  </si>
  <si>
    <t>F-17</t>
  </si>
  <si>
    <t>Statement of Retained Earnings</t>
  </si>
  <si>
    <t>F-5</t>
  </si>
  <si>
    <t>Bonds</t>
  </si>
  <si>
    <t>Net Utility Plant</t>
  </si>
  <si>
    <t>F-6</t>
  </si>
  <si>
    <r>
      <t xml:space="preserve">Balance as NON-REVENUE WATER                                           </t>
    </r>
    <r>
      <rPr>
        <b/>
        <sz val="10"/>
        <color indexed="8"/>
        <rFont val="Times New Roman"/>
        <family val="1"/>
      </rPr>
      <t>State Percentage:</t>
    </r>
  </si>
  <si>
    <t>Utility Usage-bleeders                                                      Number in use:</t>
  </si>
  <si>
    <t>Utility Usage-flushing hydrants                                       Number flushed:</t>
  </si>
  <si>
    <t>Utility Usage-meter bench                                               Number meters tested:</t>
  </si>
  <si>
    <t>Fire Protection                                                               Number of hydrant-using fires:</t>
  </si>
  <si>
    <t xml:space="preserve">Main Breaks                                                                  Number of breaks:  </t>
  </si>
  <si>
    <t>Service Line losses before meters                                  Number of cases:</t>
  </si>
  <si>
    <t>Average Daily Demand:</t>
  </si>
  <si>
    <t>Maximum Day Demand:</t>
  </si>
  <si>
    <t>Peak Hour Demand:</t>
  </si>
  <si>
    <t>Quantity (mgd)</t>
  </si>
  <si>
    <t>Date</t>
  </si>
  <si>
    <t>Total Accounted for Non-Revenue Water (Lines 22 through Lines 35)</t>
  </si>
  <si>
    <t>Advances from Associated Companies</t>
  </si>
  <si>
    <t>Utility Plant Acquisition Adjustments</t>
  </si>
  <si>
    <t>Accrued Taxes</t>
  </si>
  <si>
    <t>F-18</t>
  </si>
  <si>
    <t>Accumulated Depreciation</t>
  </si>
  <si>
    <t>F-7</t>
  </si>
  <si>
    <t>Accrued Interest</t>
  </si>
  <si>
    <t>F-19</t>
  </si>
  <si>
    <t>Accumulated Amortization</t>
  </si>
  <si>
    <t>Regulatory Commission Expense</t>
  </si>
  <si>
    <t>Nonutility Property</t>
  </si>
  <si>
    <t>F-8</t>
  </si>
  <si>
    <t>Misc. Current &amp; Accrued Liabilities</t>
  </si>
  <si>
    <t>F-20</t>
  </si>
  <si>
    <t>Special Deposits</t>
  </si>
  <si>
    <t>Advances for Construction</t>
  </si>
  <si>
    <t>Investments and Special Funds</t>
  </si>
  <si>
    <t>F-9, F-9a</t>
  </si>
  <si>
    <t>Operating Reserves</t>
  </si>
  <si>
    <t>F-21</t>
  </si>
  <si>
    <t>Accounts and Notes Receivable - Net</t>
  </si>
  <si>
    <t>F-10</t>
  </si>
  <si>
    <t>Contributions in Aid Of Construction</t>
  </si>
  <si>
    <t>Accounts Receivable from Associated</t>
  </si>
  <si>
    <t>Additions to CIAC Received From</t>
  </si>
  <si>
    <r>
      <t xml:space="preserve">Contractual Appropriation of Income (also defined as debt repayment -- </t>
    </r>
    <r>
      <rPr>
        <b/>
        <sz val="10"/>
        <color indexed="8"/>
        <rFont val="Times New Roman"/>
        <family val="1"/>
      </rPr>
      <t>if you have made principal payments on bonds this should be reflected her</t>
    </r>
    <r>
      <rPr>
        <sz val="10"/>
        <color indexed="8"/>
        <rFont val="Times New Roman"/>
        <family val="1"/>
      </rPr>
      <t>e)</t>
    </r>
  </si>
  <si>
    <t>Total Common</t>
  </si>
  <si>
    <t>Total Preferred</t>
  </si>
  <si>
    <t xml:space="preserve">   Companies</t>
  </si>
  <si>
    <t>F-11</t>
  </si>
  <si>
    <t xml:space="preserve">   System Development Charges, </t>
  </si>
  <si>
    <t>Notes Receivable from Associated</t>
  </si>
  <si>
    <t>For Water Utilities</t>
  </si>
  <si>
    <t xml:space="preserve">   &amp; Main Extension Charges</t>
  </si>
  <si>
    <t>Reconciliation of Reported Net</t>
  </si>
  <si>
    <t>Materials &amp; Supplies</t>
  </si>
  <si>
    <t>F-12</t>
  </si>
  <si>
    <t xml:space="preserve">   Income With Taxable Income</t>
  </si>
  <si>
    <t>Misc. Current &amp; Accrued Assets</t>
  </si>
  <si>
    <t xml:space="preserve">   For Federal Income Taxes</t>
  </si>
  <si>
    <t>F-22</t>
  </si>
  <si>
    <t>Prepayments</t>
  </si>
  <si>
    <t>F-13</t>
  </si>
  <si>
    <t>Political Activities, Institutional</t>
  </si>
  <si>
    <t>Miscellaneous Deferred Debits</t>
  </si>
  <si>
    <t xml:space="preserve">   Advertising, Promotional Advertising</t>
  </si>
  <si>
    <t>Unamortized Debt Discount and Expense</t>
  </si>
  <si>
    <t xml:space="preserve">   and Allowances</t>
  </si>
  <si>
    <t xml:space="preserve">System of Accounting for Water Utilities as modified by the Maine Public Utilities Commission pursuant to Chapter 610. </t>
  </si>
  <si>
    <t>10. Water utilities with less than $50,000 of annual operating revenues are not required to complete the shaded areas</t>
  </si>
  <si>
    <t>(Columns d + e)</t>
  </si>
  <si>
    <t>F-9a</t>
  </si>
  <si>
    <t>F-23</t>
  </si>
  <si>
    <t xml:space="preserve">   and Unamortized Premium on Debt</t>
  </si>
  <si>
    <t>WATER OPERATION SECTION</t>
  </si>
  <si>
    <t>Water Utility Plant Accounts</t>
  </si>
  <si>
    <t>W-1</t>
  </si>
  <si>
    <t>Distribution Reservoirs, Standpipes and Tanks</t>
  </si>
  <si>
    <t>W-8</t>
  </si>
  <si>
    <t>Water Utility Expense Accounts</t>
  </si>
  <si>
    <t>W-2</t>
  </si>
  <si>
    <t>Water Treatment</t>
  </si>
  <si>
    <t>W-9</t>
  </si>
  <si>
    <t>Water Operating Revenues</t>
  </si>
  <si>
    <t>W-3</t>
  </si>
  <si>
    <t>Transmission &amp; Distribution Mains</t>
  </si>
  <si>
    <t xml:space="preserve">Basis For Water Depreciaton Charges </t>
  </si>
  <si>
    <t>W-4</t>
  </si>
  <si>
    <t>Hydrants</t>
  </si>
  <si>
    <t>W-10</t>
  </si>
  <si>
    <t>Analysis of Entries in Water</t>
  </si>
  <si>
    <t>Service Pipes</t>
  </si>
  <si>
    <t xml:space="preserve">   Depreciation Reserve</t>
  </si>
  <si>
    <t>W-5</t>
  </si>
  <si>
    <t>Consumers Meters</t>
  </si>
  <si>
    <t>W-11</t>
  </si>
  <si>
    <t>Employees and Compensation</t>
  </si>
  <si>
    <t>W-6</t>
  </si>
  <si>
    <t>Water Production &amp; Consumption</t>
  </si>
  <si>
    <t>W-12</t>
  </si>
  <si>
    <t>Classification of Customers</t>
  </si>
  <si>
    <t>W-7</t>
  </si>
  <si>
    <t>Disconnect &amp; Deposit Regulations</t>
  </si>
  <si>
    <t>Source of Supply</t>
  </si>
  <si>
    <t>W-7, W-8</t>
  </si>
  <si>
    <t>EXECUTIVE</t>
  </si>
  <si>
    <t>SUMMARY</t>
  </si>
  <si>
    <t>SS</t>
  </si>
  <si>
    <t>(Title)</t>
  </si>
  <si>
    <t>SUBSCRIBED AND SWORN TO before me</t>
  </si>
  <si>
    <t>OFFICERS</t>
  </si>
  <si>
    <t>Title</t>
  </si>
  <si>
    <t>Number</t>
  </si>
  <si>
    <t>DIRECTORS</t>
  </si>
  <si>
    <t>COMPANY PROFILE</t>
  </si>
  <si>
    <t>Provide to the extent available a brief narrative company profile which covers the following areas:</t>
  </si>
  <si>
    <t>COMPENSATION OF OFFICERS</t>
  </si>
  <si>
    <t>AFFILIATION OF OFFICERS AND DIRECTORS</t>
  </si>
  <si>
    <t>Plant in Service</t>
  </si>
  <si>
    <t>Plant Acquisition Adjustment</t>
  </si>
  <si>
    <t>Materials and Supplies</t>
  </si>
  <si>
    <t>Less:</t>
  </si>
  <si>
    <t>Net Book Cost</t>
  </si>
  <si>
    <t>Operating Revenues</t>
  </si>
  <si>
    <t>Depreciation and Amortization Expense</t>
  </si>
  <si>
    <t>Income Tax Expense</t>
  </si>
  <si>
    <t>Taxes Other Than Income</t>
  </si>
  <si>
    <t>Other Operating Expenses</t>
  </si>
  <si>
    <t>Total Operating Expenses</t>
  </si>
  <si>
    <t>Net Operating Income</t>
  </si>
  <si>
    <t>Other Income</t>
  </si>
  <si>
    <t>Other Income Deductions</t>
  </si>
  <si>
    <t>Net Income</t>
  </si>
  <si>
    <t>Residential - Yearly Average</t>
  </si>
  <si>
    <t>Commercial - Yearly Average</t>
  </si>
  <si>
    <t>Industrial - Yearly Average</t>
  </si>
  <si>
    <t>Others - Yearly Average</t>
  </si>
  <si>
    <t>Total</t>
  </si>
  <si>
    <t>OTHER STATISTICS</t>
  </si>
  <si>
    <t>Average Residential Monthly Bill</t>
  </si>
  <si>
    <t>Blank Left Page</t>
  </si>
  <si>
    <t xml:space="preserve">State of </t>
  </si>
  <si>
    <t xml:space="preserve">County of </t>
  </si>
  <si>
    <t>}</t>
  </si>
  <si>
    <t xml:space="preserve">I, the underscored, </t>
  </si>
  <si>
    <t>(Name of owner or officer)</t>
  </si>
  <si>
    <t>(Full Name of Respondent)</t>
  </si>
  <si>
    <t>do make oath that the foregoing return has been prepared, under my direction, from the original books, papers, and records of said</t>
  </si>
  <si>
    <t xml:space="preserve">Company; that I have carefully examined the same, and declare the same to be a complete and correct statement of the business and </t>
  </si>
  <si>
    <t>contained in the foregoing return embrace all of the financial operations of said Company during the period for which said return is</t>
  </si>
  <si>
    <t>made, to the best of my knowledge, information, and belief.</t>
  </si>
  <si>
    <t>(Owner or Officer)</t>
  </si>
  <si>
    <t>this</t>
  </si>
  <si>
    <t>day of</t>
  </si>
  <si>
    <t>Utility Name:</t>
  </si>
  <si>
    <t>Year of Report:</t>
  </si>
  <si>
    <t>Line Number</t>
  </si>
  <si>
    <t>HISTORY OF RESPONDENT</t>
  </si>
  <si>
    <t>1. Exact name of Utility filing this report</t>
  </si>
  <si>
    <t>2. Location of main office</t>
  </si>
  <si>
    <t>3. Is this respondent an individual, partnership, association, corporation or municipality? If partnership, give date of</t>
  </si>
  <si>
    <t>partnership and names and addresses of partners.</t>
  </si>
  <si>
    <t>4. Give date when the utility commenced to serve the public.</t>
  </si>
  <si>
    <t>affairs of said Company in respect to each and every matter and thing therein set forth; and I further say that no deductions were made</t>
  </si>
  <si>
    <t xml:space="preserve">before stating the operating revenues herein set forth, except those shown in the foregoing accounts; and that the accounts and figures </t>
  </si>
  <si>
    <t>5. If a corporation, give date of organization and government of state under which organized. If organized under legislative</t>
  </si>
  <si>
    <t>charter, state year, chapter and all amendments.</t>
  </si>
  <si>
    <t>Note:  Non-revenue water is water that was produced and used but did not produce water revenues; unaccounted for water is a subset of this.</t>
  </si>
  <si>
    <t>of the report form but must notify the Commission by letter that the revenues were less than $50,000.</t>
  </si>
  <si>
    <t>3a. E-mail address:</t>
  </si>
  <si>
    <t>6. If consolidation or merger, give names of all constituent and merged companies with reference to charters and general laws</t>
  </si>
  <si>
    <t>under which each was organized, and authority for consolidation or merger.</t>
  </si>
  <si>
    <t>7. If a reorganized company, give name of original corporation, and date, authority, and cause of re-organization.</t>
  </si>
  <si>
    <t>9. State fully the territory you are authorized to serve.</t>
  </si>
  <si>
    <t>10. Territory actually being served.</t>
  </si>
  <si>
    <t>11. State fully what business, if any, is being conducted other than that of a water utility.</t>
  </si>
  <si>
    <t>12. State date of annual meeting, number of shares of stock represented at last annual meeting, and voting power of several</t>
  </si>
  <si>
    <t>classes of stock.</t>
  </si>
  <si>
    <t>13. Give names, addresses and holdings of the ten largest stockholders.</t>
  </si>
  <si>
    <t>Preferred shares held</t>
  </si>
  <si>
    <t>Common Shares held</t>
  </si>
  <si>
    <t>1. Exact name of Utility</t>
  </si>
  <si>
    <t>2. Name and address of person to whom correspondence concerning this report should be addressed</t>
  </si>
  <si>
    <t>3. Telephone</t>
  </si>
  <si>
    <t>7. Date of original organization of the utility</t>
  </si>
  <si>
    <t>C. Major goals and objectives</t>
  </si>
  <si>
    <t>B. Public services rendered</t>
  </si>
  <si>
    <t>A. Brief company history</t>
  </si>
  <si>
    <t>D. Major operating divisions and functions</t>
  </si>
  <si>
    <t>E. Current and projected growth patterns</t>
  </si>
  <si>
    <t>F. Major transactions having material effect on operations</t>
  </si>
  <si>
    <t>Officer's Salary ($)</t>
  </si>
  <si>
    <t>For each director lister on page E-4 list the number or director/meetings attended by each director/trustee and the compensation received as a director/trustee from the respondent.</t>
  </si>
  <si>
    <t>COMPENSATION OF DIRECTORS/TRUSTEES</t>
  </si>
  <si>
    <t>Principal Occupation or Business Affiliation</t>
  </si>
  <si>
    <t>Affiliation or Connection</t>
  </si>
  <si>
    <t>Name and Address of Affiliation or Connection</t>
  </si>
  <si>
    <t xml:space="preserve">SUMMARY OF STATISTICS </t>
  </si>
  <si>
    <t>(TO BE COMPLETED BY INVESTOR-OWNED WATER UTILITIES ONLY)</t>
  </si>
  <si>
    <t>PLANT (000's omitted)</t>
  </si>
  <si>
    <t>Construction Work in Progress</t>
  </si>
  <si>
    <t>Plant Held for Future Use</t>
  </si>
  <si>
    <t>Accumulated Depreciation and Accumulated Amortization</t>
  </si>
  <si>
    <t>Contribution in Aid of Construction</t>
  </si>
  <si>
    <t>REVENUES AND EXPENSES (000's omitted)</t>
  </si>
  <si>
    <t>Average Annual Residential Use</t>
  </si>
  <si>
    <t>Number of Meetings Attended</t>
  </si>
  <si>
    <t>Total Utility Operating Expenses</t>
  </si>
  <si>
    <t>Average Annual Residential Revenue per 1,000 Gallons</t>
  </si>
  <si>
    <t>Gross Plant Investment per Customer</t>
  </si>
  <si>
    <t>WATER</t>
  </si>
  <si>
    <t>Signature of Person responsible for report</t>
  </si>
  <si>
    <t>TELEPHONE</t>
  </si>
  <si>
    <t>of</t>
  </si>
  <si>
    <t xml:space="preserve">FINANCIAL </t>
  </si>
  <si>
    <t>SECTION</t>
  </si>
  <si>
    <t>COMPARATIVE BALANCE SHEET - ASSETS AND OTHER DEBITS</t>
  </si>
  <si>
    <t>ACCT.</t>
  </si>
  <si>
    <t>REF.</t>
  </si>
  <si>
    <t>CURRENT</t>
  </si>
  <si>
    <t>PREVIOUS</t>
  </si>
  <si>
    <t>NO.</t>
  </si>
  <si>
    <t>ACCOUNT NAME</t>
  </si>
  <si>
    <t>PAGE</t>
  </si>
  <si>
    <t>YEAR END</t>
  </si>
  <si>
    <t>(a)</t>
  </si>
  <si>
    <t>(b)</t>
  </si>
  <si>
    <t>(c)</t>
  </si>
  <si>
    <t>(d)</t>
  </si>
  <si>
    <t>(e)</t>
  </si>
  <si>
    <t>UTILITY PLANT</t>
  </si>
  <si>
    <t>101-105</t>
  </si>
  <si>
    <t>Utility Plant</t>
  </si>
  <si>
    <t>108-110</t>
  </si>
  <si>
    <t>Less: Accumulated Depreciation and Amortization</t>
  </si>
  <si>
    <t>Net Plant</t>
  </si>
  <si>
    <t>114-115</t>
  </si>
  <si>
    <t>Utility Plant Acquisition Adjustments (Net)</t>
  </si>
  <si>
    <t>Other Plant Adj. (Specify)</t>
  </si>
  <si>
    <t>Total Net Utility Plant</t>
  </si>
  <si>
    <t>OTHER PROPERTY AND INVESTMENTS</t>
  </si>
  <si>
    <t>Net Nonutility Property</t>
  </si>
  <si>
    <t>Investment In Associated Companies</t>
  </si>
  <si>
    <t>F-9</t>
  </si>
  <si>
    <t>Utility Investments</t>
  </si>
  <si>
    <t>Other Investments</t>
  </si>
  <si>
    <t>Other Special Funds</t>
  </si>
  <si>
    <t>Total Other Property &amp; Investments</t>
  </si>
  <si>
    <t>CURRENT AND ACCRUED ASSETS</t>
  </si>
  <si>
    <t>Cash</t>
  </si>
  <si>
    <t>Working Funds</t>
  </si>
  <si>
    <t>Temporary Cash Investments</t>
  </si>
  <si>
    <t>141-144</t>
  </si>
  <si>
    <t>Accounts and Notes Receivable, Less Accumulated Provision</t>
  </si>
  <si>
    <t>for Uncollectible Accounts</t>
  </si>
  <si>
    <t xml:space="preserve">Accounts Receivable from Associated Companies </t>
  </si>
  <si>
    <t>Notes Receivable from Associated Companies</t>
  </si>
  <si>
    <t>Material and Supplies</t>
  </si>
  <si>
    <t>Accrued Interest and Dividends Receivable</t>
  </si>
  <si>
    <t>Misc. Current and Accrued Assets</t>
  </si>
  <si>
    <t>Total Current and Accrued Assets</t>
  </si>
  <si>
    <t>181-190</t>
  </si>
  <si>
    <t>DEFERRED DEBITS</t>
  </si>
  <si>
    <t>&amp; F-14</t>
  </si>
  <si>
    <t>TOTAL ASSETS AND OTHER DEBITS</t>
  </si>
  <si>
    <t>COMPARATIVE BALANCE SHEET - EQUITY CAPITAL AND LIABILITIES</t>
  </si>
  <si>
    <t>EQUITY CAPITAL</t>
  </si>
  <si>
    <t>Common Stock Issued</t>
  </si>
  <si>
    <t>Preferred Stock Issued</t>
  </si>
  <si>
    <t>Other Paid-In Capital</t>
  </si>
  <si>
    <t>Discount on Capital Stock</t>
  </si>
  <si>
    <t>Capital Stock Expense</t>
  </si>
  <si>
    <t>Appropriated Retained Earnings</t>
  </si>
  <si>
    <t>Unappropriated Retained Earnings</t>
  </si>
  <si>
    <t>Reacquired Capital Stock</t>
  </si>
  <si>
    <t>Proprietary Capital (Proprietorship and Partnership Only)</t>
  </si>
  <si>
    <t>Total Equity Capital</t>
  </si>
  <si>
    <t>LONG-TERM DEBT</t>
  </si>
  <si>
    <t>Other Long-Term Debt</t>
  </si>
  <si>
    <t>Total Long-Term Debt</t>
  </si>
  <si>
    <t>CURRENT AND ACCRUED LIABILITIES</t>
  </si>
  <si>
    <t>Accounts Payable</t>
  </si>
  <si>
    <t>Accounts Payable to Associated Companies</t>
  </si>
  <si>
    <t>Notes Payable to Associated Companies</t>
  </si>
  <si>
    <t>Customer Deposits</t>
  </si>
  <si>
    <t>Accrued Dividends</t>
  </si>
  <si>
    <t>Matured Long-Term Debt</t>
  </si>
  <si>
    <t>Matured Interest</t>
  </si>
  <si>
    <t>Miscellaneous Current and Accrued Liabilities</t>
  </si>
  <si>
    <t>Total Current and Accrued Liabilities</t>
  </si>
  <si>
    <t>DEFERRED CREDITS</t>
  </si>
  <si>
    <t>Unamortized Premium on Debt</t>
  </si>
  <si>
    <t>Other Deferred Credits</t>
  </si>
  <si>
    <t>Accumulated Deferred Investment Tax Credits</t>
  </si>
  <si>
    <t>Total Deferred Credits</t>
  </si>
  <si>
    <t>261-265</t>
  </si>
  <si>
    <t>OPERATING RESERVES</t>
  </si>
  <si>
    <t>CONTRIBUTIONS IN AID OF CONSTRUCTION</t>
  </si>
  <si>
    <t>Contributions In Aid Of Construction</t>
  </si>
  <si>
    <t>Accumulated Amortization of Contrib. In Aid of Construction.</t>
  </si>
  <si>
    <t>Total Net C.I.A.C</t>
  </si>
  <si>
    <t>ACCUMULATED DEFERRED INCOME TAXES</t>
  </si>
  <si>
    <t>Accumulated Deferred Income Taxes-Accelerated Depreciation</t>
  </si>
  <si>
    <t>Accumulated Deferred Income Taxes-Liberalized Depreciation</t>
  </si>
  <si>
    <t>Accumulated Deferred Income Taxes-Other</t>
  </si>
  <si>
    <t>Total Accumulated Deferred Income Taxes</t>
  </si>
  <si>
    <t>TOTAL EQUITY CAPITAL AND LIABILITIES</t>
  </si>
  <si>
    <t xml:space="preserve"> </t>
  </si>
  <si>
    <t>NOTES TO THE BALANCE SHEET</t>
  </si>
  <si>
    <t>The space below is provided for important notes regarding the balance sheet.</t>
  </si>
  <si>
    <t>OPERATING STATEMENT-WATER</t>
  </si>
  <si>
    <t>UTILITY OPERATING INCOME</t>
  </si>
  <si>
    <t>Operating Expenses</t>
  </si>
  <si>
    <t>Depreciation Expense</t>
  </si>
  <si>
    <t>Amortization of Utility Plant Acquisition Adjustment</t>
  </si>
  <si>
    <t>Amortization Expense</t>
  </si>
  <si>
    <t>Income Taxes</t>
  </si>
  <si>
    <t>Deferred Federal Income Taxes</t>
  </si>
  <si>
    <t>Provision for Deferred Income Taxes-Credit</t>
  </si>
  <si>
    <t>Investment Tax Credits Deferred to Future Periods</t>
  </si>
  <si>
    <t>Utility Operating Income</t>
  </si>
  <si>
    <t>Income From Utility Plant Leased to Others</t>
  </si>
  <si>
    <t>Gains (Losses) From Disposition of Utility Property</t>
  </si>
  <si>
    <t>Total Utility Operating Income</t>
  </si>
  <si>
    <t>OTHER INCOME AND DEDUCTIONS</t>
  </si>
  <si>
    <t>Revenues From Merchandising, Jobbing and Contract Work</t>
  </si>
  <si>
    <t>Interest and Dividend Income</t>
  </si>
  <si>
    <t>Allowance for Funds Used During Construction</t>
  </si>
  <si>
    <t xml:space="preserve">9. The report must be completed and filed with the Commission using CMS by April 1 of the year following the date of the </t>
  </si>
  <si>
    <t>THIS FORM SHOULD BE COMPLETED USING "/S/ NAME" in place of a hard copy signature.</t>
  </si>
  <si>
    <t xml:space="preserve">1. This page must be filled out by any water utility that are charging an Infrastructure Surcharge </t>
  </si>
  <si>
    <t>Rate Class</t>
  </si>
  <si>
    <t>Amount Collected from Surcharge</t>
  </si>
  <si>
    <t>Expected Surcharge Collection</t>
  </si>
  <si>
    <t>% Difference (if difference exceeds 20%, provide explanation below)</t>
  </si>
  <si>
    <t>$ Difference</t>
  </si>
  <si>
    <t>Public Fire Protection</t>
  </si>
  <si>
    <t>Private Fire Protection</t>
  </si>
  <si>
    <t>Explanation of Differences Greater than 20%</t>
  </si>
  <si>
    <t>Capital Reserve Account Summary</t>
  </si>
  <si>
    <t xml:space="preserve">1. This page must be filled out by any water utility that have placed rates into effect that include funding for a Capital Reserve </t>
  </si>
  <si>
    <t>Beginning Balance</t>
  </si>
  <si>
    <t>Additions to Account</t>
  </si>
  <si>
    <t>Deduction from Account</t>
  </si>
  <si>
    <t>Ending Balance</t>
  </si>
  <si>
    <t>Detail of Deductions from Account</t>
  </si>
  <si>
    <t>Amount Spent from Reserve Account</t>
  </si>
  <si>
    <t>Total (Must equal total deductions from above)</t>
  </si>
  <si>
    <t>Project Name</t>
  </si>
  <si>
    <t>Total Cost from Previous Year</t>
  </si>
  <si>
    <t>% Complete</t>
  </si>
  <si>
    <t>Actual Cost</t>
  </si>
  <si>
    <t>Cost Index (most recent update)</t>
  </si>
  <si>
    <t>Percent Increase/Decrease</t>
  </si>
  <si>
    <t>Revised Cost to Complete</t>
  </si>
  <si>
    <t>Revised Total Cost</t>
  </si>
  <si>
    <t>report.  Paper copies do not need to be filed.</t>
  </si>
  <si>
    <t>PRIOR YEAR</t>
  </si>
  <si>
    <t>LEFT BLANK</t>
  </si>
  <si>
    <t>Accounting for Pension and Post-Retirement Benefits</t>
  </si>
  <si>
    <t xml:space="preserve">Both GAAP and GASB have specific requirements for the accounting for Pension and Post-Retirement Benefits.  In the space below the utility should summarize how it accounts for penseions and post retirement benefits (pay as you go, accrual) and any changes in that accounting during the last calendar year.  In addition, the utility should list all accounts that it used to record these costs during the calendar year. </t>
  </si>
  <si>
    <t>Description of Accounting for Pension and Post-Retirement Benefits:</t>
  </si>
  <si>
    <t>Accounts Charged During Year:</t>
  </si>
  <si>
    <t>7. Complete this report by means which result in a permanent record and save all electronic files.</t>
  </si>
  <si>
    <t>Storage Capacity in Thousand Gallons</t>
  </si>
  <si>
    <t>Above Intake (c1)</t>
  </si>
  <si>
    <t>Usable Storage (c2)</t>
  </si>
  <si>
    <t>Yield in Thousand Gallons per day</t>
  </si>
  <si>
    <t>Infiltration Galleries/collecting walls/other (specify)</t>
  </si>
  <si>
    <t>Name or Location</t>
  </si>
  <si>
    <t>Unaccounted for Non-Revenue Water</t>
  </si>
  <si>
    <r>
      <t xml:space="preserve">Unaccounted for Non-Revenue Water  </t>
    </r>
    <r>
      <rPr>
        <b/>
        <sz val="10"/>
        <rFont val="Times New Roman"/>
        <family val="1"/>
      </rPr>
      <t>(State Percentage)</t>
    </r>
  </si>
  <si>
    <t>YEAR ENDED DECEMBER 31,2017</t>
  </si>
  <si>
    <t>1. This page must be filled out by any water utility that have placed rates into effect that include either a Capital Reserve Account or Infrastructure Surcharge pursuant to Chapter 675.</t>
  </si>
  <si>
    <t>Project Description (should match description in SIA filed with the Commission</t>
  </si>
  <si>
    <t>INFRASTRUCTURE SURCHARGE REVENUE SUMMARY</t>
  </si>
  <si>
    <t>SYSTEM INFRASTRUCTURE ASSESSEMENT REPORT - UPDATE</t>
  </si>
  <si>
    <t>SYSTEM INFRASTRUCTURE ASSESSMENT</t>
  </si>
  <si>
    <t>SOUTHWEST HARBOR WATER &amp; SEWER DISTRICT</t>
  </si>
  <si>
    <t>STEVEN KENNEY</t>
  </si>
  <si>
    <t>DISTRICT MANAGER</t>
  </si>
  <si>
    <t>(207)244-3948</t>
  </si>
  <si>
    <t>SKENNEY@SOUTHWESTHARBOR.ORG</t>
  </si>
  <si>
    <t>MAINE</t>
  </si>
  <si>
    <t>HANCOCK</t>
  </si>
  <si>
    <t>Southwest Harbor Water &amp; Sewer District</t>
  </si>
  <si>
    <t>26 Village Green Way, Southwest Harbor, Maine</t>
  </si>
  <si>
    <t>Municipality</t>
  </si>
  <si>
    <t>Town of Southwest Harbor</t>
  </si>
  <si>
    <t>Same</t>
  </si>
  <si>
    <t>Sewer</t>
  </si>
  <si>
    <t>N/A</t>
  </si>
  <si>
    <t>Steven T. Kenney, District Manager</t>
  </si>
  <si>
    <t>P.O. Box 1100</t>
  </si>
  <si>
    <t>26 Village Green Way</t>
  </si>
  <si>
    <t>Southwest Harbor, ME  04679</t>
  </si>
  <si>
    <t>skenney@southwestharbor.org</t>
  </si>
  <si>
    <t>James W. Wadman, CPA</t>
  </si>
  <si>
    <t>295 Main Street</t>
  </si>
  <si>
    <t>Ellsworth, ME 04605</t>
  </si>
  <si>
    <t>Chairman</t>
  </si>
  <si>
    <t>(207_244-3948</t>
  </si>
  <si>
    <t>Treasurer/Clerk</t>
  </si>
  <si>
    <t>Member</t>
  </si>
  <si>
    <t>Ralph Dunbar</t>
  </si>
  <si>
    <t xml:space="preserve">         1893 - The Southwest Harbor Water Company, (a privately owned corporation), was established.</t>
  </si>
  <si>
    <t xml:space="preserve">         1905 - The Town of Southwest Harbor was established.</t>
  </si>
  <si>
    <t xml:space="preserve">         1913 - The Southwest Harbor Water District was established (a municipally owned corporation).</t>
  </si>
  <si>
    <t xml:space="preserve">         1944 - The Southwest Harbor Water Company was established, (a privately owned corporation).</t>
  </si>
  <si>
    <t xml:space="preserve">         1969 - The Town of Southwest Harbor bought back the water system, (municipally owned, once again).</t>
  </si>
  <si>
    <t xml:space="preserve">         2016 - The Southwest Harbor Water (&amp; Sewer) District was established.</t>
  </si>
  <si>
    <t>Ben Worcester</t>
  </si>
  <si>
    <t>Town Manager</t>
  </si>
  <si>
    <t>Prior year utility plant assets are recorded as owned by the District at December 31, 2016.  However, legal title to these assets did not transfer until 2017.</t>
  </si>
  <si>
    <t>Unappropriated Retained Earnings, 1/01/17 Beginning Balance</t>
  </si>
  <si>
    <t>Unappropriated Retained Earnings, 12/31/17 Ending Balance</t>
  </si>
  <si>
    <t>Due From Sewer Fund</t>
  </si>
  <si>
    <t>MMBB</t>
  </si>
  <si>
    <t>MMBB 2009FR-DW</t>
  </si>
  <si>
    <t>MMBB 2009 ARRA-DW</t>
  </si>
  <si>
    <t>MMBB 2010D Ln-2</t>
  </si>
  <si>
    <t>July 2009</t>
  </si>
  <si>
    <t>October 2029</t>
  </si>
  <si>
    <t>October 2010</t>
  </si>
  <si>
    <t>November 2027</t>
  </si>
  <si>
    <t>2.0 - 5.0%</t>
  </si>
  <si>
    <t>May &amp; November</t>
  </si>
  <si>
    <t>Compensated Absences</t>
  </si>
  <si>
    <t>Town Contributions</t>
  </si>
  <si>
    <t>Contributions from Grants</t>
  </si>
  <si>
    <t>Defined contribution 401(k) plan.  Employer contribution up to 6% of employee contribution</t>
  </si>
  <si>
    <t>604 - Expense</t>
  </si>
  <si>
    <t>Other Plant and Miscellaneous Equipment: CIP</t>
  </si>
  <si>
    <t>Less:  CIAC Amortization</t>
  </si>
  <si>
    <t>PUC Depreciation</t>
  </si>
  <si>
    <t>Department annually.</t>
  </si>
  <si>
    <t xml:space="preserve">     Compensation number represents 100% of the employees' pay.  The % indicates the amount of time each employee dedicates their time in the Water</t>
  </si>
  <si>
    <t>Long Pond</t>
  </si>
  <si>
    <t>1.4 Sq. MI (897 acres)</t>
  </si>
  <si>
    <t>Southwest Harbor</t>
  </si>
  <si>
    <t>Steel Tank</t>
  </si>
  <si>
    <t>Concrete Tank</t>
  </si>
  <si>
    <t>Pumping Station</t>
  </si>
  <si>
    <t>X</t>
  </si>
  <si>
    <t>CI</t>
  </si>
  <si>
    <t>DI</t>
  </si>
  <si>
    <t>CU</t>
  </si>
  <si>
    <t>PE</t>
  </si>
  <si>
    <t>HDPE</t>
  </si>
  <si>
    <t>PVC</t>
  </si>
  <si>
    <t>AC</t>
  </si>
  <si>
    <t>3/4"</t>
  </si>
  <si>
    <t>1"</t>
  </si>
  <si>
    <t>2"</t>
  </si>
  <si>
    <t>3"</t>
  </si>
  <si>
    <t>5/8"</t>
  </si>
  <si>
    <t>1 1/2"</t>
  </si>
  <si>
    <t>Appropriated Retained Earnings 12/31/17 Ending Balance</t>
  </si>
  <si>
    <t>Appropriated Retained Earnings 1/01/17___ Beginning Balance</t>
  </si>
  <si>
    <t>Plumber</t>
  </si>
  <si>
    <t>**</t>
  </si>
  <si>
    <t>**  This number includes deduct, irrigation and dock meters</t>
  </si>
  <si>
    <t>Backwash</t>
  </si>
  <si>
    <t>Street Cleaning</t>
  </si>
  <si>
    <t>Summer Tank Dump</t>
  </si>
  <si>
    <t>Had to run raw water pump through system 24/7 in December to prevent intake pump from freezing.  Opened hydrants at end of system to keep water flowing.</t>
  </si>
  <si>
    <t>NE Plumbing</t>
  </si>
  <si>
    <t>P.O. Box 1100, 26 VILLAGE GREEN WAY, SOUTHWEST HARBOR, ME 04679</t>
  </si>
  <si>
    <t>STEVEN T. KENNEY</t>
  </si>
  <si>
    <t>14th</t>
  </si>
  <si>
    <t>Steven T. Kenney</t>
  </si>
  <si>
    <t>Ben "Lee" Worcester</t>
  </si>
  <si>
    <t>Justin VanDongen</t>
  </si>
  <si>
    <t>Willian "Greg" Tillman</t>
  </si>
  <si>
    <t>Open Seat</t>
  </si>
  <si>
    <t>Justin VanDungen</t>
  </si>
  <si>
    <t>William "Greg" Tillman</t>
  </si>
  <si>
    <t>William Tillman</t>
  </si>
  <si>
    <t>Smuggler's Den, EMR Transfer Station</t>
  </si>
  <si>
    <t>Buisness Owner</t>
  </si>
  <si>
    <t>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</si>
</sst>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quot;$&quot;#,##0"/>
    <numFmt numFmtId="165" formatCode="mmmm\ d\,\ yyyy"/>
    <numFmt numFmtId="166" formatCode="mmmm\-yy"/>
    <numFmt numFmtId="167" formatCode="0.0%"/>
    <numFmt numFmtId="168" formatCode="_(* #,##0_);_(* \(#,##0\);_(* &quot;-&quot;??_);_(@_)"/>
  </numFmts>
  <fonts count="46">
    <font>
      <sz val="12"/>
      <name val="Arial"/>
    </font>
    <font>
      <sz val="10"/>
      <name val="COUR"/>
    </font>
    <font>
      <sz val="10"/>
      <color indexed="8"/>
      <name val="COUR"/>
    </font>
    <font>
      <sz val="10"/>
      <color indexed="8"/>
      <name val="TMS"/>
    </font>
    <font>
      <b/>
      <sz val="12"/>
      <color indexed="8"/>
      <name val="TMS"/>
    </font>
    <font>
      <i/>
      <sz val="10"/>
      <color indexed="8"/>
      <name val="TMS"/>
    </font>
    <font>
      <sz val="8"/>
      <color indexed="8"/>
      <name val="TMS"/>
    </font>
    <font>
      <sz val="14"/>
      <color indexed="8"/>
      <name val="TMS"/>
    </font>
    <font>
      <sz val="10"/>
      <color indexed="8"/>
      <name val="Times New Roman"/>
      <family val="1"/>
    </font>
    <font>
      <sz val="10"/>
      <name val="Times New Roman"/>
      <family val="1"/>
    </font>
    <font>
      <b/>
      <sz val="29"/>
      <color indexed="8"/>
      <name val="Times New Roman"/>
      <family val="1"/>
    </font>
    <font>
      <b/>
      <sz val="10"/>
      <color indexed="8"/>
      <name val="Times New Roman"/>
      <family val="1"/>
    </font>
    <font>
      <b/>
      <i/>
      <sz val="12"/>
      <color indexed="8"/>
      <name val="Times New Roman"/>
      <family val="1"/>
    </font>
    <font>
      <i/>
      <sz val="12"/>
      <color indexed="8"/>
      <name val="Times New Roman"/>
      <family val="1"/>
    </font>
    <font>
      <b/>
      <sz val="18"/>
      <color indexed="8"/>
      <name val="Times New Roman"/>
      <family val="1"/>
    </font>
    <font>
      <sz val="12"/>
      <color indexed="8"/>
      <name val="Times New Roman"/>
      <family val="1"/>
    </font>
    <font>
      <sz val="11"/>
      <color indexed="8"/>
      <name val="Times New Roman"/>
      <family val="1"/>
    </font>
    <font>
      <b/>
      <sz val="26"/>
      <color indexed="8"/>
      <name val="Times New Roman"/>
      <family val="1"/>
    </font>
    <font>
      <sz val="11"/>
      <name val="Times New Roman"/>
      <family val="1"/>
    </font>
    <font>
      <b/>
      <sz val="16"/>
      <color indexed="8"/>
      <name val="Times New Roman"/>
      <family val="1"/>
    </font>
    <font>
      <sz val="14"/>
      <color indexed="8"/>
      <name val="Times New Roman"/>
      <family val="1"/>
    </font>
    <font>
      <b/>
      <sz val="16"/>
      <color indexed="8"/>
      <name val="TMS"/>
    </font>
    <font>
      <sz val="12"/>
      <name val="Times New Roman"/>
      <family val="1"/>
    </font>
    <font>
      <b/>
      <sz val="12"/>
      <color indexed="8"/>
      <name val="Times New Roman"/>
      <family val="1"/>
    </font>
    <font>
      <sz val="72"/>
      <name val="Times New Roman"/>
      <family val="1"/>
    </font>
    <font>
      <sz val="16"/>
      <color indexed="8"/>
      <name val="Times New Roman"/>
      <family val="1"/>
    </font>
    <font>
      <sz val="8"/>
      <color indexed="8"/>
      <name val="Times New Roman"/>
      <family val="1"/>
    </font>
    <font>
      <sz val="8"/>
      <name val="Times New Roman"/>
      <family val="1"/>
    </font>
    <font>
      <b/>
      <i/>
      <sz val="10"/>
      <color indexed="8"/>
      <name val="Times New Roman"/>
      <family val="1"/>
    </font>
    <font>
      <b/>
      <i/>
      <sz val="10"/>
      <name val="Times New Roman"/>
      <family val="1"/>
    </font>
    <font>
      <b/>
      <sz val="10"/>
      <name val="Times New Roman"/>
      <family val="1"/>
    </font>
    <font>
      <b/>
      <sz val="14"/>
      <color indexed="8"/>
      <name val="Times New Roman"/>
      <family val="1"/>
    </font>
    <font>
      <b/>
      <sz val="12"/>
      <name val="Arial"/>
      <family val="2"/>
    </font>
    <font>
      <b/>
      <sz val="9"/>
      <color indexed="8"/>
      <name val="Times New Roman"/>
      <family val="1"/>
    </font>
    <font>
      <b/>
      <sz val="8"/>
      <color indexed="8"/>
      <name val="Times New Roman"/>
      <family val="1"/>
    </font>
    <font>
      <sz val="12"/>
      <name val="COUR"/>
    </font>
    <font>
      <b/>
      <sz val="12"/>
      <name val="Times New Roman"/>
      <family val="1"/>
    </font>
    <font>
      <sz val="14"/>
      <name val="Arial"/>
      <family val="2"/>
    </font>
    <font>
      <sz val="9"/>
      <name val="Times New Roman"/>
      <family val="1"/>
    </font>
    <font>
      <sz val="9"/>
      <name val="Arial"/>
      <family val="2"/>
    </font>
    <font>
      <b/>
      <sz val="10"/>
      <color indexed="8"/>
      <name val="TMS"/>
    </font>
    <font>
      <b/>
      <sz val="12"/>
      <name val="Arial"/>
      <family val="2"/>
    </font>
    <font>
      <sz val="12"/>
      <name val="Arial"/>
      <family val="2"/>
    </font>
    <font>
      <sz val="12"/>
      <name val="Arial"/>
      <family val="2"/>
    </font>
    <font>
      <sz val="12"/>
      <name val="Arial"/>
      <family val="2"/>
    </font>
    <font>
      <u/>
      <sz val="12"/>
      <color theme="10"/>
      <name val="Arial"/>
      <family val="2"/>
    </font>
  </fonts>
  <fills count="10">
    <fill>
      <patternFill patternType="none"/>
    </fill>
    <fill>
      <patternFill patternType="gray125"/>
    </fill>
    <fill>
      <patternFill patternType="solid">
        <fgColor indexed="22"/>
        <bgColor indexed="64"/>
      </patternFill>
    </fill>
    <fill>
      <patternFill patternType="lightUp">
        <bgColor indexed="9"/>
      </patternFill>
    </fill>
    <fill>
      <patternFill patternType="solid">
        <fgColor indexed="23"/>
        <bgColor indexed="64"/>
      </patternFill>
    </fill>
    <fill>
      <patternFill patternType="gray125">
        <bgColor indexed="23"/>
      </patternFill>
    </fill>
    <fill>
      <patternFill patternType="gray125">
        <bgColor indexed="22"/>
      </patternFill>
    </fill>
    <fill>
      <patternFill patternType="lightUp">
        <bgColor indexed="23"/>
      </patternFill>
    </fill>
    <fill>
      <patternFill patternType="lightUp"/>
    </fill>
    <fill>
      <patternFill patternType="solid">
        <fgColor indexed="8"/>
        <bgColor indexed="64"/>
      </patternFill>
    </fill>
  </fills>
  <borders count="274">
    <border>
      <left/>
      <right/>
      <top/>
      <bottom/>
      <diagonal/>
    </border>
    <border>
      <left style="double">
        <color indexed="8"/>
      </left>
      <right/>
      <top/>
      <bottom/>
      <diagonal/>
    </border>
    <border>
      <left/>
      <right/>
      <top style="double">
        <color indexed="8"/>
      </top>
      <bottom/>
      <diagonal/>
    </border>
    <border>
      <left style="double">
        <color indexed="8"/>
      </left>
      <right/>
      <top style="double">
        <color indexed="8"/>
      </top>
      <bottom/>
      <diagonal/>
    </border>
    <border>
      <left/>
      <right/>
      <top style="thin">
        <color indexed="8"/>
      </top>
      <bottom/>
      <diagonal/>
    </border>
    <border>
      <left style="double">
        <color indexed="8"/>
      </left>
      <right/>
      <top style="thin">
        <color indexed="8"/>
      </top>
      <bottom/>
      <diagonal/>
    </border>
    <border>
      <left style="double">
        <color indexed="8"/>
      </left>
      <right/>
      <top/>
      <bottom style="thin">
        <color indexed="64"/>
      </bottom>
      <diagonal/>
    </border>
    <border>
      <left/>
      <right style="double">
        <color indexed="8"/>
      </right>
      <top style="double">
        <color indexed="8"/>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double">
        <color indexed="8"/>
      </left>
      <right style="medium">
        <color indexed="8"/>
      </right>
      <top/>
      <bottom/>
      <diagonal/>
    </border>
    <border>
      <left style="double">
        <color indexed="8"/>
      </left>
      <right style="medium">
        <color indexed="8"/>
      </right>
      <top style="double">
        <color indexed="8"/>
      </top>
      <bottom/>
      <diagonal/>
    </border>
    <border>
      <left style="double">
        <color indexed="8"/>
      </left>
      <right style="medium">
        <color indexed="8"/>
      </right>
      <top/>
      <bottom style="double">
        <color indexed="8"/>
      </bottom>
      <diagonal/>
    </border>
    <border>
      <left/>
      <right/>
      <top style="double">
        <color indexed="8"/>
      </top>
      <bottom style="hair">
        <color indexed="8"/>
      </bottom>
      <diagonal/>
    </border>
    <border>
      <left/>
      <right style="double">
        <color indexed="8"/>
      </right>
      <top style="double">
        <color indexed="8"/>
      </top>
      <bottom style="hair">
        <color indexed="8"/>
      </bottom>
      <diagonal/>
    </border>
    <border>
      <left/>
      <right/>
      <top style="hair">
        <color indexed="8"/>
      </top>
      <bottom style="hair">
        <color indexed="8"/>
      </bottom>
      <diagonal/>
    </border>
    <border>
      <left/>
      <right style="double">
        <color indexed="8"/>
      </right>
      <top style="hair">
        <color indexed="8"/>
      </top>
      <bottom style="hair">
        <color indexed="8"/>
      </bottom>
      <diagonal/>
    </border>
    <border>
      <left/>
      <right/>
      <top style="hair">
        <color indexed="8"/>
      </top>
      <bottom style="double">
        <color indexed="64"/>
      </bottom>
      <diagonal/>
    </border>
    <border>
      <left/>
      <right/>
      <top/>
      <bottom style="hair">
        <color indexed="8"/>
      </bottom>
      <diagonal/>
    </border>
    <border>
      <left style="medium">
        <color indexed="8"/>
      </left>
      <right/>
      <top/>
      <bottom/>
      <diagonal/>
    </border>
    <border>
      <left/>
      <right/>
      <top style="hair">
        <color indexed="8"/>
      </top>
      <bottom/>
      <diagonal/>
    </border>
    <border>
      <left style="double">
        <color indexed="8"/>
      </left>
      <right/>
      <top style="medium">
        <color indexed="8"/>
      </top>
      <bottom/>
      <diagonal/>
    </border>
    <border>
      <left/>
      <right style="medium">
        <color indexed="8"/>
      </right>
      <top style="hair">
        <color indexed="8"/>
      </top>
      <bottom style="hair">
        <color indexed="8"/>
      </bottom>
      <diagonal/>
    </border>
    <border>
      <left/>
      <right style="medium">
        <color indexed="8"/>
      </right>
      <top style="hair">
        <color indexed="8"/>
      </top>
      <bottom style="medium">
        <color indexed="8"/>
      </bottom>
      <diagonal/>
    </border>
    <border>
      <left style="double">
        <color indexed="8"/>
      </left>
      <right/>
      <top style="hair">
        <color indexed="8"/>
      </top>
      <bottom style="hair">
        <color indexed="8"/>
      </bottom>
      <diagonal/>
    </border>
    <border>
      <left style="double">
        <color indexed="64"/>
      </left>
      <right/>
      <top style="hair">
        <color indexed="8"/>
      </top>
      <bottom style="hair">
        <color indexed="8"/>
      </bottom>
      <diagonal/>
    </border>
    <border>
      <left style="medium">
        <color indexed="8"/>
      </left>
      <right/>
      <top style="double">
        <color indexed="8"/>
      </top>
      <bottom style="hair">
        <color indexed="8"/>
      </bottom>
      <diagonal/>
    </border>
    <border>
      <left/>
      <right style="double">
        <color indexed="8"/>
      </right>
      <top/>
      <bottom style="hair">
        <color indexed="8"/>
      </bottom>
      <diagonal/>
    </border>
    <border>
      <left style="medium">
        <color indexed="8"/>
      </left>
      <right style="medium">
        <color indexed="8"/>
      </right>
      <top style="hair">
        <color indexed="8"/>
      </top>
      <bottom style="hair">
        <color indexed="8"/>
      </bottom>
      <diagonal/>
    </border>
    <border>
      <left style="double">
        <color indexed="64"/>
      </left>
      <right/>
      <top style="hair">
        <color indexed="8"/>
      </top>
      <bottom style="double">
        <color indexed="64"/>
      </bottom>
      <diagonal/>
    </border>
    <border>
      <left style="double">
        <color indexed="8"/>
      </left>
      <right/>
      <top/>
      <bottom style="hair">
        <color indexed="8"/>
      </bottom>
      <diagonal/>
    </border>
    <border>
      <left style="double">
        <color indexed="8"/>
      </left>
      <right style="medium">
        <color indexed="8"/>
      </right>
      <top/>
      <bottom style="medium">
        <color indexed="8"/>
      </bottom>
      <diagonal/>
    </border>
    <border>
      <left/>
      <right style="medium">
        <color indexed="8"/>
      </right>
      <top style="thick">
        <color indexed="8"/>
      </top>
      <bottom/>
      <diagonal/>
    </border>
    <border>
      <left/>
      <right style="medium">
        <color indexed="8"/>
      </right>
      <top/>
      <bottom style="hair">
        <color indexed="8"/>
      </bottom>
      <diagonal/>
    </border>
    <border>
      <left/>
      <right/>
      <top style="hair">
        <color indexed="8"/>
      </top>
      <bottom style="medium">
        <color indexed="8"/>
      </bottom>
      <diagonal/>
    </border>
    <border>
      <left style="double">
        <color indexed="8"/>
      </left>
      <right style="medium">
        <color indexed="64"/>
      </right>
      <top/>
      <bottom/>
      <diagonal/>
    </border>
    <border>
      <left style="double">
        <color indexed="64"/>
      </left>
      <right style="medium">
        <color indexed="64"/>
      </right>
      <top/>
      <bottom style="double">
        <color indexed="64"/>
      </bottom>
      <diagonal/>
    </border>
    <border>
      <left/>
      <right/>
      <top style="medium">
        <color indexed="8"/>
      </top>
      <bottom style="hair">
        <color indexed="8"/>
      </bottom>
      <diagonal/>
    </border>
    <border>
      <left/>
      <right/>
      <top/>
      <bottom style="medium">
        <color indexed="8"/>
      </bottom>
      <diagonal/>
    </border>
    <border>
      <left style="medium">
        <color indexed="8"/>
      </left>
      <right style="double">
        <color indexed="8"/>
      </right>
      <top/>
      <bottom/>
      <diagonal/>
    </border>
    <border>
      <left style="medium">
        <color indexed="8"/>
      </left>
      <right style="double">
        <color indexed="8"/>
      </right>
      <top style="hair">
        <color indexed="8"/>
      </top>
      <bottom style="hair">
        <color indexed="8"/>
      </bottom>
      <diagonal/>
    </border>
    <border>
      <left style="medium">
        <color indexed="8"/>
      </left>
      <right style="double">
        <color indexed="8"/>
      </right>
      <top style="hair">
        <color indexed="8"/>
      </top>
      <bottom/>
      <diagonal/>
    </border>
    <border>
      <left style="medium">
        <color indexed="8"/>
      </left>
      <right style="double">
        <color indexed="8"/>
      </right>
      <top/>
      <bottom style="medium">
        <color indexed="8"/>
      </bottom>
      <diagonal/>
    </border>
    <border>
      <left/>
      <right style="double">
        <color indexed="8"/>
      </right>
      <top/>
      <bottom style="dotted">
        <color indexed="8"/>
      </bottom>
      <diagonal/>
    </border>
    <border>
      <left/>
      <right/>
      <top/>
      <bottom style="dotted">
        <color indexed="64"/>
      </bottom>
      <diagonal/>
    </border>
    <border>
      <left/>
      <right style="double">
        <color indexed="64"/>
      </right>
      <top style="hair">
        <color indexed="8"/>
      </top>
      <bottom style="hair">
        <color indexed="8"/>
      </bottom>
      <diagonal/>
    </border>
    <border>
      <left style="medium">
        <color indexed="8"/>
      </left>
      <right style="medium">
        <color indexed="8"/>
      </right>
      <top style="hair">
        <color indexed="8"/>
      </top>
      <bottom style="double">
        <color indexed="64"/>
      </bottom>
      <diagonal/>
    </border>
    <border>
      <left/>
      <right style="double">
        <color indexed="64"/>
      </right>
      <top style="hair">
        <color indexed="8"/>
      </top>
      <bottom style="double">
        <color indexed="64"/>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double">
        <color indexed="8"/>
      </top>
      <bottom/>
      <diagonal/>
    </border>
    <border>
      <left/>
      <right style="double">
        <color indexed="8"/>
      </right>
      <top/>
      <bottom style="medium">
        <color indexed="8"/>
      </bottom>
      <diagonal/>
    </border>
    <border>
      <left/>
      <right style="double">
        <color indexed="8"/>
      </right>
      <top style="hair">
        <color indexed="8"/>
      </top>
      <bottom style="double">
        <color indexed="64"/>
      </bottom>
      <diagonal/>
    </border>
    <border>
      <left style="medium">
        <color indexed="8"/>
      </left>
      <right style="medium">
        <color indexed="8"/>
      </right>
      <top/>
      <bottom style="hair">
        <color indexed="8"/>
      </bottom>
      <diagonal/>
    </border>
    <border>
      <left style="medium">
        <color indexed="8"/>
      </left>
      <right style="double">
        <color indexed="8"/>
      </right>
      <top style="medium">
        <color indexed="8"/>
      </top>
      <bottom/>
      <diagonal/>
    </border>
    <border>
      <left style="medium">
        <color indexed="8"/>
      </left>
      <right style="double">
        <color indexed="8"/>
      </right>
      <top/>
      <bottom style="thin">
        <color indexed="64"/>
      </bottom>
      <diagonal/>
    </border>
    <border>
      <left style="medium">
        <color indexed="8"/>
      </left>
      <right style="medium">
        <color indexed="8"/>
      </right>
      <top style="hair">
        <color indexed="8"/>
      </top>
      <bottom/>
      <diagonal/>
    </border>
    <border>
      <left/>
      <right style="double">
        <color indexed="8"/>
      </right>
      <top/>
      <bottom style="double">
        <color indexed="64"/>
      </bottom>
      <diagonal/>
    </border>
    <border>
      <left style="medium">
        <color indexed="8"/>
      </left>
      <right/>
      <top style="double">
        <color indexed="8"/>
      </top>
      <bottom/>
      <diagonal/>
    </border>
    <border>
      <left/>
      <right style="medium">
        <color indexed="8"/>
      </right>
      <top style="double">
        <color indexed="8"/>
      </top>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bottom style="double">
        <color indexed="8"/>
      </bottom>
      <diagonal/>
    </border>
    <border>
      <left style="medium">
        <color indexed="8"/>
      </left>
      <right/>
      <top/>
      <bottom style="double">
        <color indexed="8"/>
      </bottom>
      <diagonal/>
    </border>
    <border>
      <left/>
      <right style="medium">
        <color indexed="8"/>
      </right>
      <top/>
      <bottom style="double">
        <color indexed="8"/>
      </bottom>
      <diagonal/>
    </border>
    <border>
      <left style="medium">
        <color indexed="8"/>
      </left>
      <right style="double">
        <color indexed="8"/>
      </right>
      <top/>
      <bottom style="double">
        <color indexed="8"/>
      </bottom>
      <diagonal/>
    </border>
    <border>
      <left style="medium">
        <color indexed="8"/>
      </left>
      <right/>
      <top style="hair">
        <color indexed="8"/>
      </top>
      <bottom style="hair">
        <color indexed="8"/>
      </bottom>
      <diagonal/>
    </border>
    <border>
      <left style="medium">
        <color indexed="8"/>
      </left>
      <right/>
      <top/>
      <bottom style="hair">
        <color indexed="8"/>
      </bottom>
      <diagonal/>
    </border>
    <border>
      <left/>
      <right style="medium">
        <color indexed="8"/>
      </right>
      <top style="double">
        <color indexed="8"/>
      </top>
      <bottom style="hair">
        <color indexed="8"/>
      </bottom>
      <diagonal/>
    </border>
    <border>
      <left style="medium">
        <color indexed="8"/>
      </left>
      <right/>
      <top/>
      <bottom style="medium">
        <color indexed="8"/>
      </bottom>
      <diagonal/>
    </border>
    <border>
      <left style="double">
        <color indexed="8"/>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hair">
        <color indexed="64"/>
      </bottom>
      <diagonal/>
    </border>
    <border>
      <left style="double">
        <color indexed="8"/>
      </left>
      <right/>
      <top style="medium">
        <color indexed="8"/>
      </top>
      <bottom style="hair">
        <color indexed="8"/>
      </bottom>
      <diagonal/>
    </border>
    <border>
      <left/>
      <right style="double">
        <color indexed="8"/>
      </right>
      <top style="medium">
        <color indexed="8"/>
      </top>
      <bottom style="hair">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hair">
        <color indexed="8"/>
      </top>
      <bottom style="double">
        <color indexed="8"/>
      </bottom>
      <diagonal/>
    </border>
    <border>
      <left/>
      <right style="medium">
        <color indexed="8"/>
      </right>
      <top style="hair">
        <color indexed="8"/>
      </top>
      <bottom/>
      <diagonal/>
    </border>
    <border>
      <left/>
      <right style="medium">
        <color indexed="8"/>
      </right>
      <top style="medium">
        <color indexed="8"/>
      </top>
      <bottom/>
      <diagonal/>
    </border>
    <border>
      <left style="double">
        <color indexed="8"/>
      </left>
      <right style="medium">
        <color indexed="8"/>
      </right>
      <top style="medium">
        <color indexed="8"/>
      </top>
      <bottom style="hair">
        <color indexed="8"/>
      </bottom>
      <diagonal/>
    </border>
    <border>
      <left style="double">
        <color indexed="8"/>
      </left>
      <right style="medium">
        <color indexed="8"/>
      </right>
      <top style="hair">
        <color indexed="8"/>
      </top>
      <bottom style="hair">
        <color indexed="8"/>
      </bottom>
      <diagonal/>
    </border>
    <border>
      <left style="double">
        <color indexed="8"/>
      </left>
      <right style="medium">
        <color indexed="8"/>
      </right>
      <top style="hair">
        <color indexed="8"/>
      </top>
      <bottom style="medium">
        <color indexed="8"/>
      </bottom>
      <diagonal/>
    </border>
    <border>
      <left style="medium">
        <color indexed="8"/>
      </left>
      <right style="medium">
        <color indexed="8"/>
      </right>
      <top style="hair">
        <color indexed="8"/>
      </top>
      <bottom style="medium">
        <color indexed="8"/>
      </bottom>
      <diagonal/>
    </border>
    <border>
      <left style="double">
        <color indexed="8"/>
      </left>
      <right style="medium">
        <color indexed="8"/>
      </right>
      <top style="hair">
        <color indexed="8"/>
      </top>
      <bottom/>
      <diagonal/>
    </border>
    <border>
      <left/>
      <right/>
      <top style="medium">
        <color indexed="8"/>
      </top>
      <bottom/>
      <diagonal/>
    </border>
    <border>
      <left style="medium">
        <color indexed="8"/>
      </left>
      <right/>
      <top style="hair">
        <color indexed="8"/>
      </top>
      <bottom/>
      <diagonal/>
    </border>
    <border>
      <left/>
      <right style="double">
        <color indexed="8"/>
      </right>
      <top style="medium">
        <color indexed="8"/>
      </top>
      <bottom style="medium">
        <color indexed="8"/>
      </bottom>
      <diagonal/>
    </border>
    <border>
      <left/>
      <right style="medium">
        <color indexed="8"/>
      </right>
      <top style="hair">
        <color indexed="8"/>
      </top>
      <bottom style="double">
        <color indexed="64"/>
      </bottom>
      <diagonal/>
    </border>
    <border>
      <left style="medium">
        <color indexed="8"/>
      </left>
      <right style="double">
        <color indexed="8"/>
      </right>
      <top/>
      <bottom style="hair">
        <color indexed="8"/>
      </bottom>
      <diagonal/>
    </border>
    <border>
      <left style="medium">
        <color indexed="8"/>
      </left>
      <right style="double">
        <color indexed="8"/>
      </right>
      <top style="hair">
        <color indexed="8"/>
      </top>
      <bottom style="medium">
        <color indexed="8"/>
      </bottom>
      <diagonal/>
    </border>
    <border>
      <left style="medium">
        <color indexed="8"/>
      </left>
      <right/>
      <top style="medium">
        <color indexed="8"/>
      </top>
      <bottom/>
      <diagonal/>
    </border>
    <border>
      <left style="double">
        <color indexed="8"/>
      </left>
      <right/>
      <top style="thick">
        <color indexed="8"/>
      </top>
      <bottom style="medium">
        <color indexed="8"/>
      </bottom>
      <diagonal/>
    </border>
    <border>
      <left/>
      <right/>
      <top style="thick">
        <color indexed="8"/>
      </top>
      <bottom style="medium">
        <color indexed="8"/>
      </bottom>
      <diagonal/>
    </border>
    <border>
      <left/>
      <right style="double">
        <color indexed="8"/>
      </right>
      <top style="thick">
        <color indexed="8"/>
      </top>
      <bottom style="medium">
        <color indexed="8"/>
      </bottom>
      <diagonal/>
    </border>
    <border>
      <left style="medium">
        <color indexed="8"/>
      </left>
      <right style="medium">
        <color indexed="8"/>
      </right>
      <top style="medium">
        <color indexed="8"/>
      </top>
      <bottom style="hair">
        <color indexed="64"/>
      </bottom>
      <diagonal/>
    </border>
    <border>
      <left style="medium">
        <color indexed="8"/>
      </left>
      <right style="medium">
        <color indexed="8"/>
      </right>
      <top/>
      <bottom style="thin">
        <color indexed="64"/>
      </bottom>
      <diagonal/>
    </border>
    <border>
      <left style="medium">
        <color indexed="8"/>
      </left>
      <right style="medium">
        <color indexed="8"/>
      </right>
      <top style="hair">
        <color indexed="64"/>
      </top>
      <bottom style="medium">
        <color indexed="8"/>
      </bottom>
      <diagonal/>
    </border>
    <border>
      <left/>
      <right/>
      <top/>
      <bottom style="hair">
        <color indexed="64"/>
      </bottom>
      <diagonal/>
    </border>
    <border>
      <left/>
      <right style="double">
        <color indexed="8"/>
      </right>
      <top/>
      <bottom style="hair">
        <color indexed="64"/>
      </bottom>
      <diagonal/>
    </border>
    <border>
      <left/>
      <right/>
      <top style="hair">
        <color indexed="64"/>
      </top>
      <bottom style="hair">
        <color indexed="64"/>
      </bottom>
      <diagonal/>
    </border>
    <border>
      <left/>
      <right style="double">
        <color indexed="8"/>
      </right>
      <top style="hair">
        <color indexed="64"/>
      </top>
      <bottom style="hair">
        <color indexed="64"/>
      </bottom>
      <diagonal/>
    </border>
    <border>
      <left/>
      <right/>
      <top style="hair">
        <color indexed="64"/>
      </top>
      <bottom style="double">
        <color indexed="64"/>
      </bottom>
      <diagonal/>
    </border>
    <border>
      <left/>
      <right style="double">
        <color indexed="8"/>
      </right>
      <top style="hair">
        <color indexed="64"/>
      </top>
      <bottom style="double">
        <color indexed="64"/>
      </bottom>
      <diagonal/>
    </border>
    <border>
      <left style="double">
        <color indexed="8"/>
      </left>
      <right/>
      <top/>
      <bottom style="medium">
        <color indexed="8"/>
      </bottom>
      <diagonal/>
    </border>
    <border>
      <left style="medium">
        <color indexed="8"/>
      </left>
      <right style="double">
        <color indexed="8"/>
      </right>
      <top style="hair">
        <color indexed="8"/>
      </top>
      <bottom style="thin">
        <color indexed="8"/>
      </bottom>
      <diagonal/>
    </border>
    <border>
      <left style="medium">
        <color indexed="8"/>
      </left>
      <right style="medium">
        <color indexed="8"/>
      </right>
      <top style="hair">
        <color indexed="8"/>
      </top>
      <bottom style="thin">
        <color indexed="64"/>
      </bottom>
      <diagonal/>
    </border>
    <border>
      <left style="medium">
        <color indexed="8"/>
      </left>
      <right style="double">
        <color indexed="8"/>
      </right>
      <top style="hair">
        <color indexed="8"/>
      </top>
      <bottom style="thin">
        <color indexed="64"/>
      </bottom>
      <diagonal/>
    </border>
    <border>
      <left style="medium">
        <color indexed="8"/>
      </left>
      <right style="double">
        <color indexed="64"/>
      </right>
      <top style="hair">
        <color indexed="8"/>
      </top>
      <bottom style="hair">
        <color indexed="8"/>
      </bottom>
      <diagonal/>
    </border>
    <border>
      <left style="medium">
        <color indexed="8"/>
      </left>
      <right style="double">
        <color indexed="64"/>
      </right>
      <top style="hair">
        <color indexed="8"/>
      </top>
      <bottom/>
      <diagonal/>
    </border>
    <border>
      <left style="medium">
        <color indexed="8"/>
      </left>
      <right style="double">
        <color indexed="64"/>
      </right>
      <top/>
      <bottom style="double">
        <color indexed="8"/>
      </bottom>
      <diagonal/>
    </border>
    <border>
      <left style="medium">
        <color indexed="8"/>
      </left>
      <right style="double">
        <color indexed="64"/>
      </right>
      <top/>
      <bottom/>
      <diagonal/>
    </border>
    <border>
      <left style="medium">
        <color indexed="8"/>
      </left>
      <right style="double">
        <color indexed="64"/>
      </right>
      <top/>
      <bottom style="hair">
        <color indexed="8"/>
      </bottom>
      <diagonal/>
    </border>
    <border>
      <left style="medium">
        <color indexed="8"/>
      </left>
      <right style="double">
        <color indexed="64"/>
      </right>
      <top style="hair">
        <color indexed="8"/>
      </top>
      <bottom style="medium">
        <color indexed="8"/>
      </bottom>
      <diagonal/>
    </border>
    <border>
      <left style="medium">
        <color indexed="8"/>
      </left>
      <right style="medium">
        <color indexed="8"/>
      </right>
      <top style="thin">
        <color indexed="64"/>
      </top>
      <bottom/>
      <diagonal/>
    </border>
    <border>
      <left style="medium">
        <color indexed="8"/>
      </left>
      <right style="double">
        <color indexed="8"/>
      </right>
      <top style="thin">
        <color indexed="64"/>
      </top>
      <bottom/>
      <diagonal/>
    </border>
    <border>
      <left style="medium">
        <color indexed="8"/>
      </left>
      <right style="double">
        <color indexed="8"/>
      </right>
      <top style="thin">
        <color indexed="64"/>
      </top>
      <bottom style="thin">
        <color indexed="64"/>
      </bottom>
      <diagonal/>
    </border>
    <border>
      <left style="medium">
        <color indexed="8"/>
      </left>
      <right style="medium">
        <color indexed="8"/>
      </right>
      <top style="thin">
        <color indexed="64"/>
      </top>
      <bottom style="hair">
        <color indexed="8"/>
      </bottom>
      <diagonal/>
    </border>
    <border>
      <left style="medium">
        <color indexed="8"/>
      </left>
      <right style="double">
        <color indexed="8"/>
      </right>
      <top style="thin">
        <color indexed="64"/>
      </top>
      <bottom style="hair">
        <color indexed="8"/>
      </bottom>
      <diagonal/>
    </border>
    <border>
      <left style="medium">
        <color indexed="8"/>
      </left>
      <right style="double">
        <color indexed="8"/>
      </right>
      <top style="medium">
        <color indexed="8"/>
      </top>
      <bottom style="thin">
        <color indexed="64"/>
      </bottom>
      <diagonal/>
    </border>
    <border>
      <left style="medium">
        <color indexed="8"/>
      </left>
      <right style="double">
        <color indexed="8"/>
      </right>
      <top style="double">
        <color indexed="8"/>
      </top>
      <bottom style="thin">
        <color indexed="64"/>
      </bottom>
      <diagonal/>
    </border>
    <border>
      <left style="medium">
        <color indexed="8"/>
      </left>
      <right style="double">
        <color indexed="8"/>
      </right>
      <top style="medium">
        <color indexed="8"/>
      </top>
      <bottom style="hair">
        <color indexed="8"/>
      </bottom>
      <diagonal/>
    </border>
    <border>
      <left style="medium">
        <color indexed="8"/>
      </left>
      <right style="medium">
        <color indexed="8"/>
      </right>
      <top style="medium">
        <color indexed="8"/>
      </top>
      <bottom style="thin">
        <color indexed="64"/>
      </bottom>
      <diagonal/>
    </border>
    <border>
      <left/>
      <right/>
      <top style="thin">
        <color indexed="64"/>
      </top>
      <bottom style="thin">
        <color indexed="64"/>
      </bottom>
      <diagonal/>
    </border>
    <border>
      <left/>
      <right/>
      <top style="hair">
        <color indexed="8"/>
      </top>
      <bottom style="thin">
        <color indexed="64"/>
      </bottom>
      <diagonal/>
    </border>
    <border>
      <left/>
      <right style="medium">
        <color indexed="8"/>
      </right>
      <top style="medium">
        <color indexed="8"/>
      </top>
      <bottom style="hair">
        <color indexed="8"/>
      </bottom>
      <diagonal/>
    </border>
    <border>
      <left style="medium">
        <color indexed="8"/>
      </left>
      <right/>
      <top style="hair">
        <color indexed="8"/>
      </top>
      <bottom style="medium">
        <color indexed="8"/>
      </bottom>
      <diagonal/>
    </border>
    <border>
      <left style="double">
        <color indexed="8"/>
      </left>
      <right/>
      <top style="medium">
        <color indexed="8"/>
      </top>
      <bottom style="double">
        <color indexed="8"/>
      </bottom>
      <diagonal/>
    </border>
    <border>
      <left/>
      <right/>
      <top style="medium">
        <color indexed="8"/>
      </top>
      <bottom style="double">
        <color indexed="8"/>
      </bottom>
      <diagonal/>
    </border>
    <border>
      <left style="medium">
        <color indexed="8"/>
      </left>
      <right style="double">
        <color indexed="8"/>
      </right>
      <top style="double">
        <color indexed="8"/>
      </top>
      <bottom/>
      <diagonal/>
    </border>
    <border>
      <left style="medium">
        <color indexed="8"/>
      </left>
      <right/>
      <top style="hair">
        <color indexed="8"/>
      </top>
      <bottom style="thin">
        <color indexed="64"/>
      </bottom>
      <diagonal/>
    </border>
    <border>
      <left style="medium">
        <color indexed="8"/>
      </left>
      <right/>
      <top/>
      <bottom style="thin">
        <color indexed="64"/>
      </bottom>
      <diagonal/>
    </border>
    <border>
      <left style="double">
        <color indexed="8"/>
      </left>
      <right style="medium">
        <color indexed="8"/>
      </right>
      <top/>
      <bottom style="thin">
        <color indexed="64"/>
      </bottom>
      <diagonal/>
    </border>
    <border>
      <left style="medium">
        <color indexed="8"/>
      </left>
      <right/>
      <top style="medium">
        <color indexed="8"/>
      </top>
      <bottom style="hair">
        <color indexed="8"/>
      </bottom>
      <diagonal/>
    </border>
    <border>
      <left style="double">
        <color indexed="8"/>
      </left>
      <right/>
      <top style="double">
        <color indexed="8"/>
      </top>
      <bottom style="hair">
        <color indexed="8"/>
      </bottom>
      <diagonal/>
    </border>
    <border>
      <left style="medium">
        <color indexed="8"/>
      </left>
      <right style="medium">
        <color indexed="8"/>
      </right>
      <top/>
      <bottom style="double">
        <color indexed="64"/>
      </bottom>
      <diagonal/>
    </border>
    <border>
      <left style="double">
        <color indexed="64"/>
      </left>
      <right style="medium">
        <color indexed="64"/>
      </right>
      <top/>
      <bottom/>
      <diagonal/>
    </border>
    <border>
      <left/>
      <right style="double">
        <color indexed="8"/>
      </right>
      <top style="hair">
        <color indexed="8"/>
      </top>
      <bottom style="thin">
        <color indexed="64"/>
      </bottom>
      <diagonal/>
    </border>
    <border>
      <left style="double">
        <color indexed="8"/>
      </left>
      <right style="medium">
        <color indexed="8"/>
      </right>
      <top style="hair">
        <color indexed="8"/>
      </top>
      <bottom style="double">
        <color indexed="8"/>
      </bottom>
      <diagonal/>
    </border>
    <border>
      <left style="medium">
        <color indexed="8"/>
      </left>
      <right style="double">
        <color indexed="8"/>
      </right>
      <top style="hair">
        <color indexed="8"/>
      </top>
      <bottom style="double">
        <color indexed="8"/>
      </bottom>
      <diagonal/>
    </border>
    <border>
      <left style="medium">
        <color indexed="8"/>
      </left>
      <right style="medium">
        <color indexed="8"/>
      </right>
      <top style="hair">
        <color indexed="64"/>
      </top>
      <bottom style="hair">
        <color indexed="64"/>
      </bottom>
      <diagonal/>
    </border>
    <border>
      <left style="medium">
        <color indexed="8"/>
      </left>
      <right style="medium">
        <color indexed="8"/>
      </right>
      <top style="hair">
        <color indexed="64"/>
      </top>
      <bottom style="thin">
        <color indexed="64"/>
      </bottom>
      <diagonal/>
    </border>
    <border>
      <left style="medium">
        <color indexed="8"/>
      </left>
      <right style="double">
        <color indexed="8"/>
      </right>
      <top style="hair">
        <color indexed="64"/>
      </top>
      <bottom style="medium">
        <color indexed="8"/>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double">
        <color indexed="8"/>
      </right>
      <top style="hair">
        <color indexed="8"/>
      </top>
      <bottom/>
      <diagonal/>
    </border>
    <border>
      <left/>
      <right/>
      <top style="hair">
        <color indexed="8"/>
      </top>
      <bottom style="double">
        <color indexed="8"/>
      </bottom>
      <diagonal/>
    </border>
    <border>
      <left/>
      <right style="medium">
        <color indexed="8"/>
      </right>
      <top style="hair">
        <color indexed="8"/>
      </top>
      <bottom style="double">
        <color indexed="8"/>
      </bottom>
      <diagonal/>
    </border>
    <border>
      <left/>
      <right style="double">
        <color indexed="64"/>
      </right>
      <top style="hair">
        <color indexed="8"/>
      </top>
      <bottom style="double">
        <color indexed="8"/>
      </bottom>
      <diagonal/>
    </border>
    <border>
      <left style="medium">
        <color indexed="8"/>
      </left>
      <right style="medium">
        <color indexed="8"/>
      </right>
      <top style="hair">
        <color indexed="8"/>
      </top>
      <bottom style="thin">
        <color indexed="8"/>
      </bottom>
      <diagonal/>
    </border>
    <border>
      <left style="medium">
        <color indexed="8"/>
      </left>
      <right/>
      <top style="hair">
        <color indexed="8"/>
      </top>
      <bottom style="double">
        <color indexed="64"/>
      </bottom>
      <diagonal/>
    </border>
    <border>
      <left/>
      <right style="double">
        <color indexed="64"/>
      </right>
      <top style="medium">
        <color indexed="8"/>
      </top>
      <bottom style="hair">
        <color indexed="8"/>
      </bottom>
      <diagonal/>
    </border>
    <border>
      <left style="thick">
        <color indexed="8"/>
      </left>
      <right style="medium">
        <color indexed="8"/>
      </right>
      <top style="thick">
        <color indexed="8"/>
      </top>
      <bottom/>
      <diagonal/>
    </border>
    <border>
      <left style="thick">
        <color indexed="8"/>
      </left>
      <right style="medium">
        <color indexed="8"/>
      </right>
      <top style="hair">
        <color indexed="8"/>
      </top>
      <bottom style="hair">
        <color indexed="8"/>
      </bottom>
      <diagonal/>
    </border>
    <border>
      <left style="thick">
        <color indexed="8"/>
      </left>
      <right style="medium">
        <color indexed="8"/>
      </right>
      <top style="hair">
        <color indexed="8"/>
      </top>
      <bottom style="double">
        <color indexed="64"/>
      </bottom>
      <diagonal/>
    </border>
    <border>
      <left style="medium">
        <color indexed="8"/>
      </left>
      <right style="double">
        <color indexed="8"/>
      </right>
      <top style="medium">
        <color indexed="8"/>
      </top>
      <bottom style="hair">
        <color indexed="64"/>
      </bottom>
      <diagonal/>
    </border>
    <border>
      <left style="medium">
        <color indexed="8"/>
      </left>
      <right style="double">
        <color indexed="8"/>
      </right>
      <top style="hair">
        <color indexed="64"/>
      </top>
      <bottom style="hair">
        <color indexed="64"/>
      </bottom>
      <diagonal/>
    </border>
    <border>
      <left style="medium">
        <color indexed="8"/>
      </left>
      <right style="double">
        <color indexed="8"/>
      </right>
      <top style="hair">
        <color indexed="64"/>
      </top>
      <bottom style="thin">
        <color indexed="64"/>
      </bottom>
      <diagonal/>
    </border>
    <border>
      <left style="medium">
        <color indexed="8"/>
      </left>
      <right style="double">
        <color indexed="8"/>
      </right>
      <top/>
      <bottom style="hair">
        <color indexed="64"/>
      </bottom>
      <diagonal/>
    </border>
    <border>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style="thin">
        <color indexed="64"/>
      </left>
      <right style="thin">
        <color indexed="64"/>
      </right>
      <top style="thin">
        <color indexed="64"/>
      </top>
      <bottom style="thin">
        <color indexed="64"/>
      </bottom>
      <diagonal/>
    </border>
    <border>
      <left/>
      <right style="double">
        <color indexed="8"/>
      </right>
      <top style="thin">
        <color indexed="64"/>
      </top>
      <bottom style="double">
        <color indexed="64"/>
      </bottom>
      <diagonal/>
    </border>
    <border>
      <left/>
      <right/>
      <top style="double">
        <color indexed="8"/>
      </top>
      <bottom style="medium">
        <color indexed="64"/>
      </bottom>
      <diagonal/>
    </border>
    <border>
      <left/>
      <right style="double">
        <color indexed="8"/>
      </right>
      <top/>
      <bottom style="thin">
        <color indexed="64"/>
      </bottom>
      <diagonal/>
    </border>
    <border>
      <left/>
      <right/>
      <top/>
      <bottom style="thin">
        <color indexed="8"/>
      </bottom>
      <diagonal/>
    </border>
    <border>
      <left/>
      <right style="double">
        <color indexed="8"/>
      </right>
      <top/>
      <bottom style="thin">
        <color indexed="8"/>
      </bottom>
      <diagonal/>
    </border>
    <border>
      <left style="medium">
        <color indexed="8"/>
      </left>
      <right style="medium">
        <color indexed="8"/>
      </right>
      <top style="thin">
        <color indexed="64"/>
      </top>
      <bottom style="double">
        <color indexed="64"/>
      </bottom>
      <diagonal/>
    </border>
    <border>
      <left style="medium">
        <color indexed="8"/>
      </left>
      <right style="double">
        <color indexed="8"/>
      </right>
      <top style="thin">
        <color indexed="64"/>
      </top>
      <bottom style="double">
        <color indexed="64"/>
      </bottom>
      <diagonal/>
    </border>
    <border>
      <left style="medium">
        <color indexed="64"/>
      </left>
      <right style="medium">
        <color indexed="64"/>
      </right>
      <top/>
      <bottom style="medium">
        <color indexed="64"/>
      </bottom>
      <diagonal/>
    </border>
    <border>
      <left style="double">
        <color indexed="8"/>
      </left>
      <right style="medium">
        <color indexed="8"/>
      </right>
      <top/>
      <bottom style="thick">
        <color indexed="8"/>
      </bottom>
      <diagonal/>
    </border>
    <border>
      <left style="medium">
        <color indexed="8"/>
      </left>
      <right style="medium">
        <color indexed="8"/>
      </right>
      <top style="hair">
        <color indexed="8"/>
      </top>
      <bottom style="thick">
        <color indexed="8"/>
      </bottom>
      <diagonal/>
    </border>
    <border>
      <left style="medium">
        <color indexed="8"/>
      </left>
      <right style="double">
        <color indexed="8"/>
      </right>
      <top style="hair">
        <color indexed="8"/>
      </top>
      <bottom style="thick">
        <color indexed="8"/>
      </bottom>
      <diagonal/>
    </border>
    <border>
      <left style="double">
        <color indexed="64"/>
      </left>
      <right/>
      <top style="double">
        <color indexed="64"/>
      </top>
      <bottom style="medium">
        <color indexed="64"/>
      </bottom>
      <diagonal/>
    </border>
    <border>
      <left style="double">
        <color indexed="64"/>
      </left>
      <right/>
      <top style="medium">
        <color indexed="64"/>
      </top>
      <bottom style="medium">
        <color indexed="64"/>
      </bottom>
      <diagonal/>
    </border>
    <border>
      <left style="medium">
        <color indexed="8"/>
      </left>
      <right style="double">
        <color indexed="8"/>
      </right>
      <top style="medium">
        <color indexed="64"/>
      </top>
      <bottom style="medium">
        <color indexed="64"/>
      </bottom>
      <diagonal/>
    </border>
    <border>
      <left/>
      <right style="double">
        <color indexed="8"/>
      </right>
      <top style="thin">
        <color indexed="8"/>
      </top>
      <bottom/>
      <diagonal/>
    </border>
    <border>
      <left/>
      <right/>
      <top style="thin">
        <color indexed="8"/>
      </top>
      <bottom style="thin">
        <color indexed="64"/>
      </bottom>
      <diagonal/>
    </border>
    <border>
      <left/>
      <right style="double">
        <color indexed="8"/>
      </right>
      <top style="thin">
        <color indexed="8"/>
      </top>
      <bottom style="thin">
        <color indexed="64"/>
      </bottom>
      <diagonal/>
    </border>
    <border>
      <left/>
      <right style="double">
        <color indexed="8"/>
      </right>
      <top style="medium">
        <color indexed="8"/>
      </top>
      <bottom/>
      <diagonal/>
    </border>
    <border>
      <left/>
      <right style="double">
        <color indexed="64"/>
      </right>
      <top style="medium">
        <color indexed="8"/>
      </top>
      <bottom/>
      <diagonal/>
    </border>
    <border>
      <left/>
      <right style="double">
        <color indexed="64"/>
      </right>
      <top/>
      <bottom style="medium">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top style="dotted">
        <color indexed="8"/>
      </top>
      <bottom/>
      <diagonal/>
    </border>
    <border>
      <left/>
      <right style="double">
        <color indexed="8"/>
      </right>
      <top style="dotted">
        <color indexed="8"/>
      </top>
      <bottom/>
      <diagonal/>
    </border>
    <border>
      <left/>
      <right/>
      <top/>
      <bottom style="dotted">
        <color indexed="8"/>
      </bottom>
      <diagonal/>
    </border>
    <border>
      <left/>
      <right style="double">
        <color indexed="64"/>
      </right>
      <top/>
      <bottom style="hair">
        <color indexed="8"/>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double">
        <color indexed="8"/>
      </top>
      <bottom style="hair">
        <color indexed="8"/>
      </bottom>
      <diagonal/>
    </border>
    <border>
      <left style="medium">
        <color indexed="8"/>
      </left>
      <right/>
      <top style="hair">
        <color indexed="8"/>
      </top>
      <bottom style="double">
        <color indexed="8"/>
      </bottom>
      <diagonal/>
    </border>
    <border>
      <left style="thick">
        <color indexed="8"/>
      </left>
      <right style="thick">
        <color indexed="8"/>
      </right>
      <top style="double">
        <color indexed="8"/>
      </top>
      <bottom/>
      <diagonal/>
    </border>
    <border>
      <left style="thick">
        <color indexed="8"/>
      </left>
      <right style="thick">
        <color indexed="8"/>
      </right>
      <top/>
      <bottom style="thick">
        <color indexed="8"/>
      </bottom>
      <diagonal/>
    </border>
    <border>
      <left/>
      <right style="thick">
        <color indexed="8"/>
      </right>
      <top style="double">
        <color indexed="8"/>
      </top>
      <bottom/>
      <diagonal/>
    </border>
    <border>
      <left/>
      <right style="thick">
        <color indexed="8"/>
      </right>
      <top/>
      <bottom style="thick">
        <color indexed="8"/>
      </bottom>
      <diagonal/>
    </border>
    <border>
      <left style="thick">
        <color indexed="8"/>
      </left>
      <right style="double">
        <color indexed="8"/>
      </right>
      <top style="double">
        <color indexed="8"/>
      </top>
      <bottom/>
      <diagonal/>
    </border>
    <border>
      <left style="thick">
        <color indexed="8"/>
      </left>
      <right style="double">
        <color indexed="8"/>
      </right>
      <top/>
      <bottom style="thick">
        <color indexed="8"/>
      </bottom>
      <diagonal/>
    </border>
    <border>
      <left/>
      <right style="double">
        <color indexed="8"/>
      </right>
      <top style="hair">
        <color indexed="8"/>
      </top>
      <bottom style="medium">
        <color indexed="8"/>
      </bottom>
      <diagonal/>
    </border>
    <border>
      <left style="medium">
        <color indexed="64"/>
      </left>
      <right style="medium">
        <color indexed="64"/>
      </right>
      <top style="medium">
        <color indexed="8"/>
      </top>
      <bottom/>
      <diagonal/>
    </border>
    <border>
      <left style="medium">
        <color indexed="64"/>
      </left>
      <right style="double">
        <color indexed="8"/>
      </right>
      <top style="medium">
        <color indexed="8"/>
      </top>
      <bottom/>
      <diagonal/>
    </border>
    <border>
      <left style="medium">
        <color indexed="64"/>
      </left>
      <right style="medium">
        <color indexed="64"/>
      </right>
      <top/>
      <bottom/>
      <diagonal/>
    </border>
    <border>
      <left style="medium">
        <color indexed="64"/>
      </left>
      <right style="double">
        <color indexed="8"/>
      </right>
      <top/>
      <bottom/>
      <diagonal/>
    </border>
    <border>
      <left style="medium">
        <color indexed="64"/>
      </left>
      <right style="medium">
        <color indexed="64"/>
      </right>
      <top/>
      <bottom style="medium">
        <color indexed="8"/>
      </bottom>
      <diagonal/>
    </border>
    <border>
      <left style="medium">
        <color indexed="64"/>
      </left>
      <right style="double">
        <color indexed="8"/>
      </right>
      <top/>
      <bottom style="medium">
        <color indexed="8"/>
      </bottom>
      <diagonal/>
    </border>
    <border>
      <left style="double">
        <color indexed="8"/>
      </left>
      <right style="medium">
        <color indexed="64"/>
      </right>
      <top style="medium">
        <color indexed="8"/>
      </top>
      <bottom/>
      <diagonal/>
    </border>
    <border>
      <left style="double">
        <color indexed="8"/>
      </left>
      <right style="medium">
        <color indexed="64"/>
      </right>
      <top/>
      <bottom style="medium">
        <color indexed="8"/>
      </bottom>
      <diagonal/>
    </border>
    <border>
      <left style="medium">
        <color indexed="64"/>
      </left>
      <right/>
      <top style="hair">
        <color indexed="8"/>
      </top>
      <bottom style="hair">
        <color indexed="8"/>
      </bottom>
      <diagonal/>
    </border>
    <border>
      <left style="medium">
        <color indexed="64"/>
      </left>
      <right/>
      <top style="medium">
        <color indexed="8"/>
      </top>
      <bottom style="hair">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right style="medium">
        <color indexed="8"/>
      </right>
      <top style="hair">
        <color indexed="8"/>
      </top>
      <bottom style="thin">
        <color indexed="64"/>
      </bottom>
      <diagonal/>
    </border>
    <border>
      <left style="medium">
        <color indexed="8"/>
      </left>
      <right/>
      <top style="thin">
        <color indexed="64"/>
      </top>
      <bottom style="thin">
        <color indexed="64"/>
      </bottom>
      <diagonal/>
    </border>
    <border>
      <left/>
      <right style="medium">
        <color indexed="8"/>
      </right>
      <top style="thin">
        <color indexed="64"/>
      </top>
      <bottom style="thin">
        <color indexed="64"/>
      </bottom>
      <diagonal/>
    </border>
    <border>
      <left style="double">
        <color indexed="8"/>
      </left>
      <right/>
      <top style="hair">
        <color indexed="8"/>
      </top>
      <bottom style="double">
        <color indexed="8"/>
      </bottom>
      <diagonal/>
    </border>
    <border>
      <left/>
      <right style="double">
        <color indexed="8"/>
      </right>
      <top style="hair">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top style="thin">
        <color indexed="64"/>
      </top>
      <bottom style="medium">
        <color indexed="8"/>
      </bottom>
      <diagonal/>
    </border>
    <border>
      <left/>
      <right style="medium">
        <color indexed="8"/>
      </right>
      <top style="thin">
        <color indexed="64"/>
      </top>
      <bottom style="medium">
        <color indexed="8"/>
      </bottom>
      <diagonal/>
    </border>
    <border>
      <left/>
      <right style="double">
        <color indexed="8"/>
      </right>
      <top style="medium">
        <color indexed="8"/>
      </top>
      <bottom style="double">
        <color indexed="8"/>
      </bottom>
      <diagonal/>
    </border>
    <border>
      <left style="medium">
        <color indexed="8"/>
      </left>
      <right/>
      <top style="thin">
        <color indexed="64"/>
      </top>
      <bottom style="double">
        <color indexed="8"/>
      </bottom>
      <diagonal/>
    </border>
    <border>
      <left/>
      <right style="medium">
        <color indexed="8"/>
      </right>
      <top style="thin">
        <color indexed="64"/>
      </top>
      <bottom style="double">
        <color indexed="8"/>
      </bottom>
      <diagonal/>
    </border>
    <border>
      <left/>
      <right style="medium">
        <color indexed="8"/>
      </right>
      <top/>
      <bottom style="thin">
        <color indexed="64"/>
      </bottom>
      <diagonal/>
    </border>
    <border>
      <left style="medium">
        <color indexed="8"/>
      </left>
      <right/>
      <top style="thin">
        <color indexed="64"/>
      </top>
      <bottom/>
      <diagonal/>
    </border>
    <border>
      <left/>
      <right style="medium">
        <color indexed="8"/>
      </right>
      <top style="thin">
        <color indexed="64"/>
      </top>
      <bottom/>
      <diagonal/>
    </border>
    <border>
      <left style="medium">
        <color indexed="64"/>
      </left>
      <right style="medium">
        <color indexed="8"/>
      </right>
      <top/>
      <bottom/>
      <diagonal/>
    </border>
    <border>
      <left style="medium">
        <color indexed="64"/>
      </left>
      <right style="medium">
        <color indexed="64"/>
      </right>
      <top/>
      <bottom style="double">
        <color indexed="64"/>
      </bottom>
      <diagonal/>
    </border>
    <border>
      <left style="medium">
        <color indexed="64"/>
      </left>
      <right style="medium">
        <color indexed="8"/>
      </right>
      <top/>
      <bottom style="double">
        <color indexed="64"/>
      </bottom>
      <diagonal/>
    </border>
    <border>
      <left style="double">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double">
        <color indexed="64"/>
      </left>
      <right/>
      <top style="medium">
        <color indexed="8"/>
      </top>
      <bottom style="double">
        <color indexed="64"/>
      </bottom>
      <diagonal/>
    </border>
    <border>
      <left/>
      <right/>
      <top style="medium">
        <color indexed="8"/>
      </top>
      <bottom style="double">
        <color indexed="64"/>
      </bottom>
      <diagonal/>
    </border>
    <border>
      <left/>
      <right style="double">
        <color indexed="8"/>
      </right>
      <top style="medium">
        <color indexed="8"/>
      </top>
      <bottom style="double">
        <color indexed="64"/>
      </bottom>
      <diagonal/>
    </border>
    <border>
      <left style="medium">
        <color indexed="8"/>
      </left>
      <right/>
      <top style="medium">
        <color indexed="8"/>
      </top>
      <bottom style="medium">
        <color indexed="8"/>
      </bottom>
      <diagonal/>
    </border>
    <border>
      <left style="medium">
        <color indexed="8"/>
      </left>
      <right style="medium">
        <color indexed="8"/>
      </right>
      <top style="double">
        <color indexed="8"/>
      </top>
      <bottom style="medium">
        <color indexed="8"/>
      </bottom>
      <diagonal/>
    </border>
    <border>
      <left style="medium">
        <color indexed="8"/>
      </left>
      <right style="double">
        <color indexed="8"/>
      </right>
      <top style="double">
        <color indexed="8"/>
      </top>
      <bottom style="medium">
        <color indexed="8"/>
      </bottom>
      <diagonal/>
    </border>
    <border>
      <left style="medium">
        <color indexed="8"/>
      </left>
      <right/>
      <top style="hair">
        <color indexed="64"/>
      </top>
      <bottom style="hair">
        <color indexed="64"/>
      </bottom>
      <diagonal/>
    </border>
    <border>
      <left/>
      <right style="medium">
        <color indexed="8"/>
      </right>
      <top style="hair">
        <color indexed="64"/>
      </top>
      <bottom style="hair">
        <color indexed="64"/>
      </bottom>
      <diagonal/>
    </border>
    <border>
      <left style="medium">
        <color indexed="8"/>
      </left>
      <right/>
      <top style="hair">
        <color indexed="64"/>
      </top>
      <bottom style="medium">
        <color indexed="8"/>
      </bottom>
      <diagonal/>
    </border>
    <border>
      <left/>
      <right style="medium">
        <color indexed="8"/>
      </right>
      <top style="hair">
        <color indexed="64"/>
      </top>
      <bottom style="medium">
        <color indexed="8"/>
      </bottom>
      <diagonal/>
    </border>
    <border>
      <left style="medium">
        <color indexed="8"/>
      </left>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top/>
      <bottom style="hair">
        <color indexed="64"/>
      </bottom>
      <diagonal/>
    </border>
    <border>
      <left/>
      <right style="medium">
        <color indexed="8"/>
      </right>
      <top/>
      <bottom style="hair">
        <color indexed="64"/>
      </bottom>
      <diagonal/>
    </border>
    <border>
      <left style="medium">
        <color indexed="8"/>
      </left>
      <right/>
      <top style="medium">
        <color indexed="8"/>
      </top>
      <bottom style="hair">
        <color indexed="64"/>
      </bottom>
      <diagonal/>
    </border>
    <border>
      <left/>
      <right style="medium">
        <color indexed="8"/>
      </right>
      <top style="medium">
        <color indexed="8"/>
      </top>
      <bottom style="hair">
        <color indexed="64"/>
      </bottom>
      <diagonal/>
    </border>
    <border>
      <left style="medium">
        <color indexed="8"/>
      </left>
      <right style="medium">
        <color indexed="8"/>
      </right>
      <top style="medium">
        <color indexed="8"/>
      </top>
      <bottom style="medium">
        <color indexed="8"/>
      </bottom>
      <diagonal/>
    </border>
    <border>
      <left style="medium">
        <color indexed="8"/>
      </left>
      <right style="double">
        <color indexed="8"/>
      </right>
      <top style="medium">
        <color indexed="8"/>
      </top>
      <bottom style="medium">
        <color indexed="8"/>
      </bottom>
      <diagonal/>
    </border>
    <border>
      <left/>
      <right style="medium">
        <color indexed="64"/>
      </right>
      <top style="hair">
        <color indexed="8"/>
      </top>
      <bottom style="hair">
        <color indexed="8"/>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8"/>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8"/>
      </right>
      <top style="medium">
        <color indexed="8"/>
      </top>
      <bottom style="thin">
        <color indexed="64"/>
      </bottom>
      <diagonal/>
    </border>
  </borders>
  <cellStyleXfs count="8">
    <xf numFmtId="0" fontId="0" fillId="0" borderId="0"/>
    <xf numFmtId="9" fontId="43" fillId="0" borderId="0" applyFont="0" applyFill="0" applyBorder="0" applyAlignment="0" applyProtection="0"/>
    <xf numFmtId="43" fontId="44" fillId="0" borderId="0" applyFont="0" applyFill="0" applyBorder="0" applyAlignment="0" applyProtection="0"/>
    <xf numFmtId="0" fontId="42" fillId="0" borderId="0"/>
    <xf numFmtId="9" fontId="42" fillId="0" borderId="0" applyFont="0" applyFill="0" applyBorder="0" applyAlignment="0" applyProtection="0"/>
    <xf numFmtId="0" fontId="45" fillId="0" borderId="0" applyNumberFormat="0" applyFill="0" applyBorder="0" applyAlignment="0" applyProtection="0">
      <alignment vertical="top"/>
      <protection locked="0"/>
    </xf>
    <xf numFmtId="43" fontId="42" fillId="0" borderId="0" applyFont="0" applyFill="0" applyBorder="0" applyAlignment="0" applyProtection="0"/>
    <xf numFmtId="0" fontId="42" fillId="0" borderId="0"/>
  </cellStyleXfs>
  <cellXfs count="2604">
    <xf numFmtId="0" fontId="0" fillId="0" borderId="0" xfId="0"/>
    <xf numFmtId="0" fontId="1" fillId="0" borderId="0" xfId="0" applyNumberFormat="1" applyFont="1" applyFill="1"/>
    <xf numFmtId="0" fontId="1" fillId="0" borderId="0" xfId="0" applyNumberFormat="1" applyFont="1" applyFill="1" applyAlignment="1"/>
    <xf numFmtId="0" fontId="1" fillId="0" borderId="1" xfId="0" applyNumberFormat="1" applyFont="1" applyFill="1" applyBorder="1"/>
    <xf numFmtId="0" fontId="3" fillId="0" borderId="2" xfId="0" applyNumberFormat="1" applyFont="1" applyFill="1" applyBorder="1" applyAlignment="1">
      <alignment horizontal="centerContinuous"/>
    </xf>
    <xf numFmtId="0" fontId="2" fillId="0" borderId="2" xfId="0" applyNumberFormat="1" applyFont="1" applyFill="1" applyBorder="1" applyAlignment="1">
      <alignment horizontal="centerContinuous"/>
    </xf>
    <xf numFmtId="0" fontId="8" fillId="0" borderId="3" xfId="0" applyNumberFormat="1" applyFont="1" applyFill="1" applyBorder="1" applyAlignment="1"/>
    <xf numFmtId="0" fontId="8" fillId="0" borderId="2" xfId="0" applyNumberFormat="1" applyFont="1" applyFill="1" applyBorder="1" applyAlignment="1"/>
    <xf numFmtId="0" fontId="8" fillId="0" borderId="1" xfId="0" applyNumberFormat="1" applyFont="1" applyFill="1" applyBorder="1" applyAlignment="1"/>
    <xf numFmtId="0" fontId="9" fillId="0" borderId="0" xfId="0" applyNumberFormat="1" applyFont="1" applyFill="1" applyAlignment="1"/>
    <xf numFmtId="0" fontId="8" fillId="0" borderId="0" xfId="0" applyNumberFormat="1" applyFont="1" applyFill="1" applyAlignment="1"/>
    <xf numFmtId="0" fontId="10" fillId="0" borderId="1" xfId="0" applyNumberFormat="1" applyFont="1" applyFill="1" applyBorder="1" applyAlignment="1">
      <alignment horizontal="centerContinuous"/>
    </xf>
    <xf numFmtId="0" fontId="11" fillId="0" borderId="0" xfId="0" applyNumberFormat="1" applyFont="1" applyFill="1" applyAlignment="1">
      <alignment horizontal="centerContinuous"/>
    </xf>
    <xf numFmtId="0" fontId="11" fillId="0" borderId="1" xfId="0" applyNumberFormat="1" applyFont="1" applyFill="1" applyBorder="1" applyAlignment="1"/>
    <xf numFmtId="0" fontId="11" fillId="0" borderId="0" xfId="0" applyNumberFormat="1" applyFont="1" applyFill="1" applyAlignment="1"/>
    <xf numFmtId="0" fontId="12" fillId="0" borderId="1" xfId="0" applyNumberFormat="1" applyFont="1" applyFill="1" applyBorder="1" applyAlignment="1"/>
    <xf numFmtId="0" fontId="9" fillId="0" borderId="4" xfId="0" applyNumberFormat="1" applyFont="1" applyFill="1" applyBorder="1"/>
    <xf numFmtId="0" fontId="8" fillId="0" borderId="4" xfId="0" applyNumberFormat="1" applyFont="1" applyFill="1" applyBorder="1" applyAlignment="1"/>
    <xf numFmtId="0" fontId="13" fillId="0" borderId="1" xfId="0" applyNumberFormat="1" applyFont="1" applyFill="1" applyBorder="1" applyAlignment="1"/>
    <xf numFmtId="0" fontId="8" fillId="0" borderId="5" xfId="0" applyNumberFormat="1" applyFont="1" applyFill="1" applyBorder="1" applyAlignment="1"/>
    <xf numFmtId="0" fontId="14" fillId="0" borderId="1" xfId="0" applyNumberFormat="1" applyFont="1" applyFill="1" applyBorder="1" applyAlignment="1">
      <alignment horizontal="centerContinuous"/>
    </xf>
    <xf numFmtId="0" fontId="8" fillId="0" borderId="0" xfId="0" applyNumberFormat="1" applyFont="1" applyFill="1" applyAlignment="1">
      <alignment horizontal="centerContinuous"/>
    </xf>
    <xf numFmtId="0" fontId="15" fillId="0" borderId="0" xfId="0" applyNumberFormat="1" applyFont="1" applyFill="1" applyAlignment="1">
      <alignment horizontal="right"/>
    </xf>
    <xf numFmtId="0" fontId="9" fillId="0" borderId="0" xfId="0" applyNumberFormat="1" applyFont="1" applyFill="1" applyAlignment="1">
      <alignment horizontal="right"/>
    </xf>
    <xf numFmtId="0" fontId="9" fillId="0" borderId="0" xfId="0" applyNumberFormat="1" applyFont="1" applyFill="1" applyBorder="1"/>
    <xf numFmtId="0" fontId="8" fillId="0" borderId="0" xfId="0" applyNumberFormat="1" applyFont="1" applyFill="1" applyBorder="1" applyAlignment="1"/>
    <xf numFmtId="0" fontId="12" fillId="0" borderId="6" xfId="0" applyNumberFormat="1" applyFont="1" applyFill="1" applyBorder="1" applyAlignment="1"/>
    <xf numFmtId="0" fontId="17" fillId="0" borderId="1" xfId="0" applyNumberFormat="1" applyFont="1" applyFill="1" applyBorder="1" applyAlignment="1">
      <alignment horizontal="left"/>
    </xf>
    <xf numFmtId="0" fontId="1" fillId="0" borderId="0" xfId="0" applyNumberFormat="1" applyFont="1" applyFill="1" applyBorder="1"/>
    <xf numFmtId="0" fontId="9" fillId="0" borderId="0" xfId="0" applyNumberFormat="1" applyFont="1" applyFill="1" applyBorder="1" applyAlignment="1"/>
    <xf numFmtId="0" fontId="8" fillId="0" borderId="7" xfId="0" applyNumberFormat="1" applyFont="1" applyFill="1" applyBorder="1" applyAlignment="1"/>
    <xf numFmtId="0" fontId="8" fillId="0" borderId="8" xfId="0" applyNumberFormat="1" applyFont="1" applyFill="1" applyBorder="1" applyAlignment="1"/>
    <xf numFmtId="0" fontId="16" fillId="0" borderId="0" xfId="0" applyNumberFormat="1" applyFont="1" applyFill="1" applyBorder="1" applyAlignment="1">
      <alignment horizontal="left"/>
    </xf>
    <xf numFmtId="0" fontId="16" fillId="0" borderId="1" xfId="0" applyNumberFormat="1" applyFont="1" applyFill="1" applyBorder="1" applyAlignment="1">
      <alignment horizontal="left"/>
    </xf>
    <xf numFmtId="0" fontId="18" fillId="0" borderId="0" xfId="0" applyNumberFormat="1" applyFont="1" applyFill="1" applyBorder="1" applyAlignment="1">
      <alignment horizontal="left"/>
    </xf>
    <xf numFmtId="0" fontId="8" fillId="0" borderId="0" xfId="0" applyNumberFormat="1" applyFont="1" applyFill="1" applyBorder="1" applyAlignment="1">
      <alignment horizontal="centerContinuous"/>
    </xf>
    <xf numFmtId="0" fontId="8" fillId="0" borderId="8" xfId="0" applyNumberFormat="1" applyFont="1" applyFill="1" applyBorder="1" applyAlignment="1">
      <alignment horizontal="centerContinuous"/>
    </xf>
    <xf numFmtId="0" fontId="15" fillId="0" borderId="0" xfId="0" applyNumberFormat="1" applyFont="1" applyFill="1" applyBorder="1" applyAlignment="1">
      <alignment horizontal="right"/>
    </xf>
    <xf numFmtId="0" fontId="9" fillId="0" borderId="0" xfId="0" applyNumberFormat="1" applyFont="1" applyFill="1" applyBorder="1" applyAlignment="1">
      <alignment horizontal="right"/>
    </xf>
    <xf numFmtId="0" fontId="8" fillId="0" borderId="9" xfId="0" applyNumberFormat="1" applyFont="1" applyFill="1" applyBorder="1" applyAlignment="1"/>
    <xf numFmtId="0" fontId="8" fillId="0" borderId="10" xfId="0" applyNumberFormat="1" applyFont="1" applyFill="1" applyBorder="1" applyAlignment="1"/>
    <xf numFmtId="0" fontId="8" fillId="0" borderId="11" xfId="0" applyNumberFormat="1" applyFont="1" applyFill="1" applyBorder="1" applyAlignment="1"/>
    <xf numFmtId="0" fontId="16" fillId="0" borderId="1" xfId="0" applyNumberFormat="1" applyFont="1" applyFill="1" applyBorder="1" applyAlignment="1">
      <alignment horizontal="center"/>
    </xf>
    <xf numFmtId="0" fontId="16" fillId="0" borderId="0" xfId="0" applyNumberFormat="1" applyFont="1" applyFill="1" applyBorder="1" applyAlignment="1">
      <alignment horizontal="center"/>
    </xf>
    <xf numFmtId="0" fontId="16" fillId="0" borderId="1" xfId="0" applyNumberFormat="1" applyFont="1" applyFill="1" applyBorder="1" applyAlignment="1"/>
    <xf numFmtId="0" fontId="16" fillId="0" borderId="8" xfId="0" applyNumberFormat="1" applyFont="1" applyFill="1" applyBorder="1" applyAlignment="1">
      <alignment horizontal="left"/>
    </xf>
    <xf numFmtId="0" fontId="16" fillId="0" borderId="8" xfId="0"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8" xfId="0" applyNumberFormat="1" applyFont="1" applyFill="1" applyBorder="1" applyAlignment="1">
      <alignment horizontal="center"/>
    </xf>
    <xf numFmtId="0" fontId="9" fillId="0" borderId="0" xfId="0" applyNumberFormat="1" applyFont="1" applyFill="1" applyBorder="1" applyAlignment="1">
      <alignment horizontal="left"/>
    </xf>
    <xf numFmtId="0" fontId="8" fillId="0" borderId="8" xfId="0" applyNumberFormat="1" applyFont="1" applyFill="1" applyBorder="1" applyAlignment="1">
      <alignment horizontal="left"/>
    </xf>
    <xf numFmtId="0" fontId="1" fillId="0" borderId="0" xfId="0" applyNumberFormat="1" applyFont="1" applyFill="1" applyBorder="1" applyAlignment="1"/>
    <xf numFmtId="0" fontId="2" fillId="0" borderId="1" xfId="0" applyNumberFormat="1" applyFont="1" applyFill="1" applyBorder="1" applyAlignment="1"/>
    <xf numFmtId="0" fontId="3" fillId="0" borderId="1" xfId="0" applyNumberFormat="1" applyFont="1" applyFill="1" applyBorder="1" applyAlignment="1"/>
    <xf numFmtId="0" fontId="3" fillId="0" borderId="0" xfId="0" applyNumberFormat="1" applyFont="1" applyFill="1" applyBorder="1" applyAlignment="1">
      <alignment horizontal="centerContinuous"/>
    </xf>
    <xf numFmtId="0" fontId="3" fillId="0" borderId="12" xfId="0" applyNumberFormat="1" applyFont="1" applyFill="1" applyBorder="1" applyAlignment="1"/>
    <xf numFmtId="0" fontId="1" fillId="0" borderId="12" xfId="0" applyNumberFormat="1" applyFont="1" applyFill="1" applyBorder="1"/>
    <xf numFmtId="0" fontId="6" fillId="0" borderId="0" xfId="0" applyNumberFormat="1" applyFont="1" applyFill="1" applyAlignment="1">
      <alignment horizontal="center"/>
    </xf>
    <xf numFmtId="0" fontId="6" fillId="0" borderId="13" xfId="0" applyNumberFormat="1" applyFont="1" applyFill="1" applyBorder="1" applyAlignment="1">
      <alignment horizontal="center"/>
    </xf>
    <xf numFmtId="0" fontId="3" fillId="0" borderId="0" xfId="0" applyNumberFormat="1" applyFont="1" applyFill="1" applyBorder="1" applyAlignment="1"/>
    <xf numFmtId="0" fontId="3" fillId="0" borderId="14" xfId="0" applyNumberFormat="1" applyFont="1" applyFill="1" applyBorder="1" applyAlignment="1"/>
    <xf numFmtId="0" fontId="1" fillId="0" borderId="15" xfId="0" applyNumberFormat="1" applyFont="1" applyFill="1" applyBorder="1" applyAlignment="1"/>
    <xf numFmtId="0" fontId="1" fillId="0" borderId="16" xfId="0" applyNumberFormat="1" applyFont="1" applyFill="1" applyBorder="1" applyAlignment="1"/>
    <xf numFmtId="0" fontId="1" fillId="0" borderId="0" xfId="0" applyNumberFormat="1" applyFont="1" applyFill="1" applyAlignment="1">
      <alignment horizontal="center"/>
    </xf>
    <xf numFmtId="0" fontId="1" fillId="0" borderId="17" xfId="0" applyNumberFormat="1" applyFont="1" applyFill="1" applyBorder="1" applyAlignment="1">
      <alignment horizontal="center"/>
    </xf>
    <xf numFmtId="0" fontId="2"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0" fontId="1" fillId="0" borderId="16" xfId="0" applyNumberFormat="1" applyFont="1" applyFill="1" applyBorder="1" applyAlignment="1">
      <alignment horizontal="center"/>
    </xf>
    <xf numFmtId="0" fontId="11" fillId="0" borderId="0" xfId="0" applyNumberFormat="1" applyFont="1" applyFill="1" applyBorder="1" applyAlignment="1">
      <alignment horizontal="centerContinuous"/>
    </xf>
    <xf numFmtId="0" fontId="11" fillId="0" borderId="8" xfId="0" applyNumberFormat="1" applyFont="1" applyFill="1" applyBorder="1" applyAlignment="1">
      <alignment horizontal="centerContinuous"/>
    </xf>
    <xf numFmtId="0" fontId="11" fillId="0" borderId="0" xfId="0" applyNumberFormat="1" applyFont="1" applyFill="1" applyBorder="1" applyAlignment="1"/>
    <xf numFmtId="0" fontId="11" fillId="0" borderId="8" xfId="0" applyNumberFormat="1" applyFont="1" applyFill="1" applyBorder="1" applyAlignment="1"/>
    <xf numFmtId="0" fontId="6" fillId="0" borderId="18" xfId="0" applyNumberFormat="1" applyFont="1" applyFill="1" applyBorder="1" applyAlignment="1">
      <alignment horizontal="center"/>
    </xf>
    <xf numFmtId="0" fontId="15" fillId="0" borderId="1" xfId="0" applyNumberFormat="1" applyFont="1" applyFill="1" applyBorder="1" applyAlignment="1"/>
    <xf numFmtId="0" fontId="15" fillId="0" borderId="0" xfId="0" applyNumberFormat="1" applyFont="1" applyFill="1" applyBorder="1" applyAlignment="1"/>
    <xf numFmtId="0" fontId="9" fillId="0" borderId="0" xfId="0" applyNumberFormat="1" applyFont="1" applyFill="1" applyBorder="1" applyAlignment="1">
      <alignment horizontal="center"/>
    </xf>
    <xf numFmtId="0" fontId="26" fillId="0" borderId="8" xfId="0" applyNumberFormat="1" applyFont="1" applyFill="1" applyBorder="1" applyAlignment="1">
      <alignment horizontal="center" vertical="top"/>
    </xf>
    <xf numFmtId="0" fontId="8" fillId="0" borderId="1" xfId="0" applyNumberFormat="1" applyFont="1" applyFill="1" applyBorder="1" applyAlignment="1">
      <alignment horizontal="center"/>
    </xf>
    <xf numFmtId="0" fontId="8" fillId="0" borderId="0" xfId="0" applyNumberFormat="1" applyFont="1" applyFill="1" applyBorder="1" applyAlignment="1">
      <alignment horizontal="center"/>
    </xf>
    <xf numFmtId="0" fontId="16" fillId="0" borderId="1" xfId="0" applyNumberFormat="1" applyFont="1" applyFill="1" applyBorder="1" applyAlignment="1">
      <alignment horizontal="left" vertical="center"/>
    </xf>
    <xf numFmtId="0" fontId="16" fillId="0" borderId="0" xfId="0" applyNumberFormat="1" applyFont="1" applyFill="1" applyBorder="1" applyAlignment="1">
      <alignment horizontal="left" vertical="center"/>
    </xf>
    <xf numFmtId="0" fontId="8" fillId="0" borderId="0" xfId="0" applyNumberFormat="1" applyFont="1" applyFill="1" applyBorder="1" applyAlignment="1">
      <alignment horizontal="left"/>
    </xf>
    <xf numFmtId="0" fontId="8" fillId="0" borderId="0" xfId="0" applyNumberFormat="1" applyFont="1" applyFill="1" applyBorder="1" applyAlignment="1">
      <alignment horizontal="justify"/>
    </xf>
    <xf numFmtId="0" fontId="8" fillId="0" borderId="1" xfId="0" applyNumberFormat="1" applyFont="1" applyFill="1" applyBorder="1" applyAlignment="1">
      <alignment horizontal="center" vertical="center"/>
    </xf>
    <xf numFmtId="0" fontId="9" fillId="0" borderId="1" xfId="0" applyNumberFormat="1" applyFont="1" applyFill="1" applyBorder="1"/>
    <xf numFmtId="0" fontId="8" fillId="0" borderId="8" xfId="0" applyNumberFormat="1" applyFont="1" applyFill="1" applyBorder="1" applyAlignment="1">
      <alignment horizontal="left" vertical="center"/>
    </xf>
    <xf numFmtId="0" fontId="8" fillId="0" borderId="0" xfId="0" applyNumberFormat="1" applyFont="1" applyFill="1" applyBorder="1" applyAlignment="1">
      <alignment horizontal="center" vertical="top"/>
    </xf>
    <xf numFmtId="0" fontId="8" fillId="0" borderId="8" xfId="0" applyNumberFormat="1" applyFont="1" applyFill="1" applyBorder="1" applyAlignment="1">
      <alignment horizontal="center" vertical="top"/>
    </xf>
    <xf numFmtId="0" fontId="9" fillId="0" borderId="0" xfId="0" applyNumberFormat="1" applyFont="1" applyFill="1"/>
    <xf numFmtId="0" fontId="8" fillId="0" borderId="19" xfId="0" applyNumberFormat="1" applyFont="1" applyFill="1" applyBorder="1" applyAlignment="1">
      <alignment horizontal="center" vertical="center"/>
    </xf>
    <xf numFmtId="0" fontId="8" fillId="0" borderId="20" xfId="0" applyNumberFormat="1" applyFont="1" applyFill="1" applyBorder="1" applyAlignment="1">
      <alignment horizontal="center" vertical="center"/>
    </xf>
    <xf numFmtId="0" fontId="8" fillId="0" borderId="21" xfId="0" applyNumberFormat="1" applyFont="1" applyFill="1" applyBorder="1" applyAlignment="1">
      <alignment horizontal="center" vertical="center"/>
    </xf>
    <xf numFmtId="0" fontId="9" fillId="0" borderId="22" xfId="0" applyNumberFormat="1" applyFont="1" applyFill="1" applyBorder="1" applyAlignment="1"/>
    <xf numFmtId="0" fontId="9" fillId="0" borderId="22" xfId="0" applyNumberFormat="1" applyFont="1" applyFill="1" applyBorder="1" applyAlignment="1">
      <alignment horizontal="center"/>
    </xf>
    <xf numFmtId="0" fontId="8" fillId="0" borderId="23" xfId="0" applyNumberFormat="1" applyFont="1" applyFill="1" applyBorder="1" applyAlignment="1"/>
    <xf numFmtId="0" fontId="9" fillId="0" borderId="24" xfId="0" applyNumberFormat="1" applyFont="1" applyFill="1" applyBorder="1" applyAlignment="1">
      <alignment horizontal="center"/>
    </xf>
    <xf numFmtId="0" fontId="8" fillId="0" borderId="25" xfId="0" applyNumberFormat="1" applyFont="1" applyFill="1" applyBorder="1" applyAlignment="1">
      <alignment horizontal="left" vertical="center"/>
    </xf>
    <xf numFmtId="0" fontId="9" fillId="0" borderId="24" xfId="0" applyNumberFormat="1" applyFont="1" applyFill="1" applyBorder="1" applyAlignment="1"/>
    <xf numFmtId="0" fontId="8" fillId="0" borderId="24" xfId="0" applyNumberFormat="1" applyFont="1" applyFill="1" applyBorder="1" applyAlignment="1">
      <alignment horizontal="center"/>
    </xf>
    <xf numFmtId="0" fontId="8" fillId="0" borderId="24" xfId="0" applyNumberFormat="1" applyFont="1" applyFill="1" applyBorder="1" applyAlignment="1"/>
    <xf numFmtId="0" fontId="8" fillId="0" borderId="24" xfId="0" applyNumberFormat="1" applyFont="1" applyFill="1" applyBorder="1" applyAlignment="1">
      <alignment horizontal="center" vertical="top"/>
    </xf>
    <xf numFmtId="0" fontId="9" fillId="0" borderId="25" xfId="0" applyNumberFormat="1" applyFont="1" applyFill="1" applyBorder="1" applyAlignment="1">
      <alignment horizontal="center"/>
    </xf>
    <xf numFmtId="0" fontId="8" fillId="0" borderId="24" xfId="0" applyNumberFormat="1" applyFont="1" applyFill="1" applyBorder="1" applyAlignment="1">
      <alignment horizontal="centerContinuous"/>
    </xf>
    <xf numFmtId="0" fontId="8" fillId="0" borderId="24" xfId="0" applyNumberFormat="1" applyFont="1" applyFill="1" applyBorder="1" applyAlignment="1">
      <alignment horizontal="justify"/>
    </xf>
    <xf numFmtId="0" fontId="8" fillId="0" borderId="25" xfId="0" applyNumberFormat="1" applyFont="1" applyFill="1" applyBorder="1" applyAlignment="1">
      <alignment horizontal="justify"/>
    </xf>
    <xf numFmtId="0" fontId="9" fillId="0" borderId="24" xfId="0" applyNumberFormat="1" applyFont="1" applyFill="1" applyBorder="1" applyAlignment="1">
      <alignment horizontal="center" vertical="top"/>
    </xf>
    <xf numFmtId="0" fontId="8" fillId="0" borderId="24" xfId="0" applyNumberFormat="1" applyFont="1" applyFill="1" applyBorder="1" applyAlignment="1">
      <alignment horizontal="left" vertical="center"/>
    </xf>
    <xf numFmtId="0" fontId="1" fillId="0" borderId="26" xfId="0" applyNumberFormat="1" applyFont="1" applyFill="1" applyBorder="1" applyAlignment="1"/>
    <xf numFmtId="0" fontId="9" fillId="0" borderId="24" xfId="0" applyNumberFormat="1" applyFont="1" applyFill="1" applyBorder="1" applyAlignment="1">
      <alignment horizontal="left"/>
    </xf>
    <xf numFmtId="0" fontId="8" fillId="0" borderId="24" xfId="0" applyNumberFormat="1" applyFont="1" applyFill="1" applyBorder="1" applyAlignment="1">
      <alignment horizontal="left"/>
    </xf>
    <xf numFmtId="0" fontId="8" fillId="0" borderId="25" xfId="0" applyNumberFormat="1" applyFont="1" applyFill="1" applyBorder="1" applyAlignment="1">
      <alignment horizontal="left"/>
    </xf>
    <xf numFmtId="0" fontId="9" fillId="0" borderId="27" xfId="0" applyNumberFormat="1" applyFont="1" applyFill="1" applyBorder="1" applyAlignment="1">
      <alignment horizontal="left"/>
    </xf>
    <xf numFmtId="0" fontId="9" fillId="0" borderId="27" xfId="0" applyNumberFormat="1" applyFont="1" applyFill="1" applyBorder="1" applyAlignment="1">
      <alignment horizontal="center"/>
    </xf>
    <xf numFmtId="0" fontId="9" fillId="0" borderId="28" xfId="0" applyNumberFormat="1" applyFont="1" applyFill="1" applyBorder="1" applyAlignment="1">
      <alignment horizontal="left"/>
    </xf>
    <xf numFmtId="0" fontId="8" fillId="0" borderId="27" xfId="0" applyNumberFormat="1" applyFont="1" applyFill="1" applyBorder="1" applyAlignment="1">
      <alignment horizontal="center"/>
    </xf>
    <xf numFmtId="0" fontId="9" fillId="0" borderId="27" xfId="0" applyNumberFormat="1" applyFont="1" applyFill="1" applyBorder="1" applyAlignment="1"/>
    <xf numFmtId="0" fontId="8" fillId="0" borderId="28" xfId="0" applyNumberFormat="1" applyFont="1" applyFill="1" applyBorder="1" applyAlignment="1">
      <alignment horizontal="left"/>
    </xf>
    <xf numFmtId="0" fontId="9" fillId="0" borderId="29" xfId="0" applyNumberFormat="1" applyFont="1" applyFill="1" applyBorder="1" applyAlignment="1"/>
    <xf numFmtId="0" fontId="8" fillId="0" borderId="27" xfId="0" applyNumberFormat="1" applyFont="1" applyFill="1" applyBorder="1" applyAlignment="1">
      <alignment horizontal="centerContinuous"/>
    </xf>
    <xf numFmtId="0" fontId="8" fillId="0" borderId="30"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9" fillId="0" borderId="31" xfId="0" applyNumberFormat="1" applyFont="1" applyFill="1" applyBorder="1" applyAlignment="1">
      <alignment horizontal="center"/>
    </xf>
    <xf numFmtId="0" fontId="9" fillId="0" borderId="32" xfId="0" applyNumberFormat="1" applyFont="1" applyFill="1" applyBorder="1" applyAlignment="1">
      <alignment horizontal="center"/>
    </xf>
    <xf numFmtId="0" fontId="8" fillId="0" borderId="33" xfId="0" applyNumberFormat="1" applyFont="1" applyFill="1" applyBorder="1" applyAlignment="1">
      <alignment horizontal="center" vertical="center"/>
    </xf>
    <xf numFmtId="0" fontId="9" fillId="0" borderId="34" xfId="0" applyNumberFormat="1" applyFont="1" applyFill="1" applyBorder="1" applyAlignment="1"/>
    <xf numFmtId="0" fontId="9" fillId="0" borderId="35" xfId="0" applyNumberFormat="1" applyFont="1" applyFill="1" applyBorder="1" applyAlignment="1"/>
    <xf numFmtId="0" fontId="8" fillId="0" borderId="36" xfId="0" applyNumberFormat="1" applyFont="1" applyFill="1" applyBorder="1" applyAlignment="1"/>
    <xf numFmtId="0" fontId="9" fillId="0" borderId="37" xfId="0" applyNumberFormat="1" applyFont="1" applyFill="1" applyBorder="1" applyAlignment="1"/>
    <xf numFmtId="0" fontId="9" fillId="0" borderId="37" xfId="0" applyNumberFormat="1" applyFont="1" applyFill="1" applyBorder="1" applyAlignment="1">
      <alignment horizontal="left"/>
    </xf>
    <xf numFmtId="0" fontId="8" fillId="0" borderId="27" xfId="0" applyNumberFormat="1" applyFont="1" applyFill="1" applyBorder="1" applyAlignment="1">
      <alignment horizontal="justify"/>
    </xf>
    <xf numFmtId="0" fontId="8" fillId="0" borderId="27" xfId="0" applyNumberFormat="1" applyFont="1" applyFill="1" applyBorder="1" applyAlignment="1">
      <alignment horizontal="center" vertical="top"/>
    </xf>
    <xf numFmtId="0" fontId="8" fillId="0" borderId="36" xfId="0" applyNumberFormat="1" applyFont="1" applyFill="1" applyBorder="1" applyAlignment="1">
      <alignment horizontal="justify"/>
    </xf>
    <xf numFmtId="0" fontId="1" fillId="0" borderId="38" xfId="0" applyNumberFormat="1" applyFont="1" applyFill="1" applyBorder="1" applyAlignment="1"/>
    <xf numFmtId="0" fontId="8" fillId="0" borderId="39" xfId="0" applyNumberFormat="1" applyFont="1" applyFill="1" applyBorder="1" applyAlignment="1">
      <alignment horizontal="center" vertical="center"/>
    </xf>
    <xf numFmtId="0" fontId="8" fillId="0" borderId="2" xfId="0" applyNumberFormat="1" applyFont="1" applyFill="1" applyBorder="1" applyAlignment="1">
      <alignment horizontal="left" vertical="center"/>
    </xf>
    <xf numFmtId="0" fontId="8" fillId="0" borderId="40" xfId="0" applyNumberFormat="1" applyFont="1" applyFill="1" applyBorder="1" applyAlignment="1">
      <alignment horizontal="center" vertical="center"/>
    </xf>
    <xf numFmtId="0" fontId="9" fillId="0" borderId="41" xfId="0" applyNumberFormat="1" applyFont="1" applyFill="1" applyBorder="1" applyAlignment="1">
      <alignment horizontal="left"/>
    </xf>
    <xf numFmtId="0" fontId="9" fillId="0" borderId="41" xfId="0" applyNumberFormat="1" applyFont="1" applyFill="1" applyBorder="1" applyAlignment="1">
      <alignment horizontal="center"/>
    </xf>
    <xf numFmtId="0" fontId="9" fillId="0" borderId="42" xfId="0" applyNumberFormat="1" applyFont="1" applyFill="1" applyBorder="1" applyAlignment="1">
      <alignment horizontal="center"/>
    </xf>
    <xf numFmtId="0" fontId="9" fillId="0" borderId="43" xfId="0" applyNumberFormat="1" applyFont="1" applyFill="1" applyBorder="1" applyAlignment="1"/>
    <xf numFmtId="0" fontId="8" fillId="0" borderId="44" xfId="0" applyNumberFormat="1" applyFont="1" applyFill="1" applyBorder="1" applyAlignment="1">
      <alignment horizontal="center" vertical="center"/>
    </xf>
    <xf numFmtId="0" fontId="1" fillId="0" borderId="45" xfId="0" applyNumberFormat="1" applyFont="1" applyFill="1" applyBorder="1" applyAlignment="1"/>
    <xf numFmtId="0" fontId="9" fillId="0" borderId="46" xfId="0" applyNumberFormat="1" applyFont="1" applyFill="1" applyBorder="1" applyAlignment="1"/>
    <xf numFmtId="0" fontId="9" fillId="0" borderId="37" xfId="0" applyNumberFormat="1" applyFont="1" applyFill="1" applyBorder="1" applyAlignment="1">
      <alignment horizontal="center"/>
    </xf>
    <xf numFmtId="0" fontId="8" fillId="0" borderId="37" xfId="0" applyNumberFormat="1" applyFont="1" applyFill="1" applyBorder="1" applyAlignment="1">
      <alignment horizontal="left"/>
    </xf>
    <xf numFmtId="0" fontId="8" fillId="0" borderId="37" xfId="0" applyNumberFormat="1" applyFont="1" applyFill="1" applyBorder="1" applyAlignment="1"/>
    <xf numFmtId="0" fontId="9" fillId="0" borderId="47" xfId="0" applyNumberFormat="1" applyFont="1" applyFill="1" applyBorder="1" applyAlignment="1">
      <alignment horizontal="left"/>
    </xf>
    <xf numFmtId="0" fontId="9" fillId="0" borderId="47" xfId="0" applyNumberFormat="1" applyFont="1" applyFill="1" applyBorder="1" applyAlignment="1">
      <alignment horizontal="center"/>
    </xf>
    <xf numFmtId="0" fontId="8" fillId="0" borderId="48" xfId="0" applyNumberFormat="1" applyFont="1" applyFill="1" applyBorder="1" applyAlignment="1">
      <alignment horizontal="left" vertical="center"/>
    </xf>
    <xf numFmtId="0" fontId="9" fillId="0" borderId="28" xfId="0" applyNumberFormat="1" applyFont="1" applyFill="1" applyBorder="1" applyAlignment="1"/>
    <xf numFmtId="0" fontId="9" fillId="0" borderId="28" xfId="0" applyNumberFormat="1" applyFont="1" applyFill="1" applyBorder="1" applyAlignment="1">
      <alignment horizontal="center"/>
    </xf>
    <xf numFmtId="0" fontId="8" fillId="0" borderId="27" xfId="0" applyNumberFormat="1" applyFont="1" applyFill="1" applyBorder="1" applyAlignment="1">
      <alignment horizontal="left"/>
    </xf>
    <xf numFmtId="0" fontId="8" fillId="0" borderId="28" xfId="0" applyNumberFormat="1" applyFont="1" applyFill="1" applyBorder="1" applyAlignment="1">
      <alignment horizontal="justify"/>
    </xf>
    <xf numFmtId="0" fontId="8" fillId="0" borderId="29" xfId="0" applyNumberFormat="1" applyFont="1" applyFill="1" applyBorder="1" applyAlignment="1">
      <alignment horizontal="justify"/>
    </xf>
    <xf numFmtId="0" fontId="30" fillId="0" borderId="0" xfId="0" applyNumberFormat="1" applyFont="1" applyFill="1" applyBorder="1" applyAlignment="1">
      <alignment horizontal="left"/>
    </xf>
    <xf numFmtId="0" fontId="9" fillId="0" borderId="29" xfId="0" applyNumberFormat="1" applyFont="1" applyFill="1" applyBorder="1" applyAlignment="1">
      <alignment horizontal="center"/>
    </xf>
    <xf numFmtId="0" fontId="9" fillId="0" borderId="50" xfId="0" applyNumberFormat="1" applyFont="1" applyFill="1" applyBorder="1" applyAlignment="1">
      <alignment horizontal="center"/>
    </xf>
    <xf numFmtId="0" fontId="8" fillId="0" borderId="28" xfId="0" applyNumberFormat="1" applyFont="1" applyFill="1" applyBorder="1" applyAlignment="1"/>
    <xf numFmtId="0" fontId="8" fillId="0" borderId="28" xfId="0" applyNumberFormat="1" applyFont="1" applyFill="1" applyBorder="1" applyAlignment="1">
      <alignment horizontal="centerContinuous"/>
    </xf>
    <xf numFmtId="0" fontId="8" fillId="0" borderId="29" xfId="0" applyNumberFormat="1" applyFont="1" applyFill="1" applyBorder="1" applyAlignment="1">
      <alignment horizontal="centerContinuous"/>
    </xf>
    <xf numFmtId="0" fontId="8" fillId="0" borderId="51" xfId="0" applyNumberFormat="1" applyFont="1" applyFill="1" applyBorder="1" applyAlignment="1"/>
    <xf numFmtId="0" fontId="8" fillId="0" borderId="27" xfId="0" applyNumberFormat="1" applyFont="1" applyFill="1" applyBorder="1" applyAlignment="1">
      <alignment horizontal="left" vertical="center"/>
    </xf>
    <xf numFmtId="0" fontId="8" fillId="0" borderId="28" xfId="0" applyNumberFormat="1" applyFont="1" applyFill="1" applyBorder="1" applyAlignment="1">
      <alignment horizontal="left" vertical="center"/>
    </xf>
    <xf numFmtId="0" fontId="9" fillId="0" borderId="29" xfId="0" applyNumberFormat="1" applyFont="1" applyFill="1" applyBorder="1" applyAlignment="1">
      <alignment horizontal="left"/>
    </xf>
    <xf numFmtId="0" fontId="9" fillId="0" borderId="27" xfId="0" applyNumberFormat="1" applyFont="1" applyFill="1" applyBorder="1" applyAlignment="1">
      <alignment horizontal="right"/>
    </xf>
    <xf numFmtId="0" fontId="30" fillId="0" borderId="28" xfId="0" applyNumberFormat="1" applyFont="1" applyFill="1" applyBorder="1" applyAlignment="1"/>
    <xf numFmtId="0" fontId="9" fillId="0" borderId="43" xfId="0" applyNumberFormat="1" applyFont="1" applyFill="1" applyBorder="1" applyAlignment="1">
      <alignment horizontal="left"/>
    </xf>
    <xf numFmtId="0" fontId="11" fillId="0" borderId="52" xfId="0" applyNumberFormat="1" applyFont="1" applyFill="1" applyBorder="1" applyAlignment="1" applyProtection="1">
      <protection locked="0"/>
    </xf>
    <xf numFmtId="0" fontId="9" fillId="0" borderId="53" xfId="0" applyNumberFormat="1" applyFont="1" applyFill="1" applyBorder="1" applyAlignment="1" applyProtection="1">
      <protection locked="0"/>
    </xf>
    <xf numFmtId="0" fontId="8" fillId="0" borderId="52" xfId="0" applyNumberFormat="1" applyFont="1" applyFill="1" applyBorder="1" applyAlignment="1" applyProtection="1">
      <protection locked="0"/>
    </xf>
    <xf numFmtId="0" fontId="9" fillId="0" borderId="27" xfId="0" applyNumberFormat="1" applyFont="1" applyFill="1" applyBorder="1" applyAlignment="1" applyProtection="1">
      <protection locked="0"/>
    </xf>
    <xf numFmtId="0" fontId="8" fillId="0" borderId="36" xfId="0" applyNumberFormat="1" applyFont="1" applyFill="1" applyBorder="1" applyAlignment="1" applyProtection="1">
      <protection locked="0"/>
    </xf>
    <xf numFmtId="0" fontId="9" fillId="0" borderId="37" xfId="0" applyNumberFormat="1" applyFont="1" applyFill="1" applyBorder="1" applyAlignment="1" applyProtection="1">
      <protection locked="0"/>
    </xf>
    <xf numFmtId="0" fontId="9" fillId="0" borderId="54" xfId="0" applyNumberFormat="1" applyFont="1" applyFill="1" applyBorder="1" applyAlignment="1" applyProtection="1">
      <protection locked="0"/>
    </xf>
    <xf numFmtId="0" fontId="9" fillId="0" borderId="37" xfId="0" applyNumberFormat="1" applyFont="1" applyFill="1" applyBorder="1" applyAlignment="1" applyProtection="1">
      <alignment horizontal="left"/>
      <protection locked="0"/>
    </xf>
    <xf numFmtId="0" fontId="9" fillId="0" borderId="54" xfId="0" applyNumberFormat="1" applyFont="1" applyFill="1" applyBorder="1" applyAlignment="1" applyProtection="1">
      <alignment horizontal="left"/>
      <protection locked="0"/>
    </xf>
    <xf numFmtId="0" fontId="1" fillId="0" borderId="55" xfId="0" applyNumberFormat="1" applyFont="1" applyFill="1" applyBorder="1" applyAlignment="1" applyProtection="1">
      <protection locked="0"/>
    </xf>
    <xf numFmtId="0" fontId="1" fillId="0" borderId="56" xfId="0" applyNumberFormat="1" applyFont="1" applyFill="1" applyBorder="1" applyAlignment="1" applyProtection="1">
      <protection locked="0"/>
    </xf>
    <xf numFmtId="0" fontId="8" fillId="0" borderId="13" xfId="0" applyNumberFormat="1" applyFont="1" applyFill="1" applyBorder="1" applyAlignment="1"/>
    <xf numFmtId="0" fontId="15" fillId="0" borderId="8" xfId="0" applyNumberFormat="1" applyFont="1" applyFill="1" applyBorder="1" applyAlignment="1" applyProtection="1">
      <alignment horizontal="centerContinuous"/>
      <protection locked="0"/>
    </xf>
    <xf numFmtId="0" fontId="9" fillId="0" borderId="8" xfId="0" applyNumberFormat="1" applyFont="1" applyFill="1" applyBorder="1" applyAlignment="1">
      <alignment horizontal="center"/>
    </xf>
    <xf numFmtId="0" fontId="8" fillId="0" borderId="8" xfId="0" applyNumberFormat="1" applyFont="1" applyFill="1" applyBorder="1" applyAlignment="1">
      <alignment horizontal="center"/>
    </xf>
    <xf numFmtId="0" fontId="9" fillId="0" borderId="0" xfId="0" applyNumberFormat="1" applyFont="1" applyFill="1" applyBorder="1" applyAlignment="1">
      <alignment horizontal="center" vertical="top"/>
    </xf>
    <xf numFmtId="0" fontId="8" fillId="0" borderId="57" xfId="0" applyNumberFormat="1" applyFont="1" applyFill="1" applyBorder="1" applyAlignment="1">
      <alignment horizontal="center" vertical="center"/>
    </xf>
    <xf numFmtId="0" fontId="9" fillId="0" borderId="58" xfId="0" applyNumberFormat="1" applyFont="1" applyFill="1" applyBorder="1" applyAlignment="1">
      <alignment horizontal="center"/>
    </xf>
    <xf numFmtId="0" fontId="9" fillId="0" borderId="57" xfId="0" applyNumberFormat="1" applyFont="1" applyFill="1" applyBorder="1" applyAlignment="1">
      <alignment horizontal="center"/>
    </xf>
    <xf numFmtId="0" fontId="8" fillId="0" borderId="57" xfId="0" applyNumberFormat="1" applyFont="1" applyFill="1" applyBorder="1" applyAlignment="1">
      <alignment horizontal="center"/>
    </xf>
    <xf numFmtId="0" fontId="8" fillId="0" borderId="57" xfId="0" applyNumberFormat="1" applyFont="1" applyFill="1" applyBorder="1" applyAlignment="1"/>
    <xf numFmtId="0" fontId="9" fillId="0" borderId="57" xfId="0" applyNumberFormat="1" applyFont="1" applyFill="1" applyBorder="1" applyAlignment="1"/>
    <xf numFmtId="0" fontId="9" fillId="0" borderId="0" xfId="0" applyNumberFormat="1" applyFont="1" applyFill="1" applyAlignment="1">
      <alignment horizontal="center"/>
    </xf>
    <xf numFmtId="0" fontId="1" fillId="0" borderId="26" xfId="0" applyNumberFormat="1" applyFont="1" applyFill="1" applyBorder="1" applyAlignment="1">
      <alignment horizontal="center"/>
    </xf>
    <xf numFmtId="0" fontId="30" fillId="0" borderId="57" xfId="0" applyNumberFormat="1" applyFont="1" applyFill="1" applyBorder="1" applyAlignment="1">
      <alignment horizontal="left"/>
    </xf>
    <xf numFmtId="0" fontId="8" fillId="0" borderId="57" xfId="0" applyNumberFormat="1" applyFont="1" applyFill="1" applyBorder="1" applyAlignment="1">
      <alignment vertical="center"/>
    </xf>
    <xf numFmtId="0" fontId="9" fillId="0" borderId="58" xfId="0" applyNumberFormat="1" applyFont="1" applyFill="1" applyBorder="1" applyAlignment="1"/>
    <xf numFmtId="0" fontId="30" fillId="0" borderId="57" xfId="0" applyNumberFormat="1" applyFont="1" applyFill="1" applyBorder="1" applyAlignment="1"/>
    <xf numFmtId="0" fontId="11" fillId="0" borderId="57" xfId="0" applyNumberFormat="1" applyFont="1" applyFill="1" applyBorder="1" applyAlignment="1"/>
    <xf numFmtId="0" fontId="30" fillId="0" borderId="57" xfId="0" applyNumberFormat="1" applyFont="1" applyFill="1" applyBorder="1" applyAlignment="1">
      <alignment horizontal="center"/>
    </xf>
    <xf numFmtId="0" fontId="11" fillId="0" borderId="57" xfId="0" applyNumberFormat="1" applyFont="1" applyFill="1" applyBorder="1" applyAlignment="1">
      <alignment vertical="center"/>
    </xf>
    <xf numFmtId="0" fontId="11" fillId="0" borderId="59" xfId="0" applyNumberFormat="1" applyFont="1" applyFill="1" applyBorder="1" applyAlignment="1">
      <alignment horizontal="center" vertical="center"/>
    </xf>
    <xf numFmtId="0" fontId="11" fillId="0" borderId="59" xfId="0" applyNumberFormat="1" applyFont="1" applyFill="1" applyBorder="1" applyAlignment="1">
      <alignment vertical="center"/>
    </xf>
    <xf numFmtId="0" fontId="11" fillId="0" borderId="2" xfId="0" applyNumberFormat="1" applyFont="1" applyFill="1" applyBorder="1" applyAlignment="1">
      <alignment horizontal="center" vertical="center"/>
    </xf>
    <xf numFmtId="0" fontId="11" fillId="0" borderId="57"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30" fillId="0" borderId="58" xfId="0" applyNumberFormat="1" applyFont="1" applyFill="1" applyBorder="1" applyAlignment="1">
      <alignment horizontal="center"/>
    </xf>
    <xf numFmtId="0" fontId="30" fillId="0" borderId="58" xfId="0" applyNumberFormat="1" applyFont="1" applyFill="1" applyBorder="1" applyAlignment="1"/>
    <xf numFmtId="0" fontId="30" fillId="0" borderId="47" xfId="0" applyNumberFormat="1" applyFont="1" applyFill="1" applyBorder="1" applyAlignment="1">
      <alignment horizontal="center"/>
    </xf>
    <xf numFmtId="0" fontId="30" fillId="0" borderId="60" xfId="0" applyNumberFormat="1" applyFont="1" applyFill="1" applyBorder="1" applyAlignment="1">
      <alignment horizontal="center"/>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9" fillId="0" borderId="36" xfId="0" applyNumberFormat="1" applyFont="1" applyFill="1" applyBorder="1" applyAlignment="1">
      <alignment horizontal="center"/>
    </xf>
    <xf numFmtId="0" fontId="1" fillId="0" borderId="61" xfId="0" applyNumberFormat="1" applyFont="1" applyFill="1" applyBorder="1" applyAlignment="1">
      <alignment horizontal="center"/>
    </xf>
    <xf numFmtId="0" fontId="9" fillId="0" borderId="62" xfId="0" applyNumberFormat="1" applyFont="1" applyFill="1" applyBorder="1" applyAlignment="1"/>
    <xf numFmtId="0" fontId="8" fillId="0" borderId="62" xfId="0" applyNumberFormat="1" applyFont="1" applyFill="1" applyBorder="1" applyAlignment="1"/>
    <xf numFmtId="0" fontId="11" fillId="0" borderId="62" xfId="0" applyNumberFormat="1" applyFont="1" applyFill="1" applyBorder="1" applyAlignment="1"/>
    <xf numFmtId="0" fontId="30" fillId="0" borderId="62" xfId="0" applyNumberFormat="1" applyFont="1" applyFill="1" applyBorder="1" applyAlignment="1"/>
    <xf numFmtId="0" fontId="9" fillId="0" borderId="63" xfId="0" applyNumberFormat="1" applyFont="1" applyFill="1" applyBorder="1" applyAlignment="1">
      <alignment horizontal="center"/>
    </xf>
    <xf numFmtId="0" fontId="9" fillId="0" borderId="48" xfId="0" applyNumberFormat="1" applyFont="1" applyFill="1" applyBorder="1" applyAlignment="1">
      <alignment horizontal="center"/>
    </xf>
    <xf numFmtId="0" fontId="8" fillId="0" borderId="48" xfId="0" applyNumberFormat="1" applyFont="1" applyFill="1" applyBorder="1" applyAlignment="1">
      <alignment horizontal="center"/>
    </xf>
    <xf numFmtId="0" fontId="9" fillId="0" borderId="51" xfId="0" applyNumberFormat="1" applyFont="1" applyFill="1" applyBorder="1" applyAlignment="1">
      <alignment horizontal="center"/>
    </xf>
    <xf numFmtId="0" fontId="11" fillId="0" borderId="37" xfId="0" applyNumberFormat="1" applyFont="1" applyFill="1" applyBorder="1" applyAlignment="1"/>
    <xf numFmtId="0" fontId="8" fillId="0" borderId="37" xfId="0" applyNumberFormat="1" applyFont="1" applyFill="1" applyBorder="1" applyAlignment="1">
      <alignment vertical="center"/>
    </xf>
    <xf numFmtId="0" fontId="30" fillId="0" borderId="37" xfId="0" applyNumberFormat="1" applyFont="1" applyFill="1" applyBorder="1" applyAlignment="1"/>
    <xf numFmtId="0" fontId="11" fillId="0" borderId="65" xfId="0" applyNumberFormat="1" applyFont="1" applyFill="1" applyBorder="1" applyAlignment="1"/>
    <xf numFmtId="0" fontId="9" fillId="0" borderId="65" xfId="0" applyNumberFormat="1" applyFont="1" applyFill="1" applyBorder="1" applyAlignment="1"/>
    <xf numFmtId="0" fontId="30" fillId="0" borderId="65" xfId="0" applyNumberFormat="1" applyFont="1" applyFill="1" applyBorder="1" applyAlignment="1"/>
    <xf numFmtId="0" fontId="8" fillId="0" borderId="65" xfId="0" applyNumberFormat="1" applyFont="1" applyFill="1" applyBorder="1" applyAlignment="1"/>
    <xf numFmtId="0" fontId="8" fillId="0" borderId="19" xfId="0" applyNumberFormat="1" applyFont="1" applyFill="1" applyBorder="1" applyAlignment="1">
      <alignment horizontal="center"/>
    </xf>
    <xf numFmtId="0" fontId="11" fillId="0" borderId="19"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30" fillId="0" borderId="51" xfId="0" applyNumberFormat="1" applyFont="1" applyFill="1" applyBorder="1" applyAlignment="1">
      <alignment horizontal="center"/>
    </xf>
    <xf numFmtId="0" fontId="1" fillId="0" borderId="66" xfId="0" applyNumberFormat="1" applyFont="1" applyFill="1" applyBorder="1" applyAlignment="1">
      <alignment horizontal="center"/>
    </xf>
    <xf numFmtId="0" fontId="8" fillId="0" borderId="62" xfId="0" applyNumberFormat="1" applyFont="1" applyFill="1" applyBorder="1" applyAlignment="1">
      <alignment vertical="center"/>
    </xf>
    <xf numFmtId="0" fontId="11" fillId="0" borderId="65" xfId="0" applyNumberFormat="1" applyFont="1" applyFill="1" applyBorder="1" applyAlignment="1">
      <alignment vertical="center"/>
    </xf>
    <xf numFmtId="0" fontId="11" fillId="0" borderId="67" xfId="0" applyNumberFormat="1" applyFont="1" applyFill="1" applyBorder="1" applyAlignment="1">
      <alignment horizontal="center" vertical="center"/>
    </xf>
    <xf numFmtId="0" fontId="11" fillId="0" borderId="68"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11" fillId="0" borderId="69" xfId="0" applyNumberFormat="1" applyFont="1" applyFill="1" applyBorder="1" applyAlignment="1">
      <alignment horizontal="center" vertical="center"/>
    </xf>
    <xf numFmtId="0" fontId="30" fillId="0" borderId="70" xfId="0" applyNumberFormat="1" applyFont="1" applyFill="1" applyBorder="1" applyAlignment="1">
      <alignment horizontal="center"/>
    </xf>
    <xf numFmtId="0" fontId="9" fillId="0" borderId="69" xfId="0" applyNumberFormat="1" applyFont="1" applyFill="1" applyBorder="1" applyAlignment="1">
      <alignment horizontal="center"/>
    </xf>
    <xf numFmtId="0" fontId="8" fillId="0" borderId="69" xfId="0" applyNumberFormat="1" applyFont="1" applyFill="1" applyBorder="1" applyAlignment="1">
      <alignment horizontal="center"/>
    </xf>
    <xf numFmtId="0" fontId="9" fillId="0" borderId="69" xfId="0" applyNumberFormat="1" applyFont="1" applyFill="1" applyBorder="1" applyAlignment="1">
      <alignment horizontal="center" vertical="top"/>
    </xf>
    <xf numFmtId="0" fontId="8" fillId="0" borderId="28" xfId="0" applyNumberFormat="1" applyFont="1" applyFill="1" applyBorder="1" applyAlignment="1">
      <alignment vertical="center"/>
    </xf>
    <xf numFmtId="0" fontId="9" fillId="0" borderId="48" xfId="0" applyNumberFormat="1" applyFont="1" applyFill="1" applyBorder="1" applyAlignment="1">
      <alignment horizontal="center" vertical="top"/>
    </xf>
    <xf numFmtId="0" fontId="9" fillId="0" borderId="71" xfId="0" applyNumberFormat="1" applyFont="1" applyFill="1" applyBorder="1" applyAlignment="1">
      <alignment horizontal="center"/>
    </xf>
    <xf numFmtId="0" fontId="9" fillId="0" borderId="72" xfId="0" applyNumberFormat="1" applyFont="1" applyFill="1" applyBorder="1" applyAlignment="1"/>
    <xf numFmtId="0" fontId="9" fillId="0" borderId="10" xfId="0" applyNumberFormat="1" applyFont="1" applyFill="1" applyBorder="1" applyAlignment="1">
      <alignment horizontal="center"/>
    </xf>
    <xf numFmtId="0" fontId="9" fillId="0" borderId="73" xfId="0" applyNumberFormat="1" applyFont="1" applyFill="1" applyBorder="1" applyAlignment="1">
      <alignment horizontal="center"/>
    </xf>
    <xf numFmtId="0" fontId="9" fillId="0" borderId="74" xfId="0" applyNumberFormat="1" applyFont="1" applyFill="1" applyBorder="1" applyAlignment="1">
      <alignment horizontal="center"/>
    </xf>
    <xf numFmtId="0" fontId="9" fillId="0" borderId="75" xfId="0" applyNumberFormat="1" applyFont="1" applyFill="1" applyBorder="1" applyAlignment="1">
      <alignment horizontal="left" indent="5"/>
    </xf>
    <xf numFmtId="0" fontId="8" fillId="0" borderId="75" xfId="0" applyNumberFormat="1" applyFont="1" applyFill="1" applyBorder="1" applyAlignment="1">
      <alignment horizontal="left" indent="5"/>
    </xf>
    <xf numFmtId="0" fontId="8" fillId="0" borderId="75" xfId="0" applyNumberFormat="1" applyFont="1" applyFill="1" applyBorder="1" applyAlignment="1"/>
    <xf numFmtId="0" fontId="8" fillId="0" borderId="76" xfId="0" applyNumberFormat="1" applyFont="1" applyFill="1" applyBorder="1" applyAlignment="1">
      <alignment horizontal="left" indent="5"/>
    </xf>
    <xf numFmtId="0" fontId="9" fillId="0" borderId="75" xfId="0" applyNumberFormat="1" applyFont="1" applyFill="1" applyBorder="1" applyAlignment="1"/>
    <xf numFmtId="0" fontId="9" fillId="0" borderId="77" xfId="0" applyNumberFormat="1" applyFont="1" applyFill="1" applyBorder="1" applyAlignment="1">
      <alignment horizontal="center"/>
    </xf>
    <xf numFmtId="0" fontId="9" fillId="0" borderId="76" xfId="0" applyNumberFormat="1" applyFont="1" applyFill="1" applyBorder="1" applyAlignment="1">
      <alignment horizontal="left" indent="5"/>
    </xf>
    <xf numFmtId="0" fontId="30" fillId="0" borderId="69" xfId="0" applyNumberFormat="1" applyFont="1" applyFill="1" applyBorder="1" applyAlignment="1">
      <alignment horizontal="center"/>
    </xf>
    <xf numFmtId="0" fontId="30" fillId="0" borderId="78" xfId="0" applyNumberFormat="1" applyFont="1" applyFill="1" applyBorder="1" applyAlignment="1"/>
    <xf numFmtId="0" fontId="30" fillId="0" borderId="59" xfId="0" applyNumberFormat="1" applyFont="1" applyFill="1" applyBorder="1" applyAlignment="1">
      <alignment horizontal="center"/>
    </xf>
    <xf numFmtId="0" fontId="9" fillId="0" borderId="76" xfId="0" applyNumberFormat="1" applyFont="1" applyFill="1" applyBorder="1" applyAlignment="1"/>
    <xf numFmtId="0" fontId="8" fillId="0" borderId="79" xfId="0" applyNumberFormat="1" applyFont="1" applyFill="1" applyBorder="1" applyAlignment="1">
      <alignment horizontal="center" vertical="center"/>
    </xf>
    <xf numFmtId="0" fontId="9" fillId="0" borderId="80" xfId="0" applyNumberFormat="1" applyFont="1" applyFill="1" applyBorder="1" applyAlignment="1">
      <alignment horizontal="center"/>
    </xf>
    <xf numFmtId="0" fontId="30" fillId="0" borderId="80" xfId="0" applyNumberFormat="1" applyFont="1" applyFill="1" applyBorder="1" applyAlignment="1">
      <alignment horizontal="left"/>
    </xf>
    <xf numFmtId="0" fontId="9" fillId="0" borderId="81" xfId="0" applyNumberFormat="1" applyFont="1" applyFill="1" applyBorder="1" applyAlignment="1"/>
    <xf numFmtId="0" fontId="8" fillId="0" borderId="40" xfId="0" applyNumberFormat="1" applyFont="1" applyFill="1" applyBorder="1" applyAlignment="1">
      <alignment horizontal="center"/>
    </xf>
    <xf numFmtId="0" fontId="8" fillId="0" borderId="58" xfId="0" applyNumberFormat="1" applyFont="1" applyFill="1" applyBorder="1" applyAlignment="1">
      <alignment horizontal="center"/>
    </xf>
    <xf numFmtId="0" fontId="8" fillId="0" borderId="58" xfId="0" applyNumberFormat="1" applyFont="1" applyFill="1" applyBorder="1" applyAlignment="1"/>
    <xf numFmtId="0" fontId="8" fillId="0" borderId="82" xfId="0" applyNumberFormat="1" applyFont="1" applyFill="1" applyBorder="1" applyAlignment="1">
      <alignment horizontal="center" vertical="center"/>
    </xf>
    <xf numFmtId="0" fontId="9" fillId="0" borderId="46" xfId="0" applyNumberFormat="1" applyFont="1" applyFill="1" applyBorder="1" applyAlignment="1">
      <alignment horizontal="center"/>
    </xf>
    <xf numFmtId="0" fontId="9" fillId="0" borderId="83" xfId="0" applyNumberFormat="1" applyFont="1" applyFill="1" applyBorder="1" applyAlignment="1">
      <alignment horizontal="center"/>
    </xf>
    <xf numFmtId="0" fontId="8" fillId="2" borderId="1" xfId="0" applyNumberFormat="1" applyFont="1" applyFill="1" applyBorder="1" applyAlignment="1">
      <alignment horizontal="center" vertical="center"/>
    </xf>
    <xf numFmtId="0" fontId="8" fillId="2" borderId="0" xfId="0" applyNumberFormat="1" applyFont="1" applyFill="1" applyBorder="1" applyAlignment="1"/>
    <xf numFmtId="0" fontId="8" fillId="2" borderId="8" xfId="0" applyNumberFormat="1" applyFont="1" applyFill="1" applyBorder="1" applyAlignment="1">
      <alignment horizontal="center"/>
    </xf>
    <xf numFmtId="0" fontId="8" fillId="2" borderId="79"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9" fillId="2" borderId="57" xfId="0" applyNumberFormat="1" applyFont="1" applyFill="1" applyBorder="1" applyAlignment="1">
      <alignment horizontal="center"/>
    </xf>
    <xf numFmtId="0" fontId="9" fillId="2" borderId="48" xfId="0" applyNumberFormat="1" applyFont="1" applyFill="1" applyBorder="1" applyAlignment="1">
      <alignment horizontal="center"/>
    </xf>
    <xf numFmtId="0" fontId="9" fillId="2" borderId="49" xfId="0" applyNumberFormat="1" applyFont="1" applyFill="1" applyBorder="1" applyAlignment="1">
      <alignment horizontal="center"/>
    </xf>
    <xf numFmtId="0" fontId="9" fillId="2" borderId="58" xfId="0" applyNumberFormat="1" applyFont="1" applyFill="1" applyBorder="1" applyAlignment="1">
      <alignment horizontal="center"/>
    </xf>
    <xf numFmtId="0" fontId="9" fillId="2" borderId="51" xfId="0" applyNumberFormat="1" applyFont="1" applyFill="1" applyBorder="1" applyAlignment="1">
      <alignment horizontal="center"/>
    </xf>
    <xf numFmtId="0" fontId="9" fillId="2" borderId="0" xfId="0" applyNumberFormat="1" applyFont="1" applyFill="1" applyBorder="1" applyAlignment="1">
      <alignment horizontal="center"/>
    </xf>
    <xf numFmtId="0" fontId="8" fillId="2" borderId="19" xfId="0" applyNumberFormat="1" applyFont="1" applyFill="1" applyBorder="1" applyAlignment="1">
      <alignment horizontal="center"/>
    </xf>
    <xf numFmtId="0" fontId="9" fillId="0" borderId="84" xfId="0" applyNumberFormat="1" applyFont="1" applyFill="1" applyBorder="1" applyAlignment="1">
      <alignment horizontal="left"/>
    </xf>
    <xf numFmtId="0" fontId="30" fillId="0" borderId="84" xfId="0" applyNumberFormat="1" applyFont="1" applyFill="1" applyBorder="1" applyAlignment="1">
      <alignment horizontal="left"/>
    </xf>
    <xf numFmtId="0" fontId="8" fillId="0" borderId="85" xfId="0" applyNumberFormat="1" applyFont="1" applyFill="1" applyBorder="1" applyAlignment="1"/>
    <xf numFmtId="0" fontId="11" fillId="2" borderId="59"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57" xfId="0" applyNumberFormat="1" applyFont="1" applyFill="1" applyBorder="1" applyAlignment="1">
      <alignment horizontal="center" vertical="center"/>
    </xf>
    <xf numFmtId="0" fontId="11" fillId="2" borderId="8" xfId="0" applyNumberFormat="1" applyFont="1" applyFill="1" applyBorder="1" applyAlignment="1">
      <alignment horizontal="center" vertical="center"/>
    </xf>
    <xf numFmtId="0" fontId="30" fillId="2" borderId="58" xfId="0" applyNumberFormat="1" applyFont="1" applyFill="1" applyBorder="1" applyAlignment="1">
      <alignment horizontal="center"/>
    </xf>
    <xf numFmtId="0" fontId="30" fillId="2" borderId="60" xfId="0" applyNumberFormat="1" applyFont="1" applyFill="1" applyBorder="1" applyAlignment="1">
      <alignment horizontal="center"/>
    </xf>
    <xf numFmtId="0" fontId="9" fillId="2" borderId="58" xfId="0" applyNumberFormat="1" applyFont="1" applyFill="1" applyBorder="1" applyAlignment="1"/>
    <xf numFmtId="0" fontId="9" fillId="0" borderId="84" xfId="0" applyNumberFormat="1" applyFont="1" applyFill="1" applyBorder="1" applyAlignment="1">
      <alignment horizontal="center"/>
    </xf>
    <xf numFmtId="0" fontId="1" fillId="2" borderId="15" xfId="0" applyNumberFormat="1" applyFont="1" applyFill="1" applyBorder="1" applyAlignment="1"/>
    <xf numFmtId="0" fontId="1" fillId="2" borderId="16" xfId="0" applyNumberFormat="1" applyFont="1" applyFill="1" applyBorder="1" applyAlignment="1"/>
    <xf numFmtId="0" fontId="1" fillId="2" borderId="16" xfId="0" applyNumberFormat="1" applyFont="1" applyFill="1" applyBorder="1" applyAlignment="1">
      <alignment horizontal="center"/>
    </xf>
    <xf numFmtId="0" fontId="1" fillId="2" borderId="66" xfId="0" applyNumberFormat="1" applyFont="1" applyFill="1" applyBorder="1" applyAlignment="1">
      <alignment horizontal="center"/>
    </xf>
    <xf numFmtId="0" fontId="9" fillId="0" borderId="86" xfId="0" applyNumberFormat="1" applyFont="1" applyFill="1" applyBorder="1" applyAlignment="1"/>
    <xf numFmtId="0" fontId="9" fillId="0" borderId="10" xfId="0" applyNumberFormat="1" applyFont="1" applyFill="1" applyBorder="1" applyAlignment="1"/>
    <xf numFmtId="0" fontId="9" fillId="0" borderId="71" xfId="0" applyNumberFormat="1" applyFont="1" applyFill="1" applyBorder="1" applyAlignment="1"/>
    <xf numFmtId="0" fontId="11" fillId="0" borderId="80"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9" fillId="2" borderId="63" xfId="0" applyNumberFormat="1" applyFont="1" applyFill="1" applyBorder="1" applyAlignment="1">
      <alignment horizontal="center"/>
    </xf>
    <xf numFmtId="0" fontId="8" fillId="2" borderId="28" xfId="0" applyNumberFormat="1" applyFont="1" applyFill="1" applyBorder="1" applyAlignment="1"/>
    <xf numFmtId="0" fontId="9" fillId="2" borderId="87" xfId="0" applyNumberFormat="1" applyFont="1" applyFill="1" applyBorder="1" applyAlignment="1">
      <alignment horizontal="center"/>
    </xf>
    <xf numFmtId="0" fontId="9" fillId="2" borderId="65" xfId="0" applyNumberFormat="1" applyFont="1" applyFill="1" applyBorder="1" applyAlignment="1"/>
    <xf numFmtId="0" fontId="30" fillId="0" borderId="80" xfId="0" applyNumberFormat="1" applyFont="1" applyFill="1" applyBorder="1" applyAlignment="1">
      <alignment horizontal="center"/>
    </xf>
    <xf numFmtId="0" fontId="11" fillId="0" borderId="58" xfId="0" applyNumberFormat="1" applyFont="1" applyFill="1" applyBorder="1" applyAlignment="1">
      <alignment horizontal="center"/>
    </xf>
    <xf numFmtId="0" fontId="11" fillId="0" borderId="51" xfId="0" applyNumberFormat="1" applyFont="1" applyFill="1" applyBorder="1" applyAlignment="1">
      <alignment horizontal="center"/>
    </xf>
    <xf numFmtId="0" fontId="8" fillId="0" borderId="57" xfId="0" applyNumberFormat="1" applyFont="1" applyFill="1" applyBorder="1" applyAlignment="1">
      <alignment horizontal="left"/>
    </xf>
    <xf numFmtId="0" fontId="8" fillId="0" borderId="62" xfId="0" applyNumberFormat="1" applyFont="1" applyFill="1" applyBorder="1" applyAlignment="1">
      <alignment horizontal="left"/>
    </xf>
    <xf numFmtId="0" fontId="9" fillId="0" borderId="62" xfId="0" applyNumberFormat="1" applyFont="1" applyFill="1" applyBorder="1" applyAlignment="1">
      <alignment horizontal="left"/>
    </xf>
    <xf numFmtId="0" fontId="11" fillId="0" borderId="70" xfId="0" applyNumberFormat="1" applyFont="1" applyFill="1" applyBorder="1" applyAlignment="1">
      <alignment horizontal="center"/>
    </xf>
    <xf numFmtId="0" fontId="8" fillId="0" borderId="65" xfId="0" applyNumberFormat="1" applyFont="1" applyFill="1" applyBorder="1" applyAlignment="1">
      <alignment horizontal="center"/>
    </xf>
    <xf numFmtId="0" fontId="9" fillId="0" borderId="65" xfId="0" applyNumberFormat="1" applyFont="1" applyFill="1" applyBorder="1" applyAlignment="1">
      <alignment horizontal="left"/>
    </xf>
    <xf numFmtId="0" fontId="11" fillId="0" borderId="88" xfId="0" applyNumberFormat="1" applyFont="1" applyFill="1" applyBorder="1" applyAlignment="1">
      <alignment horizontal="center"/>
    </xf>
    <xf numFmtId="0" fontId="11" fillId="0" borderId="88" xfId="0" applyNumberFormat="1" applyFont="1" applyFill="1" applyBorder="1" applyAlignment="1">
      <alignment horizontal="center" wrapText="1"/>
    </xf>
    <xf numFmtId="0" fontId="8" fillId="0" borderId="79" xfId="0" applyNumberFormat="1" applyFont="1" applyFill="1" applyBorder="1" applyAlignment="1">
      <alignment horizontal="center"/>
    </xf>
    <xf numFmtId="0" fontId="30" fillId="0" borderId="63" xfId="0" applyNumberFormat="1" applyFont="1" applyFill="1" applyBorder="1" applyAlignment="1">
      <alignment horizontal="center" wrapText="1"/>
    </xf>
    <xf numFmtId="0" fontId="8" fillId="0" borderId="37" xfId="0" applyNumberFormat="1" applyFont="1" applyFill="1" applyBorder="1" applyAlignment="1">
      <alignment horizontal="left" vertical="center"/>
    </xf>
    <xf numFmtId="0" fontId="8" fillId="3" borderId="62" xfId="0" applyNumberFormat="1" applyFont="1" applyFill="1" applyBorder="1" applyAlignment="1">
      <alignment horizontal="left"/>
    </xf>
    <xf numFmtId="0" fontId="8" fillId="3" borderId="37" xfId="0" applyNumberFormat="1" applyFont="1" applyFill="1" applyBorder="1" applyAlignment="1">
      <alignment horizontal="left"/>
    </xf>
    <xf numFmtId="0" fontId="11" fillId="0" borderId="58" xfId="0" applyNumberFormat="1" applyFont="1" applyFill="1" applyBorder="1" applyAlignment="1">
      <alignment horizontal="center" vertical="center"/>
    </xf>
    <xf numFmtId="0" fontId="8" fillId="0" borderId="89" xfId="0" applyNumberFormat="1" applyFont="1" applyFill="1" applyBorder="1" applyAlignment="1">
      <alignment horizontal="center" vertical="center"/>
    </xf>
    <xf numFmtId="0" fontId="8" fillId="0" borderId="90" xfId="0" applyNumberFormat="1" applyFont="1" applyFill="1" applyBorder="1" applyAlignment="1">
      <alignment horizontal="center" vertical="center"/>
    </xf>
    <xf numFmtId="0" fontId="8" fillId="0" borderId="91" xfId="0" applyNumberFormat="1" applyFont="1" applyFill="1" applyBorder="1" applyAlignment="1">
      <alignment horizontal="center" vertical="center"/>
    </xf>
    <xf numFmtId="0" fontId="8" fillId="0" borderId="92" xfId="0" applyNumberFormat="1" applyFont="1" applyFill="1" applyBorder="1" applyAlignment="1">
      <alignment horizontal="center"/>
    </xf>
    <xf numFmtId="0" fontId="8" fillId="0" borderId="92" xfId="0" applyNumberFormat="1" applyFont="1" applyFill="1" applyBorder="1" applyAlignment="1">
      <alignment horizontal="left" vertical="center"/>
    </xf>
    <xf numFmtId="0" fontId="8" fillId="3" borderId="92" xfId="0" applyNumberFormat="1" applyFont="1" applyFill="1" applyBorder="1" applyAlignment="1">
      <alignment horizontal="center" vertical="center"/>
    </xf>
    <xf numFmtId="0" fontId="8" fillId="3" borderId="92" xfId="0" applyNumberFormat="1" applyFont="1" applyFill="1" applyBorder="1" applyAlignment="1">
      <alignment horizontal="center"/>
    </xf>
    <xf numFmtId="0" fontId="8" fillId="0" borderId="93" xfId="0" applyNumberFormat="1" applyFont="1" applyFill="1" applyBorder="1" applyAlignment="1">
      <alignment horizontal="center" vertical="center"/>
    </xf>
    <xf numFmtId="0" fontId="8" fillId="0" borderId="65" xfId="0" applyNumberFormat="1" applyFont="1" applyFill="1" applyBorder="1" applyAlignment="1">
      <alignment horizontal="left" vertical="center"/>
    </xf>
    <xf numFmtId="0" fontId="8" fillId="3" borderId="65" xfId="0" applyNumberFormat="1" applyFont="1" applyFill="1" applyBorder="1" applyAlignment="1">
      <alignment horizontal="center" vertical="center"/>
    </xf>
    <xf numFmtId="0" fontId="8" fillId="3" borderId="65" xfId="0" applyNumberFormat="1" applyFont="1" applyFill="1" applyBorder="1" applyAlignment="1">
      <alignment horizontal="center"/>
    </xf>
    <xf numFmtId="0" fontId="11" fillId="0" borderId="10"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8" fillId="0" borderId="42" xfId="0" applyNumberFormat="1" applyFont="1" applyFill="1" applyBorder="1" applyAlignment="1">
      <alignment horizontal="center"/>
    </xf>
    <xf numFmtId="0" fontId="11" fillId="2" borderId="1" xfId="0" applyNumberFormat="1" applyFont="1" applyFill="1" applyBorder="1" applyAlignment="1">
      <alignment horizontal="center" vertical="center"/>
    </xf>
    <xf numFmtId="0" fontId="8" fillId="0" borderId="40" xfId="0" applyNumberFormat="1" applyFont="1" applyFill="1" applyBorder="1" applyAlignment="1">
      <alignment horizontal="center" vertical="center" wrapText="1"/>
    </xf>
    <xf numFmtId="0" fontId="8" fillId="0" borderId="29" xfId="0" applyNumberFormat="1" applyFont="1" applyFill="1" applyBorder="1" applyAlignment="1"/>
    <xf numFmtId="0" fontId="8" fillId="0" borderId="57" xfId="0" applyNumberFormat="1" applyFont="1" applyFill="1" applyBorder="1" applyAlignment="1">
      <alignment horizontal="center" vertical="top"/>
    </xf>
    <xf numFmtId="0" fontId="9" fillId="0" borderId="80" xfId="0" applyNumberFormat="1" applyFont="1" applyFill="1" applyBorder="1" applyAlignment="1">
      <alignment horizontal="left"/>
    </xf>
    <xf numFmtId="0" fontId="9" fillId="0" borderId="94" xfId="0" applyNumberFormat="1" applyFont="1" applyFill="1" applyBorder="1" applyAlignment="1">
      <alignment horizontal="left"/>
    </xf>
    <xf numFmtId="0" fontId="11" fillId="0" borderId="1" xfId="0" applyNumberFormat="1" applyFont="1" applyFill="1" applyBorder="1" applyAlignment="1">
      <alignment horizontal="center" vertical="center"/>
    </xf>
    <xf numFmtId="0" fontId="8" fillId="0" borderId="95" xfId="0" applyNumberFormat="1" applyFont="1" applyFill="1" applyBorder="1" applyAlignment="1">
      <alignment horizontal="center" vertical="center"/>
    </xf>
    <xf numFmtId="0" fontId="9" fillId="0" borderId="47" xfId="0" applyNumberFormat="1" applyFont="1" applyFill="1" applyBorder="1" applyAlignment="1"/>
    <xf numFmtId="0" fontId="9" fillId="0" borderId="70" xfId="0" applyNumberFormat="1" applyFont="1" applyFill="1" applyBorder="1" applyAlignment="1">
      <alignment horizontal="center"/>
    </xf>
    <xf numFmtId="0" fontId="8" fillId="0" borderId="9"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8" fillId="0" borderId="51" xfId="0" applyNumberFormat="1" applyFont="1" applyFill="1" applyBorder="1" applyAlignment="1">
      <alignment horizontal="center" vertical="center"/>
    </xf>
    <xf numFmtId="0" fontId="8" fillId="0" borderId="76" xfId="0" applyNumberFormat="1" applyFont="1" applyFill="1" applyBorder="1" applyAlignment="1">
      <alignment horizontal="left"/>
    </xf>
    <xf numFmtId="0" fontId="9" fillId="2" borderId="0" xfId="0" applyNumberFormat="1" applyFont="1" applyFill="1" applyBorder="1" applyAlignment="1"/>
    <xf numFmtId="0" fontId="8" fillId="0" borderId="27" xfId="0" applyNumberFormat="1" applyFont="1" applyFill="1" applyBorder="1" applyAlignment="1"/>
    <xf numFmtId="0" fontId="9" fillId="0" borderId="78" xfId="0" applyNumberFormat="1" applyFont="1" applyFill="1" applyBorder="1" applyAlignment="1"/>
    <xf numFmtId="0" fontId="8" fillId="0" borderId="87" xfId="0" applyNumberFormat="1" applyFont="1" applyFill="1" applyBorder="1" applyAlignment="1">
      <alignment horizontal="center"/>
    </xf>
    <xf numFmtId="0" fontId="9" fillId="2" borderId="8" xfId="0" applyNumberFormat="1" applyFont="1" applyFill="1" applyBorder="1" applyAlignment="1">
      <alignment horizontal="center"/>
    </xf>
    <xf numFmtId="0" fontId="8" fillId="2" borderId="96" xfId="0" applyNumberFormat="1" applyFont="1" applyFill="1" applyBorder="1" applyAlignment="1">
      <alignment horizontal="center"/>
    </xf>
    <xf numFmtId="0" fontId="1" fillId="2" borderId="97" xfId="0" applyNumberFormat="1" applyFont="1" applyFill="1" applyBorder="1" applyAlignment="1">
      <alignment horizontal="center"/>
    </xf>
    <xf numFmtId="0" fontId="8" fillId="0" borderId="25" xfId="0" applyNumberFormat="1" applyFont="1" applyFill="1" applyBorder="1" applyAlignment="1">
      <alignment horizontal="center" vertical="center"/>
    </xf>
    <xf numFmtId="0" fontId="9" fillId="0" borderId="92" xfId="0" applyNumberFormat="1" applyFont="1" applyFill="1" applyBorder="1" applyAlignment="1"/>
    <xf numFmtId="0" fontId="22" fillId="0" borderId="0" xfId="0" applyNumberFormat="1" applyFont="1" applyFill="1" applyAlignment="1">
      <alignment horizontal="center"/>
    </xf>
    <xf numFmtId="0" fontId="8" fillId="0" borderId="58"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9" fillId="0" borderId="0" xfId="0" applyNumberFormat="1" applyFont="1" applyFill="1" applyAlignment="1">
      <alignment horizontal="left"/>
    </xf>
    <xf numFmtId="0" fontId="8" fillId="0" borderId="39" xfId="0" applyNumberFormat="1" applyFont="1" applyFill="1" applyBorder="1" applyAlignment="1">
      <alignment horizontal="left" vertical="center"/>
    </xf>
    <xf numFmtId="0" fontId="8" fillId="0" borderId="33" xfId="0" applyNumberFormat="1" applyFont="1" applyFill="1" applyBorder="1" applyAlignment="1">
      <alignment horizontal="left" vertical="center"/>
    </xf>
    <xf numFmtId="0" fontId="9" fillId="0" borderId="65" xfId="0" applyNumberFormat="1" applyFont="1" applyFill="1" applyBorder="1" applyAlignment="1">
      <alignment horizontal="left" vertical="center"/>
    </xf>
    <xf numFmtId="0" fontId="8" fillId="0" borderId="98" xfId="0" applyNumberFormat="1" applyFont="1" applyFill="1" applyBorder="1" applyAlignment="1">
      <alignment horizontal="left" vertical="center"/>
    </xf>
    <xf numFmtId="0" fontId="9" fillId="0" borderId="37" xfId="0" applyNumberFormat="1" applyFont="1" applyFill="1" applyBorder="1" applyAlignment="1">
      <alignment horizontal="left" vertical="center"/>
    </xf>
    <xf numFmtId="0" fontId="11" fillId="0" borderId="59" xfId="0" applyNumberFormat="1" applyFont="1" applyFill="1" applyBorder="1" applyAlignment="1">
      <alignment horizontal="left" vertical="center"/>
    </xf>
    <xf numFmtId="0" fontId="11" fillId="0" borderId="57" xfId="0" applyNumberFormat="1" applyFont="1" applyFill="1" applyBorder="1" applyAlignment="1">
      <alignment horizontal="left" vertical="center"/>
    </xf>
    <xf numFmtId="0" fontId="1" fillId="0" borderId="26" xfId="0" applyNumberFormat="1" applyFont="1" applyFill="1" applyBorder="1" applyAlignment="1">
      <alignment horizontal="left"/>
    </xf>
    <xf numFmtId="0" fontId="1" fillId="0" borderId="0" xfId="0" applyNumberFormat="1" applyFont="1" applyFill="1" applyAlignment="1">
      <alignment horizontal="left"/>
    </xf>
    <xf numFmtId="0" fontId="9" fillId="0" borderId="92" xfId="0" applyNumberFormat="1" applyFont="1" applyFill="1" applyBorder="1" applyAlignment="1">
      <alignment horizontal="center"/>
    </xf>
    <xf numFmtId="0" fontId="9" fillId="0" borderId="99" xfId="0" applyNumberFormat="1" applyFont="1" applyFill="1" applyBorder="1" applyAlignment="1">
      <alignment horizontal="center"/>
    </xf>
    <xf numFmtId="0" fontId="8" fillId="0" borderId="69" xfId="0" applyNumberFormat="1" applyFont="1" applyFill="1" applyBorder="1" applyAlignment="1">
      <alignment horizontal="center" vertical="center"/>
    </xf>
    <xf numFmtId="0" fontId="8" fillId="0" borderId="94" xfId="0" applyNumberFormat="1" applyFont="1" applyFill="1" applyBorder="1" applyAlignment="1">
      <alignment horizontal="center"/>
    </xf>
    <xf numFmtId="0" fontId="8" fillId="0" borderId="94" xfId="0" applyNumberFormat="1" applyFont="1" applyFill="1" applyBorder="1" applyAlignment="1"/>
    <xf numFmtId="0" fontId="8" fillId="0" borderId="80" xfId="0" applyNumberFormat="1" applyFont="1" applyFill="1" applyBorder="1" applyAlignment="1">
      <alignment horizontal="center" vertical="center"/>
    </xf>
    <xf numFmtId="0" fontId="8" fillId="0" borderId="63" xfId="0" applyNumberFormat="1" applyFont="1" applyFill="1" applyBorder="1" applyAlignment="1">
      <alignment horizontal="center"/>
    </xf>
    <xf numFmtId="0" fontId="8" fillId="0" borderId="80" xfId="0" applyNumberFormat="1" applyFont="1" applyFill="1" applyBorder="1" applyAlignment="1">
      <alignment horizontal="center" vertical="center" wrapText="1"/>
    </xf>
    <xf numFmtId="0" fontId="8" fillId="0" borderId="57" xfId="0" applyNumberFormat="1" applyFont="1" applyFill="1" applyBorder="1" applyAlignment="1">
      <alignment horizontal="center" vertical="center" wrapText="1"/>
    </xf>
    <xf numFmtId="0" fontId="8" fillId="0" borderId="100" xfId="0" applyNumberFormat="1" applyFont="1" applyFill="1" applyBorder="1" applyAlignment="1">
      <alignment horizontal="center"/>
    </xf>
    <xf numFmtId="0" fontId="9" fillId="0" borderId="0" xfId="0" applyNumberFormat="1" applyFont="1" applyFill="1" applyAlignment="1">
      <alignment wrapText="1"/>
    </xf>
    <xf numFmtId="0" fontId="1" fillId="0" borderId="0" xfId="0" applyNumberFormat="1" applyFont="1" applyFill="1" applyAlignment="1">
      <alignment wrapText="1"/>
    </xf>
    <xf numFmtId="0" fontId="30" fillId="0" borderId="0" xfId="0" applyNumberFormat="1" applyFont="1" applyFill="1" applyAlignment="1">
      <alignment wrapText="1"/>
    </xf>
    <xf numFmtId="0" fontId="1" fillId="0" borderId="0" xfId="0" applyNumberFormat="1" applyFont="1" applyFill="1" applyAlignment="1">
      <alignment horizontal="center" wrapText="1"/>
    </xf>
    <xf numFmtId="0" fontId="11" fillId="0" borderId="20" xfId="0" applyNumberFormat="1" applyFont="1" applyFill="1" applyBorder="1" applyAlignment="1">
      <alignment horizontal="center" vertical="center" wrapText="1"/>
    </xf>
    <xf numFmtId="0" fontId="11" fillId="0" borderId="19"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58" xfId="0" applyNumberFormat="1" applyFont="1" applyFill="1" applyBorder="1" applyAlignment="1">
      <alignment horizontal="center" vertical="center" wrapText="1"/>
    </xf>
    <xf numFmtId="0" fontId="30" fillId="0" borderId="70" xfId="0" applyNumberFormat="1" applyFont="1" applyFill="1" applyBorder="1" applyAlignment="1">
      <alignment horizontal="center" wrapText="1"/>
    </xf>
    <xf numFmtId="0" fontId="30" fillId="0" borderId="51" xfId="0" applyNumberFormat="1" applyFont="1" applyFill="1" applyBorder="1" applyAlignment="1">
      <alignment horizontal="center" wrapText="1"/>
    </xf>
    <xf numFmtId="0" fontId="8" fillId="0" borderId="84" xfId="0" applyNumberFormat="1" applyFont="1" applyFill="1" applyBorder="1" applyAlignment="1">
      <alignment horizontal="left" vertical="center" wrapText="1"/>
    </xf>
    <xf numFmtId="0" fontId="8" fillId="0" borderId="37" xfId="0" applyNumberFormat="1" applyFont="1" applyFill="1" applyBorder="1" applyAlignment="1">
      <alignment horizontal="left" vertical="center" wrapText="1"/>
    </xf>
    <xf numFmtId="0" fontId="11" fillId="0" borderId="70" xfId="0" applyNumberFormat="1" applyFont="1" applyFill="1" applyBorder="1" applyAlignment="1">
      <alignment horizontal="center" vertical="center" wrapText="1"/>
    </xf>
    <xf numFmtId="0" fontId="8" fillId="0" borderId="79" xfId="0"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wrapText="1"/>
    </xf>
    <xf numFmtId="0" fontId="8" fillId="0" borderId="58" xfId="0" applyNumberFormat="1" applyFont="1" applyFill="1" applyBorder="1" applyAlignment="1">
      <alignment horizontal="center" vertical="center" wrapText="1"/>
    </xf>
    <xf numFmtId="0" fontId="8" fillId="0" borderId="92" xfId="0" applyNumberFormat="1" applyFont="1" applyFill="1" applyBorder="1" applyAlignment="1">
      <alignment horizontal="left" vertical="center" wrapText="1"/>
    </xf>
    <xf numFmtId="0" fontId="1" fillId="0" borderId="0" xfId="0" applyNumberFormat="1" applyFont="1" applyFill="1" applyAlignment="1">
      <alignment horizontal="left" wrapText="1"/>
    </xf>
    <xf numFmtId="0" fontId="5" fillId="0" borderId="101" xfId="0" applyNumberFormat="1" applyFont="1" applyFill="1" applyBorder="1" applyAlignment="1">
      <alignment vertical="center"/>
    </xf>
    <xf numFmtId="0" fontId="5" fillId="0" borderId="102" xfId="0" applyNumberFormat="1" applyFont="1" applyFill="1" applyBorder="1" applyAlignment="1">
      <alignment horizontal="center" vertical="center"/>
    </xf>
    <xf numFmtId="0" fontId="5" fillId="0" borderId="102" xfId="0" applyNumberFormat="1" applyFont="1" applyFill="1" applyBorder="1" applyAlignment="1">
      <alignment vertical="center"/>
    </xf>
    <xf numFmtId="0" fontId="5" fillId="0" borderId="103" xfId="0" applyNumberFormat="1" applyFont="1" applyFill="1" applyBorder="1" applyAlignment="1">
      <alignment horizontal="center" vertical="center"/>
    </xf>
    <xf numFmtId="0" fontId="2" fillId="0" borderId="8" xfId="0" applyNumberFormat="1" applyFont="1" applyFill="1" applyBorder="1" applyAlignment="1">
      <alignment horizontal="center"/>
    </xf>
    <xf numFmtId="0" fontId="8" fillId="0" borderId="27" xfId="0" applyNumberFormat="1" applyFont="1" applyFill="1" applyBorder="1" applyAlignment="1">
      <alignment horizontal="left" indent="3"/>
    </xf>
    <xf numFmtId="0" fontId="30" fillId="0" borderId="28" xfId="0" applyNumberFormat="1" applyFont="1" applyFill="1" applyBorder="1" applyAlignment="1">
      <alignment horizontal="left"/>
    </xf>
    <xf numFmtId="0" fontId="8" fillId="0" borderId="62" xfId="0" applyNumberFormat="1" applyFont="1" applyFill="1" applyBorder="1" applyAlignment="1">
      <alignment vertical="top"/>
    </xf>
    <xf numFmtId="0" fontId="18" fillId="0" borderId="0" xfId="0" applyNumberFormat="1" applyFont="1" applyFill="1" applyAlignment="1"/>
    <xf numFmtId="0" fontId="18" fillId="0" borderId="0" xfId="0" applyNumberFormat="1" applyFont="1" applyFill="1" applyBorder="1"/>
    <xf numFmtId="0" fontId="22" fillId="0" borderId="0" xfId="0" applyNumberFormat="1" applyFont="1" applyFill="1" applyAlignment="1"/>
    <xf numFmtId="0" fontId="35" fillId="0" borderId="0" xfId="0" applyNumberFormat="1" applyFont="1" applyFill="1" applyAlignment="1"/>
    <xf numFmtId="0" fontId="36" fillId="0" borderId="0" xfId="0" applyNumberFormat="1" applyFont="1" applyFill="1" applyAlignment="1"/>
    <xf numFmtId="0" fontId="35" fillId="0" borderId="0" xfId="0" applyNumberFormat="1" applyFont="1" applyFill="1" applyAlignment="1">
      <alignment horizontal="center"/>
    </xf>
    <xf numFmtId="0" fontId="22" fillId="0" borderId="0" xfId="0" applyNumberFormat="1" applyFont="1" applyFill="1" applyAlignment="1">
      <alignment wrapText="1"/>
    </xf>
    <xf numFmtId="0" fontId="22" fillId="0" borderId="0" xfId="0" applyNumberFormat="1" applyFont="1" applyFill="1" applyAlignment="1">
      <alignment horizontal="center" wrapText="1"/>
    </xf>
    <xf numFmtId="0" fontId="35" fillId="0" borderId="0" xfId="0" applyNumberFormat="1" applyFont="1" applyFill="1" applyAlignment="1">
      <alignment wrapText="1"/>
    </xf>
    <xf numFmtId="0" fontId="23" fillId="0" borderId="20" xfId="0" applyNumberFormat="1" applyFont="1" applyFill="1" applyBorder="1" applyAlignment="1">
      <alignment horizontal="center" vertical="center" wrapText="1"/>
    </xf>
    <xf numFmtId="0" fontId="36" fillId="0" borderId="0" xfId="0" applyNumberFormat="1" applyFont="1" applyFill="1" applyAlignment="1">
      <alignment wrapText="1"/>
    </xf>
    <xf numFmtId="0" fontId="23" fillId="0" borderId="19" xfId="0" applyNumberFormat="1" applyFont="1" applyFill="1" applyBorder="1" applyAlignment="1">
      <alignment horizontal="center" vertical="center" wrapText="1"/>
    </xf>
    <xf numFmtId="0" fontId="23" fillId="0" borderId="40" xfId="0" applyNumberFormat="1" applyFont="1" applyFill="1" applyBorder="1" applyAlignment="1">
      <alignment horizontal="center" vertical="center" wrapText="1"/>
    </xf>
    <xf numFmtId="0" fontId="23" fillId="0" borderId="58" xfId="0" applyNumberFormat="1" applyFont="1" applyFill="1" applyBorder="1" applyAlignment="1">
      <alignment horizontal="center" vertical="center" wrapText="1"/>
    </xf>
    <xf numFmtId="0" fontId="36" fillId="0" borderId="70" xfId="0" applyNumberFormat="1" applyFont="1" applyFill="1" applyBorder="1" applyAlignment="1">
      <alignment horizontal="center" wrapText="1"/>
    </xf>
    <xf numFmtId="0" fontId="36" fillId="0" borderId="58" xfId="0" applyNumberFormat="1" applyFont="1" applyFill="1" applyBorder="1" applyAlignment="1">
      <alignment horizontal="center" wrapText="1"/>
    </xf>
    <xf numFmtId="0" fontId="36" fillId="0" borderId="51" xfId="0" applyNumberFormat="1" applyFont="1" applyFill="1" applyBorder="1" applyAlignment="1">
      <alignment horizontal="center" wrapText="1"/>
    </xf>
    <xf numFmtId="0" fontId="15" fillId="0" borderId="89" xfId="0" applyNumberFormat="1" applyFont="1" applyFill="1" applyBorder="1" applyAlignment="1">
      <alignment horizontal="center" vertical="center" wrapText="1"/>
    </xf>
    <xf numFmtId="0" fontId="15" fillId="0" borderId="84" xfId="0" applyNumberFormat="1" applyFont="1" applyFill="1" applyBorder="1" applyAlignment="1">
      <alignment horizontal="left" vertical="center" wrapText="1"/>
    </xf>
    <xf numFmtId="0" fontId="15" fillId="0" borderId="90" xfId="0" applyNumberFormat="1" applyFont="1" applyFill="1" applyBorder="1" applyAlignment="1">
      <alignment horizontal="center" vertical="center" wrapText="1"/>
    </xf>
    <xf numFmtId="0" fontId="15" fillId="0" borderId="37" xfId="0" applyNumberFormat="1" applyFont="1" applyFill="1" applyBorder="1" applyAlignment="1">
      <alignment horizontal="left" vertical="center" wrapText="1"/>
    </xf>
    <xf numFmtId="0" fontId="35" fillId="0" borderId="15" xfId="0" applyNumberFormat="1" applyFont="1" applyFill="1" applyBorder="1" applyAlignment="1">
      <alignment wrapText="1"/>
    </xf>
    <xf numFmtId="0" fontId="35" fillId="0" borderId="16" xfId="0" applyNumberFormat="1" applyFont="1" applyFill="1" applyBorder="1" applyAlignment="1">
      <alignment wrapText="1"/>
    </xf>
    <xf numFmtId="0" fontId="35" fillId="0" borderId="0" xfId="0" applyNumberFormat="1" applyFont="1" applyFill="1" applyAlignment="1">
      <alignment horizontal="center" wrapText="1"/>
    </xf>
    <xf numFmtId="0" fontId="8" fillId="0" borderId="62" xfId="0" applyNumberFormat="1" applyFont="1" applyFill="1" applyBorder="1" applyAlignment="1">
      <alignment horizontal="left" indent="3"/>
    </xf>
    <xf numFmtId="0" fontId="8" fillId="0" borderId="37" xfId="0" applyNumberFormat="1" applyFont="1" applyFill="1" applyBorder="1" applyAlignment="1">
      <alignment horizontal="left" indent="3"/>
    </xf>
    <xf numFmtId="0" fontId="9" fillId="0" borderId="37" xfId="0" applyNumberFormat="1" applyFont="1" applyFill="1" applyBorder="1" applyAlignment="1">
      <alignment horizontal="left" indent="3"/>
    </xf>
    <xf numFmtId="0" fontId="8" fillId="0" borderId="37" xfId="0" applyNumberFormat="1" applyFont="1" applyFill="1" applyBorder="1" applyAlignment="1">
      <alignment horizontal="left" vertical="center" indent="3"/>
    </xf>
    <xf numFmtId="0" fontId="8" fillId="0" borderId="57" xfId="0" applyNumberFormat="1" applyFont="1" applyFill="1" applyBorder="1" applyAlignment="1">
      <alignment horizontal="left" indent="3"/>
    </xf>
    <xf numFmtId="0" fontId="8" fillId="0" borderId="62" xfId="0" applyNumberFormat="1" applyFont="1" applyFill="1" applyBorder="1" applyAlignment="1">
      <alignment horizontal="left" vertical="center" indent="3"/>
    </xf>
    <xf numFmtId="0" fontId="9" fillId="0" borderId="57" xfId="0" applyNumberFormat="1" applyFont="1" applyFill="1" applyBorder="1" applyAlignment="1">
      <alignment horizontal="left" indent="3"/>
    </xf>
    <xf numFmtId="0" fontId="9" fillId="0" borderId="62" xfId="0" applyNumberFormat="1" applyFont="1" applyFill="1" applyBorder="1" applyAlignment="1">
      <alignment horizontal="left" indent="3"/>
    </xf>
    <xf numFmtId="0" fontId="8" fillId="0" borderId="80" xfId="0" applyNumberFormat="1" applyFont="1" applyFill="1" applyBorder="1" applyAlignment="1">
      <alignment horizontal="center"/>
    </xf>
    <xf numFmtId="0" fontId="8" fillId="0" borderId="80" xfId="0" applyNumberFormat="1" applyFont="1" applyFill="1" applyBorder="1" applyAlignment="1"/>
    <xf numFmtId="0" fontId="8" fillId="0" borderId="104" xfId="0" applyNumberFormat="1" applyFont="1" applyFill="1" applyBorder="1" applyAlignment="1">
      <alignment horizontal="left"/>
    </xf>
    <xf numFmtId="0" fontId="9" fillId="0" borderId="105" xfId="0" applyNumberFormat="1" applyFont="1" applyFill="1" applyBorder="1" applyAlignment="1">
      <alignment horizontal="left"/>
    </xf>
    <xf numFmtId="0" fontId="8" fillId="0" borderId="81" xfId="0" applyNumberFormat="1" applyFont="1" applyFill="1" applyBorder="1" applyAlignment="1">
      <alignment horizontal="left" vertical="center"/>
    </xf>
    <xf numFmtId="0" fontId="9" fillId="0" borderId="106" xfId="0" applyNumberFormat="1" applyFont="1" applyFill="1" applyBorder="1" applyAlignment="1">
      <alignment horizontal="left"/>
    </xf>
    <xf numFmtId="0" fontId="9" fillId="0" borderId="107" xfId="0" applyNumberFormat="1" applyFont="1" applyFill="1" applyBorder="1" applyAlignment="1">
      <alignment horizontal="center"/>
    </xf>
    <xf numFmtId="0" fontId="9" fillId="0" borderId="107" xfId="0" applyNumberFormat="1" applyFont="1" applyFill="1" applyBorder="1" applyAlignment="1"/>
    <xf numFmtId="0" fontId="9" fillId="0" borderId="108" xfId="0" applyNumberFormat="1" applyFont="1" applyFill="1" applyBorder="1" applyAlignment="1">
      <alignment horizontal="center"/>
    </xf>
    <xf numFmtId="0" fontId="9" fillId="0" borderId="109" xfId="0" applyNumberFormat="1" applyFont="1" applyFill="1" applyBorder="1" applyAlignment="1">
      <alignment horizontal="center"/>
    </xf>
    <xf numFmtId="0" fontId="9" fillId="0" borderId="109" xfId="0" applyNumberFormat="1" applyFont="1" applyFill="1" applyBorder="1" applyAlignment="1"/>
    <xf numFmtId="0" fontId="9" fillId="0" borderId="110" xfId="0" applyNumberFormat="1" applyFont="1" applyFill="1" applyBorder="1" applyAlignment="1">
      <alignment horizontal="center"/>
    </xf>
    <xf numFmtId="0" fontId="9" fillId="0" borderId="109" xfId="0" applyNumberFormat="1" applyFont="1" applyFill="1" applyBorder="1" applyAlignment="1">
      <alignment horizontal="left"/>
    </xf>
    <xf numFmtId="0" fontId="1" fillId="0" borderId="111" xfId="0" applyNumberFormat="1" applyFont="1" applyFill="1" applyBorder="1" applyAlignment="1"/>
    <xf numFmtId="0" fontId="1" fillId="0" borderId="111" xfId="0" applyNumberFormat="1" applyFont="1" applyFill="1" applyBorder="1" applyAlignment="1">
      <alignment horizontal="center"/>
    </xf>
    <xf numFmtId="0" fontId="1" fillId="0" borderId="112" xfId="0" applyNumberFormat="1" applyFont="1" applyFill="1" applyBorder="1" applyAlignment="1">
      <alignment horizontal="center"/>
    </xf>
    <xf numFmtId="0" fontId="11" fillId="0" borderId="68" xfId="0" applyNumberFormat="1" applyFont="1" applyFill="1" applyBorder="1" applyAlignment="1">
      <alignment vertical="center"/>
    </xf>
    <xf numFmtId="0" fontId="9" fillId="0" borderId="24" xfId="0" applyNumberFormat="1" applyFont="1" applyFill="1" applyBorder="1" applyAlignment="1" applyProtection="1">
      <alignment horizontal="center"/>
      <protection locked="0"/>
    </xf>
    <xf numFmtId="0" fontId="8" fillId="0" borderId="113" xfId="0" applyNumberFormat="1" applyFont="1" applyFill="1" applyBorder="1" applyAlignment="1">
      <alignment horizontal="center" vertical="center"/>
    </xf>
    <xf numFmtId="0" fontId="0" fillId="0" borderId="10" xfId="0" applyBorder="1" applyAlignment="1"/>
    <xf numFmtId="0" fontId="0" fillId="0" borderId="14" xfId="0" applyBorder="1" applyAlignment="1">
      <alignment wrapText="1"/>
    </xf>
    <xf numFmtId="0" fontId="1" fillId="0" borderId="13" xfId="0" applyNumberFormat="1" applyFont="1" applyFill="1" applyBorder="1"/>
    <xf numFmtId="0" fontId="1" fillId="0" borderId="13" xfId="0" applyNumberFormat="1" applyFont="1" applyFill="1" applyBorder="1" applyAlignment="1"/>
    <xf numFmtId="0" fontId="8" fillId="0" borderId="57" xfId="0" applyNumberFormat="1" applyFont="1" applyFill="1" applyBorder="1" applyAlignment="1">
      <alignment horizontal="left" indent="1"/>
    </xf>
    <xf numFmtId="3" fontId="9" fillId="0" borderId="62" xfId="0" applyNumberFormat="1" applyFont="1" applyFill="1" applyBorder="1" applyAlignment="1" applyProtection="1">
      <protection locked="0"/>
    </xf>
    <xf numFmtId="3" fontId="9" fillId="0" borderId="98" xfId="0" applyNumberFormat="1" applyFont="1" applyFill="1" applyBorder="1" applyAlignment="1" applyProtection="1">
      <protection locked="0"/>
    </xf>
    <xf numFmtId="3" fontId="8" fillId="0" borderId="114" xfId="0" applyNumberFormat="1" applyFont="1" applyFill="1" applyBorder="1" applyAlignment="1" applyProtection="1">
      <protection locked="0"/>
    </xf>
    <xf numFmtId="3" fontId="8" fillId="0" borderId="57" xfId="0" applyNumberFormat="1" applyFont="1" applyFill="1" applyBorder="1" applyAlignment="1" applyProtection="1">
      <protection locked="0"/>
    </xf>
    <xf numFmtId="3" fontId="8" fillId="0" borderId="48" xfId="0" applyNumberFormat="1" applyFont="1" applyFill="1" applyBorder="1" applyAlignment="1" applyProtection="1">
      <protection locked="0"/>
    </xf>
    <xf numFmtId="3" fontId="9" fillId="0" borderId="37" xfId="0" applyNumberFormat="1" applyFont="1" applyFill="1" applyBorder="1" applyAlignment="1" applyProtection="1">
      <protection locked="0"/>
    </xf>
    <xf numFmtId="3" fontId="9" fillId="0" borderId="49" xfId="0" applyNumberFormat="1" applyFont="1" applyFill="1" applyBorder="1" applyAlignment="1" applyProtection="1">
      <protection locked="0"/>
    </xf>
    <xf numFmtId="3" fontId="9" fillId="0" borderId="57" xfId="0" applyNumberFormat="1" applyFont="1" applyFill="1" applyBorder="1" applyAlignment="1" applyProtection="1">
      <protection locked="0"/>
    </xf>
    <xf numFmtId="3" fontId="9" fillId="0" borderId="48" xfId="0" applyNumberFormat="1" applyFont="1" applyFill="1" applyBorder="1" applyAlignment="1" applyProtection="1">
      <protection locked="0"/>
    </xf>
    <xf numFmtId="3" fontId="8" fillId="0" borderId="105" xfId="0" applyNumberFormat="1" applyFont="1" applyFill="1" applyBorder="1" applyAlignment="1" applyProtection="1">
      <alignment vertical="top"/>
      <protection locked="0"/>
    </xf>
    <xf numFmtId="3" fontId="8" fillId="0" borderId="64" xfId="0" applyNumberFormat="1" applyFont="1" applyFill="1" applyBorder="1" applyAlignment="1" applyProtection="1">
      <alignment vertical="top"/>
      <protection locked="0"/>
    </xf>
    <xf numFmtId="3" fontId="8" fillId="0" borderId="105" xfId="0" applyNumberFormat="1" applyFont="1" applyFill="1" applyBorder="1" applyAlignment="1" applyProtection="1">
      <protection locked="0"/>
    </xf>
    <xf numFmtId="3" fontId="8" fillId="0" borderId="64" xfId="0" applyNumberFormat="1" applyFont="1" applyFill="1" applyBorder="1" applyAlignment="1" applyProtection="1">
      <protection locked="0"/>
    </xf>
    <xf numFmtId="3" fontId="8" fillId="0" borderId="62" xfId="0" applyNumberFormat="1" applyFont="1" applyFill="1" applyBorder="1" applyAlignment="1" applyProtection="1">
      <protection locked="0"/>
    </xf>
    <xf numFmtId="3" fontId="8" fillId="0" borderId="98" xfId="0" applyNumberFormat="1" applyFont="1" applyFill="1" applyBorder="1" applyAlignment="1" applyProtection="1">
      <protection locked="0"/>
    </xf>
    <xf numFmtId="3" fontId="8" fillId="0" borderId="115" xfId="0" applyNumberFormat="1" applyFont="1" applyFill="1" applyBorder="1" applyAlignment="1" applyProtection="1">
      <protection locked="0"/>
    </xf>
    <xf numFmtId="3" fontId="8" fillId="0" borderId="116" xfId="0" applyNumberFormat="1" applyFont="1" applyFill="1" applyBorder="1" applyAlignment="1" applyProtection="1">
      <protection locked="0"/>
    </xf>
    <xf numFmtId="3" fontId="9" fillId="0" borderId="37" xfId="0" applyNumberFormat="1" applyFont="1" applyFill="1" applyBorder="1" applyAlignment="1" applyProtection="1">
      <alignment vertical="top"/>
      <protection locked="0"/>
    </xf>
    <xf numFmtId="3" fontId="9" fillId="0" borderId="49" xfId="0" applyNumberFormat="1" applyFont="1" applyFill="1" applyBorder="1" applyAlignment="1" applyProtection="1">
      <alignment vertical="top"/>
      <protection locked="0"/>
    </xf>
    <xf numFmtId="3" fontId="8" fillId="0" borderId="37" xfId="0" applyNumberFormat="1" applyFont="1" applyFill="1" applyBorder="1" applyAlignment="1" applyProtection="1">
      <protection locked="0"/>
    </xf>
    <xf numFmtId="3" fontId="8" fillId="0" borderId="49" xfId="0" applyNumberFormat="1" applyFont="1" applyFill="1" applyBorder="1" applyAlignment="1" applyProtection="1">
      <protection locked="0"/>
    </xf>
    <xf numFmtId="3" fontId="9" fillId="0" borderId="115" xfId="0" applyNumberFormat="1" applyFont="1" applyFill="1" applyBorder="1" applyAlignment="1" applyProtection="1">
      <protection locked="0"/>
    </xf>
    <xf numFmtId="3" fontId="9" fillId="0" borderId="116" xfId="0" applyNumberFormat="1" applyFont="1" applyFill="1" applyBorder="1" applyAlignment="1" applyProtection="1">
      <protection locked="0"/>
    </xf>
    <xf numFmtId="3" fontId="9" fillId="0" borderId="105" xfId="0" applyNumberFormat="1" applyFont="1" applyFill="1" applyBorder="1" applyAlignment="1" applyProtection="1">
      <protection locked="0"/>
    </xf>
    <xf numFmtId="3" fontId="9" fillId="0" borderId="64" xfId="0" applyNumberFormat="1" applyFont="1" applyFill="1" applyBorder="1" applyAlignment="1" applyProtection="1">
      <protection locked="0"/>
    </xf>
    <xf numFmtId="3" fontId="8" fillId="0" borderId="62" xfId="0" applyNumberFormat="1" applyFont="1" applyFill="1" applyBorder="1" applyAlignment="1" applyProtection="1"/>
    <xf numFmtId="3" fontId="8" fillId="0" borderId="98" xfId="0" applyNumberFormat="1" applyFont="1" applyFill="1" applyBorder="1" applyAlignment="1" applyProtection="1"/>
    <xf numFmtId="3" fontId="8" fillId="0" borderId="105" xfId="0" applyNumberFormat="1" applyFont="1" applyFill="1" applyBorder="1" applyAlignment="1" applyProtection="1"/>
    <xf numFmtId="3" fontId="8" fillId="0" borderId="64" xfId="0" applyNumberFormat="1" applyFont="1" applyFill="1" applyBorder="1" applyAlignment="1" applyProtection="1"/>
    <xf numFmtId="3" fontId="8" fillId="0" borderId="62" xfId="0" applyNumberFormat="1" applyFont="1" applyFill="1" applyBorder="1" applyAlignment="1" applyProtection="1">
      <alignment vertical="top"/>
    </xf>
    <xf numFmtId="3" fontId="8" fillId="0" borderId="98" xfId="0" applyNumberFormat="1" applyFont="1" applyFill="1" applyBorder="1" applyAlignment="1" applyProtection="1">
      <alignment vertical="top"/>
    </xf>
    <xf numFmtId="3" fontId="9" fillId="0" borderId="105" xfId="0" applyNumberFormat="1" applyFont="1" applyFill="1" applyBorder="1" applyAlignment="1" applyProtection="1"/>
    <xf numFmtId="3" fontId="9" fillId="0" borderId="64" xfId="0" applyNumberFormat="1" applyFont="1" applyFill="1" applyBorder="1" applyAlignment="1" applyProtection="1"/>
    <xf numFmtId="3" fontId="9" fillId="0" borderId="58" xfId="0" applyNumberFormat="1" applyFont="1" applyFill="1" applyBorder="1" applyAlignment="1" applyProtection="1"/>
    <xf numFmtId="3" fontId="9" fillId="0" borderId="51" xfId="0" applyNumberFormat="1" applyFont="1" applyFill="1" applyBorder="1" applyAlignment="1" applyProtection="1"/>
    <xf numFmtId="165" fontId="9" fillId="0" borderId="0" xfId="0" applyNumberFormat="1" applyFont="1" applyFill="1" applyAlignment="1" applyProtection="1">
      <protection locked="0"/>
    </xf>
    <xf numFmtId="165" fontId="9" fillId="0" borderId="0" xfId="0" applyNumberFormat="1" applyFont="1" applyFill="1" applyAlignment="1" applyProtection="1"/>
    <xf numFmtId="165" fontId="9" fillId="0" borderId="0" xfId="0" applyNumberFormat="1" applyFont="1" applyFill="1" applyAlignment="1"/>
    <xf numFmtId="0" fontId="9" fillId="0" borderId="84" xfId="0" applyNumberFormat="1" applyFont="1" applyFill="1" applyBorder="1" applyAlignment="1" applyProtection="1">
      <protection locked="0"/>
    </xf>
    <xf numFmtId="0" fontId="9" fillId="0" borderId="31" xfId="0" applyNumberFormat="1" applyFont="1" applyFill="1" applyBorder="1" applyAlignment="1" applyProtection="1">
      <protection locked="0"/>
    </xf>
    <xf numFmtId="0" fontId="9" fillId="0" borderId="37" xfId="0" applyNumberFormat="1" applyFont="1" applyFill="1" applyBorder="1" applyAlignment="1" applyProtection="1">
      <alignment horizontal="center"/>
      <protection locked="0"/>
    </xf>
    <xf numFmtId="0" fontId="8" fillId="0" borderId="31" xfId="0" applyNumberFormat="1" applyFont="1" applyFill="1" applyBorder="1" applyAlignment="1" applyProtection="1">
      <protection locked="0"/>
    </xf>
    <xf numFmtId="0" fontId="8" fillId="0" borderId="37" xfId="0" applyNumberFormat="1" applyFont="1" applyFill="1" applyBorder="1" applyAlignment="1" applyProtection="1">
      <alignment horizontal="center" vertical="top"/>
      <protection locked="0"/>
    </xf>
    <xf numFmtId="0" fontId="8" fillId="0" borderId="37" xfId="0" applyNumberFormat="1" applyFont="1" applyFill="1" applyBorder="1" applyAlignment="1" applyProtection="1">
      <alignment horizontal="centerContinuous"/>
      <protection locked="0"/>
    </xf>
    <xf numFmtId="0" fontId="8" fillId="0" borderId="37" xfId="0" applyNumberFormat="1" applyFont="1" applyFill="1" applyBorder="1" applyAlignment="1" applyProtection="1">
      <alignment horizontal="justify"/>
      <protection locked="0"/>
    </xf>
    <xf numFmtId="0" fontId="8" fillId="0" borderId="37" xfId="0" applyNumberFormat="1" applyFont="1" applyFill="1" applyBorder="1" applyAlignment="1" applyProtection="1">
      <alignment horizontal="left"/>
      <protection locked="0"/>
    </xf>
    <xf numFmtId="0" fontId="8" fillId="0" borderId="37" xfId="0" applyNumberFormat="1" applyFont="1" applyFill="1" applyBorder="1" applyAlignment="1" applyProtection="1">
      <alignment horizontal="center"/>
      <protection locked="0"/>
    </xf>
    <xf numFmtId="0" fontId="9" fillId="0" borderId="37" xfId="0" applyNumberFormat="1" applyFont="1" applyFill="1" applyBorder="1" applyAlignment="1" applyProtection="1">
      <alignment horizontal="center" vertical="top"/>
      <protection locked="0"/>
    </xf>
    <xf numFmtId="0" fontId="8" fillId="0" borderId="37" xfId="0" applyNumberFormat="1" applyFont="1" applyFill="1" applyBorder="1" applyAlignment="1" applyProtection="1">
      <protection locked="0"/>
    </xf>
    <xf numFmtId="0" fontId="9" fillId="0" borderId="37" xfId="0" applyNumberFormat="1" applyFont="1" applyFill="1" applyBorder="1" applyAlignment="1" applyProtection="1">
      <alignment horizontal="right"/>
      <protection locked="0"/>
    </xf>
    <xf numFmtId="0" fontId="1" fillId="0" borderId="26" xfId="0" applyNumberFormat="1" applyFont="1" applyFill="1" applyBorder="1" applyAlignment="1" applyProtection="1">
      <protection locked="0"/>
    </xf>
    <xf numFmtId="0" fontId="8" fillId="0" borderId="48" xfId="0" applyNumberFormat="1" applyFont="1" applyFill="1" applyBorder="1" applyAlignment="1" applyProtection="1">
      <protection locked="0"/>
    </xf>
    <xf numFmtId="0" fontId="8" fillId="0" borderId="98" xfId="0" applyNumberFormat="1" applyFont="1" applyFill="1" applyBorder="1" applyAlignment="1" applyProtection="1">
      <protection locked="0"/>
    </xf>
    <xf numFmtId="0" fontId="8" fillId="0" borderId="49" xfId="0" applyNumberFormat="1" applyFont="1" applyFill="1" applyBorder="1" applyAlignment="1" applyProtection="1">
      <alignment horizontal="left"/>
      <protection locked="0"/>
    </xf>
    <xf numFmtId="0" fontId="8" fillId="0" borderId="49" xfId="0" applyNumberFormat="1" applyFont="1" applyFill="1" applyBorder="1" applyAlignment="1" applyProtection="1">
      <protection locked="0"/>
    </xf>
    <xf numFmtId="0" fontId="8" fillId="0" borderId="49" xfId="0" applyNumberFormat="1" applyFont="1" applyFill="1" applyBorder="1" applyAlignment="1" applyProtection="1">
      <alignment horizontal="center" vertical="top"/>
      <protection locked="0"/>
    </xf>
    <xf numFmtId="0" fontId="9" fillId="0" borderId="50" xfId="0" applyNumberFormat="1" applyFont="1" applyFill="1" applyBorder="1" applyAlignment="1" applyProtection="1">
      <alignment horizontal="center"/>
      <protection locked="0"/>
    </xf>
    <xf numFmtId="0" fontId="8" fillId="0" borderId="98" xfId="0" applyNumberFormat="1" applyFont="1" applyFill="1" applyBorder="1" applyAlignment="1" applyProtection="1">
      <alignment horizontal="center" vertical="top"/>
      <protection locked="0"/>
    </xf>
    <xf numFmtId="0" fontId="8" fillId="0" borderId="49" xfId="0" applyNumberFormat="1" applyFont="1" applyFill="1" applyBorder="1" applyAlignment="1" applyProtection="1">
      <alignment horizontal="centerContinuous"/>
      <protection locked="0"/>
    </xf>
    <xf numFmtId="0" fontId="8" fillId="0" borderId="50" xfId="0" applyNumberFormat="1" applyFont="1" applyFill="1" applyBorder="1" applyAlignment="1" applyProtection="1">
      <alignment horizontal="justify"/>
      <protection locked="0"/>
    </xf>
    <xf numFmtId="0" fontId="8" fillId="0" borderId="74" xfId="0" applyNumberFormat="1" applyFont="1" applyFill="1" applyBorder="1" applyAlignment="1" applyProtection="1">
      <alignment horizontal="justify"/>
      <protection locked="0"/>
    </xf>
    <xf numFmtId="0" fontId="8" fillId="0" borderId="48" xfId="0" applyNumberFormat="1" applyFont="1" applyFill="1" applyBorder="1" applyAlignment="1" applyProtection="1">
      <alignment horizontal="justify"/>
      <protection locked="0"/>
    </xf>
    <xf numFmtId="0" fontId="8" fillId="0" borderId="48" xfId="0" applyNumberFormat="1" applyFont="1" applyFill="1" applyBorder="1" applyAlignment="1" applyProtection="1">
      <alignment horizontal="left"/>
      <protection locked="0"/>
    </xf>
    <xf numFmtId="0" fontId="8" fillId="0" borderId="51" xfId="0" applyNumberFormat="1" applyFont="1" applyFill="1" applyBorder="1" applyAlignment="1" applyProtection="1">
      <alignment horizontal="justify"/>
      <protection locked="0"/>
    </xf>
    <xf numFmtId="0" fontId="8" fillId="0" borderId="98" xfId="0" applyNumberFormat="1" applyFont="1" applyFill="1" applyBorder="1" applyAlignment="1" applyProtection="1">
      <alignment horizontal="centerContinuous"/>
      <protection locked="0"/>
    </xf>
    <xf numFmtId="0" fontId="8" fillId="0" borderId="49" xfId="0" applyNumberFormat="1" applyFont="1" applyFill="1" applyBorder="1" applyAlignment="1" applyProtection="1">
      <alignment horizontal="center"/>
      <protection locked="0"/>
    </xf>
    <xf numFmtId="0" fontId="9" fillId="0" borderId="49" xfId="0" applyNumberFormat="1" applyFont="1" applyFill="1" applyBorder="1" applyAlignment="1" applyProtection="1">
      <alignment horizontal="center" vertical="top"/>
      <protection locked="0"/>
    </xf>
    <xf numFmtId="0" fontId="8" fillId="0" borderId="50" xfId="0" applyNumberFormat="1" applyFont="1" applyFill="1" applyBorder="1" applyAlignment="1" applyProtection="1">
      <alignment horizontal="centerContinuous"/>
      <protection locked="0"/>
    </xf>
    <xf numFmtId="0" fontId="8" fillId="0" borderId="51" xfId="0" applyNumberFormat="1" applyFont="1" applyFill="1" applyBorder="1" applyAlignment="1" applyProtection="1">
      <protection locked="0"/>
    </xf>
    <xf numFmtId="0" fontId="9" fillId="0" borderId="50" xfId="0" applyNumberFormat="1" applyFont="1" applyFill="1" applyBorder="1" applyAlignment="1" applyProtection="1">
      <alignment horizontal="left"/>
      <protection locked="0"/>
    </xf>
    <xf numFmtId="0" fontId="8" fillId="0" borderId="74" xfId="0" applyNumberFormat="1" applyFont="1" applyFill="1" applyBorder="1" applyAlignment="1" applyProtection="1">
      <protection locked="0"/>
    </xf>
    <xf numFmtId="0" fontId="8" fillId="0" borderId="117" xfId="0" applyNumberFormat="1" applyFont="1" applyFill="1" applyBorder="1" applyAlignment="1" applyProtection="1">
      <alignment horizontal="centerContinuous"/>
      <protection locked="0"/>
    </xf>
    <xf numFmtId="0" fontId="9" fillId="0" borderId="118" xfId="0" applyNumberFormat="1" applyFont="1" applyFill="1" applyBorder="1" applyAlignment="1" applyProtection="1">
      <protection locked="0"/>
    </xf>
    <xf numFmtId="0" fontId="9" fillId="0" borderId="119" xfId="0" applyNumberFormat="1" applyFont="1" applyFill="1" applyBorder="1" applyAlignment="1" applyProtection="1">
      <protection locked="0"/>
    </xf>
    <xf numFmtId="0" fontId="9" fillId="0" borderId="120" xfId="0" applyNumberFormat="1" applyFont="1" applyFill="1" applyBorder="1" applyAlignment="1" applyProtection="1">
      <protection locked="0"/>
    </xf>
    <xf numFmtId="0" fontId="9" fillId="0" borderId="120" xfId="0" applyNumberFormat="1" applyFont="1" applyFill="1" applyBorder="1" applyAlignment="1" applyProtection="1">
      <alignment horizontal="left"/>
      <protection locked="0"/>
    </xf>
    <xf numFmtId="0" fontId="9" fillId="0" borderId="121" xfId="0" applyNumberFormat="1" applyFont="1" applyFill="1" applyBorder="1" applyAlignment="1" applyProtection="1">
      <protection locked="0"/>
    </xf>
    <xf numFmtId="0" fontId="9" fillId="0" borderId="117" xfId="0" applyNumberFormat="1" applyFont="1" applyFill="1" applyBorder="1" applyAlignment="1" applyProtection="1">
      <protection locked="0"/>
    </xf>
    <xf numFmtId="0" fontId="9" fillId="0" borderId="122" xfId="0" applyNumberFormat="1" applyFont="1" applyFill="1" applyBorder="1" applyAlignment="1" applyProtection="1">
      <protection locked="0"/>
    </xf>
    <xf numFmtId="165" fontId="1" fillId="0" borderId="0" xfId="0" applyNumberFormat="1" applyFont="1" applyFill="1" applyAlignment="1"/>
    <xf numFmtId="165" fontId="9" fillId="0" borderId="0" xfId="0" applyNumberFormat="1" applyFont="1" applyFill="1" applyAlignment="1">
      <alignment horizontal="center"/>
    </xf>
    <xf numFmtId="3" fontId="9" fillId="0" borderId="62" xfId="0" applyNumberFormat="1" applyFont="1" applyFill="1" applyBorder="1" applyAlignment="1"/>
    <xf numFmtId="3" fontId="9" fillId="0" borderId="98" xfId="0" applyNumberFormat="1" applyFont="1" applyFill="1" applyBorder="1" applyAlignment="1"/>
    <xf numFmtId="3" fontId="9" fillId="0" borderId="37" xfId="0" applyNumberFormat="1" applyFont="1" applyFill="1" applyBorder="1" applyAlignment="1"/>
    <xf numFmtId="3" fontId="9" fillId="0" borderId="49" xfId="0" applyNumberFormat="1" applyFont="1" applyFill="1" applyBorder="1" applyAlignment="1"/>
    <xf numFmtId="3" fontId="8" fillId="0" borderId="49" xfId="0" applyNumberFormat="1" applyFont="1" applyFill="1" applyBorder="1" applyAlignment="1"/>
    <xf numFmtId="3" fontId="8" fillId="0" borderId="116" xfId="0" applyNumberFormat="1" applyFont="1" applyFill="1" applyBorder="1" applyAlignment="1"/>
    <xf numFmtId="3" fontId="8" fillId="0" borderId="123" xfId="0" applyNumberFormat="1" applyFont="1" applyFill="1" applyBorder="1" applyAlignment="1"/>
    <xf numFmtId="3" fontId="8" fillId="0" borderId="124" xfId="0" applyNumberFormat="1" applyFont="1" applyFill="1" applyBorder="1" applyAlignment="1"/>
    <xf numFmtId="3" fontId="8" fillId="0" borderId="57" xfId="0" applyNumberFormat="1" applyFont="1" applyFill="1" applyBorder="1" applyAlignment="1"/>
    <xf numFmtId="3" fontId="8" fillId="0" borderId="48" xfId="0" applyNumberFormat="1" applyFont="1" applyFill="1" applyBorder="1" applyAlignment="1"/>
    <xf numFmtId="3" fontId="8" fillId="0" borderId="98" xfId="0" applyNumberFormat="1" applyFont="1" applyFill="1" applyBorder="1" applyAlignment="1"/>
    <xf numFmtId="3" fontId="8" fillId="0" borderId="105" xfId="0" applyNumberFormat="1" applyFont="1" applyFill="1" applyBorder="1" applyAlignment="1"/>
    <xf numFmtId="3" fontId="8" fillId="0" borderId="64" xfId="0" applyNumberFormat="1" applyFont="1" applyFill="1" applyBorder="1" applyAlignment="1"/>
    <xf numFmtId="3" fontId="9" fillId="0" borderId="57" xfId="0" applyNumberFormat="1" applyFont="1" applyFill="1" applyBorder="1" applyAlignment="1"/>
    <xf numFmtId="3" fontId="9" fillId="0" borderId="48" xfId="0" applyNumberFormat="1" applyFont="1" applyFill="1" applyBorder="1" applyAlignment="1"/>
    <xf numFmtId="3" fontId="9" fillId="0" borderId="85" xfId="0" applyNumberFormat="1" applyFont="1" applyFill="1" applyBorder="1" applyAlignment="1"/>
    <xf numFmtId="3" fontId="9" fillId="0" borderId="125" xfId="0" applyNumberFormat="1" applyFont="1" applyFill="1" applyBorder="1" applyAlignment="1"/>
    <xf numFmtId="3" fontId="9" fillId="0" borderId="123" xfId="0" applyNumberFormat="1" applyFont="1" applyFill="1" applyBorder="1" applyAlignment="1"/>
    <xf numFmtId="3" fontId="9" fillId="0" borderId="124" xfId="0" applyNumberFormat="1" applyFont="1" applyFill="1" applyBorder="1" applyAlignment="1"/>
    <xf numFmtId="3" fontId="8" fillId="0" borderId="85" xfId="0" applyNumberFormat="1" applyFont="1" applyFill="1" applyBorder="1" applyAlignment="1"/>
    <xf numFmtId="3" fontId="8" fillId="0" borderId="125" xfId="0" applyNumberFormat="1" applyFont="1" applyFill="1" applyBorder="1" applyAlignment="1"/>
    <xf numFmtId="3" fontId="9" fillId="0" borderId="105" xfId="0" applyNumberFormat="1" applyFont="1" applyFill="1" applyBorder="1" applyAlignment="1"/>
    <xf numFmtId="3" fontId="9" fillId="0" borderId="64" xfId="0" applyNumberFormat="1" applyFont="1" applyFill="1" applyBorder="1" applyAlignment="1"/>
    <xf numFmtId="3" fontId="9" fillId="0" borderId="58" xfId="0" applyNumberFormat="1" applyFont="1" applyFill="1" applyBorder="1" applyAlignment="1"/>
    <xf numFmtId="3" fontId="9" fillId="0" borderId="51" xfId="0" applyNumberFormat="1" applyFont="1" applyFill="1" applyBorder="1" applyAlignment="1"/>
    <xf numFmtId="3" fontId="8" fillId="0" borderId="37" xfId="0" applyNumberFormat="1" applyFont="1" applyFill="1" applyBorder="1" applyAlignment="1" applyProtection="1">
      <alignment vertical="top"/>
      <protection locked="0"/>
    </xf>
    <xf numFmtId="3" fontId="8" fillId="0" borderId="49" xfId="0" applyNumberFormat="1" applyFont="1" applyFill="1" applyBorder="1" applyAlignment="1" applyProtection="1">
      <alignment vertical="top"/>
      <protection locked="0"/>
    </xf>
    <xf numFmtId="3" fontId="8" fillId="0" borderId="85" xfId="0" applyNumberFormat="1" applyFont="1" applyFill="1" applyBorder="1" applyAlignment="1" applyProtection="1">
      <protection locked="0"/>
    </xf>
    <xf numFmtId="3" fontId="8" fillId="0" borderId="125" xfId="0" applyNumberFormat="1" applyFont="1" applyFill="1" applyBorder="1" applyAlignment="1" applyProtection="1">
      <protection locked="0"/>
    </xf>
    <xf numFmtId="3" fontId="8" fillId="0" borderId="123" xfId="0" applyNumberFormat="1" applyFont="1" applyFill="1" applyBorder="1" applyAlignment="1" applyProtection="1">
      <protection locked="0"/>
    </xf>
    <xf numFmtId="3" fontId="8" fillId="0" borderId="124" xfId="0" applyNumberFormat="1" applyFont="1" applyFill="1" applyBorder="1" applyAlignment="1" applyProtection="1">
      <protection locked="0"/>
    </xf>
    <xf numFmtId="3" fontId="9" fillId="0" borderId="58" xfId="0" applyNumberFormat="1" applyFont="1" applyFill="1" applyBorder="1" applyAlignment="1">
      <alignment horizontal="center"/>
    </xf>
    <xf numFmtId="3" fontId="9" fillId="0" borderId="126" xfId="0" applyNumberFormat="1" applyFont="1" applyFill="1" applyBorder="1" applyAlignment="1" applyProtection="1">
      <protection locked="0"/>
    </xf>
    <xf numFmtId="3" fontId="9" fillId="0" borderId="127" xfId="0" applyNumberFormat="1" applyFont="1" applyFill="1" applyBorder="1" applyAlignment="1" applyProtection="1">
      <protection locked="0"/>
    </xf>
    <xf numFmtId="0" fontId="8" fillId="0" borderId="65" xfId="0" applyNumberFormat="1" applyFont="1" applyFill="1" applyBorder="1" applyAlignment="1">
      <alignment wrapText="1"/>
    </xf>
    <xf numFmtId="3" fontId="9" fillId="0" borderId="62" xfId="0" applyNumberFormat="1" applyFont="1" applyFill="1" applyBorder="1" applyAlignment="1" applyProtection="1">
      <alignment vertical="top"/>
      <protection locked="0"/>
    </xf>
    <xf numFmtId="3" fontId="9" fillId="0" borderId="98" xfId="0" applyNumberFormat="1" applyFont="1" applyFill="1" applyBorder="1" applyAlignment="1" applyProtection="1">
      <alignment vertical="top"/>
      <protection locked="0"/>
    </xf>
    <xf numFmtId="3" fontId="9" fillId="2" borderId="57" xfId="0" applyNumberFormat="1" applyFont="1" applyFill="1" applyBorder="1" applyAlignment="1"/>
    <xf numFmtId="3" fontId="9" fillId="2" borderId="48" xfId="0" applyNumberFormat="1" applyFont="1" applyFill="1" applyBorder="1" applyAlignment="1"/>
    <xf numFmtId="3" fontId="8" fillId="2" borderId="57" xfId="0" applyNumberFormat="1" applyFont="1" applyFill="1" applyBorder="1" applyAlignment="1"/>
    <xf numFmtId="3" fontId="8" fillId="2" borderId="48" xfId="0" applyNumberFormat="1" applyFont="1" applyFill="1" applyBorder="1" applyAlignment="1"/>
    <xf numFmtId="3" fontId="9" fillId="0" borderId="128" xfId="0" applyNumberFormat="1" applyFont="1" applyFill="1" applyBorder="1" applyAlignment="1"/>
    <xf numFmtId="3" fontId="9" fillId="0" borderId="74" xfId="0" applyNumberFormat="1" applyFont="1" applyFill="1" applyBorder="1" applyAlignment="1"/>
    <xf numFmtId="3" fontId="9" fillId="0" borderId="74" xfId="0" applyNumberFormat="1" applyFont="1" applyFill="1" applyBorder="1" applyAlignment="1" applyProtection="1">
      <protection locked="0"/>
    </xf>
    <xf numFmtId="3" fontId="9" fillId="0" borderId="128" xfId="0" applyNumberFormat="1" applyFont="1" applyFill="1" applyBorder="1" applyAlignment="1" applyProtection="1">
      <protection locked="0"/>
    </xf>
    <xf numFmtId="3" fontId="8" fillId="0" borderId="48" xfId="0" applyNumberFormat="1" applyFont="1" applyFill="1" applyBorder="1" applyAlignment="1" applyProtection="1">
      <alignment vertical="top"/>
      <protection locked="0"/>
    </xf>
    <xf numFmtId="3" fontId="9" fillId="0" borderId="48" xfId="0" applyNumberFormat="1" applyFont="1" applyFill="1" applyBorder="1" applyAlignment="1" applyProtection="1">
      <alignment vertical="top"/>
      <protection locked="0"/>
    </xf>
    <xf numFmtId="3" fontId="9" fillId="0" borderId="129" xfId="0" applyNumberFormat="1" applyFont="1" applyFill="1" applyBorder="1" applyAlignment="1" applyProtection="1">
      <protection locked="0"/>
    </xf>
    <xf numFmtId="3" fontId="9" fillId="0" borderId="125" xfId="0" applyNumberFormat="1" applyFont="1" applyFill="1" applyBorder="1" applyAlignment="1" applyProtection="1">
      <protection locked="0"/>
    </xf>
    <xf numFmtId="0" fontId="8" fillId="0" borderId="24" xfId="0" applyNumberFormat="1" applyFont="1" applyFill="1" applyBorder="1" applyAlignment="1" applyProtection="1">
      <alignment horizontal="center"/>
      <protection locked="0"/>
    </xf>
    <xf numFmtId="0" fontId="8" fillId="0" borderId="62" xfId="0" applyNumberFormat="1" applyFont="1" applyFill="1" applyBorder="1" applyAlignment="1" applyProtection="1">
      <alignment horizontal="left" indent="5"/>
      <protection locked="0"/>
    </xf>
    <xf numFmtId="0" fontId="8" fillId="0" borderId="37" xfId="0" applyNumberFormat="1" applyFont="1" applyFill="1" applyBorder="1" applyAlignment="1" applyProtection="1">
      <alignment horizontal="left" indent="5"/>
      <protection locked="0"/>
    </xf>
    <xf numFmtId="0" fontId="9" fillId="0" borderId="75" xfId="0" applyNumberFormat="1" applyFont="1" applyFill="1" applyBorder="1" applyAlignment="1" applyProtection="1">
      <alignment horizontal="left" indent="5"/>
      <protection locked="0"/>
    </xf>
    <xf numFmtId="0" fontId="9" fillId="0" borderId="37" xfId="0" applyNumberFormat="1" applyFont="1" applyFill="1" applyBorder="1" applyAlignment="1" applyProtection="1">
      <alignment horizontal="left" indent="5"/>
      <protection locked="0"/>
    </xf>
    <xf numFmtId="0" fontId="8" fillId="0" borderId="75" xfId="0" applyNumberFormat="1" applyFont="1" applyFill="1" applyBorder="1" applyAlignment="1" applyProtection="1">
      <alignment horizontal="left" indent="5"/>
      <protection locked="0"/>
    </xf>
    <xf numFmtId="0" fontId="9" fillId="0" borderId="62" xfId="0" applyNumberFormat="1" applyFont="1" applyFill="1" applyBorder="1" applyAlignment="1" applyProtection="1">
      <alignment horizontal="center"/>
      <protection locked="0"/>
    </xf>
    <xf numFmtId="3" fontId="9" fillId="0" borderId="42" xfId="0" applyNumberFormat="1" applyFont="1" applyFill="1" applyBorder="1" applyAlignment="1" applyProtection="1">
      <protection locked="0"/>
    </xf>
    <xf numFmtId="3" fontId="9" fillId="0" borderId="31" xfId="0" applyNumberFormat="1" applyFont="1" applyFill="1" applyBorder="1" applyAlignment="1" applyProtection="1">
      <protection locked="0"/>
    </xf>
    <xf numFmtId="3" fontId="30" fillId="0" borderId="48" xfId="0" applyNumberFormat="1" applyFont="1" applyFill="1" applyBorder="1" applyAlignment="1">
      <alignment horizontal="center"/>
    </xf>
    <xf numFmtId="3" fontId="30" fillId="0" borderId="51" xfId="0" applyNumberFormat="1" applyFont="1" applyFill="1" applyBorder="1" applyAlignment="1">
      <alignment horizontal="center"/>
    </xf>
    <xf numFmtId="3" fontId="8" fillId="0" borderId="116" xfId="0" applyNumberFormat="1" applyFont="1" applyFill="1" applyBorder="1" applyAlignment="1">
      <alignment vertical="top"/>
    </xf>
    <xf numFmtId="3" fontId="9" fillId="0" borderId="71" xfId="0" applyNumberFormat="1" applyFont="1" applyFill="1" applyBorder="1" applyAlignment="1"/>
    <xf numFmtId="3" fontId="8" fillId="0" borderId="115" xfId="0" applyNumberFormat="1" applyFont="1" applyFill="1" applyBorder="1" applyAlignment="1" applyProtection="1">
      <alignment vertical="top"/>
      <protection locked="0"/>
    </xf>
    <xf numFmtId="3" fontId="9" fillId="2" borderId="74" xfId="0" applyNumberFormat="1" applyFont="1" applyFill="1" applyBorder="1" applyAlignment="1"/>
    <xf numFmtId="0" fontId="8" fillId="4" borderId="1" xfId="0" applyNumberFormat="1" applyFont="1" applyFill="1" applyBorder="1" applyAlignment="1">
      <alignment horizontal="center" vertical="center"/>
    </xf>
    <xf numFmtId="0" fontId="8" fillId="4" borderId="0" xfId="0" applyNumberFormat="1" applyFont="1" applyFill="1" applyBorder="1" applyAlignment="1">
      <alignment horizontal="center"/>
    </xf>
    <xf numFmtId="0" fontId="8" fillId="4" borderId="0" xfId="0" applyNumberFormat="1" applyFont="1" applyFill="1" applyBorder="1" applyAlignment="1"/>
    <xf numFmtId="0" fontId="8" fillId="4" borderId="8" xfId="0" applyNumberFormat="1" applyFont="1" applyFill="1" applyBorder="1" applyAlignment="1">
      <alignment horizontal="center"/>
    </xf>
    <xf numFmtId="0" fontId="8" fillId="4" borderId="79" xfId="0" applyNumberFormat="1" applyFont="1" applyFill="1" applyBorder="1" applyAlignment="1">
      <alignment horizontal="center" vertical="center"/>
    </xf>
    <xf numFmtId="0" fontId="11" fillId="4" borderId="100" xfId="0" applyNumberFormat="1" applyFont="1" applyFill="1" applyBorder="1" applyAlignment="1">
      <alignment horizontal="center"/>
    </xf>
    <xf numFmtId="0" fontId="11" fillId="4" borderId="88" xfId="0" applyNumberFormat="1" applyFont="1" applyFill="1" applyBorder="1" applyAlignment="1"/>
    <xf numFmtId="0" fontId="30" fillId="4" borderId="80" xfId="0" applyNumberFormat="1" applyFont="1" applyFill="1" applyBorder="1" applyAlignment="1">
      <alignment horizontal="center"/>
    </xf>
    <xf numFmtId="0" fontId="30" fillId="4" borderId="63" xfId="0" applyNumberFormat="1" applyFont="1" applyFill="1" applyBorder="1" applyAlignment="1">
      <alignment horizontal="center"/>
    </xf>
    <xf numFmtId="0" fontId="8" fillId="4" borderId="40" xfId="0" applyNumberFormat="1" applyFont="1" applyFill="1" applyBorder="1" applyAlignment="1">
      <alignment horizontal="center" vertical="center"/>
    </xf>
    <xf numFmtId="0" fontId="11" fillId="4" borderId="58" xfId="0" applyNumberFormat="1" applyFont="1" applyFill="1" applyBorder="1" applyAlignment="1">
      <alignment horizontal="center"/>
    </xf>
    <xf numFmtId="0" fontId="11" fillId="4" borderId="51" xfId="0" applyNumberFormat="1" applyFont="1" applyFill="1" applyBorder="1" applyAlignment="1">
      <alignment horizontal="center"/>
    </xf>
    <xf numFmtId="0" fontId="8" fillId="4" borderId="19" xfId="0" applyNumberFormat="1" applyFont="1" applyFill="1" applyBorder="1" applyAlignment="1">
      <alignment horizontal="center" vertical="center"/>
    </xf>
    <xf numFmtId="0" fontId="9" fillId="4" borderId="57" xfId="0" applyNumberFormat="1" applyFont="1" applyFill="1" applyBorder="1" applyAlignment="1">
      <alignment horizontal="center"/>
    </xf>
    <xf numFmtId="0" fontId="9" fillId="4" borderId="48" xfId="0" applyNumberFormat="1" applyFont="1" applyFill="1" applyBorder="1" applyAlignment="1">
      <alignment horizontal="center"/>
    </xf>
    <xf numFmtId="0" fontId="8" fillId="4" borderId="57" xfId="0" applyNumberFormat="1" applyFont="1" applyFill="1" applyBorder="1" applyAlignment="1">
      <alignment horizontal="center"/>
    </xf>
    <xf numFmtId="0" fontId="8" fillId="4" borderId="48" xfId="0" applyNumberFormat="1" applyFont="1" applyFill="1" applyBorder="1" applyAlignment="1">
      <alignment horizontal="center"/>
    </xf>
    <xf numFmtId="0" fontId="9" fillId="4" borderId="57" xfId="0" applyNumberFormat="1" applyFont="1" applyFill="1" applyBorder="1" applyAlignment="1">
      <alignment horizontal="center" vertical="top"/>
    </xf>
    <xf numFmtId="0" fontId="9" fillId="4" borderId="48" xfId="0" applyNumberFormat="1" applyFont="1" applyFill="1" applyBorder="1" applyAlignment="1">
      <alignment horizontal="center" vertical="top"/>
    </xf>
    <xf numFmtId="3" fontId="8" fillId="4" borderId="62" xfId="0" applyNumberFormat="1" applyFont="1" applyFill="1" applyBorder="1" applyAlignment="1" applyProtection="1">
      <protection locked="0"/>
    </xf>
    <xf numFmtId="3" fontId="8" fillId="4" borderId="62" xfId="0" applyNumberFormat="1" applyFont="1" applyFill="1" applyBorder="1" applyAlignment="1"/>
    <xf numFmtId="3" fontId="9" fillId="4" borderId="37" xfId="0" applyNumberFormat="1" applyFont="1" applyFill="1" applyBorder="1" applyAlignment="1" applyProtection="1">
      <protection locked="0"/>
    </xf>
    <xf numFmtId="3" fontId="9" fillId="4" borderId="37" xfId="0" applyNumberFormat="1" applyFont="1" applyFill="1" applyBorder="1" applyAlignment="1"/>
    <xf numFmtId="3" fontId="9" fillId="4" borderId="115" xfId="0" applyNumberFormat="1" applyFont="1" applyFill="1" applyBorder="1" applyAlignment="1" applyProtection="1">
      <protection locked="0"/>
    </xf>
    <xf numFmtId="3" fontId="9" fillId="4" borderId="115" xfId="0" applyNumberFormat="1" applyFont="1" applyFill="1" applyBorder="1" applyAlignment="1"/>
    <xf numFmtId="0" fontId="9" fillId="4" borderId="57" xfId="0" applyNumberFormat="1" applyFont="1" applyFill="1" applyBorder="1" applyAlignment="1">
      <alignment horizontal="left"/>
    </xf>
    <xf numFmtId="3" fontId="9" fillId="4" borderId="57" xfId="0" applyNumberFormat="1" applyFont="1" applyFill="1" applyBorder="1" applyAlignment="1"/>
    <xf numFmtId="3" fontId="9" fillId="4" borderId="48" xfId="0" applyNumberFormat="1" applyFont="1" applyFill="1" applyBorder="1" applyAlignment="1"/>
    <xf numFmtId="3" fontId="9" fillId="4" borderId="71" xfId="0" applyNumberFormat="1" applyFont="1" applyFill="1" applyBorder="1" applyAlignment="1"/>
    <xf numFmtId="3" fontId="9" fillId="4" borderId="74" xfId="0" applyNumberFormat="1" applyFont="1" applyFill="1" applyBorder="1" applyAlignment="1"/>
    <xf numFmtId="3" fontId="8" fillId="4" borderId="57" xfId="0" applyNumberFormat="1" applyFont="1" applyFill="1" applyBorder="1" applyAlignment="1"/>
    <xf numFmtId="3" fontId="8" fillId="4" borderId="48" xfId="0" applyNumberFormat="1" applyFont="1" applyFill="1" applyBorder="1" applyAlignment="1"/>
    <xf numFmtId="0" fontId="9" fillId="4" borderId="62" xfId="0" applyNumberFormat="1" applyFont="1" applyFill="1" applyBorder="1" applyAlignment="1" applyProtection="1">
      <alignment horizontal="left"/>
      <protection locked="0"/>
    </xf>
    <xf numFmtId="3" fontId="9" fillId="4" borderId="62" xfId="0" applyNumberFormat="1" applyFont="1" applyFill="1" applyBorder="1" applyAlignment="1" applyProtection="1">
      <protection locked="0"/>
    </xf>
    <xf numFmtId="3" fontId="9" fillId="4" borderId="98" xfId="0" applyNumberFormat="1" applyFont="1" applyFill="1" applyBorder="1" applyAlignment="1"/>
    <xf numFmtId="3" fontId="9" fillId="4" borderId="49" xfId="0" applyNumberFormat="1" applyFont="1" applyFill="1" applyBorder="1" applyAlignment="1"/>
    <xf numFmtId="3" fontId="9" fillId="4" borderId="116" xfId="0" applyNumberFormat="1" applyFont="1" applyFill="1" applyBorder="1" applyAlignment="1"/>
    <xf numFmtId="3" fontId="8" fillId="4" borderId="105" xfId="0" applyNumberFormat="1" applyFont="1" applyFill="1" applyBorder="1" applyAlignment="1"/>
    <xf numFmtId="3" fontId="8" fillId="4" borderId="64" xfId="0" applyNumberFormat="1" applyFont="1" applyFill="1" applyBorder="1" applyAlignment="1"/>
    <xf numFmtId="0" fontId="9" fillId="4" borderId="58" xfId="0" applyNumberFormat="1" applyFont="1" applyFill="1" applyBorder="1" applyAlignment="1">
      <alignment horizontal="center"/>
    </xf>
    <xf numFmtId="3" fontId="9" fillId="4" borderId="58" xfId="0" applyNumberFormat="1" applyFont="1" applyFill="1" applyBorder="1" applyAlignment="1"/>
    <xf numFmtId="3" fontId="9" fillId="4" borderId="51" xfId="0" applyNumberFormat="1" applyFont="1" applyFill="1" applyBorder="1" applyAlignment="1"/>
    <xf numFmtId="0" fontId="11" fillId="4" borderId="59"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xf numFmtId="0" fontId="11" fillId="4" borderId="57" xfId="0" applyNumberFormat="1" applyFont="1" applyFill="1" applyBorder="1" applyAlignment="1">
      <alignment horizontal="center" vertical="center"/>
    </xf>
    <xf numFmtId="0" fontId="11" fillId="4" borderId="0" xfId="0" applyNumberFormat="1" applyFont="1" applyFill="1" applyBorder="1" applyAlignment="1">
      <alignment horizontal="center" vertical="center"/>
    </xf>
    <xf numFmtId="0" fontId="11" fillId="4" borderId="8" xfId="0" applyNumberFormat="1" applyFont="1" applyFill="1" applyBorder="1" applyAlignment="1">
      <alignment horizontal="center" vertical="center"/>
    </xf>
    <xf numFmtId="0" fontId="30" fillId="4" borderId="58" xfId="0" applyNumberFormat="1" applyFont="1" applyFill="1" applyBorder="1" applyAlignment="1">
      <alignment horizontal="center"/>
    </xf>
    <xf numFmtId="0" fontId="30" fillId="4" borderId="47" xfId="0" applyNumberFormat="1" applyFont="1" applyFill="1" applyBorder="1" applyAlignment="1">
      <alignment horizontal="center"/>
    </xf>
    <xf numFmtId="0" fontId="30" fillId="4" borderId="60" xfId="0" applyNumberFormat="1" applyFont="1" applyFill="1" applyBorder="1" applyAlignment="1">
      <alignment horizontal="center"/>
    </xf>
    <xf numFmtId="0" fontId="30" fillId="4" borderId="84" xfId="0" applyNumberFormat="1" applyFont="1" applyFill="1" applyBorder="1" applyAlignment="1"/>
    <xf numFmtId="0" fontId="11" fillId="4" borderId="57" xfId="0" applyNumberFormat="1" applyFont="1" applyFill="1" applyBorder="1" applyAlignment="1"/>
    <xf numFmtId="0" fontId="9" fillId="4" borderId="62" xfId="0" applyNumberFormat="1" applyFont="1" applyFill="1" applyBorder="1" applyAlignment="1"/>
    <xf numFmtId="0" fontId="9" fillId="4" borderId="37" xfId="0" applyNumberFormat="1" applyFont="1" applyFill="1" applyBorder="1" applyAlignment="1"/>
    <xf numFmtId="0" fontId="9" fillId="4" borderId="57" xfId="0" applyNumberFormat="1" applyFont="1" applyFill="1" applyBorder="1" applyAlignment="1"/>
    <xf numFmtId="0" fontId="30" fillId="4" borderId="57" xfId="0" applyNumberFormat="1" applyFont="1" applyFill="1" applyBorder="1" applyAlignment="1"/>
    <xf numFmtId="0" fontId="8" fillId="4" borderId="37" xfId="0" applyNumberFormat="1" applyFont="1" applyFill="1" applyBorder="1" applyAlignment="1"/>
    <xf numFmtId="0" fontId="8" fillId="4" borderId="57" xfId="0" applyNumberFormat="1" applyFont="1" applyFill="1" applyBorder="1" applyAlignment="1"/>
    <xf numFmtId="0" fontId="9" fillId="4" borderId="58" xfId="0" applyNumberFormat="1" applyFont="1" applyFill="1" applyBorder="1" applyAlignment="1"/>
    <xf numFmtId="0" fontId="9" fillId="4" borderId="51" xfId="0" applyNumberFormat="1" applyFont="1" applyFill="1" applyBorder="1" applyAlignment="1">
      <alignment horizontal="center"/>
    </xf>
    <xf numFmtId="3" fontId="8" fillId="0" borderId="71" xfId="0" applyNumberFormat="1" applyFont="1" applyFill="1" applyBorder="1" applyAlignment="1"/>
    <xf numFmtId="3" fontId="8" fillId="0" borderId="74" xfId="0" applyNumberFormat="1" applyFont="1" applyFill="1" applyBorder="1" applyAlignment="1"/>
    <xf numFmtId="3" fontId="9" fillId="0" borderId="130" xfId="0" applyNumberFormat="1" applyFont="1" applyFill="1" applyBorder="1" applyAlignment="1"/>
    <xf numFmtId="3" fontId="9" fillId="0" borderId="50" xfId="0" applyNumberFormat="1" applyFont="1" applyFill="1" applyBorder="1" applyAlignment="1"/>
    <xf numFmtId="3" fontId="9" fillId="4" borderId="131" xfId="0" applyNumberFormat="1" applyFont="1" applyFill="1" applyBorder="1" applyAlignment="1"/>
    <xf numFmtId="3" fontId="9" fillId="4" borderId="128" xfId="0" applyNumberFormat="1" applyFont="1" applyFill="1" applyBorder="1" applyAlignment="1"/>
    <xf numFmtId="3" fontId="9" fillId="4" borderId="62" xfId="0" applyNumberFormat="1" applyFont="1" applyFill="1" applyBorder="1" applyAlignment="1"/>
    <xf numFmtId="3" fontId="8" fillId="4" borderId="37" xfId="0" applyNumberFormat="1" applyFont="1" applyFill="1" applyBorder="1" applyAlignment="1"/>
    <xf numFmtId="3" fontId="8" fillId="4" borderId="49" xfId="0" applyNumberFormat="1" applyFont="1" applyFill="1" applyBorder="1" applyAlignment="1"/>
    <xf numFmtId="3" fontId="9" fillId="4" borderId="85" xfId="0" applyNumberFormat="1" applyFont="1" applyFill="1" applyBorder="1" applyAlignment="1"/>
    <xf numFmtId="3" fontId="9" fillId="4" borderId="125" xfId="0" applyNumberFormat="1" applyFont="1" applyFill="1" applyBorder="1" applyAlignment="1"/>
    <xf numFmtId="3" fontId="8" fillId="4" borderId="85" xfId="0" applyNumberFormat="1" applyFont="1" applyFill="1" applyBorder="1" applyAlignment="1"/>
    <xf numFmtId="3" fontId="8" fillId="4" borderId="125" xfId="0" applyNumberFormat="1" applyFont="1" applyFill="1" applyBorder="1" applyAlignment="1"/>
    <xf numFmtId="3" fontId="8" fillId="4" borderId="71" xfId="0" applyNumberFormat="1" applyFont="1" applyFill="1" applyBorder="1" applyAlignment="1"/>
    <xf numFmtId="3" fontId="8" fillId="4" borderId="74" xfId="0" applyNumberFormat="1" applyFont="1" applyFill="1" applyBorder="1" applyAlignment="1"/>
    <xf numFmtId="3" fontId="8" fillId="4" borderId="37" xfId="0" applyNumberFormat="1" applyFont="1" applyFill="1" applyBorder="1" applyAlignment="1" applyProtection="1">
      <protection locked="0"/>
    </xf>
    <xf numFmtId="0" fontId="8" fillId="4" borderId="37" xfId="0" applyNumberFormat="1" applyFont="1" applyFill="1" applyBorder="1" applyAlignment="1" applyProtection="1">
      <alignment vertical="center"/>
      <protection locked="0"/>
    </xf>
    <xf numFmtId="0" fontId="9" fillId="4" borderId="37" xfId="0" applyNumberFormat="1" applyFont="1" applyFill="1" applyBorder="1" applyAlignment="1" applyProtection="1">
      <protection locked="0"/>
    </xf>
    <xf numFmtId="0" fontId="9" fillId="4" borderId="84" xfId="0" applyNumberFormat="1" applyFont="1" applyFill="1" applyBorder="1" applyAlignment="1">
      <alignment horizontal="left"/>
    </xf>
    <xf numFmtId="0" fontId="8" fillId="4" borderId="19" xfId="0" applyNumberFormat="1" applyFont="1" applyFill="1" applyBorder="1" applyAlignment="1">
      <alignment horizontal="center"/>
    </xf>
    <xf numFmtId="0" fontId="8" fillId="4" borderId="65" xfId="0" applyNumberFormat="1" applyFont="1" applyFill="1" applyBorder="1" applyAlignment="1"/>
    <xf numFmtId="0" fontId="8" fillId="4" borderId="62" xfId="0" applyNumberFormat="1" applyFont="1" applyFill="1" applyBorder="1" applyAlignment="1"/>
    <xf numFmtId="0" fontId="8" fillId="4" borderId="58" xfId="0" applyNumberFormat="1" applyFont="1" applyFill="1" applyBorder="1" applyAlignment="1"/>
    <xf numFmtId="0" fontId="11" fillId="4" borderId="67" xfId="0" applyNumberFormat="1" applyFont="1" applyFill="1" applyBorder="1" applyAlignment="1">
      <alignment horizontal="center" vertical="center"/>
    </xf>
    <xf numFmtId="0" fontId="11" fillId="4" borderId="68" xfId="0" applyNumberFormat="1" applyFont="1" applyFill="1" applyBorder="1" applyAlignment="1">
      <alignment horizontal="center" vertical="center"/>
    </xf>
    <xf numFmtId="0" fontId="11" fillId="4" borderId="28" xfId="0" applyNumberFormat="1" applyFont="1" applyFill="1" applyBorder="1" applyAlignment="1">
      <alignment horizontal="center" vertical="center"/>
    </xf>
    <xf numFmtId="0" fontId="11" fillId="4" borderId="69" xfId="0" applyNumberFormat="1" applyFont="1" applyFill="1" applyBorder="1" applyAlignment="1">
      <alignment horizontal="center" vertical="center"/>
    </xf>
    <xf numFmtId="0" fontId="30" fillId="4" borderId="70" xfId="0" applyNumberFormat="1" applyFont="1" applyFill="1" applyBorder="1" applyAlignment="1">
      <alignment horizontal="center"/>
    </xf>
    <xf numFmtId="0" fontId="30" fillId="4" borderId="51" xfId="0" applyNumberFormat="1" applyFont="1" applyFill="1" applyBorder="1" applyAlignment="1">
      <alignment horizontal="center"/>
    </xf>
    <xf numFmtId="0" fontId="9" fillId="4" borderId="28" xfId="0" applyNumberFormat="1" applyFont="1" applyFill="1" applyBorder="1" applyAlignment="1"/>
    <xf numFmtId="0" fontId="9" fillId="4" borderId="0" xfId="0" applyNumberFormat="1" applyFont="1" applyFill="1" applyBorder="1" applyAlignment="1">
      <alignment horizontal="center"/>
    </xf>
    <xf numFmtId="0" fontId="9" fillId="4" borderId="76" xfId="0" applyNumberFormat="1" applyFont="1" applyFill="1" applyBorder="1" applyAlignment="1"/>
    <xf numFmtId="0" fontId="9" fillId="4" borderId="27" xfId="0" applyNumberFormat="1" applyFont="1" applyFill="1" applyBorder="1" applyAlignment="1">
      <alignment horizontal="center"/>
    </xf>
    <xf numFmtId="0" fontId="9" fillId="4" borderId="42" xfId="0" applyNumberFormat="1" applyFont="1" applyFill="1" applyBorder="1" applyAlignment="1">
      <alignment horizontal="center"/>
    </xf>
    <xf numFmtId="0" fontId="9" fillId="4" borderId="74" xfId="0" applyNumberFormat="1" applyFont="1" applyFill="1" applyBorder="1" applyAlignment="1">
      <alignment horizontal="center"/>
    </xf>
    <xf numFmtId="0" fontId="9" fillId="4" borderId="78" xfId="0" applyNumberFormat="1" applyFont="1" applyFill="1" applyBorder="1" applyAlignment="1"/>
    <xf numFmtId="0" fontId="9" fillId="4" borderId="47" xfId="0" applyNumberFormat="1" applyFont="1" applyFill="1" applyBorder="1" applyAlignment="1">
      <alignment horizontal="center"/>
    </xf>
    <xf numFmtId="0" fontId="9" fillId="4" borderId="24" xfId="0" applyNumberFormat="1" applyFont="1" applyFill="1" applyBorder="1" applyAlignment="1"/>
    <xf numFmtId="0" fontId="9" fillId="4" borderId="24" xfId="0" applyNumberFormat="1" applyFont="1" applyFill="1" applyBorder="1" applyAlignment="1">
      <alignment horizontal="center"/>
    </xf>
    <xf numFmtId="0" fontId="9" fillId="4" borderId="25" xfId="0" applyNumberFormat="1" applyFont="1" applyFill="1" applyBorder="1" applyAlignment="1">
      <alignment horizontal="center"/>
    </xf>
    <xf numFmtId="0" fontId="9" fillId="4" borderId="34" xfId="0" applyNumberFormat="1" applyFont="1" applyFill="1" applyBorder="1" applyAlignment="1"/>
    <xf numFmtId="0" fontId="1" fillId="4" borderId="15" xfId="0" applyNumberFormat="1" applyFont="1" applyFill="1" applyBorder="1" applyAlignment="1"/>
    <xf numFmtId="0" fontId="1" fillId="4" borderId="16" xfId="0" applyNumberFormat="1" applyFont="1" applyFill="1" applyBorder="1" applyAlignment="1"/>
    <xf numFmtId="0" fontId="1" fillId="4" borderId="16" xfId="0" applyNumberFormat="1" applyFont="1" applyFill="1" applyBorder="1" applyAlignment="1">
      <alignment horizontal="center"/>
    </xf>
    <xf numFmtId="0" fontId="1" fillId="4" borderId="66" xfId="0" applyNumberFormat="1" applyFont="1" applyFill="1" applyBorder="1" applyAlignment="1">
      <alignment horizontal="center"/>
    </xf>
    <xf numFmtId="3" fontId="9" fillId="4" borderId="130" xfId="0" applyNumberFormat="1" applyFont="1" applyFill="1" applyBorder="1" applyAlignment="1"/>
    <xf numFmtId="3" fontId="8" fillId="4" borderId="49" xfId="0" applyNumberFormat="1" applyFont="1" applyFill="1" applyBorder="1" applyAlignment="1">
      <alignment vertical="top"/>
    </xf>
    <xf numFmtId="3" fontId="8" fillId="4" borderId="115" xfId="0" applyNumberFormat="1" applyFont="1" applyFill="1" applyBorder="1" applyAlignment="1"/>
    <xf numFmtId="3" fontId="8" fillId="4" borderId="116" xfId="0" applyNumberFormat="1" applyFont="1" applyFill="1" applyBorder="1" applyAlignment="1"/>
    <xf numFmtId="0" fontId="9" fillId="4" borderId="84" xfId="0" applyNumberFormat="1" applyFont="1" applyFill="1" applyBorder="1" applyAlignment="1" applyProtection="1">
      <alignment horizontal="left"/>
      <protection locked="0"/>
    </xf>
    <xf numFmtId="3" fontId="9" fillId="4" borderId="84" xfId="0" applyNumberFormat="1" applyFont="1" applyFill="1" applyBorder="1" applyAlignment="1" applyProtection="1">
      <protection locked="0"/>
    </xf>
    <xf numFmtId="0" fontId="8" fillId="4" borderId="37" xfId="0" applyNumberFormat="1" applyFont="1" applyFill="1" applyBorder="1" applyAlignment="1" applyProtection="1">
      <protection locked="0"/>
    </xf>
    <xf numFmtId="3" fontId="8" fillId="4" borderId="37" xfId="0" applyNumberFormat="1" applyFont="1" applyFill="1" applyBorder="1" applyAlignment="1" applyProtection="1">
      <alignment vertical="top"/>
      <protection locked="0"/>
    </xf>
    <xf numFmtId="3" fontId="8" fillId="4" borderId="115" xfId="0" applyNumberFormat="1" applyFont="1" applyFill="1" applyBorder="1" applyAlignment="1" applyProtection="1">
      <protection locked="0"/>
    </xf>
    <xf numFmtId="0" fontId="9" fillId="4" borderId="24" xfId="0" applyNumberFormat="1" applyFont="1" applyFill="1" applyBorder="1" applyAlignment="1" applyProtection="1">
      <alignment horizontal="center"/>
      <protection locked="0"/>
    </xf>
    <xf numFmtId="0" fontId="9" fillId="4" borderId="49" xfId="0" applyNumberFormat="1" applyFont="1" applyFill="1" applyBorder="1" applyAlignment="1" applyProtection="1">
      <alignment horizontal="center"/>
      <protection locked="0"/>
    </xf>
    <xf numFmtId="0" fontId="8" fillId="4" borderId="75" xfId="0" applyNumberFormat="1" applyFont="1" applyFill="1" applyBorder="1" applyAlignment="1" applyProtection="1">
      <alignment horizontal="center" vertical="center"/>
      <protection locked="0"/>
    </xf>
    <xf numFmtId="0" fontId="8" fillId="4" borderId="49" xfId="0" applyNumberFormat="1" applyFont="1" applyFill="1" applyBorder="1" applyAlignment="1" applyProtection="1">
      <alignment horizontal="center"/>
      <protection locked="0"/>
    </xf>
    <xf numFmtId="3" fontId="9" fillId="4" borderId="98" xfId="0" applyNumberFormat="1" applyFont="1" applyFill="1" applyBorder="1" applyAlignment="1" applyProtection="1">
      <protection locked="0"/>
    </xf>
    <xf numFmtId="3" fontId="9" fillId="4" borderId="49"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9" fillId="4" borderId="116" xfId="0" applyNumberFormat="1" applyFont="1" applyFill="1" applyBorder="1" applyAlignment="1" applyProtection="1">
      <protection locked="0"/>
    </xf>
    <xf numFmtId="0" fontId="1" fillId="4" borderId="38" xfId="0" applyNumberFormat="1" applyFont="1" applyFill="1" applyBorder="1" applyAlignment="1"/>
    <xf numFmtId="0" fontId="11" fillId="4" borderId="59" xfId="0" applyNumberFormat="1" applyFont="1" applyFill="1" applyBorder="1" applyAlignment="1">
      <alignment vertical="center"/>
    </xf>
    <xf numFmtId="0" fontId="11" fillId="4" borderId="80" xfId="0" applyNumberFormat="1" applyFont="1" applyFill="1" applyBorder="1" applyAlignment="1">
      <alignment horizontal="center" vertical="center"/>
    </xf>
    <xf numFmtId="0" fontId="8" fillId="4" borderId="85" xfId="0" applyNumberFormat="1" applyFont="1" applyFill="1" applyBorder="1" applyAlignment="1"/>
    <xf numFmtId="0" fontId="8" fillId="4" borderId="132" xfId="0" applyNumberFormat="1" applyFont="1" applyFill="1" applyBorder="1" applyAlignment="1">
      <alignment horizontal="center" vertical="top"/>
    </xf>
    <xf numFmtId="0" fontId="8" fillId="4" borderId="85" xfId="0" applyNumberFormat="1" applyFont="1" applyFill="1" applyBorder="1" applyAlignment="1">
      <alignment horizontal="center" vertical="top"/>
    </xf>
    <xf numFmtId="0" fontId="8" fillId="4" borderId="125" xfId="0" applyNumberFormat="1" applyFont="1" applyFill="1" applyBorder="1" applyAlignment="1">
      <alignment horizontal="center" vertical="top"/>
    </xf>
    <xf numFmtId="0" fontId="8" fillId="4" borderId="21" xfId="0" applyNumberFormat="1" applyFont="1" applyFill="1" applyBorder="1" applyAlignment="1">
      <alignment horizontal="center" vertical="center"/>
    </xf>
    <xf numFmtId="0" fontId="9" fillId="4" borderId="86" xfId="0" applyNumberFormat="1" applyFont="1" applyFill="1" applyBorder="1" applyAlignment="1"/>
    <xf numFmtId="0" fontId="9" fillId="4" borderId="71" xfId="0" applyNumberFormat="1" applyFont="1" applyFill="1" applyBorder="1" applyAlignment="1"/>
    <xf numFmtId="0" fontId="9" fillId="4" borderId="10" xfId="0" applyNumberFormat="1" applyFont="1" applyFill="1" applyBorder="1" applyAlignment="1">
      <alignment horizontal="center"/>
    </xf>
    <xf numFmtId="0" fontId="9" fillId="4" borderId="71" xfId="0" applyNumberFormat="1" applyFont="1" applyFill="1" applyBorder="1" applyAlignment="1">
      <alignment horizontal="center"/>
    </xf>
    <xf numFmtId="0" fontId="9" fillId="4" borderId="46" xfId="0" applyNumberFormat="1" applyFont="1" applyFill="1" applyBorder="1" applyAlignment="1" applyProtection="1">
      <alignment horizontal="center"/>
      <protection locked="0"/>
    </xf>
    <xf numFmtId="0" fontId="9" fillId="4" borderId="84" xfId="0" applyNumberFormat="1" applyFont="1" applyFill="1" applyBorder="1" applyAlignment="1" applyProtection="1">
      <alignment horizontal="center"/>
      <protection locked="0"/>
    </xf>
    <xf numFmtId="0" fontId="9" fillId="4" borderId="130" xfId="0" applyNumberFormat="1" applyFont="1" applyFill="1" applyBorder="1" applyAlignment="1" applyProtection="1">
      <alignment horizontal="center"/>
      <protection locked="0"/>
    </xf>
    <xf numFmtId="0" fontId="9" fillId="4" borderId="37" xfId="0" applyNumberFormat="1" applyFont="1" applyFill="1" applyBorder="1" applyAlignment="1" applyProtection="1">
      <alignment horizontal="center"/>
      <protection locked="0"/>
    </xf>
    <xf numFmtId="0" fontId="8" fillId="4" borderId="24" xfId="0" applyNumberFormat="1" applyFont="1" applyFill="1" applyBorder="1" applyAlignment="1" applyProtection="1">
      <alignment horizontal="center"/>
      <protection locked="0"/>
    </xf>
    <xf numFmtId="0" fontId="8" fillId="4" borderId="37" xfId="0" applyNumberFormat="1" applyFont="1" applyFill="1" applyBorder="1" applyAlignment="1" applyProtection="1">
      <alignment horizontal="center"/>
      <protection locked="0"/>
    </xf>
    <xf numFmtId="0" fontId="8" fillId="4" borderId="115" xfId="0" applyNumberFormat="1" applyFont="1" applyFill="1" applyBorder="1" applyAlignment="1" applyProtection="1">
      <protection locked="0"/>
    </xf>
    <xf numFmtId="0" fontId="8" fillId="4" borderId="133" xfId="0" applyNumberFormat="1" applyFont="1" applyFill="1" applyBorder="1" applyAlignment="1" applyProtection="1">
      <alignment horizontal="center"/>
      <protection locked="0"/>
    </xf>
    <xf numFmtId="0" fontId="8" fillId="4" borderId="115" xfId="0" applyNumberFormat="1" applyFont="1" applyFill="1" applyBorder="1" applyAlignment="1" applyProtection="1">
      <alignment horizontal="center"/>
      <protection locked="0"/>
    </xf>
    <xf numFmtId="0" fontId="8" fillId="4" borderId="116" xfId="0" applyNumberFormat="1" applyFont="1" applyFill="1" applyBorder="1" applyAlignment="1" applyProtection="1">
      <alignment horizontal="center"/>
      <protection locked="0"/>
    </xf>
    <xf numFmtId="0" fontId="8" fillId="5" borderId="85" xfId="0" applyNumberFormat="1" applyFont="1" applyFill="1" applyBorder="1" applyAlignment="1"/>
    <xf numFmtId="0" fontId="8" fillId="5" borderId="132" xfId="0" applyNumberFormat="1" applyFont="1" applyFill="1" applyBorder="1" applyAlignment="1">
      <alignment horizontal="center" vertical="top"/>
    </xf>
    <xf numFmtId="0" fontId="8" fillId="5" borderId="85" xfId="0" applyNumberFormat="1" applyFont="1" applyFill="1" applyBorder="1" applyAlignment="1">
      <alignment horizontal="center" vertical="top"/>
    </xf>
    <xf numFmtId="0" fontId="8" fillId="5" borderId="125" xfId="0" applyNumberFormat="1" applyFont="1" applyFill="1" applyBorder="1" applyAlignment="1">
      <alignment horizontal="center" vertical="top"/>
    </xf>
    <xf numFmtId="0" fontId="9" fillId="0" borderId="84" xfId="0" applyNumberFormat="1" applyFont="1" applyFill="1" applyBorder="1" applyAlignment="1" applyProtection="1">
      <alignment horizontal="left"/>
      <protection locked="0"/>
    </xf>
    <xf numFmtId="0" fontId="9" fillId="0" borderId="46" xfId="0" applyNumberFormat="1" applyFont="1" applyFill="1" applyBorder="1" applyAlignment="1" applyProtection="1">
      <alignment horizontal="center"/>
      <protection locked="0"/>
    </xf>
    <xf numFmtId="0" fontId="9" fillId="0" borderId="84" xfId="0" applyNumberFormat="1" applyFont="1" applyFill="1" applyBorder="1" applyAlignment="1" applyProtection="1">
      <alignment horizontal="center"/>
      <protection locked="0"/>
    </xf>
    <xf numFmtId="0" fontId="9" fillId="0" borderId="130" xfId="0" applyNumberFormat="1" applyFont="1" applyFill="1" applyBorder="1" applyAlignment="1" applyProtection="1">
      <alignment horizontal="center"/>
      <protection locked="0"/>
    </xf>
    <xf numFmtId="0" fontId="9" fillId="0" borderId="49" xfId="0" applyNumberFormat="1" applyFont="1" applyFill="1" applyBorder="1" applyAlignment="1" applyProtection="1">
      <alignment horizontal="center"/>
      <protection locked="0"/>
    </xf>
    <xf numFmtId="0" fontId="8" fillId="0" borderId="115" xfId="0" applyNumberFormat="1" applyFont="1" applyFill="1" applyBorder="1" applyAlignment="1" applyProtection="1">
      <protection locked="0"/>
    </xf>
    <xf numFmtId="0" fontId="8" fillId="0" borderId="133" xfId="0" applyNumberFormat="1" applyFont="1" applyFill="1" applyBorder="1" applyAlignment="1" applyProtection="1">
      <alignment horizontal="center"/>
      <protection locked="0"/>
    </xf>
    <xf numFmtId="0" fontId="8" fillId="0" borderId="115" xfId="0" applyNumberFormat="1" applyFont="1" applyFill="1" applyBorder="1" applyAlignment="1" applyProtection="1">
      <alignment horizontal="center"/>
      <protection locked="0"/>
    </xf>
    <xf numFmtId="0" fontId="8" fillId="0" borderId="116" xfId="0" applyNumberFormat="1" applyFont="1" applyFill="1" applyBorder="1" applyAlignment="1" applyProtection="1">
      <alignment horizontal="center"/>
      <protection locked="0"/>
    </xf>
    <xf numFmtId="0" fontId="9" fillId="0" borderId="24" xfId="0" applyNumberFormat="1" applyFont="1" applyFill="1" applyBorder="1" applyAlignment="1" applyProtection="1">
      <protection locked="0"/>
    </xf>
    <xf numFmtId="0" fontId="8" fillId="0" borderId="24" xfId="0" applyNumberFormat="1" applyFont="1" applyFill="1" applyBorder="1" applyAlignment="1" applyProtection="1">
      <protection locked="0"/>
    </xf>
    <xf numFmtId="0" fontId="8" fillId="0" borderId="42" xfId="0" applyNumberFormat="1" applyFont="1" applyFill="1" applyBorder="1" applyAlignment="1" applyProtection="1">
      <protection locked="0"/>
    </xf>
    <xf numFmtId="0" fontId="9" fillId="0" borderId="134" xfId="0" applyNumberFormat="1" applyFont="1" applyFill="1" applyBorder="1" applyAlignment="1" applyProtection="1">
      <alignment horizontal="left"/>
      <protection locked="0"/>
    </xf>
    <xf numFmtId="3" fontId="9" fillId="0" borderId="84" xfId="0" applyNumberFormat="1" applyFont="1" applyFill="1" applyBorder="1" applyAlignment="1" applyProtection="1">
      <protection locked="0"/>
    </xf>
    <xf numFmtId="3" fontId="9" fillId="0" borderId="46" xfId="0" applyNumberFormat="1" applyFont="1" applyFill="1" applyBorder="1" applyAlignment="1" applyProtection="1">
      <protection locked="0"/>
    </xf>
    <xf numFmtId="3" fontId="9" fillId="0" borderId="130" xfId="0" applyNumberFormat="1" applyFont="1" applyFill="1" applyBorder="1" applyAlignment="1" applyProtection="1">
      <protection locked="0"/>
    </xf>
    <xf numFmtId="3" fontId="9" fillId="0" borderId="24" xfId="0" applyNumberFormat="1" applyFont="1" applyFill="1" applyBorder="1" applyAlignment="1" applyProtection="1">
      <protection locked="0"/>
    </xf>
    <xf numFmtId="3" fontId="8" fillId="0" borderId="24" xfId="0" applyNumberFormat="1" applyFont="1" applyFill="1" applyBorder="1" applyAlignment="1" applyProtection="1">
      <protection locked="0"/>
    </xf>
    <xf numFmtId="0" fontId="8" fillId="4" borderId="69" xfId="0" applyNumberFormat="1" applyFont="1" applyFill="1" applyBorder="1" applyAlignment="1"/>
    <xf numFmtId="0" fontId="30" fillId="4" borderId="28" xfId="0" applyNumberFormat="1" applyFont="1" applyFill="1" applyBorder="1" applyAlignment="1">
      <alignment horizontal="left"/>
    </xf>
    <xf numFmtId="0" fontId="9" fillId="4" borderId="88" xfId="0" applyNumberFormat="1" applyFont="1" applyFill="1" applyBorder="1" applyAlignment="1">
      <alignment horizontal="center"/>
    </xf>
    <xf numFmtId="0" fontId="9" fillId="4" borderId="63" xfId="0" applyNumberFormat="1" applyFont="1" applyFill="1" applyBorder="1" applyAlignment="1">
      <alignment horizontal="center"/>
    </xf>
    <xf numFmtId="0" fontId="8" fillId="4" borderId="95" xfId="0" applyNumberFormat="1" applyFont="1" applyFill="1" applyBorder="1" applyAlignment="1"/>
    <xf numFmtId="0" fontId="9" fillId="4" borderId="69" xfId="0" applyNumberFormat="1" applyFont="1" applyFill="1" applyBorder="1" applyAlignment="1">
      <alignment horizontal="center"/>
    </xf>
    <xf numFmtId="0" fontId="11" fillId="4" borderId="28" xfId="0" applyNumberFormat="1" applyFont="1" applyFill="1" applyBorder="1" applyAlignment="1"/>
    <xf numFmtId="0" fontId="8" fillId="4" borderId="28" xfId="0" applyNumberFormat="1" applyFont="1" applyFill="1" applyBorder="1" applyAlignment="1"/>
    <xf numFmtId="0" fontId="8" fillId="4" borderId="76" xfId="0" applyNumberFormat="1" applyFont="1" applyFill="1" applyBorder="1" applyAlignment="1"/>
    <xf numFmtId="0" fontId="8" fillId="4" borderId="75" xfId="0" applyNumberFormat="1" applyFont="1" applyFill="1" applyBorder="1" applyAlignment="1"/>
    <xf numFmtId="0" fontId="8" fillId="4" borderId="28" xfId="0" applyNumberFormat="1" applyFont="1" applyFill="1" applyBorder="1" applyAlignment="1">
      <alignment vertical="center"/>
    </xf>
    <xf numFmtId="0" fontId="11" fillId="4" borderId="28" xfId="0" applyNumberFormat="1" applyFont="1" applyFill="1" applyBorder="1" applyAlignment="1">
      <alignment vertical="center"/>
    </xf>
    <xf numFmtId="0" fontId="9" fillId="4" borderId="75" xfId="0" applyNumberFormat="1" applyFont="1" applyFill="1" applyBorder="1" applyAlignment="1"/>
    <xf numFmtId="0" fontId="9" fillId="4" borderId="95" xfId="0" applyNumberFormat="1" applyFont="1" applyFill="1" applyBorder="1" applyAlignment="1"/>
    <xf numFmtId="0" fontId="9" fillId="4" borderId="70" xfId="0" applyNumberFormat="1" applyFont="1" applyFill="1" applyBorder="1" applyAlignment="1">
      <alignment horizontal="center"/>
    </xf>
    <xf numFmtId="0" fontId="1" fillId="4" borderId="26" xfId="0" applyNumberFormat="1" applyFont="1" applyFill="1" applyBorder="1" applyAlignment="1"/>
    <xf numFmtId="0" fontId="1" fillId="4" borderId="26" xfId="0" applyNumberFormat="1" applyFont="1" applyFill="1" applyBorder="1" applyAlignment="1">
      <alignment horizontal="center"/>
    </xf>
    <xf numFmtId="0" fontId="1" fillId="4" borderId="61" xfId="0" applyNumberFormat="1" applyFont="1" applyFill="1" applyBorder="1" applyAlignment="1">
      <alignment horizontal="center"/>
    </xf>
    <xf numFmtId="0" fontId="9" fillId="4" borderId="8" xfId="0" applyNumberFormat="1" applyFont="1" applyFill="1" applyBorder="1" applyAlignment="1">
      <alignment horizontal="center"/>
    </xf>
    <xf numFmtId="3" fontId="8" fillId="4" borderId="87" xfId="0" applyNumberFormat="1" applyFont="1" applyFill="1" applyBorder="1" applyAlignment="1"/>
    <xf numFmtId="3" fontId="9" fillId="4" borderId="42" xfId="0" applyNumberFormat="1" applyFont="1" applyFill="1" applyBorder="1" applyAlignment="1"/>
    <xf numFmtId="3" fontId="9" fillId="4" borderId="64" xfId="0" applyNumberFormat="1" applyFont="1" applyFill="1" applyBorder="1" applyAlignment="1"/>
    <xf numFmtId="3" fontId="9" fillId="4" borderId="69" xfId="0" applyNumberFormat="1" applyFont="1" applyFill="1" applyBorder="1" applyAlignment="1"/>
    <xf numFmtId="3" fontId="8" fillId="4" borderId="69" xfId="0" applyNumberFormat="1" applyFont="1" applyFill="1" applyBorder="1" applyAlignment="1"/>
    <xf numFmtId="3" fontId="8" fillId="4" borderId="42" xfId="0" applyNumberFormat="1" applyFont="1" applyFill="1" applyBorder="1" applyAlignment="1"/>
    <xf numFmtId="3" fontId="9" fillId="4" borderId="87" xfId="0" applyNumberFormat="1" applyFont="1" applyFill="1" applyBorder="1" applyAlignment="1"/>
    <xf numFmtId="3" fontId="8" fillId="4" borderId="65" xfId="0" applyNumberFormat="1" applyFont="1" applyFill="1" applyBorder="1" applyAlignment="1"/>
    <xf numFmtId="0" fontId="8" fillId="4" borderId="76" xfId="0" applyNumberFormat="1" applyFont="1" applyFill="1" applyBorder="1" applyAlignment="1" applyProtection="1">
      <protection locked="0"/>
    </xf>
    <xf numFmtId="0" fontId="8" fillId="4" borderId="75" xfId="0" applyNumberFormat="1" applyFont="1" applyFill="1" applyBorder="1" applyAlignment="1" applyProtection="1">
      <protection locked="0"/>
    </xf>
    <xf numFmtId="3" fontId="9" fillId="4" borderId="48" xfId="0" applyNumberFormat="1" applyFont="1" applyFill="1" applyBorder="1" applyAlignment="1" applyProtection="1">
      <protection locked="0"/>
    </xf>
    <xf numFmtId="3" fontId="8" fillId="4" borderId="65" xfId="0" applyNumberFormat="1" applyFont="1" applyFill="1" applyBorder="1" applyAlignment="1" applyProtection="1">
      <protection locked="0"/>
    </xf>
    <xf numFmtId="3" fontId="9" fillId="4" borderId="70" xfId="0" applyNumberFormat="1" applyFont="1" applyFill="1" applyBorder="1" applyAlignment="1" applyProtection="1">
      <protection locked="0"/>
    </xf>
    <xf numFmtId="3" fontId="9" fillId="5" borderId="65" xfId="0" applyNumberFormat="1" applyFont="1" applyFill="1" applyBorder="1" applyAlignment="1" applyProtection="1">
      <protection locked="0"/>
    </xf>
    <xf numFmtId="3" fontId="9" fillId="5" borderId="105" xfId="0" applyNumberFormat="1" applyFont="1" applyFill="1" applyBorder="1" applyAlignment="1" applyProtection="1">
      <protection locked="0"/>
    </xf>
    <xf numFmtId="3" fontId="8" fillId="5" borderId="37" xfId="0" applyNumberFormat="1" applyFont="1" applyFill="1" applyBorder="1" applyAlignment="1" applyProtection="1">
      <protection locked="0"/>
    </xf>
    <xf numFmtId="3" fontId="9" fillId="2" borderId="130" xfId="0" applyNumberFormat="1" applyFont="1" applyFill="1" applyBorder="1" applyAlignment="1" applyProtection="1">
      <protection locked="0"/>
    </xf>
    <xf numFmtId="3" fontId="9" fillId="2" borderId="49" xfId="0" applyNumberFormat="1" applyFont="1" applyFill="1" applyBorder="1" applyAlignment="1" applyProtection="1">
      <protection locked="0"/>
    </xf>
    <xf numFmtId="3" fontId="8" fillId="2" borderId="49" xfId="0" applyNumberFormat="1" applyFont="1" applyFill="1" applyBorder="1" applyAlignment="1" applyProtection="1">
      <protection locked="0"/>
    </xf>
    <xf numFmtId="3" fontId="8" fillId="2" borderId="116" xfId="0" applyNumberFormat="1" applyFont="1" applyFill="1" applyBorder="1" applyAlignment="1" applyProtection="1">
      <protection locked="0"/>
    </xf>
    <xf numFmtId="3" fontId="8" fillId="2" borderId="74" xfId="0" applyNumberFormat="1" applyFont="1" applyFill="1" applyBorder="1" applyAlignment="1"/>
    <xf numFmtId="0" fontId="9" fillId="2" borderId="84" xfId="0" applyNumberFormat="1" applyFont="1" applyFill="1" applyBorder="1" applyAlignment="1" applyProtection="1">
      <protection locked="0"/>
    </xf>
    <xf numFmtId="0" fontId="8" fillId="2" borderId="37" xfId="0" applyNumberFormat="1" applyFont="1" applyFill="1" applyBorder="1" applyAlignment="1" applyProtection="1">
      <protection locked="0"/>
    </xf>
    <xf numFmtId="0" fontId="9" fillId="2" borderId="37" xfId="0" applyNumberFormat="1" applyFont="1" applyFill="1" applyBorder="1" applyAlignment="1" applyProtection="1">
      <protection locked="0"/>
    </xf>
    <xf numFmtId="0" fontId="8" fillId="2" borderId="37" xfId="0" applyNumberFormat="1" applyFont="1" applyFill="1" applyBorder="1" applyAlignment="1" applyProtection="1">
      <alignment vertical="center"/>
      <protection locked="0"/>
    </xf>
    <xf numFmtId="0" fontId="9" fillId="2" borderId="62" xfId="0" applyNumberFormat="1" applyFont="1" applyFill="1" applyBorder="1" applyAlignment="1">
      <alignment horizontal="left" indent="1"/>
    </xf>
    <xf numFmtId="0" fontId="9" fillId="6" borderId="65" xfId="0" applyNumberFormat="1" applyFont="1" applyFill="1" applyBorder="1" applyAlignment="1">
      <alignment horizontal="center"/>
    </xf>
    <xf numFmtId="0" fontId="9" fillId="6" borderId="62" xfId="0" applyNumberFormat="1" applyFont="1" applyFill="1" applyBorder="1" applyAlignment="1">
      <alignment horizontal="center"/>
    </xf>
    <xf numFmtId="3" fontId="9" fillId="2" borderId="116" xfId="0" applyNumberFormat="1" applyFont="1" applyFill="1" applyBorder="1" applyAlignment="1" applyProtection="1">
      <protection locked="0"/>
    </xf>
    <xf numFmtId="3" fontId="9" fillId="2" borderId="124" xfId="0" applyNumberFormat="1" applyFont="1" applyFill="1" applyBorder="1" applyAlignment="1"/>
    <xf numFmtId="10" fontId="9" fillId="2" borderId="84" xfId="0" applyNumberFormat="1" applyFont="1" applyFill="1" applyBorder="1" applyAlignment="1" applyProtection="1">
      <alignment horizontal="center"/>
      <protection locked="0"/>
    </xf>
    <xf numFmtId="10" fontId="9" fillId="2" borderId="37" xfId="0" applyNumberFormat="1" applyFont="1" applyFill="1" applyBorder="1" applyAlignment="1" applyProtection="1">
      <alignment horizontal="center"/>
      <protection locked="0"/>
    </xf>
    <xf numFmtId="10" fontId="8" fillId="2" borderId="37" xfId="0" applyNumberFormat="1" applyFont="1" applyFill="1" applyBorder="1" applyAlignment="1" applyProtection="1">
      <alignment horizontal="center"/>
      <protection locked="0"/>
    </xf>
    <xf numFmtId="0" fontId="30" fillId="4" borderId="37" xfId="0" applyNumberFormat="1" applyFont="1" applyFill="1" applyBorder="1" applyAlignment="1"/>
    <xf numFmtId="0" fontId="9" fillId="4" borderId="135" xfId="0" applyNumberFormat="1" applyFont="1" applyFill="1" applyBorder="1" applyAlignment="1">
      <alignment horizontal="left"/>
    </xf>
    <xf numFmtId="0" fontId="9" fillId="4" borderId="43" xfId="0" applyNumberFormat="1" applyFont="1" applyFill="1" applyBorder="1" applyAlignment="1">
      <alignment horizontal="left"/>
    </xf>
    <xf numFmtId="0" fontId="9" fillId="4" borderId="32" xfId="0" applyNumberFormat="1" applyFont="1" applyFill="1" applyBorder="1" applyAlignment="1">
      <alignment horizontal="left"/>
    </xf>
    <xf numFmtId="3" fontId="8" fillId="4" borderId="98" xfId="0" applyNumberFormat="1" applyFont="1" applyFill="1" applyBorder="1" applyAlignment="1"/>
    <xf numFmtId="3" fontId="8" fillId="4" borderId="116" xfId="0" applyNumberFormat="1" applyFont="1" applyFill="1" applyBorder="1" applyAlignment="1" applyProtection="1">
      <protection locked="0"/>
    </xf>
    <xf numFmtId="3" fontId="9" fillId="4" borderId="130" xfId="0" applyNumberFormat="1" applyFont="1" applyFill="1" applyBorder="1" applyAlignment="1" applyProtection="1">
      <protection locked="0"/>
    </xf>
    <xf numFmtId="0" fontId="9" fillId="4" borderId="76" xfId="0" applyNumberFormat="1" applyFont="1" applyFill="1" applyBorder="1" applyAlignment="1" applyProtection="1">
      <alignment horizontal="left"/>
      <protection locked="0"/>
    </xf>
    <xf numFmtId="0" fontId="9" fillId="4" borderId="27" xfId="0" applyNumberFormat="1" applyFont="1" applyFill="1" applyBorder="1" applyAlignment="1" applyProtection="1">
      <alignment horizontal="left"/>
      <protection locked="0"/>
    </xf>
    <xf numFmtId="0" fontId="9" fillId="4" borderId="42" xfId="0" applyNumberFormat="1" applyFont="1" applyFill="1" applyBorder="1" applyAlignment="1" applyProtection="1">
      <alignment horizontal="left"/>
      <protection locked="0"/>
    </xf>
    <xf numFmtId="0" fontId="9" fillId="4" borderId="75" xfId="0" applyNumberFormat="1" applyFont="1" applyFill="1" applyBorder="1" applyAlignment="1" applyProtection="1">
      <alignment horizontal="left"/>
      <protection locked="0"/>
    </xf>
    <xf numFmtId="0" fontId="9" fillId="4" borderId="24" xfId="0" applyNumberFormat="1" applyFont="1" applyFill="1" applyBorder="1" applyAlignment="1" applyProtection="1">
      <alignment horizontal="left"/>
      <protection locked="0"/>
    </xf>
    <xf numFmtId="0" fontId="9" fillId="4" borderId="31" xfId="0" applyNumberFormat="1" applyFont="1" applyFill="1" applyBorder="1" applyAlignment="1" applyProtection="1">
      <alignment horizontal="left"/>
      <protection locked="0"/>
    </xf>
    <xf numFmtId="3" fontId="9" fillId="4" borderId="51" xfId="0" applyNumberFormat="1" applyFont="1" applyFill="1" applyBorder="1" applyAlignment="1" applyProtection="1">
      <protection locked="0"/>
    </xf>
    <xf numFmtId="0" fontId="9" fillId="4" borderId="80" xfId="0" applyNumberFormat="1" applyFont="1" applyFill="1" applyBorder="1" applyAlignment="1">
      <alignment horizontal="center"/>
    </xf>
    <xf numFmtId="0" fontId="8" fillId="4" borderId="40" xfId="0" applyNumberFormat="1" applyFont="1" applyFill="1" applyBorder="1" applyAlignment="1">
      <alignment horizontal="center"/>
    </xf>
    <xf numFmtId="0" fontId="8" fillId="4" borderId="51" xfId="0" applyNumberFormat="1" applyFont="1" applyFill="1" applyBorder="1" applyAlignment="1"/>
    <xf numFmtId="3" fontId="8" fillId="4" borderId="50" xfId="0" applyNumberFormat="1" applyFont="1" applyFill="1" applyBorder="1" applyAlignment="1"/>
    <xf numFmtId="0" fontId="9" fillId="5" borderId="80" xfId="0" applyNumberFormat="1" applyFont="1" applyFill="1" applyBorder="1" applyAlignment="1">
      <alignment horizontal="center"/>
    </xf>
    <xf numFmtId="0" fontId="9" fillId="5" borderId="63" xfId="0" applyNumberFormat="1" applyFont="1" applyFill="1" applyBorder="1" applyAlignment="1">
      <alignment horizontal="center"/>
    </xf>
    <xf numFmtId="0" fontId="8" fillId="0" borderId="37" xfId="0" applyNumberFormat="1" applyFont="1" applyFill="1" applyBorder="1" applyAlignment="1" applyProtection="1">
      <alignment horizontal="left" vertical="center"/>
      <protection locked="0"/>
    </xf>
    <xf numFmtId="0" fontId="8" fillId="4" borderId="136" xfId="0" applyNumberFormat="1" applyFont="1" applyFill="1" applyBorder="1" applyAlignment="1">
      <alignment horizontal="center" vertical="center"/>
    </xf>
    <xf numFmtId="0" fontId="8" fillId="4" borderId="137" xfId="0" applyNumberFormat="1" applyFont="1" applyFill="1" applyBorder="1" applyAlignment="1">
      <alignment horizontal="center" vertical="center"/>
    </xf>
    <xf numFmtId="0" fontId="9" fillId="4" borderId="137" xfId="0" applyNumberFormat="1" applyFont="1" applyFill="1" applyBorder="1" applyAlignment="1">
      <alignment horizontal="center"/>
    </xf>
    <xf numFmtId="0" fontId="9" fillId="4" borderId="137" xfId="0" applyNumberFormat="1" applyFont="1" applyFill="1" applyBorder="1" applyAlignment="1"/>
    <xf numFmtId="3" fontId="9" fillId="4" borderId="75" xfId="0" applyNumberFormat="1" applyFont="1" applyFill="1" applyBorder="1" applyAlignment="1" applyProtection="1">
      <protection locked="0"/>
    </xf>
    <xf numFmtId="3" fontId="9" fillId="4" borderId="25" xfId="0" applyNumberFormat="1" applyFont="1" applyFill="1" applyBorder="1" applyAlignment="1" applyProtection="1">
      <protection locked="0"/>
    </xf>
    <xf numFmtId="0" fontId="8" fillId="0" borderId="84" xfId="0" applyNumberFormat="1" applyFont="1" applyFill="1" applyBorder="1" applyAlignment="1" applyProtection="1">
      <alignment horizontal="center" vertical="center"/>
      <protection locked="0"/>
    </xf>
    <xf numFmtId="0" fontId="8" fillId="0" borderId="37" xfId="0" applyNumberFormat="1" applyFont="1" applyFill="1" applyBorder="1" applyAlignment="1" applyProtection="1">
      <alignment horizontal="center" vertical="center"/>
      <protection locked="0"/>
    </xf>
    <xf numFmtId="3" fontId="8" fillId="0" borderId="50" xfId="0" applyNumberFormat="1" applyFont="1" applyFill="1" applyBorder="1" applyAlignment="1" applyProtection="1">
      <protection locked="0"/>
    </xf>
    <xf numFmtId="3" fontId="8" fillId="0" borderId="65" xfId="0" applyNumberFormat="1" applyFont="1" applyFill="1" applyBorder="1" applyAlignment="1" applyProtection="1"/>
    <xf numFmtId="3" fontId="8" fillId="0" borderId="50" xfId="0" applyNumberFormat="1" applyFont="1" applyFill="1" applyBorder="1" applyAlignment="1" applyProtection="1"/>
    <xf numFmtId="3" fontId="8" fillId="0" borderId="92" xfId="0" applyNumberFormat="1" applyFont="1" applyFill="1" applyBorder="1" applyAlignment="1"/>
    <xf numFmtId="3" fontId="8" fillId="0" borderId="99" xfId="0" applyNumberFormat="1" applyFont="1" applyFill="1" applyBorder="1" applyAlignment="1"/>
    <xf numFmtId="0" fontId="8" fillId="4" borderId="57" xfId="0" applyNumberFormat="1" applyFont="1" applyFill="1" applyBorder="1" applyAlignment="1">
      <alignment horizontal="center" vertical="top"/>
    </xf>
    <xf numFmtId="0" fontId="9" fillId="0" borderId="62" xfId="0" applyNumberFormat="1" applyFont="1" applyFill="1" applyBorder="1" applyAlignment="1" applyProtection="1">
      <protection locked="0"/>
    </xf>
    <xf numFmtId="0" fontId="8" fillId="0" borderId="65" xfId="0" applyNumberFormat="1" applyFont="1" applyFill="1" applyBorder="1" applyAlignment="1" applyProtection="1">
      <protection locked="0"/>
    </xf>
    <xf numFmtId="0" fontId="8" fillId="0" borderId="29" xfId="0" applyNumberFormat="1" applyFont="1" applyFill="1" applyBorder="1" applyAlignment="1" applyProtection="1">
      <protection locked="0"/>
    </xf>
    <xf numFmtId="0" fontId="8" fillId="0" borderId="65" xfId="0" applyNumberFormat="1" applyFont="1" applyFill="1" applyBorder="1" applyAlignment="1" applyProtection="1">
      <alignment horizontal="center"/>
      <protection locked="0"/>
    </xf>
    <xf numFmtId="3" fontId="9" fillId="0" borderId="49" xfId="0" applyNumberFormat="1" applyFont="1" applyFill="1" applyBorder="1" applyAlignment="1" applyProtection="1"/>
    <xf numFmtId="3" fontId="8" fillId="0" borderId="49" xfId="0" applyNumberFormat="1" applyFont="1" applyFill="1" applyBorder="1" applyAlignment="1" applyProtection="1"/>
    <xf numFmtId="3" fontId="8" fillId="0" borderId="48" xfId="0" applyNumberFormat="1" applyFont="1" applyFill="1" applyBorder="1" applyAlignment="1" applyProtection="1"/>
    <xf numFmtId="3" fontId="8" fillId="0" borderId="74" xfId="0" applyNumberFormat="1" applyFont="1" applyFill="1" applyBorder="1" applyAlignment="1" applyProtection="1"/>
    <xf numFmtId="0" fontId="8" fillId="0" borderId="47" xfId="0" applyNumberFormat="1" applyFont="1" applyFill="1" applyBorder="1" applyAlignment="1"/>
    <xf numFmtId="0" fontId="23" fillId="4" borderId="20" xfId="0" applyNumberFormat="1" applyFont="1" applyFill="1" applyBorder="1" applyAlignment="1">
      <alignment horizontal="center" vertical="center"/>
    </xf>
    <xf numFmtId="0" fontId="23" fillId="4" borderId="59" xfId="0" applyNumberFormat="1" applyFont="1" applyFill="1" applyBorder="1" applyAlignment="1">
      <alignment horizontal="center" vertical="center"/>
    </xf>
    <xf numFmtId="0" fontId="23" fillId="4" borderId="59" xfId="0" applyNumberFormat="1" applyFont="1" applyFill="1" applyBorder="1" applyAlignment="1">
      <alignment vertical="center"/>
    </xf>
    <xf numFmtId="0" fontId="23" fillId="4" borderId="138" xfId="0" applyNumberFormat="1" applyFont="1" applyFill="1" applyBorder="1" applyAlignment="1">
      <alignment horizontal="center" vertical="center"/>
    </xf>
    <xf numFmtId="0" fontId="23" fillId="4" borderId="19" xfId="0" applyNumberFormat="1" applyFont="1" applyFill="1" applyBorder="1" applyAlignment="1">
      <alignment horizontal="center" vertical="center"/>
    </xf>
    <xf numFmtId="0" fontId="23" fillId="4" borderId="57" xfId="0" applyNumberFormat="1" applyFont="1" applyFill="1" applyBorder="1" applyAlignment="1">
      <alignment horizontal="center" vertical="center"/>
    </xf>
    <xf numFmtId="0" fontId="23" fillId="4" borderId="48" xfId="0" applyNumberFormat="1" applyFont="1" applyFill="1" applyBorder="1" applyAlignment="1">
      <alignment horizontal="center" vertical="center"/>
    </xf>
    <xf numFmtId="0" fontId="36" fillId="4" borderId="57" xfId="0" applyNumberFormat="1" applyFont="1" applyFill="1" applyBorder="1" applyAlignment="1">
      <alignment horizontal="center"/>
    </xf>
    <xf numFmtId="0" fontId="36" fillId="4" borderId="48" xfId="0" applyNumberFormat="1" applyFont="1" applyFill="1" applyBorder="1" applyAlignment="1">
      <alignment horizontal="center"/>
    </xf>
    <xf numFmtId="0" fontId="23" fillId="4" borderId="40" xfId="0" applyNumberFormat="1" applyFont="1" applyFill="1" applyBorder="1" applyAlignment="1">
      <alignment horizontal="center" vertical="center"/>
    </xf>
    <xf numFmtId="0" fontId="23" fillId="4" borderId="58" xfId="0" applyNumberFormat="1" applyFont="1" applyFill="1" applyBorder="1" applyAlignment="1">
      <alignment horizontal="center" vertical="center"/>
    </xf>
    <xf numFmtId="0" fontId="36" fillId="4" borderId="58" xfId="0" applyNumberFormat="1" applyFont="1" applyFill="1" applyBorder="1" applyAlignment="1">
      <alignment horizontal="center"/>
    </xf>
    <xf numFmtId="0" fontId="36" fillId="4" borderId="51" xfId="0" applyNumberFormat="1" applyFont="1" applyFill="1" applyBorder="1" applyAlignment="1">
      <alignment horizontal="center"/>
    </xf>
    <xf numFmtId="0" fontId="15" fillId="4" borderId="89" xfId="0" applyNumberFormat="1" applyFont="1" applyFill="1" applyBorder="1" applyAlignment="1">
      <alignment horizontal="center" vertical="center"/>
    </xf>
    <xf numFmtId="0" fontId="15" fillId="4" borderId="84" xfId="0" applyNumberFormat="1" applyFont="1" applyFill="1" applyBorder="1" applyAlignment="1">
      <alignment horizontal="left" vertical="center"/>
    </xf>
    <xf numFmtId="0" fontId="15" fillId="4" borderId="84" xfId="0" applyNumberFormat="1" applyFont="1" applyFill="1" applyBorder="1" applyAlignment="1">
      <alignment horizontal="center" vertical="center"/>
    </xf>
    <xf numFmtId="0" fontId="15" fillId="4" borderId="90" xfId="0" applyNumberFormat="1" applyFont="1" applyFill="1" applyBorder="1" applyAlignment="1">
      <alignment horizontal="center" vertical="center"/>
    </xf>
    <xf numFmtId="0" fontId="15" fillId="4" borderId="37" xfId="0" applyNumberFormat="1" applyFont="1" applyFill="1" applyBorder="1" applyAlignment="1">
      <alignment horizontal="left" vertical="center"/>
    </xf>
    <xf numFmtId="0" fontId="15" fillId="4" borderId="91" xfId="0" applyNumberFormat="1" applyFont="1" applyFill="1" applyBorder="1" applyAlignment="1">
      <alignment horizontal="center" vertical="center"/>
    </xf>
    <xf numFmtId="0" fontId="15" fillId="4" borderId="92" xfId="0" applyNumberFormat="1" applyFont="1" applyFill="1" applyBorder="1" applyAlignment="1">
      <alignment horizontal="left" vertical="center"/>
    </xf>
    <xf numFmtId="0" fontId="15" fillId="4" borderId="80" xfId="0" applyNumberFormat="1" applyFont="1" applyFill="1" applyBorder="1" applyAlignment="1">
      <alignment horizontal="center" vertical="center"/>
    </xf>
    <xf numFmtId="0" fontId="15" fillId="4" borderId="57" xfId="0" applyNumberFormat="1" applyFont="1" applyFill="1" applyBorder="1" applyAlignment="1">
      <alignment horizontal="center" vertical="center"/>
    </xf>
    <xf numFmtId="0" fontId="15" fillId="4" borderId="58" xfId="0" applyNumberFormat="1" applyFont="1" applyFill="1" applyBorder="1" applyAlignment="1">
      <alignment horizontal="center" vertical="center"/>
    </xf>
    <xf numFmtId="0" fontId="15" fillId="4" borderId="57" xfId="0" applyNumberFormat="1" applyFont="1" applyFill="1" applyBorder="1" applyAlignment="1">
      <alignment horizontal="center"/>
    </xf>
    <xf numFmtId="0" fontId="15" fillId="4" borderId="58" xfId="0" applyNumberFormat="1" applyFont="1" applyFill="1" applyBorder="1" applyAlignment="1">
      <alignment horizontal="center"/>
    </xf>
    <xf numFmtId="0" fontId="15" fillId="4" borderId="84" xfId="0" applyNumberFormat="1" applyFont="1" applyFill="1" applyBorder="1" applyAlignment="1"/>
    <xf numFmtId="0" fontId="15" fillId="4" borderId="84" xfId="0" applyNumberFormat="1" applyFont="1" applyFill="1" applyBorder="1" applyAlignment="1">
      <alignment horizontal="center"/>
    </xf>
    <xf numFmtId="0" fontId="35" fillId="4" borderId="15" xfId="0" applyNumberFormat="1" applyFont="1" applyFill="1" applyBorder="1" applyAlignment="1"/>
    <xf numFmtId="0" fontId="35" fillId="4" borderId="16" xfId="0" applyNumberFormat="1" applyFont="1" applyFill="1" applyBorder="1" applyAlignment="1"/>
    <xf numFmtId="0" fontId="35" fillId="4" borderId="16" xfId="0" applyNumberFormat="1" applyFont="1" applyFill="1" applyBorder="1" applyAlignment="1">
      <alignment horizontal="center"/>
    </xf>
    <xf numFmtId="0" fontId="35" fillId="4" borderId="66" xfId="0" applyNumberFormat="1" applyFont="1" applyFill="1" applyBorder="1" applyAlignment="1">
      <alignment horizontal="center"/>
    </xf>
    <xf numFmtId="0" fontId="22" fillId="0" borderId="10" xfId="0" applyNumberFormat="1" applyFont="1" applyFill="1" applyBorder="1" applyAlignment="1"/>
    <xf numFmtId="165" fontId="22" fillId="0" borderId="0" xfId="0" applyNumberFormat="1" applyFont="1" applyFill="1" applyAlignment="1">
      <alignment horizontal="center"/>
    </xf>
    <xf numFmtId="0" fontId="23" fillId="4" borderId="59" xfId="0" applyNumberFormat="1" applyFont="1" applyFill="1" applyBorder="1" applyAlignment="1">
      <alignment horizontal="center"/>
    </xf>
    <xf numFmtId="0" fontId="23" fillId="4" borderId="57" xfId="0" applyNumberFormat="1" applyFont="1" applyFill="1" applyBorder="1" applyAlignment="1">
      <alignment horizontal="center"/>
    </xf>
    <xf numFmtId="0" fontId="15" fillId="4" borderId="37" xfId="0" applyNumberFormat="1" applyFont="1" applyFill="1" applyBorder="1" applyAlignment="1" applyProtection="1">
      <alignment horizontal="center" vertical="center"/>
      <protection locked="0"/>
    </xf>
    <xf numFmtId="0" fontId="15" fillId="4" borderId="37" xfId="0" applyNumberFormat="1" applyFont="1" applyFill="1" applyBorder="1" applyAlignment="1" applyProtection="1">
      <alignment horizontal="center"/>
      <protection locked="0"/>
    </xf>
    <xf numFmtId="0" fontId="15" fillId="4" borderId="37" xfId="0" applyNumberFormat="1" applyFont="1" applyFill="1" applyBorder="1" applyAlignment="1" applyProtection="1">
      <protection locked="0"/>
    </xf>
    <xf numFmtId="0" fontId="15" fillId="4" borderId="49" xfId="0" applyNumberFormat="1" applyFont="1" applyFill="1" applyBorder="1" applyAlignment="1" applyProtection="1">
      <alignment horizontal="center"/>
      <protection locked="0"/>
    </xf>
    <xf numFmtId="0" fontId="15" fillId="4" borderId="84" xfId="0" applyNumberFormat="1" applyFont="1" applyFill="1" applyBorder="1" applyAlignment="1" applyProtection="1">
      <alignment horizontal="center" vertical="center"/>
      <protection locked="0"/>
    </xf>
    <xf numFmtId="0" fontId="22" fillId="4" borderId="84" xfId="0" applyNumberFormat="1" applyFont="1" applyFill="1" applyBorder="1" applyAlignment="1" applyProtection="1">
      <alignment horizontal="center"/>
      <protection locked="0"/>
    </xf>
    <xf numFmtId="0" fontId="22" fillId="4" borderId="84" xfId="0" applyNumberFormat="1" applyFont="1" applyFill="1" applyBorder="1" applyAlignment="1" applyProtection="1">
      <protection locked="0"/>
    </xf>
    <xf numFmtId="0" fontId="22" fillId="4" borderId="130" xfId="0" applyNumberFormat="1" applyFont="1" applyFill="1" applyBorder="1" applyAlignment="1" applyProtection="1">
      <alignment horizontal="center"/>
      <protection locked="0"/>
    </xf>
    <xf numFmtId="0" fontId="15" fillId="4" borderId="37" xfId="0" applyNumberFormat="1" applyFont="1" applyFill="1" applyBorder="1" applyAlignment="1" applyProtection="1">
      <alignment horizontal="center" vertical="top"/>
      <protection locked="0"/>
    </xf>
    <xf numFmtId="0" fontId="15" fillId="4" borderId="49" xfId="0" applyNumberFormat="1" applyFont="1" applyFill="1" applyBorder="1" applyAlignment="1" applyProtection="1">
      <alignment horizontal="center" vertical="top"/>
      <protection locked="0"/>
    </xf>
    <xf numFmtId="0" fontId="22" fillId="4" borderId="37" xfId="0" applyNumberFormat="1" applyFont="1" applyFill="1" applyBorder="1" applyAlignment="1" applyProtection="1">
      <alignment horizontal="center"/>
      <protection locked="0"/>
    </xf>
    <xf numFmtId="0" fontId="22" fillId="4" borderId="37" xfId="0" applyNumberFormat="1" applyFont="1" applyFill="1" applyBorder="1" applyAlignment="1" applyProtection="1">
      <protection locked="0"/>
    </xf>
    <xf numFmtId="0" fontId="22" fillId="4" borderId="49" xfId="0" applyNumberFormat="1" applyFont="1" applyFill="1" applyBorder="1" applyAlignment="1" applyProtection="1">
      <alignment horizontal="center"/>
      <protection locked="0"/>
    </xf>
    <xf numFmtId="0" fontId="15" fillId="4" borderId="49" xfId="0" applyNumberFormat="1" applyFont="1" applyFill="1" applyBorder="1" applyAlignment="1" applyProtection="1">
      <protection locked="0"/>
    </xf>
    <xf numFmtId="0" fontId="15" fillId="4" borderId="99" xfId="0" applyNumberFormat="1" applyFont="1" applyFill="1" applyBorder="1" applyAlignment="1" applyProtection="1">
      <alignment horizontal="center"/>
      <protection locked="0"/>
    </xf>
    <xf numFmtId="0" fontId="15" fillId="5" borderId="92" xfId="0" applyNumberFormat="1" applyFont="1" applyFill="1" applyBorder="1" applyAlignment="1" applyProtection="1">
      <alignment horizontal="center" vertical="center"/>
      <protection locked="0"/>
    </xf>
    <xf numFmtId="0" fontId="15" fillId="5" borderId="92" xfId="0" applyNumberFormat="1" applyFont="1" applyFill="1" applyBorder="1" applyAlignment="1" applyProtection="1">
      <alignment horizontal="center"/>
      <protection locked="0"/>
    </xf>
    <xf numFmtId="0" fontId="15" fillId="5" borderId="92" xfId="0" applyNumberFormat="1" applyFont="1" applyFill="1" applyBorder="1" applyAlignment="1" applyProtection="1">
      <protection locked="0"/>
    </xf>
    <xf numFmtId="0" fontId="15" fillId="4" borderId="37" xfId="0" applyNumberFormat="1" applyFont="1" applyFill="1" applyBorder="1" applyAlignment="1" applyProtection="1">
      <alignment vertical="center"/>
      <protection locked="0"/>
    </xf>
    <xf numFmtId="0" fontId="15" fillId="5" borderId="37" xfId="0" applyNumberFormat="1" applyFont="1" applyFill="1" applyBorder="1" applyAlignment="1" applyProtection="1">
      <alignment horizontal="center" vertical="center"/>
      <protection locked="0"/>
    </xf>
    <xf numFmtId="0" fontId="22" fillId="5" borderId="37" xfId="0" applyNumberFormat="1" applyFont="1" applyFill="1" applyBorder="1" applyAlignment="1" applyProtection="1">
      <protection locked="0"/>
    </xf>
    <xf numFmtId="0" fontId="22" fillId="5" borderId="37" xfId="0" applyNumberFormat="1" applyFont="1" applyFill="1" applyBorder="1" applyAlignment="1" applyProtection="1">
      <alignment horizontal="center"/>
      <protection locked="0"/>
    </xf>
    <xf numFmtId="0" fontId="15" fillId="4" borderId="37" xfId="0" applyNumberFormat="1" applyFont="1" applyFill="1" applyBorder="1" applyAlignment="1" applyProtection="1">
      <alignment horizontal="left" vertical="center"/>
      <protection locked="0"/>
    </xf>
    <xf numFmtId="0" fontId="15" fillId="4" borderId="37" xfId="0" applyNumberFormat="1" applyFont="1" applyFill="1" applyBorder="1" applyAlignment="1" applyProtection="1">
      <alignment horizontal="left"/>
      <protection locked="0"/>
    </xf>
    <xf numFmtId="165" fontId="22" fillId="0" borderId="0" xfId="0" applyNumberFormat="1" applyFont="1" applyFill="1" applyAlignment="1">
      <alignment horizontal="center" wrapText="1"/>
    </xf>
    <xf numFmtId="3" fontId="22" fillId="0" borderId="49" xfId="0" applyNumberFormat="1" applyFont="1" applyFill="1" applyBorder="1" applyAlignment="1">
      <alignment wrapText="1"/>
    </xf>
    <xf numFmtId="3" fontId="35" fillId="0" borderId="66" xfId="0" applyNumberFormat="1" applyFont="1" applyFill="1" applyBorder="1" applyAlignment="1">
      <alignment wrapText="1"/>
    </xf>
    <xf numFmtId="3" fontId="22" fillId="0" borderId="130" xfId="0" applyNumberFormat="1" applyFont="1" applyFill="1" applyBorder="1" applyAlignment="1" applyProtection="1">
      <alignment wrapText="1"/>
      <protection locked="0"/>
    </xf>
    <xf numFmtId="0" fontId="15" fillId="0" borderId="37" xfId="0" applyNumberFormat="1" applyFont="1" applyFill="1" applyBorder="1" applyAlignment="1" applyProtection="1">
      <alignment horizontal="left" vertical="center" wrapText="1"/>
      <protection locked="0"/>
    </xf>
    <xf numFmtId="0" fontId="15" fillId="0" borderId="37" xfId="0" applyNumberFormat="1" applyFont="1" applyFill="1" applyBorder="1" applyAlignment="1" applyProtection="1">
      <alignment horizontal="center" vertical="center" wrapText="1"/>
      <protection locked="0"/>
    </xf>
    <xf numFmtId="3" fontId="15" fillId="0" borderId="49" xfId="0" applyNumberFormat="1" applyFont="1" applyFill="1" applyBorder="1" applyAlignment="1" applyProtection="1">
      <alignment wrapText="1"/>
      <protection locked="0"/>
    </xf>
    <xf numFmtId="3" fontId="22" fillId="0" borderId="49" xfId="0" applyNumberFormat="1" applyFont="1" applyFill="1" applyBorder="1" applyAlignment="1" applyProtection="1">
      <alignment wrapText="1"/>
      <protection locked="0"/>
    </xf>
    <xf numFmtId="0" fontId="15" fillId="0" borderId="37" xfId="0" applyNumberFormat="1" applyFont="1" applyFill="1" applyBorder="1" applyAlignment="1" applyProtection="1">
      <alignment horizontal="left" wrapText="1"/>
      <protection locked="0"/>
    </xf>
    <xf numFmtId="0" fontId="15" fillId="0" borderId="37" xfId="0" applyNumberFormat="1" applyFont="1" applyFill="1" applyBorder="1" applyAlignment="1" applyProtection="1">
      <alignment horizontal="left" vertical="center" wrapText="1"/>
    </xf>
    <xf numFmtId="0" fontId="15" fillId="0" borderId="37" xfId="0" applyNumberFormat="1" applyFont="1" applyFill="1" applyBorder="1" applyAlignment="1">
      <alignment horizontal="left" vertical="center" wrapText="1" indent="1"/>
    </xf>
    <xf numFmtId="0" fontId="15" fillId="4" borderId="90" xfId="0" applyNumberFormat="1" applyFont="1" applyFill="1" applyBorder="1" applyAlignment="1">
      <alignment horizontal="center" vertical="center" wrapText="1"/>
    </xf>
    <xf numFmtId="0" fontId="15" fillId="4" borderId="37" xfId="0" applyNumberFormat="1" applyFont="1" applyFill="1" applyBorder="1" applyAlignment="1">
      <alignment horizontal="left" vertical="center" wrapText="1"/>
    </xf>
    <xf numFmtId="3" fontId="22" fillId="4" borderId="49" xfId="0" applyNumberFormat="1" applyFont="1" applyFill="1" applyBorder="1" applyAlignment="1">
      <alignment wrapText="1"/>
    </xf>
    <xf numFmtId="3" fontId="9" fillId="0" borderId="131" xfId="0" applyNumberFormat="1" applyFont="1" applyFill="1" applyBorder="1" applyAlignment="1" applyProtection="1">
      <protection locked="0"/>
    </xf>
    <xf numFmtId="0" fontId="11" fillId="4" borderId="57" xfId="0" applyNumberFormat="1" applyFont="1" applyFill="1" applyBorder="1" applyAlignment="1">
      <alignment horizontal="center" vertical="center" wrapText="1"/>
    </xf>
    <xf numFmtId="0" fontId="9" fillId="4" borderId="80" xfId="0" applyNumberFormat="1" applyFont="1" applyFill="1" applyBorder="1" applyAlignment="1">
      <alignment horizontal="left"/>
    </xf>
    <xf numFmtId="0" fontId="9" fillId="4" borderId="94" xfId="0" applyNumberFormat="1" applyFont="1" applyFill="1" applyBorder="1" applyAlignment="1">
      <alignment horizontal="left"/>
    </xf>
    <xf numFmtId="0" fontId="9" fillId="4" borderId="100" xfId="0" applyNumberFormat="1" applyFont="1" applyFill="1" applyBorder="1" applyAlignment="1">
      <alignment horizontal="center"/>
    </xf>
    <xf numFmtId="0" fontId="9" fillId="4" borderId="0" xfId="0" applyNumberFormat="1" applyFont="1" applyFill="1" applyBorder="1" applyAlignment="1"/>
    <xf numFmtId="0" fontId="9" fillId="4" borderId="28" xfId="0" applyNumberFormat="1" applyFont="1" applyFill="1" applyBorder="1" applyAlignment="1">
      <alignment horizontal="center"/>
    </xf>
    <xf numFmtId="0" fontId="9" fillId="4" borderId="0" xfId="0" applyNumberFormat="1" applyFont="1" applyFill="1" applyBorder="1" applyAlignment="1">
      <alignment horizontal="left"/>
    </xf>
    <xf numFmtId="0" fontId="8" fillId="4" borderId="98" xfId="0" applyNumberFormat="1" applyFont="1" applyFill="1" applyBorder="1" applyAlignment="1"/>
    <xf numFmtId="0" fontId="9" fillId="4" borderId="72" xfId="0" applyNumberFormat="1" applyFont="1" applyFill="1" applyBorder="1" applyAlignment="1">
      <alignment horizontal="center"/>
    </xf>
    <xf numFmtId="0" fontId="11" fillId="4" borderId="8" xfId="0" applyNumberFormat="1" applyFont="1" applyFill="1" applyBorder="1" applyAlignment="1">
      <alignment horizontal="center" vertical="center" wrapText="1"/>
    </xf>
    <xf numFmtId="0" fontId="8" fillId="4" borderId="47" xfId="0" applyNumberFormat="1" applyFont="1" applyFill="1" applyBorder="1" applyAlignment="1">
      <alignment horizontal="left" vertical="center"/>
    </xf>
    <xf numFmtId="0" fontId="9" fillId="4" borderId="47" xfId="0" applyNumberFormat="1" applyFont="1" applyFill="1" applyBorder="1" applyAlignment="1"/>
    <xf numFmtId="0" fontId="9" fillId="4" borderId="57" xfId="0" applyNumberFormat="1" applyFont="1" applyFill="1" applyBorder="1" applyAlignment="1" applyProtection="1">
      <protection locked="0"/>
    </xf>
    <xf numFmtId="0" fontId="9" fillId="4" borderId="0" xfId="0" applyNumberFormat="1" applyFont="1" applyFill="1" applyBorder="1" applyAlignment="1" applyProtection="1">
      <protection locked="0"/>
    </xf>
    <xf numFmtId="0" fontId="9" fillId="4" borderId="57" xfId="0" applyNumberFormat="1" applyFont="1" applyFill="1" applyBorder="1" applyAlignment="1" applyProtection="1">
      <alignment horizontal="center"/>
      <protection locked="0"/>
    </xf>
    <xf numFmtId="0" fontId="9" fillId="4" borderId="28" xfId="0" applyNumberFormat="1" applyFont="1" applyFill="1" applyBorder="1" applyAlignment="1" applyProtection="1">
      <alignment horizontal="center"/>
      <protection locked="0"/>
    </xf>
    <xf numFmtId="0" fontId="9" fillId="4" borderId="48" xfId="0" applyNumberFormat="1" applyFont="1" applyFill="1" applyBorder="1" applyAlignment="1" applyProtection="1">
      <alignment horizontal="center"/>
      <protection locked="0"/>
    </xf>
    <xf numFmtId="0" fontId="8" fillId="4" borderId="24" xfId="0" applyNumberFormat="1" applyFont="1" applyFill="1" applyBorder="1" applyAlignment="1" applyProtection="1">
      <protection locked="0"/>
    </xf>
    <xf numFmtId="3" fontId="9" fillId="4" borderId="27" xfId="0" applyNumberFormat="1" applyFont="1" applyFill="1" applyBorder="1" applyAlignment="1" applyProtection="1">
      <protection locked="0"/>
    </xf>
    <xf numFmtId="3" fontId="9" fillId="4" borderId="76" xfId="0" applyNumberFormat="1" applyFont="1" applyFill="1" applyBorder="1" applyAlignment="1" applyProtection="1">
      <protection locked="0"/>
    </xf>
    <xf numFmtId="3" fontId="8" fillId="4" borderId="24" xfId="0" applyNumberFormat="1" applyFont="1" applyFill="1" applyBorder="1" applyAlignment="1" applyProtection="1">
      <protection locked="0"/>
    </xf>
    <xf numFmtId="3" fontId="8" fillId="4" borderId="75" xfId="0" applyNumberFormat="1" applyFont="1" applyFill="1" applyBorder="1" applyAlignment="1" applyProtection="1">
      <protection locked="0"/>
    </xf>
    <xf numFmtId="3" fontId="8" fillId="4" borderId="139" xfId="0" applyNumberFormat="1" applyFont="1" applyFill="1" applyBorder="1" applyAlignment="1" applyProtection="1">
      <protection locked="0"/>
    </xf>
    <xf numFmtId="3" fontId="8" fillId="4" borderId="140" xfId="0" applyNumberFormat="1" applyFont="1" applyFill="1" applyBorder="1" applyAlignment="1"/>
    <xf numFmtId="3" fontId="9" fillId="4" borderId="27" xfId="0" applyNumberFormat="1" applyFont="1" applyFill="1" applyBorder="1" applyAlignment="1"/>
    <xf numFmtId="3" fontId="9" fillId="4" borderId="76" xfId="0" applyNumberFormat="1" applyFont="1" applyFill="1" applyBorder="1" applyAlignment="1"/>
    <xf numFmtId="3" fontId="9" fillId="4" borderId="24" xfId="0" applyNumberFormat="1" applyFont="1" applyFill="1" applyBorder="1" applyAlignment="1"/>
    <xf numFmtId="3" fontId="9" fillId="4" borderId="75" xfId="0" applyNumberFormat="1" applyFont="1" applyFill="1" applyBorder="1" applyAlignment="1"/>
    <xf numFmtId="3" fontId="8" fillId="4" borderId="24" xfId="0" applyNumberFormat="1" applyFont="1" applyFill="1" applyBorder="1" applyAlignment="1"/>
    <xf numFmtId="3" fontId="8" fillId="4" borderId="75" xfId="0" applyNumberFormat="1" applyFont="1" applyFill="1" applyBorder="1" applyAlignment="1"/>
    <xf numFmtId="3" fontId="8" fillId="4" borderId="139" xfId="0" applyNumberFormat="1" applyFont="1" applyFill="1" applyBorder="1" applyAlignment="1"/>
    <xf numFmtId="3" fontId="8" fillId="4" borderId="141" xfId="0" applyNumberFormat="1" applyFont="1" applyFill="1" applyBorder="1" applyAlignment="1"/>
    <xf numFmtId="3" fontId="8" fillId="4" borderId="0" xfId="0" applyNumberFormat="1" applyFont="1" applyFill="1" applyBorder="1" applyAlignment="1"/>
    <xf numFmtId="3" fontId="8" fillId="4" borderId="28" xfId="0" applyNumberFormat="1" applyFont="1" applyFill="1" applyBorder="1" applyAlignment="1"/>
    <xf numFmtId="3" fontId="9" fillId="4" borderId="10" xfId="0" applyNumberFormat="1" applyFont="1" applyFill="1" applyBorder="1" applyAlignment="1"/>
    <xf numFmtId="3" fontId="9" fillId="4" borderId="72" xfId="0" applyNumberFormat="1" applyFont="1" applyFill="1" applyBorder="1" applyAlignment="1"/>
    <xf numFmtId="0" fontId="9" fillId="4" borderId="142" xfId="0" applyNumberFormat="1" applyFont="1" applyFill="1" applyBorder="1" applyAlignment="1" applyProtection="1">
      <alignment horizontal="left"/>
      <protection locked="0"/>
    </xf>
    <xf numFmtId="0" fontId="9" fillId="4" borderId="46" xfId="0" applyNumberFormat="1" applyFont="1" applyFill="1" applyBorder="1" applyAlignment="1" applyProtection="1">
      <alignment horizontal="left"/>
      <protection locked="0"/>
    </xf>
    <xf numFmtId="0" fontId="9" fillId="4" borderId="75" xfId="0" applyNumberFormat="1" applyFont="1" applyFill="1" applyBorder="1" applyAlignment="1" applyProtection="1">
      <protection locked="0"/>
    </xf>
    <xf numFmtId="0" fontId="9" fillId="4" borderId="24" xfId="0" applyNumberFormat="1" applyFont="1" applyFill="1" applyBorder="1" applyAlignment="1" applyProtection="1">
      <protection locked="0"/>
    </xf>
    <xf numFmtId="0" fontId="8" fillId="4" borderId="28" xfId="0" applyNumberFormat="1" applyFont="1" applyFill="1" applyBorder="1" applyAlignment="1" applyProtection="1">
      <alignment horizontal="center" vertical="center"/>
      <protection locked="0"/>
    </xf>
    <xf numFmtId="0" fontId="9" fillId="4" borderId="0" xfId="0" applyNumberFormat="1" applyFont="1" applyFill="1" applyBorder="1" applyAlignment="1" applyProtection="1">
      <alignment horizontal="center"/>
      <protection locked="0"/>
    </xf>
    <xf numFmtId="0" fontId="9" fillId="5" borderId="47" xfId="0" applyNumberFormat="1" applyFont="1" applyFill="1" applyBorder="1" applyAlignment="1">
      <alignment horizontal="center"/>
    </xf>
    <xf numFmtId="0" fontId="9" fillId="4" borderId="11" xfId="0" applyNumberFormat="1" applyFont="1" applyFill="1" applyBorder="1" applyAlignment="1">
      <alignment horizontal="center"/>
    </xf>
    <xf numFmtId="0" fontId="8" fillId="4" borderId="143" xfId="0" applyNumberFormat="1" applyFont="1" applyFill="1" applyBorder="1" applyAlignment="1">
      <alignment horizontal="center" vertical="center"/>
    </xf>
    <xf numFmtId="0" fontId="8" fillId="4" borderId="22" xfId="0" applyNumberFormat="1" applyFont="1" applyFill="1" applyBorder="1" applyAlignment="1">
      <alignment horizontal="center" vertical="center"/>
    </xf>
    <xf numFmtId="0" fontId="9" fillId="4" borderId="22" xfId="0" applyNumberFormat="1" applyFont="1" applyFill="1" applyBorder="1" applyAlignment="1"/>
    <xf numFmtId="0" fontId="9" fillId="4" borderId="22" xfId="0" applyNumberFormat="1" applyFont="1" applyFill="1" applyBorder="1" applyAlignment="1">
      <alignment horizontal="center"/>
    </xf>
    <xf numFmtId="0" fontId="9" fillId="4" borderId="23" xfId="0" applyNumberFormat="1" applyFont="1" applyFill="1" applyBorder="1" applyAlignment="1">
      <alignment horizontal="center"/>
    </xf>
    <xf numFmtId="0" fontId="8" fillId="5" borderId="105" xfId="0" applyNumberFormat="1" applyFont="1" applyFill="1" applyBorder="1" applyAlignment="1"/>
    <xf numFmtId="3" fontId="9" fillId="0" borderId="130" xfId="0" applyNumberFormat="1" applyFont="1" applyFill="1" applyBorder="1" applyAlignment="1" applyProtection="1"/>
    <xf numFmtId="0" fontId="9" fillId="0" borderId="57" xfId="0" applyNumberFormat="1" applyFont="1" applyFill="1" applyBorder="1" applyAlignment="1" applyProtection="1">
      <alignment horizontal="center"/>
      <protection locked="0"/>
    </xf>
    <xf numFmtId="0" fontId="9" fillId="0" borderId="48" xfId="0" applyNumberFormat="1" applyFont="1" applyFill="1" applyBorder="1" applyAlignment="1" applyProtection="1">
      <alignment horizontal="center"/>
      <protection locked="0"/>
    </xf>
    <xf numFmtId="0" fontId="8" fillId="0" borderId="47" xfId="0" applyNumberFormat="1" applyFont="1" applyFill="1" applyBorder="1" applyAlignment="1">
      <alignment horizontal="center"/>
    </xf>
    <xf numFmtId="0" fontId="8" fillId="0" borderId="60" xfId="0" applyNumberFormat="1" applyFont="1" applyFill="1" applyBorder="1" applyAlignment="1">
      <alignment horizontal="center"/>
    </xf>
    <xf numFmtId="0" fontId="1" fillId="0" borderId="144" xfId="0" applyNumberFormat="1" applyFont="1" applyFill="1" applyBorder="1" applyAlignment="1">
      <alignment horizontal="center"/>
    </xf>
    <xf numFmtId="0" fontId="9" fillId="0" borderId="80" xfId="0" applyNumberFormat="1" applyFont="1" applyFill="1" applyBorder="1" applyAlignment="1" applyProtection="1">
      <alignment horizontal="center"/>
      <protection locked="0"/>
    </xf>
    <xf numFmtId="0" fontId="8" fillId="0" borderId="57" xfId="0" applyNumberFormat="1" applyFont="1" applyFill="1" applyBorder="1" applyAlignment="1" applyProtection="1">
      <alignment horizontal="center"/>
      <protection locked="0"/>
    </xf>
    <xf numFmtId="0" fontId="8" fillId="0" borderId="62" xfId="0" applyNumberFormat="1" applyFont="1" applyFill="1" applyBorder="1" applyAlignment="1" applyProtection="1">
      <alignment horizontal="center"/>
      <protection locked="0"/>
    </xf>
    <xf numFmtId="0" fontId="8" fillId="0" borderId="44" xfId="0" applyNumberFormat="1" applyFont="1" applyFill="1" applyBorder="1" applyAlignment="1">
      <alignment horizontal="center"/>
    </xf>
    <xf numFmtId="0" fontId="9" fillId="0" borderId="145" xfId="0" applyNumberFormat="1" applyFont="1" applyFill="1" applyBorder="1" applyAlignment="1"/>
    <xf numFmtId="0" fontId="8" fillId="4" borderId="3"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2" xfId="0" applyNumberFormat="1" applyFont="1" applyFill="1" applyBorder="1" applyAlignment="1">
      <alignment vertical="center"/>
    </xf>
    <xf numFmtId="0" fontId="8" fillId="4" borderId="7" xfId="0" applyNumberFormat="1" applyFont="1" applyFill="1" applyBorder="1" applyAlignment="1">
      <alignment horizontal="center" vertical="center"/>
    </xf>
    <xf numFmtId="0" fontId="9" fillId="4" borderId="37" xfId="0" applyNumberFormat="1" applyFont="1" applyFill="1" applyBorder="1" applyAlignment="1" applyProtection="1">
      <alignment horizontal="left"/>
      <protection locked="0"/>
    </xf>
    <xf numFmtId="0" fontId="8" fillId="4" borderId="37" xfId="0" applyNumberFormat="1" applyFont="1" applyFill="1" applyBorder="1" applyAlignment="1" applyProtection="1">
      <alignment horizontal="left"/>
      <protection locked="0"/>
    </xf>
    <xf numFmtId="0" fontId="11" fillId="4" borderId="138" xfId="0" applyNumberFormat="1" applyFont="1" applyFill="1" applyBorder="1" applyAlignment="1">
      <alignment horizontal="center" vertical="center"/>
    </xf>
    <xf numFmtId="0" fontId="11" fillId="4" borderId="48" xfId="0" applyNumberFormat="1" applyFont="1" applyFill="1" applyBorder="1" applyAlignment="1">
      <alignment horizontal="center" vertical="center"/>
    </xf>
    <xf numFmtId="3" fontId="8" fillId="4" borderId="31" xfId="0" applyNumberFormat="1" applyFont="1" applyFill="1" applyBorder="1" applyAlignment="1" applyProtection="1">
      <protection locked="0"/>
    </xf>
    <xf numFmtId="3" fontId="8" fillId="0" borderId="0" xfId="0" applyNumberFormat="1" applyFont="1" applyFill="1" applyBorder="1" applyAlignment="1"/>
    <xf numFmtId="3" fontId="9" fillId="0" borderId="72" xfId="0" applyNumberFormat="1" applyFont="1" applyFill="1" applyBorder="1" applyAlignment="1"/>
    <xf numFmtId="3" fontId="8" fillId="0" borderId="0" xfId="0" applyNumberFormat="1" applyFont="1" applyFill="1" applyBorder="1" applyAlignment="1" applyProtection="1">
      <protection locked="0"/>
    </xf>
    <xf numFmtId="3" fontId="9" fillId="0" borderId="72" xfId="0" applyNumberFormat="1" applyFont="1" applyFill="1" applyBorder="1" applyAlignment="1" applyProtection="1"/>
    <xf numFmtId="3" fontId="9" fillId="0" borderId="71" xfId="0" applyNumberFormat="1" applyFont="1" applyFill="1" applyBorder="1" applyAlignment="1" applyProtection="1"/>
    <xf numFmtId="3" fontId="9" fillId="0" borderId="74" xfId="0" applyNumberFormat="1" applyFont="1" applyFill="1" applyBorder="1" applyAlignment="1" applyProtection="1"/>
    <xf numFmtId="0" fontId="11" fillId="4" borderId="59" xfId="0" quotePrefix="1" applyNumberFormat="1" applyFont="1" applyFill="1" applyBorder="1" applyAlignment="1">
      <alignment horizontal="center" vertical="center"/>
    </xf>
    <xf numFmtId="0" fontId="11" fillId="4" borderId="7" xfId="0" quotePrefix="1" applyNumberFormat="1" applyFont="1" applyFill="1" applyBorder="1" applyAlignment="1">
      <alignment horizontal="center" vertical="center"/>
    </xf>
    <xf numFmtId="3" fontId="9" fillId="7" borderId="37" xfId="0" applyNumberFormat="1" applyFont="1" applyFill="1" applyBorder="1" applyAlignment="1" applyProtection="1">
      <protection locked="0"/>
    </xf>
    <xf numFmtId="3" fontId="9" fillId="7" borderId="49" xfId="0" applyNumberFormat="1" applyFont="1" applyFill="1" applyBorder="1" applyAlignment="1" applyProtection="1">
      <protection locked="0"/>
    </xf>
    <xf numFmtId="3" fontId="9" fillId="4" borderId="24" xfId="0" applyNumberFormat="1" applyFont="1" applyFill="1" applyBorder="1" applyAlignment="1" applyProtection="1">
      <protection locked="0"/>
    </xf>
    <xf numFmtId="3" fontId="8" fillId="7" borderId="37" xfId="0" applyNumberFormat="1" applyFont="1" applyFill="1" applyBorder="1" applyAlignment="1" applyProtection="1">
      <protection locked="0"/>
    </xf>
    <xf numFmtId="3" fontId="8" fillId="7" borderId="49" xfId="0" applyNumberFormat="1" applyFont="1" applyFill="1" applyBorder="1" applyAlignment="1" applyProtection="1">
      <protection locked="0"/>
    </xf>
    <xf numFmtId="0" fontId="9" fillId="4" borderId="34" xfId="0" applyNumberFormat="1" applyFont="1" applyFill="1" applyBorder="1" applyAlignment="1" applyProtection="1">
      <protection locked="0"/>
    </xf>
    <xf numFmtId="0" fontId="8" fillId="7" borderId="37" xfId="0" applyNumberFormat="1" applyFont="1" applyFill="1" applyBorder="1" applyAlignment="1">
      <alignment horizontal="center"/>
    </xf>
    <xf numFmtId="0" fontId="9" fillId="7" borderId="37" xfId="0" applyNumberFormat="1" applyFont="1" applyFill="1" applyBorder="1" applyAlignment="1">
      <alignment horizontal="center"/>
    </xf>
    <xf numFmtId="0" fontId="9" fillId="0" borderId="0" xfId="0" applyNumberFormat="1" applyFont="1" applyFill="1" applyAlignment="1">
      <alignment horizontal="right" wrapText="1"/>
    </xf>
    <xf numFmtId="165" fontId="9" fillId="0" borderId="0" xfId="0" applyNumberFormat="1" applyFont="1" applyFill="1" applyAlignment="1">
      <alignment wrapText="1"/>
    </xf>
    <xf numFmtId="0" fontId="8" fillId="4" borderId="84" xfId="0" applyNumberFormat="1" applyFont="1" applyFill="1" applyBorder="1" applyAlignment="1">
      <alignment horizontal="center" vertical="center" wrapText="1"/>
    </xf>
    <xf numFmtId="0" fontId="9" fillId="4" borderId="84" xfId="0" applyNumberFormat="1" applyFont="1" applyFill="1" applyBorder="1" applyAlignment="1">
      <alignment horizontal="center" wrapText="1"/>
    </xf>
    <xf numFmtId="0" fontId="9" fillId="4" borderId="130" xfId="0" applyNumberFormat="1" applyFont="1" applyFill="1" applyBorder="1" applyAlignment="1">
      <alignment horizontal="center" wrapText="1"/>
    </xf>
    <xf numFmtId="0" fontId="8" fillId="4" borderId="37" xfId="0" applyNumberFormat="1" applyFont="1" applyFill="1" applyBorder="1" applyAlignment="1">
      <alignment horizontal="center" vertical="center" wrapText="1"/>
    </xf>
    <xf numFmtId="0" fontId="8" fillId="4" borderId="37" xfId="0" applyNumberFormat="1" applyFont="1" applyFill="1" applyBorder="1" applyAlignment="1">
      <alignment horizontal="center" wrapText="1"/>
    </xf>
    <xf numFmtId="0" fontId="8" fillId="4" borderId="49" xfId="0" applyNumberFormat="1" applyFont="1" applyFill="1" applyBorder="1" applyAlignment="1">
      <alignment horizontal="center" wrapText="1"/>
    </xf>
    <xf numFmtId="0" fontId="8" fillId="0" borderId="37" xfId="0" applyNumberFormat="1" applyFont="1" applyFill="1" applyBorder="1" applyAlignment="1" applyProtection="1">
      <alignment horizontal="left" vertical="center" wrapText="1"/>
      <protection locked="0"/>
    </xf>
    <xf numFmtId="0" fontId="8" fillId="0" borderId="37" xfId="0" applyNumberFormat="1" applyFont="1" applyFill="1" applyBorder="1" applyAlignment="1" applyProtection="1">
      <alignment horizontal="left" wrapText="1"/>
      <protection locked="0"/>
    </xf>
    <xf numFmtId="3" fontId="9" fillId="4" borderId="65" xfId="0" applyNumberFormat="1" applyFont="1" applyFill="1" applyBorder="1" applyAlignment="1" applyProtection="1">
      <protection locked="0"/>
    </xf>
    <xf numFmtId="3" fontId="9" fillId="4" borderId="50" xfId="0" applyNumberFormat="1" applyFont="1" applyFill="1" applyBorder="1" applyAlignment="1" applyProtection="1">
      <protection locked="0"/>
    </xf>
    <xf numFmtId="3" fontId="9" fillId="7" borderId="62" xfId="0" applyNumberFormat="1" applyFont="1" applyFill="1" applyBorder="1" applyAlignment="1" applyProtection="1">
      <protection locked="0"/>
    </xf>
    <xf numFmtId="3" fontId="8" fillId="0" borderId="37" xfId="0" applyNumberFormat="1" applyFont="1" applyFill="1" applyBorder="1" applyAlignment="1" applyProtection="1">
      <alignment wrapText="1"/>
      <protection locked="0"/>
    </xf>
    <xf numFmtId="3" fontId="8" fillId="0" borderId="49" xfId="0" applyNumberFormat="1" applyFont="1" applyFill="1" applyBorder="1" applyAlignment="1" applyProtection="1">
      <alignment wrapText="1"/>
      <protection locked="0"/>
    </xf>
    <xf numFmtId="3" fontId="9" fillId="0" borderId="37" xfId="0" applyNumberFormat="1" applyFont="1" applyFill="1" applyBorder="1" applyAlignment="1" applyProtection="1">
      <alignment wrapText="1"/>
      <protection locked="0"/>
    </xf>
    <xf numFmtId="3" fontId="9" fillId="0" borderId="49" xfId="0" applyNumberFormat="1" applyFont="1" applyFill="1" applyBorder="1" applyAlignment="1" applyProtection="1">
      <alignment wrapText="1"/>
      <protection locked="0"/>
    </xf>
    <xf numFmtId="3" fontId="8" fillId="0" borderId="37" xfId="0" applyNumberFormat="1" applyFont="1" applyFill="1" applyBorder="1" applyAlignment="1">
      <alignment wrapText="1"/>
    </xf>
    <xf numFmtId="3" fontId="8" fillId="0" borderId="49" xfId="0" applyNumberFormat="1" applyFont="1" applyFill="1" applyBorder="1" applyAlignment="1">
      <alignment wrapText="1"/>
    </xf>
    <xf numFmtId="3" fontId="8" fillId="8" borderId="37" xfId="0" applyNumberFormat="1" applyFont="1" applyFill="1" applyBorder="1" applyAlignment="1">
      <alignment wrapText="1"/>
    </xf>
    <xf numFmtId="3" fontId="9" fillId="0" borderId="49" xfId="0" applyNumberFormat="1" applyFont="1" applyFill="1" applyBorder="1" applyAlignment="1">
      <alignment wrapText="1"/>
    </xf>
    <xf numFmtId="3" fontId="9" fillId="0" borderId="37" xfId="0" applyNumberFormat="1" applyFont="1" applyFill="1" applyBorder="1" applyAlignment="1">
      <alignment wrapText="1"/>
    </xf>
    <xf numFmtId="3" fontId="8" fillId="0" borderId="92" xfId="0" applyNumberFormat="1" applyFont="1" applyFill="1" applyBorder="1" applyAlignment="1">
      <alignment wrapText="1"/>
    </xf>
    <xf numFmtId="3" fontId="8" fillId="4" borderId="37" xfId="0" applyNumberFormat="1" applyFont="1" applyFill="1" applyBorder="1" applyAlignment="1">
      <alignment wrapText="1"/>
    </xf>
    <xf numFmtId="3" fontId="9" fillId="4" borderId="37" xfId="0" applyNumberFormat="1" applyFont="1" applyFill="1" applyBorder="1" applyAlignment="1">
      <alignment wrapText="1"/>
    </xf>
    <xf numFmtId="3" fontId="9" fillId="4" borderId="49" xfId="0" applyNumberFormat="1" applyFont="1" applyFill="1" applyBorder="1" applyAlignment="1">
      <alignment wrapText="1"/>
    </xf>
    <xf numFmtId="3" fontId="8" fillId="0" borderId="75" xfId="0" applyNumberFormat="1" applyFont="1" applyFill="1" applyBorder="1" applyAlignment="1" applyProtection="1">
      <protection locked="0"/>
    </xf>
    <xf numFmtId="3" fontId="9" fillId="0" borderId="75" xfId="0" applyNumberFormat="1" applyFont="1" applyFill="1" applyBorder="1" applyAlignment="1" applyProtection="1">
      <protection locked="0"/>
    </xf>
    <xf numFmtId="3" fontId="8" fillId="0" borderId="146" xfId="0" applyNumberFormat="1" applyFont="1" applyFill="1" applyBorder="1" applyAlignment="1" applyProtection="1">
      <protection locked="0"/>
    </xf>
    <xf numFmtId="0" fontId="8" fillId="4" borderId="48" xfId="0" applyNumberFormat="1" applyFont="1" applyFill="1" applyBorder="1" applyAlignment="1">
      <alignment horizontal="center" vertical="center"/>
    </xf>
    <xf numFmtId="0" fontId="9" fillId="4" borderId="46" xfId="0" applyNumberFormat="1" applyFont="1" applyFill="1" applyBorder="1" applyAlignment="1">
      <alignment horizontal="center"/>
    </xf>
    <xf numFmtId="0" fontId="8" fillId="4" borderId="24" xfId="0" applyNumberFormat="1" applyFont="1" applyFill="1" applyBorder="1" applyAlignment="1">
      <alignment horizontal="center"/>
    </xf>
    <xf numFmtId="0" fontId="8" fillId="4" borderId="65" xfId="0" applyNumberFormat="1" applyFont="1" applyFill="1" applyBorder="1" applyAlignment="1">
      <alignment horizontal="left" vertical="center"/>
    </xf>
    <xf numFmtId="0" fontId="8" fillId="4" borderId="57" xfId="0" applyNumberFormat="1" applyFont="1" applyFill="1" applyBorder="1" applyAlignment="1">
      <alignment horizontal="center" vertical="center"/>
    </xf>
    <xf numFmtId="0" fontId="8" fillId="4" borderId="25" xfId="0" applyNumberFormat="1" applyFont="1" applyFill="1" applyBorder="1" applyAlignment="1">
      <alignment horizontal="center" vertical="center"/>
    </xf>
    <xf numFmtId="0" fontId="8" fillId="4" borderId="65" xfId="0" applyNumberFormat="1" applyFont="1" applyFill="1" applyBorder="1" applyAlignment="1">
      <alignment horizontal="center" vertical="center"/>
    </xf>
    <xf numFmtId="0" fontId="8" fillId="4" borderId="50" xfId="0" applyNumberFormat="1" applyFont="1" applyFill="1" applyBorder="1" applyAlignment="1">
      <alignment horizontal="center" vertical="center"/>
    </xf>
    <xf numFmtId="0" fontId="8" fillId="4" borderId="58" xfId="0" applyNumberFormat="1" applyFont="1" applyFill="1" applyBorder="1" applyAlignment="1">
      <alignment horizontal="center" vertical="center"/>
    </xf>
    <xf numFmtId="0" fontId="8" fillId="4" borderId="51" xfId="0" applyNumberFormat="1" applyFont="1" applyFill="1" applyBorder="1" applyAlignment="1">
      <alignment horizontal="center" vertical="center"/>
    </xf>
    <xf numFmtId="0" fontId="8" fillId="4" borderId="39" xfId="0" applyNumberFormat="1" applyFont="1" applyFill="1" applyBorder="1" applyAlignment="1">
      <alignment horizontal="left" vertical="center"/>
    </xf>
    <xf numFmtId="0" fontId="8" fillId="4" borderId="27" xfId="0" applyNumberFormat="1" applyFont="1" applyFill="1" applyBorder="1" applyAlignment="1">
      <alignment horizontal="center" vertical="center"/>
    </xf>
    <xf numFmtId="0" fontId="8" fillId="4" borderId="36" xfId="0" applyNumberFormat="1" applyFont="1" applyFill="1" applyBorder="1" applyAlignment="1">
      <alignment horizontal="center" vertical="center"/>
    </xf>
    <xf numFmtId="0" fontId="8" fillId="4" borderId="33" xfId="0" applyNumberFormat="1" applyFont="1" applyFill="1" applyBorder="1" applyAlignment="1">
      <alignment horizontal="left" vertical="center"/>
    </xf>
    <xf numFmtId="0" fontId="8" fillId="4" borderId="24" xfId="0" applyNumberFormat="1" applyFont="1" applyFill="1" applyBorder="1" applyAlignment="1">
      <alignment horizontal="center" vertical="center"/>
    </xf>
    <xf numFmtId="0" fontId="8" fillId="4" borderId="33" xfId="0" applyNumberFormat="1" applyFont="1" applyFill="1" applyBorder="1" applyAlignment="1">
      <alignment horizontal="center" vertical="center"/>
    </xf>
    <xf numFmtId="3" fontId="9" fillId="4" borderId="46" xfId="0" applyNumberFormat="1" applyFont="1" applyFill="1" applyBorder="1" applyAlignment="1" applyProtection="1">
      <protection locked="0"/>
    </xf>
    <xf numFmtId="3" fontId="8" fillId="4" borderId="25" xfId="0" applyNumberFormat="1" applyFont="1" applyFill="1" applyBorder="1" applyAlignment="1" applyProtection="1">
      <protection locked="0"/>
    </xf>
    <xf numFmtId="0" fontId="8" fillId="4" borderId="57" xfId="0" applyNumberFormat="1" applyFont="1" applyFill="1" applyBorder="1" applyAlignment="1">
      <alignment horizontal="left" vertical="center" indent="1"/>
    </xf>
    <xf numFmtId="3" fontId="9" fillId="4" borderId="87" xfId="0" applyNumberFormat="1" applyFont="1" applyFill="1" applyBorder="1" applyAlignment="1" applyProtection="1">
      <protection locked="0"/>
    </xf>
    <xf numFmtId="3" fontId="9" fillId="4" borderId="42" xfId="0" applyNumberFormat="1" applyFont="1" applyFill="1" applyBorder="1" applyAlignment="1" applyProtection="1">
      <protection locked="0"/>
    </xf>
    <xf numFmtId="3" fontId="8" fillId="4" borderId="95" xfId="0" applyNumberFormat="1" applyFont="1" applyFill="1" applyBorder="1" applyAlignment="1" applyProtection="1">
      <protection locked="0"/>
    </xf>
    <xf numFmtId="3" fontId="8" fillId="4" borderId="87" xfId="0" applyNumberFormat="1" applyFont="1" applyFill="1" applyBorder="1" applyAlignment="1" applyProtection="1">
      <protection locked="0"/>
    </xf>
    <xf numFmtId="3" fontId="8" fillId="4" borderId="42" xfId="0" applyNumberFormat="1" applyFont="1" applyFill="1" applyBorder="1" applyAlignment="1" applyProtection="1">
      <protection locked="0"/>
    </xf>
    <xf numFmtId="3" fontId="9" fillId="4" borderId="29" xfId="0" applyNumberFormat="1" applyFont="1" applyFill="1" applyBorder="1" applyAlignment="1" applyProtection="1">
      <protection locked="0"/>
    </xf>
    <xf numFmtId="0" fontId="8" fillId="4" borderId="78" xfId="0" applyNumberFormat="1" applyFont="1" applyFill="1" applyBorder="1" applyAlignment="1">
      <alignment horizontal="center" vertical="center"/>
    </xf>
    <xf numFmtId="0" fontId="8" fillId="4" borderId="70" xfId="0" applyNumberFormat="1" applyFont="1" applyFill="1" applyBorder="1" applyAlignment="1">
      <alignment horizontal="center" vertical="center"/>
    </xf>
    <xf numFmtId="3" fontId="8" fillId="0" borderId="37" xfId="0" applyNumberFormat="1" applyFont="1" applyFill="1" applyBorder="1" applyAlignment="1"/>
    <xf numFmtId="0" fontId="11" fillId="4" borderId="80" xfId="0" applyNumberFormat="1" applyFont="1" applyFill="1" applyBorder="1" applyAlignment="1">
      <alignment horizontal="center"/>
    </xf>
    <xf numFmtId="0" fontId="11" fillId="4" borderId="57" xfId="0" applyNumberFormat="1" applyFont="1" applyFill="1" applyBorder="1" applyAlignment="1">
      <alignment horizontal="center"/>
    </xf>
    <xf numFmtId="0" fontId="11" fillId="4" borderId="48" xfId="0" applyNumberFormat="1" applyFont="1" applyFill="1" applyBorder="1" applyAlignment="1">
      <alignment horizontal="center"/>
    </xf>
    <xf numFmtId="0" fontId="8" fillId="4" borderId="82" xfId="0" applyNumberFormat="1" applyFont="1" applyFill="1" applyBorder="1" applyAlignment="1">
      <alignment horizontal="center" vertical="center"/>
    </xf>
    <xf numFmtId="0" fontId="9" fillId="4" borderId="46" xfId="0" applyNumberFormat="1" applyFont="1" applyFill="1" applyBorder="1" applyAlignment="1"/>
    <xf numFmtId="0" fontId="9" fillId="4" borderId="83" xfId="0" applyNumberFormat="1" applyFont="1" applyFill="1" applyBorder="1" applyAlignment="1">
      <alignment horizontal="center"/>
    </xf>
    <xf numFmtId="0" fontId="8" fillId="4" borderId="24" xfId="0" applyNumberFormat="1" applyFont="1" applyFill="1" applyBorder="1" applyAlignment="1"/>
    <xf numFmtId="0" fontId="8" fillId="4" borderId="25" xfId="0" applyNumberFormat="1" applyFont="1" applyFill="1" applyBorder="1" applyAlignment="1">
      <alignment horizontal="center"/>
    </xf>
    <xf numFmtId="0" fontId="8" fillId="4" borderId="84" xfId="0" applyNumberFormat="1" applyFont="1" applyFill="1" applyBorder="1" applyAlignment="1" applyProtection="1">
      <alignment horizontal="center"/>
      <protection locked="0"/>
    </xf>
    <xf numFmtId="0" fontId="8" fillId="4" borderId="130" xfId="0" applyNumberFormat="1" applyFont="1" applyFill="1" applyBorder="1" applyAlignment="1" applyProtection="1">
      <alignment horizontal="center"/>
      <protection locked="0"/>
    </xf>
    <xf numFmtId="0" fontId="9" fillId="4" borderId="37" xfId="0" applyNumberFormat="1" applyFont="1" applyFill="1" applyBorder="1" applyAlignment="1" applyProtection="1">
      <alignment horizontal="center" vertical="top"/>
      <protection locked="0"/>
    </xf>
    <xf numFmtId="0" fontId="9" fillId="4" borderId="49" xfId="0" applyNumberFormat="1" applyFont="1" applyFill="1" applyBorder="1" applyAlignment="1" applyProtection="1">
      <alignment horizontal="center" vertical="top"/>
      <protection locked="0"/>
    </xf>
    <xf numFmtId="0" fontId="8" fillId="4" borderId="37" xfId="0" applyNumberFormat="1" applyFont="1" applyFill="1" applyBorder="1" applyAlignment="1" applyProtection="1">
      <alignment horizontal="center" vertical="center"/>
      <protection locked="0"/>
    </xf>
    <xf numFmtId="0" fontId="9" fillId="4" borderId="92" xfId="0" applyNumberFormat="1" applyFont="1" applyFill="1" applyBorder="1" applyAlignment="1" applyProtection="1">
      <protection locked="0"/>
    </xf>
    <xf numFmtId="0" fontId="9" fillId="4" borderId="92" xfId="0" applyNumberFormat="1" applyFont="1" applyFill="1" applyBorder="1" applyAlignment="1" applyProtection="1">
      <alignment horizontal="center"/>
      <protection locked="0"/>
    </xf>
    <xf numFmtId="0" fontId="9" fillId="4" borderId="99" xfId="0" applyNumberFormat="1" applyFont="1" applyFill="1" applyBorder="1" applyAlignment="1" applyProtection="1">
      <alignment horizontal="center"/>
      <protection locked="0"/>
    </xf>
    <xf numFmtId="0" fontId="11" fillId="4" borderId="58" xfId="0" applyNumberFormat="1" applyFont="1" applyFill="1" applyBorder="1" applyAlignment="1">
      <alignment horizontal="center" vertical="center"/>
    </xf>
    <xf numFmtId="0" fontId="11" fillId="4" borderId="51" xfId="0" applyNumberFormat="1" applyFont="1" applyFill="1" applyBorder="1" applyAlignment="1">
      <alignment horizontal="center" vertical="center"/>
    </xf>
    <xf numFmtId="0" fontId="9" fillId="7" borderId="84" xfId="0" applyNumberFormat="1" applyFont="1" applyFill="1" applyBorder="1" applyAlignment="1">
      <alignment horizontal="center"/>
    </xf>
    <xf numFmtId="0" fontId="8" fillId="4" borderId="37" xfId="0" applyNumberFormat="1" applyFont="1" applyFill="1" applyBorder="1" applyAlignment="1">
      <alignment horizontal="left"/>
    </xf>
    <xf numFmtId="0" fontId="8" fillId="4" borderId="1" xfId="0" applyNumberFormat="1" applyFont="1" applyFill="1" applyBorder="1" applyAlignment="1">
      <alignment horizontal="left" vertical="center"/>
    </xf>
    <xf numFmtId="0" fontId="8" fillId="4" borderId="80" xfId="0" applyNumberFormat="1" applyFont="1" applyFill="1" applyBorder="1" applyAlignment="1">
      <alignment horizontal="center" vertical="center"/>
    </xf>
    <xf numFmtId="0" fontId="8" fillId="4" borderId="80" xfId="0" applyNumberFormat="1" applyFont="1" applyFill="1" applyBorder="1" applyAlignment="1">
      <alignment horizontal="center"/>
    </xf>
    <xf numFmtId="0" fontId="8" fillId="4" borderId="63" xfId="0" applyNumberFormat="1" applyFont="1" applyFill="1" applyBorder="1" applyAlignment="1">
      <alignment horizontal="center"/>
    </xf>
    <xf numFmtId="0" fontId="8" fillId="4" borderId="57" xfId="0" applyNumberFormat="1" applyFont="1" applyFill="1" applyBorder="1" applyAlignment="1">
      <alignment vertical="center"/>
    </xf>
    <xf numFmtId="0" fontId="8" fillId="4" borderId="89" xfId="0" applyNumberFormat="1" applyFont="1" applyFill="1" applyBorder="1" applyAlignment="1">
      <alignment horizontal="center" vertical="center"/>
    </xf>
    <xf numFmtId="0" fontId="8" fillId="4" borderId="90" xfId="0" applyNumberFormat="1" applyFont="1" applyFill="1" applyBorder="1" applyAlignment="1">
      <alignment horizontal="center" vertical="center"/>
    </xf>
    <xf numFmtId="0" fontId="8" fillId="4" borderId="147" xfId="0" applyNumberFormat="1" applyFont="1" applyFill="1" applyBorder="1" applyAlignment="1">
      <alignment horizontal="center" vertical="center"/>
    </xf>
    <xf numFmtId="0" fontId="9" fillId="4" borderId="84" xfId="0" applyNumberFormat="1" applyFont="1" applyFill="1" applyBorder="1" applyAlignment="1" applyProtection="1">
      <protection locked="0"/>
    </xf>
    <xf numFmtId="0" fontId="8" fillId="4" borderId="37" xfId="0" applyNumberFormat="1" applyFont="1" applyFill="1" applyBorder="1" applyAlignment="1" applyProtection="1">
      <alignment horizontal="center" vertical="top"/>
      <protection locked="0"/>
    </xf>
    <xf numFmtId="0" fontId="8" fillId="4" borderId="49" xfId="0" applyNumberFormat="1" applyFont="1" applyFill="1" applyBorder="1" applyAlignment="1" applyProtection="1">
      <alignment horizontal="center" vertical="top"/>
      <protection locked="0"/>
    </xf>
    <xf numFmtId="0" fontId="8" fillId="4" borderId="49" xfId="0" applyNumberFormat="1" applyFont="1" applyFill="1" applyBorder="1" applyAlignment="1" applyProtection="1">
      <protection locked="0"/>
    </xf>
    <xf numFmtId="0" fontId="8" fillId="4" borderId="92" xfId="0" applyNumberFormat="1" applyFont="1" applyFill="1" applyBorder="1" applyAlignment="1" applyProtection="1">
      <alignment horizontal="center"/>
      <protection locked="0"/>
    </xf>
    <xf numFmtId="0" fontId="8" fillId="4" borderId="99" xfId="0" applyNumberFormat="1" applyFont="1" applyFill="1" applyBorder="1" applyAlignment="1" applyProtection="1">
      <alignment horizontal="center"/>
      <protection locked="0"/>
    </xf>
    <xf numFmtId="0" fontId="8" fillId="4" borderId="92" xfId="0" applyNumberFormat="1" applyFont="1" applyFill="1" applyBorder="1" applyAlignment="1" applyProtection="1">
      <protection locked="0"/>
    </xf>
    <xf numFmtId="0" fontId="8" fillId="4" borderId="92" xfId="0" applyNumberFormat="1" applyFont="1" applyFill="1" applyBorder="1" applyAlignment="1" applyProtection="1">
      <alignment horizontal="left"/>
      <protection locked="0"/>
    </xf>
    <xf numFmtId="0" fontId="9" fillId="4" borderId="86" xfId="0" applyNumberFormat="1" applyFont="1" applyFill="1" applyBorder="1" applyAlignment="1" applyProtection="1">
      <alignment horizontal="center"/>
      <protection locked="0"/>
    </xf>
    <xf numFmtId="0" fontId="9" fillId="4" borderId="86" xfId="0" applyNumberFormat="1" applyFont="1" applyFill="1" applyBorder="1" applyAlignment="1" applyProtection="1">
      <protection locked="0"/>
    </xf>
    <xf numFmtId="0" fontId="9" fillId="4" borderId="148" xfId="0" applyNumberFormat="1" applyFont="1" applyFill="1" applyBorder="1" applyAlignment="1" applyProtection="1">
      <alignment horizontal="center"/>
      <protection locked="0"/>
    </xf>
    <xf numFmtId="0" fontId="8" fillId="0" borderId="43" xfId="0" applyNumberFormat="1" applyFont="1" applyFill="1" applyBorder="1" applyAlignment="1">
      <alignment horizontal="center"/>
    </xf>
    <xf numFmtId="0" fontId="8" fillId="0" borderId="92" xfId="0" applyNumberFormat="1" applyFont="1" applyFill="1" applyBorder="1" applyAlignment="1" applyProtection="1">
      <protection locked="0"/>
    </xf>
    <xf numFmtId="0" fontId="8" fillId="0" borderId="92" xfId="0" applyNumberFormat="1" applyFont="1" applyFill="1" applyBorder="1" applyAlignment="1" applyProtection="1">
      <alignment horizontal="center"/>
      <protection locked="0"/>
    </xf>
    <xf numFmtId="0" fontId="8" fillId="0" borderId="99" xfId="0" applyNumberFormat="1" applyFont="1" applyFill="1" applyBorder="1" applyAlignment="1" applyProtection="1">
      <alignment horizontal="center"/>
      <protection locked="0"/>
    </xf>
    <xf numFmtId="0" fontId="8" fillId="0" borderId="149" xfId="0" applyNumberFormat="1" applyFont="1" applyFill="1" applyBorder="1" applyAlignment="1" applyProtection="1">
      <alignment horizontal="left"/>
      <protection locked="0"/>
    </xf>
    <xf numFmtId="0" fontId="8" fillId="0" borderId="149" xfId="0" applyNumberFormat="1" applyFont="1" applyFill="1" applyBorder="1" applyAlignment="1" applyProtection="1">
      <protection locked="0"/>
    </xf>
    <xf numFmtId="0" fontId="9" fillId="0" borderId="149" xfId="0" applyNumberFormat="1" applyFont="1" applyFill="1" applyBorder="1" applyAlignment="1" applyProtection="1">
      <alignment horizontal="left"/>
      <protection locked="0"/>
    </xf>
    <xf numFmtId="0" fontId="9" fillId="0" borderId="149" xfId="0" applyNumberFormat="1" applyFont="1" applyFill="1" applyBorder="1" applyAlignment="1" applyProtection="1">
      <protection locked="0"/>
    </xf>
    <xf numFmtId="0" fontId="8" fillId="0" borderId="150" xfId="0" applyNumberFormat="1" applyFont="1" applyFill="1" applyBorder="1" applyAlignment="1" applyProtection="1">
      <alignment horizontal="left"/>
      <protection locked="0"/>
    </xf>
    <xf numFmtId="0" fontId="8" fillId="0" borderId="150" xfId="0" applyNumberFormat="1" applyFont="1" applyFill="1" applyBorder="1" applyAlignment="1" applyProtection="1">
      <protection locked="0"/>
    </xf>
    <xf numFmtId="0" fontId="8" fillId="0" borderId="104" xfId="0" applyNumberFormat="1" applyFont="1" applyFill="1" applyBorder="1" applyAlignment="1" applyProtection="1">
      <protection locked="0"/>
    </xf>
    <xf numFmtId="0" fontId="9" fillId="4" borderId="105" xfId="0" applyNumberFormat="1" applyFont="1" applyFill="1" applyBorder="1" applyAlignment="1"/>
    <xf numFmtId="0" fontId="9" fillId="4" borderId="106" xfId="0" applyNumberFormat="1" applyFont="1" applyFill="1" applyBorder="1" applyAlignment="1"/>
    <xf numFmtId="0" fontId="8" fillId="0" borderId="81" xfId="0" applyNumberFormat="1" applyFont="1" applyFill="1" applyBorder="1" applyAlignment="1" applyProtection="1">
      <alignment vertical="center"/>
      <protection locked="0"/>
    </xf>
    <xf numFmtId="3" fontId="9" fillId="0" borderId="106" xfId="0" applyNumberFormat="1" applyFont="1" applyFill="1" applyBorder="1" applyAlignment="1"/>
    <xf numFmtId="3" fontId="9" fillId="0" borderId="151" xfId="0" applyNumberFormat="1" applyFont="1" applyFill="1" applyBorder="1" applyAlignment="1"/>
    <xf numFmtId="0" fontId="8" fillId="0" borderId="82" xfId="0" applyNumberFormat="1" applyFont="1" applyFill="1" applyBorder="1" applyAlignment="1" applyProtection="1">
      <alignment horizontal="center" vertical="center"/>
      <protection locked="0"/>
    </xf>
    <xf numFmtId="0" fontId="8" fillId="0" borderId="24" xfId="0" applyNumberFormat="1" applyFont="1" applyFill="1" applyBorder="1" applyAlignment="1" applyProtection="1">
      <alignment horizontal="left"/>
      <protection locked="0"/>
    </xf>
    <xf numFmtId="0" fontId="8" fillId="4" borderId="67" xfId="0" applyNumberFormat="1" applyFont="1" applyFill="1" applyBorder="1" applyAlignment="1">
      <alignment horizontal="center" vertical="center"/>
    </xf>
    <xf numFmtId="0" fontId="8" fillId="4" borderId="28" xfId="0" applyNumberFormat="1" applyFont="1" applyFill="1" applyBorder="1" applyAlignment="1">
      <alignment horizontal="center" vertical="center"/>
    </xf>
    <xf numFmtId="0" fontId="9" fillId="4" borderId="37" xfId="0" applyNumberFormat="1" applyFont="1" applyFill="1" applyBorder="1" applyAlignment="1">
      <alignment horizontal="left"/>
    </xf>
    <xf numFmtId="0" fontId="8" fillId="4" borderId="92" xfId="0" applyNumberFormat="1" applyFont="1" applyFill="1" applyBorder="1" applyAlignment="1">
      <alignment horizontal="center"/>
    </xf>
    <xf numFmtId="0" fontId="8" fillId="4" borderId="92" xfId="0" applyNumberFormat="1" applyFont="1" applyFill="1" applyBorder="1" applyAlignment="1"/>
    <xf numFmtId="0" fontId="8" fillId="4" borderId="99" xfId="0" applyNumberFormat="1" applyFont="1" applyFill="1" applyBorder="1" applyAlignment="1">
      <alignment horizontal="center"/>
    </xf>
    <xf numFmtId="0" fontId="8" fillId="4" borderId="80" xfId="0" applyNumberFormat="1" applyFont="1" applyFill="1" applyBorder="1" applyAlignment="1">
      <alignment horizontal="center" vertical="center" wrapText="1"/>
    </xf>
    <xf numFmtId="0" fontId="8" fillId="4" borderId="58" xfId="0" applyNumberFormat="1" applyFont="1" applyFill="1" applyBorder="1" applyAlignment="1">
      <alignment horizontal="center"/>
    </xf>
    <xf numFmtId="0" fontId="8" fillId="4" borderId="84" xfId="0" applyNumberFormat="1" applyFont="1" applyFill="1" applyBorder="1" applyAlignment="1">
      <alignment horizontal="left"/>
    </xf>
    <xf numFmtId="0" fontId="8" fillId="7" borderId="84" xfId="0" applyNumberFormat="1" applyFont="1" applyFill="1" applyBorder="1" applyAlignment="1">
      <alignment horizontal="center"/>
    </xf>
    <xf numFmtId="0" fontId="8" fillId="7" borderId="130" xfId="0" applyNumberFormat="1" applyFont="1" applyFill="1" applyBorder="1" applyAlignment="1">
      <alignment horizontal="center"/>
    </xf>
    <xf numFmtId="0" fontId="9" fillId="7" borderId="49" xfId="0" applyNumberFormat="1" applyFont="1" applyFill="1" applyBorder="1" applyAlignment="1">
      <alignment horizontal="center"/>
    </xf>
    <xf numFmtId="0" fontId="9" fillId="4" borderId="107" xfId="0" applyNumberFormat="1" applyFont="1" applyFill="1" applyBorder="1" applyAlignment="1">
      <alignment horizontal="center"/>
    </xf>
    <xf numFmtId="0" fontId="9" fillId="4" borderId="107" xfId="0" applyNumberFormat="1" applyFont="1" applyFill="1" applyBorder="1" applyAlignment="1"/>
    <xf numFmtId="0" fontId="9" fillId="4" borderId="108" xfId="0" applyNumberFormat="1" applyFont="1" applyFill="1" applyBorder="1" applyAlignment="1">
      <alignment horizontal="center"/>
    </xf>
    <xf numFmtId="0" fontId="9" fillId="4" borderId="109" xfId="0" applyNumberFormat="1" applyFont="1" applyFill="1" applyBorder="1" applyAlignment="1">
      <alignment horizontal="center"/>
    </xf>
    <xf numFmtId="0" fontId="9" fillId="4" borderId="109" xfId="0" applyNumberFormat="1" applyFont="1" applyFill="1" applyBorder="1" applyAlignment="1"/>
    <xf numFmtId="0" fontId="9" fillId="4" borderId="110" xfId="0" applyNumberFormat="1" applyFont="1" applyFill="1" applyBorder="1" applyAlignment="1">
      <alignment horizontal="center"/>
    </xf>
    <xf numFmtId="0" fontId="9" fillId="4" borderId="109" xfId="0" applyNumberFormat="1" applyFont="1" applyFill="1" applyBorder="1" applyAlignment="1">
      <alignment horizontal="left"/>
    </xf>
    <xf numFmtId="0" fontId="1" fillId="4" borderId="111" xfId="0" applyNumberFormat="1" applyFont="1" applyFill="1" applyBorder="1" applyAlignment="1"/>
    <xf numFmtId="0" fontId="1" fillId="4" borderId="111" xfId="0" applyNumberFormat="1" applyFont="1" applyFill="1" applyBorder="1" applyAlignment="1">
      <alignment horizontal="center"/>
    </xf>
    <xf numFmtId="0" fontId="1" fillId="4" borderId="112" xfId="0" applyNumberFormat="1" applyFont="1" applyFill="1" applyBorder="1" applyAlignment="1">
      <alignment horizontal="center"/>
    </xf>
    <xf numFmtId="0" fontId="8" fillId="4" borderId="37" xfId="0" applyNumberFormat="1" applyFont="1" applyFill="1" applyBorder="1" applyAlignment="1" applyProtection="1">
      <alignment horizontal="left" vertical="center"/>
      <protection locked="0"/>
    </xf>
    <xf numFmtId="0" fontId="9" fillId="4" borderId="92" xfId="0" applyNumberFormat="1" applyFont="1" applyFill="1" applyBorder="1" applyAlignment="1" applyProtection="1">
      <alignment horizontal="left"/>
      <protection locked="0"/>
    </xf>
    <xf numFmtId="0" fontId="9" fillId="7" borderId="84" xfId="0" applyNumberFormat="1" applyFont="1" applyFill="1" applyBorder="1" applyAlignment="1"/>
    <xf numFmtId="0" fontId="9" fillId="7" borderId="130" xfId="0" applyNumberFormat="1" applyFont="1" applyFill="1" applyBorder="1" applyAlignment="1">
      <alignment horizontal="center"/>
    </xf>
    <xf numFmtId="0" fontId="9" fillId="7" borderId="37" xfId="0" applyNumberFormat="1" applyFont="1" applyFill="1" applyBorder="1" applyAlignment="1"/>
    <xf numFmtId="0" fontId="8" fillId="4" borderId="92" xfId="0" applyNumberFormat="1" applyFont="1" applyFill="1" applyBorder="1" applyAlignment="1">
      <alignment horizontal="left"/>
    </xf>
    <xf numFmtId="0" fontId="8" fillId="4" borderId="82" xfId="0" applyNumberFormat="1" applyFont="1" applyFill="1" applyBorder="1" applyAlignment="1" applyProtection="1">
      <alignment horizontal="center" vertical="center"/>
      <protection locked="0"/>
    </xf>
    <xf numFmtId="0" fontId="9" fillId="4" borderId="107" xfId="0" applyNumberFormat="1" applyFont="1" applyFill="1" applyBorder="1" applyAlignment="1" applyProtection="1">
      <alignment horizontal="center"/>
      <protection locked="0"/>
    </xf>
    <xf numFmtId="0" fontId="9" fillId="4" borderId="107" xfId="0" applyNumberFormat="1" applyFont="1" applyFill="1" applyBorder="1" applyAlignment="1" applyProtection="1">
      <protection locked="0"/>
    </xf>
    <xf numFmtId="0" fontId="9" fillId="4" borderId="108" xfId="0" applyNumberFormat="1" applyFont="1" applyFill="1" applyBorder="1" applyAlignment="1" applyProtection="1">
      <alignment horizontal="center"/>
      <protection locked="0"/>
    </xf>
    <xf numFmtId="0" fontId="8" fillId="4" borderId="39" xfId="0" applyNumberFormat="1" applyFont="1" applyFill="1" applyBorder="1" applyAlignment="1" applyProtection="1">
      <alignment horizontal="center" vertical="center"/>
      <protection locked="0"/>
    </xf>
    <xf numFmtId="0" fontId="8" fillId="4" borderId="33" xfId="0" applyNumberFormat="1" applyFont="1" applyFill="1" applyBorder="1" applyAlignment="1" applyProtection="1">
      <alignment horizontal="center" vertical="center"/>
      <protection locked="0"/>
    </xf>
    <xf numFmtId="0" fontId="9" fillId="4" borderId="109" xfId="0" applyNumberFormat="1" applyFont="1" applyFill="1" applyBorder="1" applyAlignment="1" applyProtection="1">
      <alignment horizontal="center"/>
      <protection locked="0"/>
    </xf>
    <xf numFmtId="0" fontId="9" fillId="4" borderId="109" xfId="0" applyNumberFormat="1" applyFont="1" applyFill="1" applyBorder="1" applyAlignment="1" applyProtection="1">
      <protection locked="0"/>
    </xf>
    <xf numFmtId="0" fontId="9" fillId="4" borderId="110" xfId="0" applyNumberFormat="1" applyFont="1" applyFill="1" applyBorder="1" applyAlignment="1" applyProtection="1">
      <alignment horizontal="center"/>
      <protection locked="0"/>
    </xf>
    <xf numFmtId="0" fontId="9" fillId="4" borderId="109" xfId="0" applyNumberFormat="1" applyFont="1" applyFill="1" applyBorder="1" applyAlignment="1" applyProtection="1">
      <alignment horizontal="left"/>
      <protection locked="0"/>
    </xf>
    <xf numFmtId="0" fontId="1" fillId="4" borderId="15" xfId="0" applyNumberFormat="1" applyFont="1" applyFill="1" applyBorder="1" applyAlignment="1" applyProtection="1">
      <protection locked="0"/>
    </xf>
    <xf numFmtId="0" fontId="1" fillId="4" borderId="111" xfId="0" applyNumberFormat="1" applyFont="1" applyFill="1" applyBorder="1" applyAlignment="1" applyProtection="1">
      <protection locked="0"/>
    </xf>
    <xf numFmtId="0" fontId="1" fillId="4" borderId="111" xfId="0" applyNumberFormat="1" applyFont="1" applyFill="1" applyBorder="1" applyAlignment="1" applyProtection="1">
      <alignment horizontal="center"/>
      <protection locked="0"/>
    </xf>
    <xf numFmtId="0" fontId="1" fillId="4" borderId="112" xfId="0" applyNumberFormat="1" applyFont="1" applyFill="1" applyBorder="1" applyAlignment="1" applyProtection="1">
      <alignment horizontal="center"/>
      <protection locked="0"/>
    </xf>
    <xf numFmtId="3" fontId="9" fillId="0" borderId="84" xfId="0" applyNumberFormat="1" applyFont="1" applyFill="1" applyBorder="1" applyAlignment="1" applyProtection="1">
      <alignment horizontal="center"/>
      <protection locked="0"/>
    </xf>
    <xf numFmtId="3" fontId="9" fillId="0" borderId="130" xfId="0" applyNumberFormat="1" applyFont="1" applyFill="1" applyBorder="1" applyAlignment="1" applyProtection="1">
      <alignment horizontal="center"/>
      <protection locked="0"/>
    </xf>
    <xf numFmtId="3" fontId="9" fillId="0" borderId="37" xfId="0" applyNumberFormat="1" applyFont="1" applyFill="1" applyBorder="1" applyAlignment="1" applyProtection="1">
      <alignment horizontal="center"/>
      <protection locked="0"/>
    </xf>
    <xf numFmtId="3" fontId="9" fillId="0" borderId="49" xfId="0" applyNumberFormat="1" applyFont="1" applyFill="1" applyBorder="1" applyAlignment="1" applyProtection="1">
      <alignment horizontal="center"/>
      <protection locked="0"/>
    </xf>
    <xf numFmtId="3" fontId="8" fillId="0" borderId="37" xfId="0" applyNumberFormat="1" applyFont="1" applyFill="1" applyBorder="1" applyAlignment="1" applyProtection="1">
      <alignment horizontal="center"/>
      <protection locked="0"/>
    </xf>
    <xf numFmtId="3" fontId="8" fillId="0" borderId="49" xfId="0" applyNumberFormat="1" applyFont="1" applyFill="1" applyBorder="1" applyAlignment="1" applyProtection="1">
      <alignment horizontal="center"/>
      <protection locked="0"/>
    </xf>
    <xf numFmtId="3" fontId="8" fillId="0" borderId="37" xfId="0" applyNumberFormat="1" applyFont="1" applyFill="1" applyBorder="1" applyAlignment="1" applyProtection="1">
      <alignment horizontal="center" vertical="top"/>
      <protection locked="0"/>
    </xf>
    <xf numFmtId="3" fontId="8" fillId="0" borderId="49" xfId="0" applyNumberFormat="1" applyFont="1" applyFill="1" applyBorder="1" applyAlignment="1" applyProtection="1">
      <alignment horizontal="center" vertical="top"/>
      <protection locked="0"/>
    </xf>
    <xf numFmtId="0" fontId="9" fillId="0" borderId="152" xfId="0" applyNumberFormat="1" applyFont="1" applyFill="1" applyBorder="1" applyAlignment="1" applyProtection="1">
      <alignment horizontal="center"/>
      <protection locked="0"/>
    </xf>
    <xf numFmtId="10" fontId="8" fillId="0" borderId="152" xfId="0" applyNumberFormat="1" applyFont="1" applyFill="1" applyBorder="1" applyAlignment="1" applyProtection="1">
      <alignment horizontal="center"/>
      <protection locked="0"/>
    </xf>
    <xf numFmtId="0" fontId="9" fillId="0" borderId="152" xfId="0" applyNumberFormat="1" applyFont="1" applyFill="1" applyBorder="1" applyAlignment="1" applyProtection="1">
      <protection locked="0"/>
    </xf>
    <xf numFmtId="0" fontId="30" fillId="0" borderId="140" xfId="0" applyNumberFormat="1" applyFont="1" applyFill="1" applyBorder="1" applyAlignment="1">
      <alignment horizontal="left"/>
    </xf>
    <xf numFmtId="3" fontId="8" fillId="0" borderId="64" xfId="0" applyNumberFormat="1" applyFont="1" applyFill="1" applyBorder="1" applyAlignment="1">
      <alignment horizontal="center"/>
    </xf>
    <xf numFmtId="0" fontId="9" fillId="0" borderId="67" xfId="0" applyNumberFormat="1" applyFont="1" applyFill="1" applyBorder="1" applyAlignment="1" applyProtection="1">
      <protection locked="0"/>
    </xf>
    <xf numFmtId="0" fontId="8" fillId="0" borderId="25" xfId="0" applyNumberFormat="1" applyFont="1" applyFill="1" applyBorder="1" applyAlignment="1" applyProtection="1">
      <alignment horizontal="left" vertical="center"/>
      <protection locked="0"/>
    </xf>
    <xf numFmtId="0" fontId="8" fillId="0" borderId="25" xfId="0" applyNumberFormat="1" applyFont="1" applyFill="1" applyBorder="1" applyAlignment="1" applyProtection="1">
      <protection locked="0"/>
    </xf>
    <xf numFmtId="0" fontId="8" fillId="0" borderId="25" xfId="0" applyNumberFormat="1" applyFont="1" applyFill="1" applyBorder="1" applyAlignment="1" applyProtection="1">
      <alignment horizontal="justify"/>
      <protection locked="0"/>
    </xf>
    <xf numFmtId="0" fontId="9" fillId="0" borderId="29" xfId="0" applyNumberFormat="1" applyFont="1" applyFill="1" applyBorder="1" applyAlignment="1" applyProtection="1">
      <protection locked="0"/>
    </xf>
    <xf numFmtId="0" fontId="8" fillId="0" borderId="154" xfId="0" applyNumberFormat="1" applyFont="1" applyFill="1" applyBorder="1" applyAlignment="1" applyProtection="1">
      <protection locked="0"/>
    </xf>
    <xf numFmtId="0" fontId="9" fillId="0" borderId="155" xfId="0" applyNumberFormat="1" applyFont="1" applyFill="1" applyBorder="1" applyAlignment="1" applyProtection="1">
      <protection locked="0"/>
    </xf>
    <xf numFmtId="0" fontId="9" fillId="0" borderId="156" xfId="0" applyNumberFormat="1" applyFont="1" applyFill="1" applyBorder="1" applyAlignment="1" applyProtection="1">
      <protection locked="0"/>
    </xf>
    <xf numFmtId="0" fontId="9" fillId="0" borderId="157" xfId="0" applyNumberFormat="1" applyFont="1" applyFill="1" applyBorder="1" applyAlignment="1" applyProtection="1">
      <protection locked="0"/>
    </xf>
    <xf numFmtId="0" fontId="1" fillId="0" borderId="15" xfId="0" applyNumberFormat="1" applyFont="1" applyFill="1" applyBorder="1" applyAlignment="1" applyProtection="1">
      <protection locked="0"/>
    </xf>
    <xf numFmtId="0" fontId="1" fillId="0" borderId="16" xfId="0" applyNumberFormat="1" applyFont="1" applyFill="1" applyBorder="1" applyAlignment="1" applyProtection="1">
      <protection locked="0"/>
    </xf>
    <xf numFmtId="0" fontId="1" fillId="0" borderId="17" xfId="0" applyNumberFormat="1" applyFont="1" applyFill="1" applyBorder="1" applyAlignment="1" applyProtection="1">
      <protection locked="0"/>
    </xf>
    <xf numFmtId="3" fontId="9" fillId="0" borderId="62" xfId="0" applyNumberFormat="1" applyFont="1" applyFill="1" applyBorder="1" applyAlignment="1" applyProtection="1"/>
    <xf numFmtId="3" fontId="8" fillId="0" borderId="158" xfId="0" applyNumberFormat="1" applyFont="1" applyFill="1" applyBorder="1" applyAlignment="1" applyProtection="1"/>
    <xf numFmtId="3" fontId="9" fillId="0" borderId="37" xfId="0" applyNumberFormat="1" applyFont="1" applyFill="1" applyBorder="1" applyAlignment="1" applyProtection="1"/>
    <xf numFmtId="3" fontId="9" fillId="0" borderId="37" xfId="0" applyNumberFormat="1" applyFont="1" applyFill="1" applyBorder="1" applyAlignment="1" applyProtection="1">
      <alignment vertical="top"/>
    </xf>
    <xf numFmtId="3" fontId="8" fillId="0" borderId="37" xfId="0" applyNumberFormat="1" applyFont="1" applyFill="1" applyBorder="1" applyAlignment="1" applyProtection="1"/>
    <xf numFmtId="3" fontId="9" fillId="0" borderId="115" xfId="0" applyNumberFormat="1" applyFont="1" applyFill="1" applyBorder="1" applyAlignment="1" applyProtection="1"/>
    <xf numFmtId="3" fontId="9" fillId="0" borderId="116" xfId="0" applyNumberFormat="1" applyFont="1" applyFill="1" applyBorder="1" applyAlignment="1" applyProtection="1"/>
    <xf numFmtId="3" fontId="9" fillId="0" borderId="98" xfId="0" applyNumberFormat="1" applyFont="1" applyFill="1" applyBorder="1" applyAlignment="1" applyProtection="1"/>
    <xf numFmtId="3" fontId="9" fillId="0" borderId="31" xfId="0" applyNumberFormat="1" applyFont="1" applyFill="1" applyBorder="1" applyAlignment="1" applyProtection="1"/>
    <xf numFmtId="3" fontId="8" fillId="0" borderId="21" xfId="0" applyNumberFormat="1" applyFont="1" applyFill="1" applyBorder="1" applyAlignment="1" applyProtection="1"/>
    <xf numFmtId="3" fontId="8" fillId="0" borderId="71" xfId="0" applyNumberFormat="1" applyFont="1" applyFill="1" applyBorder="1" applyAlignment="1" applyProtection="1"/>
    <xf numFmtId="3" fontId="8" fillId="0" borderId="92" xfId="0" applyNumberFormat="1" applyFont="1" applyFill="1" applyBorder="1" applyAlignment="1" applyProtection="1"/>
    <xf numFmtId="3" fontId="8" fillId="0" borderId="99" xfId="0" applyNumberFormat="1" applyFont="1" applyFill="1" applyBorder="1" applyAlignment="1" applyProtection="1"/>
    <xf numFmtId="0" fontId="8" fillId="0" borderId="92" xfId="0" applyNumberFormat="1" applyFont="1" applyFill="1" applyBorder="1" applyAlignment="1" applyProtection="1">
      <alignment horizontal="right" vertical="center"/>
    </xf>
    <xf numFmtId="3" fontId="9" fillId="4" borderId="83" xfId="0" applyNumberFormat="1" applyFont="1" applyFill="1" applyBorder="1" applyAlignment="1" applyProtection="1">
      <protection locked="0"/>
    </xf>
    <xf numFmtId="3" fontId="9" fillId="4" borderId="154" xfId="0" applyNumberFormat="1" applyFont="1" applyFill="1" applyBorder="1" applyAlignment="1" applyProtection="1">
      <protection locked="0"/>
    </xf>
    <xf numFmtId="3" fontId="9" fillId="4" borderId="11" xfId="0" applyNumberFormat="1" applyFont="1" applyFill="1" applyBorder="1" applyAlignment="1"/>
    <xf numFmtId="3" fontId="8" fillId="4" borderId="84" xfId="0" applyNumberFormat="1" applyFont="1" applyFill="1" applyBorder="1" applyAlignment="1" applyProtection="1">
      <protection locked="0"/>
    </xf>
    <xf numFmtId="3" fontId="9" fillId="4" borderId="142" xfId="0" applyNumberFormat="1" applyFont="1" applyFill="1" applyBorder="1" applyAlignment="1" applyProtection="1"/>
    <xf numFmtId="3" fontId="9" fillId="4" borderId="75" xfId="0" applyNumberFormat="1" applyFont="1" applyFill="1" applyBorder="1" applyAlignment="1" applyProtection="1"/>
    <xf numFmtId="3" fontId="9" fillId="4" borderId="95" xfId="0" applyNumberFormat="1" applyFont="1" applyFill="1" applyBorder="1" applyAlignment="1" applyProtection="1"/>
    <xf numFmtId="3" fontId="9" fillId="4" borderId="72" xfId="0" applyNumberFormat="1" applyFont="1" applyFill="1" applyBorder="1" applyAlignment="1" applyProtection="1"/>
    <xf numFmtId="0" fontId="8" fillId="0" borderId="75" xfId="0" applyNumberFormat="1" applyFont="1" applyFill="1" applyBorder="1" applyAlignment="1" applyProtection="1">
      <protection locked="0"/>
    </xf>
    <xf numFmtId="0" fontId="9" fillId="0" borderId="75" xfId="0" applyNumberFormat="1" applyFont="1" applyFill="1" applyBorder="1" applyAlignment="1" applyProtection="1">
      <protection locked="0"/>
    </xf>
    <xf numFmtId="0" fontId="1" fillId="0" borderId="159" xfId="0" applyNumberFormat="1" applyFont="1" applyFill="1" applyBorder="1" applyAlignment="1" applyProtection="1">
      <protection locked="0"/>
    </xf>
    <xf numFmtId="0" fontId="9" fillId="0" borderId="98" xfId="0" applyNumberFormat="1" applyFont="1" applyFill="1" applyBorder="1" applyAlignment="1" applyProtection="1">
      <alignment horizontal="center"/>
      <protection locked="0"/>
    </xf>
    <xf numFmtId="3" fontId="9" fillId="0" borderId="95" xfId="0" applyNumberFormat="1" applyFont="1" applyFill="1" applyBorder="1" applyAlignment="1" applyProtection="1">
      <protection locked="0"/>
    </xf>
    <xf numFmtId="3" fontId="9" fillId="7" borderId="27" xfId="0" applyNumberFormat="1" applyFont="1" applyFill="1" applyBorder="1" applyAlignment="1" applyProtection="1">
      <protection locked="0"/>
    </xf>
    <xf numFmtId="3" fontId="9" fillId="7" borderId="98" xfId="0" applyNumberFormat="1" applyFont="1" applyFill="1" applyBorder="1" applyAlignment="1" applyProtection="1">
      <protection locked="0"/>
    </xf>
    <xf numFmtId="0" fontId="8" fillId="0" borderId="84" xfId="0" applyNumberFormat="1" applyFont="1" applyFill="1" applyBorder="1" applyAlignment="1" applyProtection="1">
      <protection locked="0"/>
    </xf>
    <xf numFmtId="0" fontId="8" fillId="0" borderId="160" xfId="0" applyNumberFormat="1" applyFont="1" applyFill="1" applyBorder="1" applyAlignment="1" applyProtection="1">
      <protection locked="0"/>
    </xf>
    <xf numFmtId="0" fontId="9" fillId="0" borderId="161" xfId="0" applyNumberFormat="1" applyFont="1" applyFill="1" applyBorder="1" applyAlignment="1">
      <alignment horizontal="center"/>
    </xf>
    <xf numFmtId="0" fontId="0" fillId="0" borderId="162" xfId="0" applyBorder="1" applyAlignment="1" applyProtection="1">
      <protection locked="0"/>
    </xf>
    <xf numFmtId="0" fontId="0" fillId="0" borderId="163" xfId="0" applyBorder="1" applyAlignment="1" applyProtection="1">
      <protection locked="0"/>
    </xf>
    <xf numFmtId="3" fontId="9" fillId="0" borderId="0" xfId="0" applyNumberFormat="1" applyFont="1" applyFill="1" applyBorder="1" applyAlignment="1">
      <alignment horizontal="center"/>
    </xf>
    <xf numFmtId="3" fontId="8" fillId="0" borderId="8" xfId="0" applyNumberFormat="1" applyFont="1" applyFill="1" applyBorder="1" applyAlignment="1">
      <alignment horizontal="left" vertical="center"/>
    </xf>
    <xf numFmtId="3" fontId="8" fillId="0" borderId="85" xfId="0" applyNumberFormat="1" applyFont="1" applyFill="1" applyBorder="1" applyAlignment="1" applyProtection="1"/>
    <xf numFmtId="3" fontId="8" fillId="0" borderId="126" xfId="0" applyNumberFormat="1" applyFont="1" applyFill="1" applyBorder="1" applyAlignment="1" applyProtection="1"/>
    <xf numFmtId="3" fontId="8" fillId="0" borderId="37" xfId="0" applyNumberFormat="1" applyFont="1" applyFill="1" applyBorder="1" applyAlignment="1" applyProtection="1">
      <alignment horizontal="center" vertical="center"/>
      <protection locked="0"/>
    </xf>
    <xf numFmtId="3" fontId="8" fillId="0" borderId="65" xfId="0" applyNumberFormat="1" applyFont="1" applyFill="1" applyBorder="1" applyAlignment="1">
      <alignment vertical="center"/>
    </xf>
    <xf numFmtId="3" fontId="8" fillId="0" borderId="92" xfId="0" applyNumberFormat="1" applyFont="1" applyFill="1" applyBorder="1" applyAlignment="1">
      <alignment vertical="center"/>
    </xf>
    <xf numFmtId="3" fontId="8" fillId="0" borderId="84" xfId="0" applyNumberFormat="1" applyFont="1" applyFill="1" applyBorder="1" applyAlignment="1" applyProtection="1">
      <alignment vertical="center"/>
      <protection locked="0"/>
    </xf>
    <xf numFmtId="3" fontId="8" fillId="0" borderId="37" xfId="0" applyNumberFormat="1" applyFont="1" applyFill="1" applyBorder="1" applyAlignment="1" applyProtection="1">
      <alignment vertical="center"/>
      <protection locked="0"/>
    </xf>
    <xf numFmtId="10" fontId="22" fillId="0" borderId="84" xfId="0" applyNumberFormat="1" applyFont="1" applyFill="1" applyBorder="1" applyAlignment="1" applyProtection="1">
      <alignment horizontal="center" wrapText="1"/>
      <protection locked="0"/>
    </xf>
    <xf numFmtId="10" fontId="15" fillId="0" borderId="37" xfId="0" applyNumberFormat="1" applyFont="1" applyFill="1" applyBorder="1" applyAlignment="1" applyProtection="1">
      <alignment horizontal="center" wrapText="1"/>
      <protection locked="0"/>
    </xf>
    <xf numFmtId="10" fontId="22" fillId="0" borderId="37" xfId="0" applyNumberFormat="1" applyFont="1" applyFill="1" applyBorder="1" applyAlignment="1" applyProtection="1">
      <alignment horizontal="center" wrapText="1"/>
      <protection locked="0"/>
    </xf>
    <xf numFmtId="10" fontId="15" fillId="0" borderId="37" xfId="0" applyNumberFormat="1" applyFont="1" applyFill="1" applyBorder="1" applyAlignment="1" applyProtection="1">
      <alignment wrapText="1"/>
      <protection locked="0"/>
    </xf>
    <xf numFmtId="10" fontId="15" fillId="0" borderId="37" xfId="0" applyNumberFormat="1" applyFont="1" applyFill="1" applyBorder="1" applyAlignment="1" applyProtection="1">
      <alignment horizontal="center" vertical="center" wrapText="1"/>
      <protection locked="0"/>
    </xf>
    <xf numFmtId="10" fontId="22" fillId="4" borderId="37" xfId="0" applyNumberFormat="1" applyFont="1" applyFill="1" applyBorder="1" applyAlignment="1">
      <alignment horizontal="center" wrapText="1"/>
    </xf>
    <xf numFmtId="10" fontId="22" fillId="0" borderId="37" xfId="0" applyNumberFormat="1" applyFont="1" applyFill="1" applyBorder="1" applyAlignment="1">
      <alignment horizontal="center" wrapText="1"/>
    </xf>
    <xf numFmtId="10" fontId="35" fillId="0" borderId="16" xfId="0" applyNumberFormat="1" applyFont="1" applyFill="1" applyBorder="1" applyAlignment="1">
      <alignment horizontal="center" wrapText="1"/>
    </xf>
    <xf numFmtId="166" fontId="22" fillId="0" borderId="84" xfId="0" applyNumberFormat="1" applyFont="1" applyFill="1" applyBorder="1" applyAlignment="1" applyProtection="1">
      <alignment horizontal="center" wrapText="1"/>
      <protection locked="0"/>
    </xf>
    <xf numFmtId="166" fontId="15" fillId="0" borderId="37" xfId="0" applyNumberFormat="1" applyFont="1" applyFill="1" applyBorder="1" applyAlignment="1" applyProtection="1">
      <alignment horizontal="center" wrapText="1"/>
      <protection locked="0"/>
    </xf>
    <xf numFmtId="166" fontId="22" fillId="0" borderId="37" xfId="0" applyNumberFormat="1" applyFont="1" applyFill="1" applyBorder="1" applyAlignment="1" applyProtection="1">
      <alignment horizontal="center" wrapText="1"/>
      <protection locked="0"/>
    </xf>
    <xf numFmtId="166" fontId="15" fillId="0" borderId="37" xfId="0" applyNumberFormat="1" applyFont="1" applyFill="1" applyBorder="1" applyAlignment="1" applyProtection="1">
      <alignment wrapText="1"/>
      <protection locked="0"/>
    </xf>
    <xf numFmtId="166" fontId="15" fillId="0" borderId="37" xfId="0" applyNumberFormat="1" applyFont="1" applyFill="1" applyBorder="1" applyAlignment="1" applyProtection="1">
      <alignment horizontal="center" vertical="center" wrapText="1"/>
      <protection locked="0"/>
    </xf>
    <xf numFmtId="166" fontId="22" fillId="0" borderId="37" xfId="0" applyNumberFormat="1" applyFont="1" applyFill="1" applyBorder="1" applyAlignment="1" applyProtection="1">
      <alignment horizontal="center" vertical="center" wrapText="1"/>
      <protection locked="0"/>
    </xf>
    <xf numFmtId="166" fontId="22" fillId="4" borderId="37" xfId="0" applyNumberFormat="1" applyFont="1" applyFill="1" applyBorder="1" applyAlignment="1">
      <alignment horizontal="center" wrapText="1"/>
    </xf>
    <xf numFmtId="166" fontId="22" fillId="0" borderId="37" xfId="0" applyNumberFormat="1" applyFont="1" applyFill="1" applyBorder="1" applyAlignment="1">
      <alignment horizontal="center" wrapText="1"/>
    </xf>
    <xf numFmtId="166" fontId="35" fillId="0" borderId="16" xfId="0" applyNumberFormat="1" applyFont="1" applyFill="1" applyBorder="1" applyAlignment="1">
      <alignment horizontal="center" wrapText="1"/>
    </xf>
    <xf numFmtId="3" fontId="22" fillId="0" borderId="84" xfId="0" applyNumberFormat="1" applyFont="1" applyFill="1" applyBorder="1" applyAlignment="1" applyProtection="1">
      <alignment horizontal="center" wrapText="1"/>
      <protection locked="0"/>
    </xf>
    <xf numFmtId="3" fontId="22" fillId="0" borderId="84" xfId="0" applyNumberFormat="1" applyFont="1" applyFill="1" applyBorder="1" applyAlignment="1" applyProtection="1">
      <alignment wrapText="1"/>
      <protection locked="0"/>
    </xf>
    <xf numFmtId="3" fontId="15" fillId="0" borderId="37" xfId="0" applyNumberFormat="1" applyFont="1" applyFill="1" applyBorder="1" applyAlignment="1" applyProtection="1">
      <alignment horizontal="center" wrapText="1"/>
      <protection locked="0"/>
    </xf>
    <xf numFmtId="3" fontId="15" fillId="0" borderId="37" xfId="0" applyNumberFormat="1" applyFont="1" applyFill="1" applyBorder="1" applyAlignment="1" applyProtection="1">
      <alignment wrapText="1"/>
      <protection locked="0"/>
    </xf>
    <xf numFmtId="3" fontId="15" fillId="0" borderId="37" xfId="0" applyNumberFormat="1" applyFont="1" applyFill="1" applyBorder="1" applyAlignment="1" applyProtection="1">
      <alignment horizontal="center" vertical="top" wrapText="1"/>
      <protection locked="0"/>
    </xf>
    <xf numFmtId="3" fontId="22" fillId="0" borderId="37" xfId="0" applyNumberFormat="1" applyFont="1" applyFill="1" applyBorder="1" applyAlignment="1" applyProtection="1">
      <alignment horizontal="center" wrapText="1"/>
      <protection locked="0"/>
    </xf>
    <xf numFmtId="3" fontId="22" fillId="0" borderId="37" xfId="0" applyNumberFormat="1" applyFont="1" applyFill="1" applyBorder="1" applyAlignment="1" applyProtection="1">
      <alignment wrapText="1"/>
      <protection locked="0"/>
    </xf>
    <xf numFmtId="3" fontId="15" fillId="0" borderId="37" xfId="0" applyNumberFormat="1" applyFont="1" applyFill="1" applyBorder="1" applyAlignment="1" applyProtection="1">
      <alignment horizontal="center" vertical="center" wrapText="1"/>
      <protection locked="0"/>
    </xf>
    <xf numFmtId="3" fontId="15" fillId="0" borderId="37" xfId="0" applyNumberFormat="1" applyFont="1" applyFill="1" applyBorder="1" applyAlignment="1" applyProtection="1">
      <alignment vertical="center" wrapText="1"/>
      <protection locked="0"/>
    </xf>
    <xf numFmtId="3" fontId="22" fillId="4" borderId="37" xfId="0" applyNumberFormat="1" applyFont="1" applyFill="1" applyBorder="1" applyAlignment="1">
      <alignment horizontal="center" wrapText="1"/>
    </xf>
    <xf numFmtId="3" fontId="22" fillId="4" borderId="37" xfId="0" applyNumberFormat="1" applyFont="1" applyFill="1" applyBorder="1" applyAlignment="1">
      <alignment wrapText="1"/>
    </xf>
    <xf numFmtId="3" fontId="22" fillId="0" borderId="37" xfId="0" applyNumberFormat="1" applyFont="1" applyFill="1" applyBorder="1" applyAlignment="1">
      <alignment horizontal="center" wrapText="1"/>
    </xf>
    <xf numFmtId="3" fontId="22" fillId="0" borderId="37" xfId="0" applyNumberFormat="1" applyFont="1" applyFill="1" applyBorder="1" applyAlignment="1">
      <alignment wrapText="1"/>
    </xf>
    <xf numFmtId="3" fontId="35" fillId="0" borderId="16" xfId="0" applyNumberFormat="1" applyFont="1" applyFill="1" applyBorder="1" applyAlignment="1">
      <alignment wrapText="1"/>
    </xf>
    <xf numFmtId="3" fontId="35" fillId="0" borderId="16" xfId="0" applyNumberFormat="1" applyFont="1" applyFill="1" applyBorder="1" applyAlignment="1">
      <alignment horizontal="center" wrapText="1"/>
    </xf>
    <xf numFmtId="3" fontId="15" fillId="0" borderId="84" xfId="0" applyNumberFormat="1" applyFont="1" applyFill="1" applyBorder="1" applyAlignment="1" applyProtection="1">
      <alignment horizontal="center" vertical="center" wrapText="1"/>
      <protection locked="0"/>
    </xf>
    <xf numFmtId="3" fontId="15" fillId="4" borderId="37" xfId="0" applyNumberFormat="1" applyFont="1" applyFill="1" applyBorder="1" applyAlignment="1">
      <alignment horizontal="center" vertical="center" wrapText="1"/>
    </xf>
    <xf numFmtId="3" fontId="15" fillId="0" borderId="37" xfId="0" applyNumberFormat="1" applyFont="1" applyFill="1" applyBorder="1" applyAlignment="1">
      <alignment horizontal="center" vertical="center" wrapText="1"/>
    </xf>
    <xf numFmtId="166" fontId="15" fillId="0" borderId="84" xfId="0" applyNumberFormat="1" applyFont="1" applyFill="1" applyBorder="1" applyAlignment="1" applyProtection="1">
      <alignment horizontal="center" vertical="center" wrapText="1"/>
      <protection locked="0"/>
    </xf>
    <xf numFmtId="166" fontId="15" fillId="4" borderId="37" xfId="0" applyNumberFormat="1" applyFont="1" applyFill="1" applyBorder="1" applyAlignment="1">
      <alignment horizontal="center" vertical="center" wrapText="1"/>
    </xf>
    <xf numFmtId="166" fontId="15" fillId="0" borderId="37" xfId="0" applyNumberFormat="1" applyFont="1" applyFill="1" applyBorder="1" applyAlignment="1">
      <alignment horizontal="center" vertical="center" wrapText="1"/>
    </xf>
    <xf numFmtId="166" fontId="35" fillId="0" borderId="16" xfId="0" applyNumberFormat="1" applyFont="1" applyFill="1" applyBorder="1" applyAlignment="1">
      <alignment wrapText="1"/>
    </xf>
    <xf numFmtId="3" fontId="8" fillId="0" borderId="104" xfId="0" applyNumberFormat="1" applyFont="1" applyFill="1" applyBorder="1" applyAlignment="1" applyProtection="1">
      <alignment horizontal="center"/>
      <protection locked="0"/>
    </xf>
    <xf numFmtId="3" fontId="8" fillId="0" borderId="164" xfId="0" applyNumberFormat="1" applyFont="1" applyFill="1" applyBorder="1" applyAlignment="1" applyProtection="1">
      <alignment horizontal="center"/>
      <protection locked="0"/>
    </xf>
    <xf numFmtId="3" fontId="9" fillId="0" borderId="149" xfId="0" applyNumberFormat="1" applyFont="1" applyFill="1" applyBorder="1" applyAlignment="1" applyProtection="1">
      <alignment horizontal="center"/>
      <protection locked="0"/>
    </xf>
    <xf numFmtId="3" fontId="9" fillId="0" borderId="165" xfId="0" applyNumberFormat="1" applyFont="1" applyFill="1" applyBorder="1" applyAlignment="1" applyProtection="1">
      <alignment horizontal="center"/>
      <protection locked="0"/>
    </xf>
    <xf numFmtId="3" fontId="8" fillId="0" borderId="149" xfId="0" applyNumberFormat="1" applyFont="1" applyFill="1" applyBorder="1" applyAlignment="1" applyProtection="1">
      <alignment horizontal="center"/>
      <protection locked="0"/>
    </xf>
    <xf numFmtId="3" fontId="8" fillId="0" borderId="165" xfId="0" applyNumberFormat="1" applyFont="1" applyFill="1" applyBorder="1" applyAlignment="1" applyProtection="1">
      <alignment horizontal="center"/>
      <protection locked="0"/>
    </xf>
    <xf numFmtId="3" fontId="9" fillId="0" borderId="149" xfId="0" applyNumberFormat="1" applyFont="1" applyFill="1" applyBorder="1" applyAlignment="1" applyProtection="1">
      <alignment horizontal="center" vertical="top"/>
      <protection locked="0"/>
    </xf>
    <xf numFmtId="3" fontId="9" fillId="0" borderId="165" xfId="0" applyNumberFormat="1" applyFont="1" applyFill="1" applyBorder="1" applyAlignment="1" applyProtection="1">
      <alignment horizontal="center" vertical="top"/>
      <protection locked="0"/>
    </xf>
    <xf numFmtId="3" fontId="9" fillId="0" borderId="150" xfId="0" applyNumberFormat="1" applyFont="1" applyFill="1" applyBorder="1" applyAlignment="1" applyProtection="1">
      <alignment horizontal="center"/>
      <protection locked="0"/>
    </xf>
    <xf numFmtId="3" fontId="9" fillId="0" borderId="166" xfId="0" applyNumberFormat="1" applyFont="1" applyFill="1" applyBorder="1" applyAlignment="1" applyProtection="1">
      <alignment horizontal="center"/>
      <protection locked="0"/>
    </xf>
    <xf numFmtId="3" fontId="9" fillId="0" borderId="81" xfId="0" applyNumberFormat="1" applyFont="1" applyFill="1" applyBorder="1" applyAlignment="1" applyProtection="1">
      <alignment horizontal="center"/>
      <protection locked="0"/>
    </xf>
    <xf numFmtId="3" fontId="9" fillId="0" borderId="167" xfId="0" applyNumberFormat="1" applyFont="1" applyFill="1" applyBorder="1" applyAlignment="1" applyProtection="1">
      <alignment horizontal="center"/>
      <protection locked="0"/>
    </xf>
    <xf numFmtId="0" fontId="8" fillId="4" borderId="63" xfId="0" applyNumberFormat="1" applyFont="1" applyFill="1" applyBorder="1" applyAlignment="1">
      <alignment horizontal="center" vertical="center"/>
    </xf>
    <xf numFmtId="0" fontId="8" fillId="7" borderId="37" xfId="0" applyNumberFormat="1" applyFont="1" applyFill="1" applyBorder="1" applyAlignment="1" applyProtection="1">
      <alignment horizontal="center"/>
      <protection locked="0"/>
    </xf>
    <xf numFmtId="0" fontId="9" fillId="7" borderId="37" xfId="0" applyNumberFormat="1" applyFont="1" applyFill="1" applyBorder="1" applyAlignment="1" applyProtection="1">
      <alignment horizontal="center"/>
      <protection locked="0"/>
    </xf>
    <xf numFmtId="0" fontId="9" fillId="7" borderId="49" xfId="0" applyNumberFormat="1" applyFont="1" applyFill="1" applyBorder="1" applyAlignment="1" applyProtection="1">
      <alignment horizontal="center"/>
      <protection locked="0"/>
    </xf>
    <xf numFmtId="0" fontId="11" fillId="0" borderId="1" xfId="0" applyNumberFormat="1" applyFont="1" applyFill="1" applyBorder="1" applyAlignment="1">
      <alignment horizontal="centerContinuous"/>
    </xf>
    <xf numFmtId="0" fontId="8" fillId="0" borderId="0" xfId="0" applyNumberFormat="1" applyFont="1" applyFill="1" applyBorder="1" applyAlignment="1">
      <alignment horizontal="left" vertical="center" wrapText="1"/>
    </xf>
    <xf numFmtId="0" fontId="8" fillId="0" borderId="29" xfId="0" applyNumberFormat="1" applyFont="1" applyFill="1" applyBorder="1" applyAlignment="1" applyProtection="1">
      <alignment horizontal="left"/>
      <protection locked="0"/>
    </xf>
    <xf numFmtId="0" fontId="8" fillId="0" borderId="75" xfId="0" applyNumberFormat="1" applyFont="1" applyFill="1" applyBorder="1" applyAlignment="1" applyProtection="1">
      <alignment horizontal="left"/>
      <protection locked="0"/>
    </xf>
    <xf numFmtId="0" fontId="23" fillId="0" borderId="1"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3" fontId="8" fillId="0" borderId="0" xfId="0" applyNumberFormat="1" applyFont="1" applyFill="1" applyBorder="1" applyAlignment="1" applyProtection="1">
      <alignment wrapText="1"/>
      <protection locked="0"/>
    </xf>
    <xf numFmtId="3" fontId="8" fillId="0" borderId="8" xfId="0" applyNumberFormat="1" applyFont="1" applyFill="1" applyBorder="1" applyAlignment="1" applyProtection="1">
      <alignment wrapText="1"/>
      <protection locked="0"/>
    </xf>
    <xf numFmtId="0" fontId="8" fillId="0" borderId="0" xfId="0" applyNumberFormat="1" applyFont="1" applyFill="1" applyBorder="1" applyAlignment="1" applyProtection="1">
      <alignment horizontal="left" vertical="center" wrapText="1"/>
      <protection locked="0"/>
    </xf>
    <xf numFmtId="3" fontId="9" fillId="0" borderId="0" xfId="0" applyNumberFormat="1" applyFont="1" applyFill="1" applyBorder="1" applyAlignment="1" applyProtection="1">
      <alignment wrapText="1"/>
      <protection locked="0"/>
    </xf>
    <xf numFmtId="3" fontId="9" fillId="0" borderId="8" xfId="0" applyNumberFormat="1" applyFont="1" applyFill="1" applyBorder="1" applyAlignment="1" applyProtection="1">
      <alignment wrapText="1"/>
      <protection locked="0"/>
    </xf>
    <xf numFmtId="0" fontId="8" fillId="0" borderId="0" xfId="0" applyNumberFormat="1" applyFont="1" applyFill="1" applyBorder="1" applyAlignment="1" applyProtection="1">
      <alignment horizontal="left" wrapText="1"/>
      <protection locked="0"/>
    </xf>
    <xf numFmtId="3" fontId="8" fillId="0" borderId="0" xfId="0" applyNumberFormat="1" applyFont="1" applyFill="1" applyBorder="1" applyAlignment="1">
      <alignment wrapText="1"/>
    </xf>
    <xf numFmtId="3" fontId="8" fillId="0" borderId="8" xfId="0" applyNumberFormat="1" applyFont="1" applyFill="1" applyBorder="1" applyAlignment="1">
      <alignment wrapText="1"/>
    </xf>
    <xf numFmtId="3" fontId="9" fillId="0" borderId="8" xfId="0" applyNumberFormat="1" applyFont="1" applyFill="1" applyBorder="1" applyAlignment="1">
      <alignment wrapText="1"/>
    </xf>
    <xf numFmtId="3" fontId="9" fillId="0" borderId="0" xfId="0" applyNumberFormat="1" applyFont="1" applyFill="1" applyBorder="1" applyAlignment="1">
      <alignment wrapText="1"/>
    </xf>
    <xf numFmtId="0" fontId="8" fillId="0" borderId="113" xfId="0" applyNumberFormat="1" applyFont="1" applyFill="1" applyBorder="1" applyAlignment="1">
      <alignment horizontal="center" vertical="center" wrapText="1"/>
    </xf>
    <xf numFmtId="0" fontId="8" fillId="0" borderId="47" xfId="0" applyNumberFormat="1" applyFont="1" applyFill="1" applyBorder="1" applyAlignment="1">
      <alignment horizontal="left" vertical="center" wrapText="1"/>
    </xf>
    <xf numFmtId="3" fontId="8" fillId="0" borderId="47" xfId="0" applyNumberFormat="1" applyFont="1" applyFill="1" applyBorder="1" applyAlignment="1">
      <alignment wrapText="1"/>
    </xf>
    <xf numFmtId="3" fontId="9" fillId="0" borderId="47" xfId="0" applyNumberFormat="1" applyFont="1" applyFill="1" applyBorder="1" applyAlignment="1">
      <alignment wrapText="1"/>
    </xf>
    <xf numFmtId="3" fontId="9" fillId="0" borderId="60" xfId="0" applyNumberFormat="1" applyFont="1" applyFill="1" applyBorder="1" applyAlignment="1">
      <alignment wrapText="1"/>
    </xf>
    <xf numFmtId="0" fontId="9" fillId="0" borderId="8" xfId="0" applyNumberFormat="1" applyFont="1" applyFill="1" applyBorder="1" applyAlignment="1">
      <alignment horizontal="center" wrapText="1"/>
    </xf>
    <xf numFmtId="0" fontId="8" fillId="0" borderId="8" xfId="0" applyNumberFormat="1" applyFont="1" applyFill="1" applyBorder="1" applyAlignment="1">
      <alignment horizontal="center" wrapText="1"/>
    </xf>
    <xf numFmtId="0" fontId="23" fillId="0" borderId="168" xfId="0" applyNumberFormat="1" applyFont="1" applyFill="1" applyBorder="1" applyAlignment="1">
      <alignment horizontal="center" vertical="center" wrapText="1"/>
    </xf>
    <xf numFmtId="0" fontId="23" fillId="0" borderId="169" xfId="0" applyNumberFormat="1" applyFont="1" applyFill="1" applyBorder="1" applyAlignment="1">
      <alignment horizontal="center" vertical="center" wrapText="1"/>
    </xf>
    <xf numFmtId="0" fontId="23" fillId="0" borderId="170"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64" fontId="15" fillId="0" borderId="0" xfId="0" applyNumberFormat="1" applyFont="1" applyFill="1" applyBorder="1" applyAlignment="1">
      <alignment vertical="center"/>
    </xf>
    <xf numFmtId="0" fontId="15" fillId="0" borderId="0" xfId="0" applyNumberFormat="1" applyFont="1" applyFill="1" applyBorder="1" applyAlignment="1">
      <alignment horizontal="center" vertical="center" wrapText="1"/>
    </xf>
    <xf numFmtId="164" fontId="15" fillId="0" borderId="153" xfId="0" applyNumberFormat="1" applyFont="1" applyFill="1" applyBorder="1" applyAlignment="1">
      <alignment vertical="center"/>
    </xf>
    <xf numFmtId="164" fontId="15" fillId="0" borderId="171" xfId="0" applyNumberFormat="1" applyFont="1" applyFill="1" applyBorder="1" applyAlignment="1">
      <alignment vertical="center"/>
    </xf>
    <xf numFmtId="164" fontId="23" fillId="4" borderId="8" xfId="0" applyNumberFormat="1" applyFont="1" applyFill="1" applyBorder="1" applyAlignment="1">
      <alignment vertical="center"/>
    </xf>
    <xf numFmtId="164" fontId="22" fillId="0" borderId="172" xfId="0" applyNumberFormat="1" applyFont="1" applyFill="1" applyBorder="1" applyAlignment="1"/>
    <xf numFmtId="0" fontId="30" fillId="0" borderId="173" xfId="0" applyNumberFormat="1" applyFont="1" applyFill="1" applyBorder="1" applyAlignment="1">
      <alignment wrapText="1"/>
    </xf>
    <xf numFmtId="164" fontId="15" fillId="0" borderId="94" xfId="0" applyNumberFormat="1" applyFont="1" applyFill="1" applyBorder="1" applyAlignment="1">
      <alignment vertical="center"/>
    </xf>
    <xf numFmtId="164" fontId="36" fillId="4" borderId="10" xfId="0" applyNumberFormat="1" applyFont="1" applyFill="1" applyBorder="1" applyAlignment="1"/>
    <xf numFmtId="0" fontId="22" fillId="0" borderId="174" xfId="0" applyNumberFormat="1" applyFont="1" applyFill="1" applyBorder="1" applyAlignment="1" applyProtection="1">
      <alignment horizontal="center"/>
      <protection locked="0"/>
    </xf>
    <xf numFmtId="0" fontId="22" fillId="0" borderId="176" xfId="0" applyNumberFormat="1" applyFont="1" applyFill="1" applyBorder="1" applyAlignment="1" applyProtection="1">
      <alignment horizontal="center"/>
      <protection locked="0"/>
    </xf>
    <xf numFmtId="0" fontId="8" fillId="0" borderId="75" xfId="0" applyNumberFormat="1" applyFont="1" applyFill="1" applyBorder="1" applyAlignment="1">
      <alignment horizontal="left" wrapText="1" indent="5"/>
    </xf>
    <xf numFmtId="3" fontId="8" fillId="0" borderId="27" xfId="0" applyNumberFormat="1" applyFont="1" applyFill="1" applyBorder="1" applyAlignment="1">
      <alignment horizontal="center"/>
    </xf>
    <xf numFmtId="0" fontId="15" fillId="4" borderId="37" xfId="0" applyNumberFormat="1" applyFont="1" applyFill="1" applyBorder="1" applyAlignment="1" applyProtection="1">
      <alignment horizontal="left" vertical="center" indent="1"/>
      <protection locked="0"/>
    </xf>
    <xf numFmtId="0" fontId="23" fillId="0" borderId="67"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30" fillId="0" borderId="47" xfId="0" applyNumberFormat="1" applyFont="1" applyFill="1" applyBorder="1" applyAlignment="1">
      <alignment horizontal="center" wrapText="1"/>
    </xf>
    <xf numFmtId="0" fontId="9" fillId="0" borderId="84" xfId="0" applyNumberFormat="1" applyFont="1" applyFill="1" applyBorder="1" applyAlignment="1">
      <alignment horizontal="center" wrapText="1"/>
    </xf>
    <xf numFmtId="0" fontId="9" fillId="0" borderId="142" xfId="0" applyNumberFormat="1" applyFont="1" applyFill="1" applyBorder="1" applyAlignment="1">
      <alignment horizontal="center" wrapText="1"/>
    </xf>
    <xf numFmtId="0" fontId="9" fillId="0" borderId="130" xfId="0" applyNumberFormat="1" applyFont="1" applyFill="1" applyBorder="1" applyAlignment="1">
      <alignment horizontal="center" wrapText="1"/>
    </xf>
    <xf numFmtId="37" fontId="8" fillId="0" borderId="37" xfId="0" applyNumberFormat="1" applyFont="1" applyFill="1" applyBorder="1" applyAlignment="1">
      <alignment vertical="center" wrapText="1"/>
    </xf>
    <xf numFmtId="37" fontId="8" fillId="0" borderId="37" xfId="0" applyNumberFormat="1" applyFont="1" applyFill="1" applyBorder="1" applyAlignment="1">
      <alignment wrapText="1"/>
    </xf>
    <xf numFmtId="37" fontId="8" fillId="0" borderId="75" xfId="0" applyNumberFormat="1" applyFont="1" applyFill="1" applyBorder="1" applyAlignment="1">
      <alignment wrapText="1"/>
    </xf>
    <xf numFmtId="10" fontId="8" fillId="0" borderId="49" xfId="0" applyNumberFormat="1" applyFont="1" applyFill="1" applyBorder="1" applyAlignment="1">
      <alignment horizontal="center" wrapText="1"/>
    </xf>
    <xf numFmtId="37" fontId="8" fillId="0" borderId="37" xfId="0" applyNumberFormat="1" applyFont="1" applyFill="1" applyBorder="1" applyAlignment="1" applyProtection="1">
      <alignment wrapText="1"/>
      <protection locked="0"/>
    </xf>
    <xf numFmtId="37" fontId="8" fillId="0" borderId="37" xfId="0" applyNumberFormat="1" applyFont="1" applyFill="1" applyBorder="1" applyAlignment="1" applyProtection="1">
      <alignment vertical="center" wrapText="1"/>
      <protection locked="0"/>
    </xf>
    <xf numFmtId="37" fontId="9" fillId="0" borderId="37" xfId="0" applyNumberFormat="1" applyFont="1" applyFill="1" applyBorder="1" applyAlignment="1" applyProtection="1">
      <alignment wrapText="1"/>
      <protection locked="0"/>
    </xf>
    <xf numFmtId="37" fontId="8" fillId="0" borderId="65" xfId="0" applyNumberFormat="1" applyFont="1" applyFill="1" applyBorder="1" applyAlignment="1">
      <alignment vertical="center" wrapText="1"/>
    </xf>
    <xf numFmtId="37" fontId="8" fillId="0" borderId="65" xfId="0" applyNumberFormat="1" applyFont="1" applyFill="1" applyBorder="1" applyAlignment="1">
      <alignment wrapText="1"/>
    </xf>
    <xf numFmtId="37" fontId="8" fillId="0" borderId="95" xfId="0" applyNumberFormat="1" applyFont="1" applyFill="1" applyBorder="1" applyAlignment="1">
      <alignment wrapText="1"/>
    </xf>
    <xf numFmtId="10" fontId="8" fillId="0" borderId="50" xfId="0" applyNumberFormat="1" applyFont="1" applyFill="1" applyBorder="1" applyAlignment="1">
      <alignment horizontal="center" wrapText="1"/>
    </xf>
    <xf numFmtId="0" fontId="8" fillId="0" borderId="37" xfId="0" applyNumberFormat="1" applyFont="1" applyFill="1" applyBorder="1" applyAlignment="1">
      <alignment horizontal="left" vertical="center" wrapText="1" indent="1"/>
    </xf>
    <xf numFmtId="37" fontId="8" fillId="0" borderId="177" xfId="0" applyNumberFormat="1" applyFont="1" applyFill="1" applyBorder="1" applyAlignment="1">
      <alignment vertical="center" wrapText="1"/>
    </xf>
    <xf numFmtId="10" fontId="8" fillId="0" borderId="178" xfId="0" applyNumberFormat="1" applyFont="1" applyFill="1" applyBorder="1" applyAlignment="1">
      <alignment horizontal="center" wrapText="1"/>
    </xf>
    <xf numFmtId="0" fontId="8" fillId="0" borderId="62" xfId="0" applyNumberFormat="1" applyFont="1" applyFill="1" applyBorder="1" applyAlignment="1">
      <alignment horizontal="left" vertical="center" wrapText="1"/>
    </xf>
    <xf numFmtId="3" fontId="8" fillId="0" borderId="62" xfId="0" applyNumberFormat="1" applyFont="1" applyFill="1" applyBorder="1" applyAlignment="1" applyProtection="1">
      <alignment wrapText="1"/>
      <protection locked="0"/>
    </xf>
    <xf numFmtId="3" fontId="8" fillId="0" borderId="76" xfId="0" applyNumberFormat="1" applyFont="1" applyFill="1" applyBorder="1" applyAlignment="1" applyProtection="1">
      <alignment wrapText="1"/>
      <protection locked="0"/>
    </xf>
    <xf numFmtId="3" fontId="8" fillId="0" borderId="98" xfId="0" applyNumberFormat="1" applyFont="1" applyFill="1" applyBorder="1" applyAlignment="1" applyProtection="1">
      <alignment wrapText="1"/>
      <protection locked="0"/>
    </xf>
    <xf numFmtId="3" fontId="8" fillId="0" borderId="75" xfId="0" applyNumberFormat="1" applyFont="1" applyFill="1" applyBorder="1" applyAlignment="1" applyProtection="1">
      <alignment wrapText="1"/>
      <protection locked="0"/>
    </xf>
    <xf numFmtId="3" fontId="8" fillId="0" borderId="75" xfId="0" applyNumberFormat="1" applyFont="1" applyFill="1" applyBorder="1" applyAlignment="1">
      <alignment wrapText="1"/>
    </xf>
    <xf numFmtId="3" fontId="9" fillId="0" borderId="75" xfId="0" applyNumberFormat="1" applyFont="1" applyFill="1" applyBorder="1" applyAlignment="1">
      <alignment wrapText="1"/>
    </xf>
    <xf numFmtId="3" fontId="9" fillId="0" borderId="75" xfId="0" applyNumberFormat="1" applyFont="1" applyFill="1" applyBorder="1" applyAlignment="1" applyProtection="1">
      <alignment wrapText="1"/>
      <protection locked="0"/>
    </xf>
    <xf numFmtId="3" fontId="9" fillId="0" borderId="92" xfId="0" applyNumberFormat="1" applyFont="1" applyFill="1" applyBorder="1" applyAlignment="1">
      <alignment wrapText="1"/>
    </xf>
    <xf numFmtId="3" fontId="9" fillId="0" borderId="135" xfId="0" applyNumberFormat="1" applyFont="1" applyFill="1" applyBorder="1" applyAlignment="1">
      <alignment wrapText="1"/>
    </xf>
    <xf numFmtId="3" fontId="9" fillId="0" borderId="99" xfId="0" applyNumberFormat="1" applyFont="1" applyFill="1" applyBorder="1" applyAlignment="1">
      <alignment wrapText="1"/>
    </xf>
    <xf numFmtId="0" fontId="11" fillId="0" borderId="78" xfId="0" applyNumberFormat="1" applyFont="1" applyFill="1" applyBorder="1" applyAlignment="1">
      <alignment horizontal="center" vertical="center" wrapText="1"/>
    </xf>
    <xf numFmtId="0" fontId="11" fillId="0" borderId="179" xfId="0" applyNumberFormat="1" applyFont="1" applyFill="1" applyBorder="1" applyAlignment="1">
      <alignment horizontal="center" vertical="center" wrapText="1"/>
    </xf>
    <xf numFmtId="0" fontId="8" fillId="9" borderId="84" xfId="0" applyNumberFormat="1" applyFont="1" applyFill="1" applyBorder="1" applyAlignment="1">
      <alignment horizontal="left" vertical="center" wrapText="1"/>
    </xf>
    <xf numFmtId="0" fontId="9" fillId="9" borderId="130" xfId="0" applyNumberFormat="1" applyFont="1" applyFill="1" applyBorder="1" applyAlignment="1">
      <alignment horizontal="center" wrapText="1"/>
    </xf>
    <xf numFmtId="0" fontId="8" fillId="9" borderId="37" xfId="0" applyNumberFormat="1" applyFont="1" applyFill="1" applyBorder="1" applyAlignment="1">
      <alignment horizontal="left" vertical="center" wrapText="1"/>
    </xf>
    <xf numFmtId="0" fontId="8" fillId="9" borderId="49" xfId="0" applyNumberFormat="1" applyFont="1" applyFill="1" applyBorder="1" applyAlignment="1">
      <alignment horizontal="center" wrapText="1"/>
    </xf>
    <xf numFmtId="3" fontId="8" fillId="9" borderId="37" xfId="0" applyNumberFormat="1" applyFont="1" applyFill="1" applyBorder="1" applyAlignment="1" applyProtection="1">
      <alignment wrapText="1"/>
      <protection locked="0"/>
    </xf>
    <xf numFmtId="0" fontId="8" fillId="0" borderId="180" xfId="0" applyNumberFormat="1" applyFont="1" applyFill="1" applyBorder="1" applyAlignment="1">
      <alignment horizontal="center" vertical="center" wrapText="1"/>
    </xf>
    <xf numFmtId="0" fontId="8" fillId="0" borderId="181" xfId="0" applyNumberFormat="1" applyFont="1" applyFill="1" applyBorder="1" applyAlignment="1" applyProtection="1">
      <alignment horizontal="left" vertical="center" wrapText="1"/>
      <protection locked="0"/>
    </xf>
    <xf numFmtId="3" fontId="8" fillId="0" borderId="181" xfId="0" applyNumberFormat="1" applyFont="1" applyFill="1" applyBorder="1" applyAlignment="1" applyProtection="1">
      <alignment wrapText="1"/>
      <protection locked="0"/>
    </xf>
    <xf numFmtId="3" fontId="9" fillId="0" borderId="182" xfId="0" applyNumberFormat="1" applyFont="1" applyFill="1" applyBorder="1" applyAlignment="1" applyProtection="1">
      <alignment wrapText="1"/>
      <protection locked="0"/>
    </xf>
    <xf numFmtId="0" fontId="8" fillId="0" borderId="183" xfId="0" applyNumberFormat="1" applyFont="1" applyFill="1" applyBorder="1" applyAlignment="1">
      <alignment horizontal="center" vertical="center" wrapText="1"/>
    </xf>
    <xf numFmtId="0" fontId="8" fillId="0" borderId="184" xfId="0" applyNumberFormat="1" applyFont="1" applyFill="1" applyBorder="1" applyAlignment="1">
      <alignment horizontal="center" vertical="center" wrapText="1"/>
    </xf>
    <xf numFmtId="3" fontId="8" fillId="0" borderId="185" xfId="0" applyNumberFormat="1" applyFont="1" applyFill="1" applyBorder="1" applyAlignment="1" applyProtection="1">
      <alignment horizontal="center" wrapText="1"/>
      <protection locked="0"/>
    </xf>
    <xf numFmtId="3" fontId="8" fillId="0" borderId="98" xfId="0" applyNumberFormat="1" applyFont="1" applyFill="1" applyBorder="1" applyAlignment="1" applyProtection="1">
      <alignment horizontal="center" wrapText="1"/>
      <protection locked="0"/>
    </xf>
    <xf numFmtId="0" fontId="8" fillId="0" borderId="84" xfId="0" applyNumberFormat="1" applyFont="1" applyFill="1" applyBorder="1" applyAlignment="1">
      <alignment horizontal="center" vertical="center" wrapText="1"/>
    </xf>
    <xf numFmtId="0" fontId="8" fillId="0" borderId="37" xfId="0" applyNumberFormat="1" applyFont="1" applyFill="1" applyBorder="1" applyAlignment="1">
      <alignment horizontal="center" vertical="center" wrapText="1"/>
    </xf>
    <xf numFmtId="0" fontId="8" fillId="0" borderId="37" xfId="0" applyNumberFormat="1" applyFont="1" applyFill="1" applyBorder="1" applyAlignment="1">
      <alignment horizontal="center" wrapText="1"/>
    </xf>
    <xf numFmtId="0" fontId="8" fillId="0" borderId="49" xfId="0" applyNumberFormat="1" applyFont="1" applyFill="1" applyBorder="1" applyAlignment="1">
      <alignment horizontal="center" wrapText="1"/>
    </xf>
    <xf numFmtId="3" fontId="9" fillId="0" borderId="142" xfId="0" applyNumberFormat="1" applyFont="1" applyFill="1" applyBorder="1" applyAlignment="1" applyProtection="1">
      <protection locked="0"/>
    </xf>
    <xf numFmtId="3" fontId="8" fillId="0" borderId="28" xfId="0" applyNumberFormat="1" applyFont="1" applyFill="1" applyBorder="1" applyAlignment="1" applyProtection="1">
      <protection locked="0"/>
    </xf>
    <xf numFmtId="0" fontId="9" fillId="0" borderId="78" xfId="0" applyNumberFormat="1" applyFont="1" applyFill="1" applyBorder="1" applyAlignment="1">
      <alignment horizontal="center"/>
    </xf>
    <xf numFmtId="0" fontId="8" fillId="4" borderId="37" xfId="0" applyNumberFormat="1" applyFont="1" applyFill="1" applyBorder="1" applyAlignment="1" applyProtection="1">
      <alignment horizontal="center"/>
      <protection locked="0"/>
    </xf>
    <xf numFmtId="3" fontId="8" fillId="0" borderId="64" xfId="0" applyNumberFormat="1" applyFont="1" applyFill="1" applyBorder="1" applyAlignment="1" applyProtection="1">
      <alignment horizontal="center"/>
      <protection locked="0"/>
    </xf>
    <xf numFmtId="0" fontId="11" fillId="4" borderId="58" xfId="0" applyNumberFormat="1" applyFont="1" applyFill="1" applyBorder="1" applyAlignment="1">
      <alignment horizontal="center" wrapText="1"/>
    </xf>
    <xf numFmtId="0" fontId="8" fillId="0" borderId="19" xfId="0" applyNumberFormat="1" applyFont="1" applyFill="1" applyBorder="1" applyAlignment="1">
      <alignment horizontal="center" vertical="center"/>
    </xf>
    <xf numFmtId="0" fontId="9" fillId="0" borderId="0" xfId="0" applyNumberFormat="1" applyFont="1" applyFill="1" applyBorder="1" applyAlignment="1">
      <alignment horizontal="center"/>
    </xf>
    <xf numFmtId="0" fontId="11" fillId="4" borderId="59" xfId="0" applyNumberFormat="1" applyFont="1" applyFill="1" applyBorder="1" applyAlignment="1">
      <alignment horizontal="center" vertical="center" wrapText="1"/>
    </xf>
    <xf numFmtId="0" fontId="9" fillId="0" borderId="24" xfId="0" applyNumberFormat="1" applyFont="1" applyFill="1" applyBorder="1" applyAlignment="1">
      <alignment horizontal="left"/>
    </xf>
    <xf numFmtId="0" fontId="9" fillId="0" borderId="31" xfId="0" applyNumberFormat="1" applyFont="1" applyFill="1" applyBorder="1" applyAlignment="1">
      <alignment horizontal="left"/>
    </xf>
    <xf numFmtId="0" fontId="9" fillId="0" borderId="109" xfId="0" applyNumberFormat="1" applyFont="1" applyFill="1" applyBorder="1" applyAlignment="1" applyProtection="1">
      <alignment horizontal="center"/>
      <protection locked="0"/>
    </xf>
    <xf numFmtId="0" fontId="9" fillId="0" borderId="272" xfId="0" applyNumberFormat="1" applyFont="1" applyFill="1" applyBorder="1" applyAlignment="1" applyProtection="1">
      <protection locked="0"/>
    </xf>
    <xf numFmtId="9" fontId="9" fillId="0" borderId="64" xfId="1" applyFont="1" applyFill="1" applyBorder="1" applyAlignment="1">
      <alignment horizontal="center"/>
    </xf>
    <xf numFmtId="9" fontId="9" fillId="0" borderId="49" xfId="1" applyFont="1" applyFill="1" applyBorder="1" applyAlignment="1" applyProtection="1">
      <alignment horizontal="center"/>
      <protection locked="0"/>
    </xf>
    <xf numFmtId="0" fontId="30" fillId="0" borderId="75" xfId="0" applyNumberFormat="1" applyFont="1" applyFill="1" applyBorder="1" applyAlignment="1"/>
    <xf numFmtId="0" fontId="9" fillId="0" borderId="0" xfId="0" applyNumberFormat="1" applyFont="1" applyFill="1" applyBorder="1" applyAlignment="1">
      <alignment horizontal="left"/>
    </xf>
    <xf numFmtId="0" fontId="8" fillId="0" borderId="24" xfId="0" applyNumberFormat="1" applyFont="1" applyFill="1" applyBorder="1" applyAlignment="1" applyProtection="1">
      <alignment horizontal="left"/>
      <protection locked="0"/>
    </xf>
    <xf numFmtId="3" fontId="8" fillId="0" borderId="75" xfId="0" applyNumberFormat="1" applyFont="1" applyFill="1" applyBorder="1" applyAlignment="1" applyProtection="1">
      <protection locked="0"/>
    </xf>
    <xf numFmtId="0" fontId="9" fillId="0" borderId="75" xfId="0" applyNumberFormat="1" applyFont="1" applyFill="1" applyBorder="1" applyAlignment="1" applyProtection="1">
      <protection locked="0"/>
    </xf>
    <xf numFmtId="0" fontId="8" fillId="0" borderId="19" xfId="0" applyNumberFormat="1" applyFont="1" applyFill="1" applyBorder="1" applyAlignment="1">
      <alignment horizontal="center" vertical="center"/>
    </xf>
    <xf numFmtId="0" fontId="9" fillId="4" borderId="37" xfId="0" applyNumberFormat="1" applyFont="1" applyFill="1" applyBorder="1" applyAlignment="1" applyProtection="1">
      <alignment horizontal="left"/>
      <protection locked="0"/>
    </xf>
    <xf numFmtId="0" fontId="8" fillId="4" borderId="37" xfId="0" applyNumberFormat="1" applyFont="1" applyFill="1" applyBorder="1" applyAlignment="1" applyProtection="1">
      <alignment horizontal="left"/>
      <protection locked="0"/>
    </xf>
    <xf numFmtId="0" fontId="9" fillId="0" borderId="46" xfId="0" applyNumberFormat="1" applyFont="1" applyFill="1" applyBorder="1" applyAlignment="1" applyProtection="1">
      <alignment horizontal="center"/>
      <protection locked="0"/>
    </xf>
    <xf numFmtId="3" fontId="9" fillId="4" borderId="75" xfId="0" applyNumberFormat="1" applyFont="1" applyFill="1" applyBorder="1" applyAlignment="1" applyProtection="1">
      <protection locked="0"/>
    </xf>
    <xf numFmtId="3" fontId="8" fillId="4" borderId="75" xfId="0" applyNumberFormat="1" applyFont="1" applyFill="1" applyBorder="1" applyAlignment="1" applyProtection="1">
      <protection locked="0"/>
    </xf>
    <xf numFmtId="3" fontId="8" fillId="4" borderId="31" xfId="0" applyNumberFormat="1" applyFont="1" applyFill="1" applyBorder="1" applyAlignment="1" applyProtection="1">
      <protection locked="0"/>
    </xf>
    <xf numFmtId="0" fontId="8" fillId="0" borderId="37" xfId="0" applyNumberFormat="1" applyFont="1" applyFill="1" applyBorder="1" applyAlignment="1"/>
    <xf numFmtId="3" fontId="9" fillId="4" borderId="65" xfId="0" applyNumberFormat="1" applyFont="1" applyFill="1" applyBorder="1" applyAlignment="1" applyProtection="1">
      <protection locked="0"/>
    </xf>
    <xf numFmtId="3" fontId="9" fillId="4" borderId="62" xfId="0" applyNumberFormat="1" applyFont="1" applyFill="1" applyBorder="1" applyAlignment="1" applyProtection="1">
      <protection locked="0"/>
    </xf>
    <xf numFmtId="3" fontId="9" fillId="4" borderId="50" xfId="0" applyNumberFormat="1" applyFont="1" applyFill="1" applyBorder="1" applyAlignment="1" applyProtection="1">
      <protection locked="0"/>
    </xf>
    <xf numFmtId="3" fontId="9" fillId="4" borderId="98" xfId="0" applyNumberFormat="1" applyFont="1" applyFill="1" applyBorder="1" applyAlignment="1" applyProtection="1">
      <protection locked="0"/>
    </xf>
    <xf numFmtId="3" fontId="8" fillId="4" borderId="65" xfId="0" applyNumberFormat="1" applyFont="1" applyFill="1" applyBorder="1" applyAlignment="1" applyProtection="1">
      <protection locked="0"/>
    </xf>
    <xf numFmtId="3" fontId="8" fillId="4" borderId="62" xfId="0" applyNumberFormat="1" applyFont="1" applyFill="1" applyBorder="1" applyAlignment="1" applyProtection="1">
      <protection locked="0"/>
    </xf>
    <xf numFmtId="3" fontId="8" fillId="4" borderId="50" xfId="0" applyNumberFormat="1" applyFont="1" applyFill="1" applyBorder="1" applyAlignment="1" applyProtection="1">
      <protection locked="0"/>
    </xf>
    <xf numFmtId="3" fontId="9" fillId="4" borderId="95" xfId="0" applyNumberFormat="1" applyFont="1" applyFill="1" applyBorder="1" applyAlignment="1" applyProtection="1">
      <protection locked="0"/>
    </xf>
    <xf numFmtId="3" fontId="9" fillId="4" borderId="76" xfId="0" applyNumberFormat="1" applyFont="1" applyFill="1" applyBorder="1" applyAlignment="1" applyProtection="1">
      <protection locked="0"/>
    </xf>
    <xf numFmtId="0" fontId="9" fillId="0" borderId="24" xfId="0" applyNumberFormat="1" applyFont="1" applyFill="1" applyBorder="1" applyAlignment="1">
      <alignment horizontal="left"/>
    </xf>
    <xf numFmtId="0" fontId="8" fillId="4" borderId="37" xfId="0" applyNumberFormat="1" applyFont="1" applyFill="1" applyBorder="1" applyAlignment="1" applyProtection="1">
      <alignment horizontal="left"/>
      <protection locked="0"/>
    </xf>
    <xf numFmtId="0" fontId="9" fillId="4" borderId="37" xfId="0" applyNumberFormat="1" applyFont="1" applyFill="1" applyBorder="1" applyAlignment="1" applyProtection="1">
      <alignment horizontal="left"/>
      <protection locked="0"/>
    </xf>
    <xf numFmtId="0" fontId="8" fillId="4" borderId="37" xfId="0" applyNumberFormat="1" applyFont="1" applyFill="1" applyBorder="1" applyAlignment="1" applyProtection="1">
      <alignment horizontal="center"/>
      <protection locked="0"/>
    </xf>
    <xf numFmtId="0" fontId="36" fillId="0" borderId="153" xfId="0" applyNumberFormat="1" applyFont="1" applyFill="1" applyBorder="1" applyAlignment="1" applyProtection="1">
      <alignment horizontal="center"/>
      <protection locked="0"/>
    </xf>
    <xf numFmtId="0" fontId="36" fillId="0" borderId="175" xfId="0" applyNumberFormat="1" applyFont="1" applyFill="1" applyBorder="1" applyAlignment="1" applyProtection="1">
      <alignment horizontal="center"/>
      <protection locked="0"/>
    </xf>
    <xf numFmtId="0" fontId="45" fillId="0" borderId="24" xfId="5" applyNumberFormat="1" applyFill="1" applyBorder="1" applyAlignment="1" applyProtection="1"/>
    <xf numFmtId="0" fontId="9" fillId="0" borderId="37" xfId="7" applyNumberFormat="1" applyFont="1" applyFill="1" applyBorder="1" applyAlignment="1" applyProtection="1">
      <alignment horizontal="left"/>
      <protection locked="0"/>
    </xf>
    <xf numFmtId="0" fontId="9" fillId="0" borderId="84" xfId="7" applyNumberFormat="1" applyFont="1" applyFill="1" applyBorder="1" applyAlignment="1" applyProtection="1">
      <protection locked="0"/>
    </xf>
    <xf numFmtId="0" fontId="9" fillId="0" borderId="37" xfId="7" applyNumberFormat="1" applyFont="1" applyFill="1" applyBorder="1" applyAlignment="1" applyProtection="1">
      <alignment horizontal="center"/>
      <protection locked="0"/>
    </xf>
    <xf numFmtId="0" fontId="8" fillId="0" borderId="37" xfId="7" applyNumberFormat="1" applyFont="1" applyFill="1" applyBorder="1" applyAlignment="1" applyProtection="1">
      <alignment horizontal="center" vertical="top"/>
      <protection locked="0"/>
    </xf>
    <xf numFmtId="0" fontId="8" fillId="0" borderId="37" xfId="7" applyNumberFormat="1" applyFont="1" applyFill="1" applyBorder="1" applyAlignment="1" applyProtection="1">
      <alignment horizontal="left" vertical="top"/>
      <protection locked="0"/>
    </xf>
    <xf numFmtId="0" fontId="9" fillId="0" borderId="37" xfId="7" applyNumberFormat="1" applyFont="1" applyFill="1" applyBorder="1" applyAlignment="1" applyProtection="1">
      <alignment horizontal="center"/>
      <protection locked="0"/>
    </xf>
    <xf numFmtId="0" fontId="9" fillId="0" borderId="84" xfId="7" applyNumberFormat="1" applyFont="1" applyFill="1" applyBorder="1" applyAlignment="1" applyProtection="1">
      <alignment horizontal="center"/>
      <protection locked="0"/>
    </xf>
    <xf numFmtId="0" fontId="8" fillId="0" borderId="84" xfId="7" applyNumberFormat="1" applyFont="1" applyFill="1" applyBorder="1" applyAlignment="1" applyProtection="1">
      <alignment horizontal="center" vertical="center"/>
      <protection locked="0"/>
    </xf>
    <xf numFmtId="0" fontId="8" fillId="0" borderId="37" xfId="7" applyNumberFormat="1" applyFont="1" applyFill="1" applyBorder="1" applyAlignment="1" applyProtection="1">
      <alignment horizontal="center" vertical="center"/>
      <protection locked="0"/>
    </xf>
    <xf numFmtId="3" fontId="8" fillId="0" borderId="84" xfId="7" applyNumberFormat="1" applyFont="1" applyFill="1" applyBorder="1" applyAlignment="1" applyProtection="1">
      <alignment horizontal="center" vertical="center"/>
      <protection locked="0"/>
    </xf>
    <xf numFmtId="3" fontId="8" fillId="0" borderId="37" xfId="7" applyNumberFormat="1" applyFont="1" applyFill="1" applyBorder="1" applyAlignment="1" applyProtection="1">
      <alignment horizontal="center" vertical="center"/>
      <protection locked="0"/>
    </xf>
    <xf numFmtId="0" fontId="15" fillId="0" borderId="37" xfId="7" applyNumberFormat="1" applyFont="1" applyFill="1" applyBorder="1" applyAlignment="1" applyProtection="1">
      <alignment horizontal="left" vertical="center" wrapText="1"/>
      <protection locked="0"/>
    </xf>
    <xf numFmtId="3" fontId="15" fillId="0" borderId="37" xfId="7" applyNumberFormat="1" applyFont="1" applyFill="1" applyBorder="1" applyAlignment="1" applyProtection="1">
      <alignment wrapText="1"/>
      <protection locked="0"/>
    </xf>
    <xf numFmtId="3" fontId="15" fillId="0" borderId="37" xfId="7" applyNumberFormat="1" applyFont="1" applyFill="1" applyBorder="1" applyAlignment="1" applyProtection="1">
      <alignment horizontal="right" vertical="center" wrapText="1"/>
      <protection locked="0"/>
    </xf>
    <xf numFmtId="49" fontId="15" fillId="0" borderId="37" xfId="7" quotePrefix="1" applyNumberFormat="1" applyFont="1" applyFill="1" applyBorder="1" applyAlignment="1" applyProtection="1">
      <alignment horizontal="center" vertical="center" wrapText="1"/>
      <protection locked="0"/>
    </xf>
    <xf numFmtId="166" fontId="15" fillId="0" borderId="37" xfId="7" quotePrefix="1" applyNumberFormat="1" applyFont="1" applyFill="1" applyBorder="1" applyAlignment="1" applyProtection="1">
      <alignment horizontal="center" vertical="center" wrapText="1"/>
      <protection locked="0"/>
    </xf>
    <xf numFmtId="10" fontId="15" fillId="0" borderId="37" xfId="7" applyNumberFormat="1" applyFont="1" applyFill="1" applyBorder="1" applyAlignment="1" applyProtection="1">
      <alignment horizontal="center" wrapText="1"/>
      <protection locked="0"/>
    </xf>
    <xf numFmtId="166" fontId="15" fillId="0" borderId="37" xfId="7" applyNumberFormat="1" applyFont="1" applyFill="1" applyBorder="1" applyAlignment="1" applyProtection="1">
      <alignment horizontal="center" wrapText="1"/>
      <protection locked="0"/>
    </xf>
    <xf numFmtId="10" fontId="15" fillId="0" borderId="37" xfId="7" applyNumberFormat="1" applyFont="1" applyFill="1" applyBorder="1" applyAlignment="1" applyProtection="1">
      <alignment horizontal="center" vertical="center" wrapText="1"/>
      <protection locked="0"/>
    </xf>
    <xf numFmtId="166" fontId="15" fillId="0" borderId="37" xfId="7" applyNumberFormat="1" applyFont="1" applyFill="1" applyBorder="1" applyAlignment="1" applyProtection="1">
      <alignment horizontal="center" vertical="center" wrapText="1"/>
      <protection locked="0"/>
    </xf>
    <xf numFmtId="10" fontId="22" fillId="0" borderId="37" xfId="7" applyNumberFormat="1" applyFont="1" applyFill="1" applyBorder="1" applyAlignment="1" applyProtection="1">
      <alignment horizontal="center" wrapText="1"/>
      <protection locked="0"/>
    </xf>
    <xf numFmtId="166" fontId="22" fillId="0" borderId="37" xfId="7" applyNumberFormat="1" applyFont="1" applyFill="1" applyBorder="1" applyAlignment="1" applyProtection="1">
      <alignment horizontal="center" vertical="center" wrapText="1"/>
      <protection locked="0"/>
    </xf>
    <xf numFmtId="168" fontId="9" fillId="2" borderId="49" xfId="2" applyNumberFormat="1" applyFont="1" applyFill="1" applyBorder="1" applyAlignment="1">
      <alignment horizontal="center"/>
    </xf>
    <xf numFmtId="167" fontId="8" fillId="0" borderId="37" xfId="1" applyNumberFormat="1" applyFont="1" applyFill="1" applyBorder="1" applyAlignment="1" applyProtection="1">
      <protection locked="0"/>
    </xf>
    <xf numFmtId="167" fontId="9" fillId="0" borderId="84" xfId="1" applyNumberFormat="1" applyFont="1" applyFill="1" applyBorder="1" applyAlignment="1" applyProtection="1">
      <protection locked="0"/>
    </xf>
    <xf numFmtId="4" fontId="8" fillId="0" borderId="49" xfId="0" applyNumberFormat="1" applyFont="1" applyFill="1" applyBorder="1" applyAlignment="1" applyProtection="1">
      <protection locked="0"/>
    </xf>
    <xf numFmtId="167" fontId="9" fillId="0" borderId="37" xfId="4" applyNumberFormat="1" applyFont="1" applyFill="1" applyBorder="1" applyAlignment="1" applyProtection="1">
      <protection locked="0"/>
    </xf>
    <xf numFmtId="167" fontId="8" fillId="0" borderId="37" xfId="4" applyNumberFormat="1" applyFont="1" applyFill="1" applyBorder="1" applyAlignment="1" applyProtection="1">
      <protection locked="0"/>
    </xf>
    <xf numFmtId="167" fontId="9" fillId="0" borderId="37" xfId="4" applyNumberFormat="1" applyFont="1" applyFill="1" applyBorder="1" applyAlignment="1" applyProtection="1">
      <protection locked="0"/>
    </xf>
    <xf numFmtId="167" fontId="8" fillId="0" borderId="37" xfId="4" applyNumberFormat="1" applyFont="1" applyFill="1" applyBorder="1" applyAlignment="1" applyProtection="1">
      <protection locked="0"/>
    </xf>
    <xf numFmtId="167" fontId="9" fillId="0" borderId="37" xfId="4" applyNumberFormat="1" applyFont="1" applyFill="1" applyBorder="1" applyAlignment="1" applyProtection="1">
      <protection locked="0"/>
    </xf>
    <xf numFmtId="167" fontId="8" fillId="0" borderId="37" xfId="4" applyNumberFormat="1" applyFont="1" applyFill="1" applyBorder="1" applyAlignment="1" applyProtection="1">
      <protection locked="0"/>
    </xf>
    <xf numFmtId="4" fontId="9" fillId="0" borderId="130" xfId="0" applyNumberFormat="1" applyFont="1" applyFill="1" applyBorder="1" applyAlignment="1" applyProtection="1">
      <protection locked="0"/>
    </xf>
    <xf numFmtId="4" fontId="9" fillId="0" borderId="49" xfId="0" applyNumberFormat="1" applyFont="1" applyFill="1" applyBorder="1" applyAlignment="1" applyProtection="1">
      <protection locked="0"/>
    </xf>
    <xf numFmtId="0" fontId="9" fillId="4" borderId="65" xfId="0" applyNumberFormat="1" applyFont="1" applyFill="1" applyBorder="1" applyAlignment="1">
      <alignment vertical="center"/>
    </xf>
    <xf numFmtId="0" fontId="8" fillId="0" borderId="27" xfId="7" applyNumberFormat="1" applyFont="1" applyFill="1" applyBorder="1" applyAlignment="1">
      <alignment horizontal="center" vertical="center"/>
    </xf>
    <xf numFmtId="0" fontId="8" fillId="0" borderId="24" xfId="7" applyNumberFormat="1" applyFont="1" applyFill="1" applyBorder="1" applyAlignment="1">
      <alignment horizontal="center" vertical="center"/>
    </xf>
    <xf numFmtId="168" fontId="8" fillId="0" borderId="66" xfId="6" applyNumberFormat="1" applyFont="1" applyFill="1" applyBorder="1" applyAlignment="1">
      <alignment horizontal="center" vertical="center"/>
    </xf>
    <xf numFmtId="168" fontId="8" fillId="0" borderId="273" xfId="6" applyNumberFormat="1" applyFont="1" applyFill="1" applyBorder="1" applyAlignment="1">
      <alignment horizontal="center" vertical="center"/>
    </xf>
    <xf numFmtId="0" fontId="9" fillId="4" borderId="62" xfId="0" applyNumberFormat="1" applyFont="1" applyFill="1" applyBorder="1" applyAlignment="1">
      <alignment vertical="center"/>
    </xf>
    <xf numFmtId="0" fontId="8" fillId="4" borderId="65" xfId="0" applyNumberFormat="1" applyFont="1" applyFill="1" applyBorder="1" applyAlignment="1">
      <alignment vertical="center"/>
    </xf>
    <xf numFmtId="0" fontId="8" fillId="4" borderId="62" xfId="0" applyNumberFormat="1" applyFont="1" applyFill="1" applyBorder="1" applyAlignment="1">
      <alignment vertical="center"/>
    </xf>
    <xf numFmtId="0" fontId="9" fillId="0" borderId="0" xfId="0" applyNumberFormat="1" applyFont="1" applyFill="1" applyBorder="1" applyAlignment="1">
      <alignment vertical="center"/>
    </xf>
    <xf numFmtId="0" fontId="8" fillId="0" borderId="0" xfId="0" applyNumberFormat="1" applyFont="1" applyFill="1" applyBorder="1" applyAlignment="1">
      <alignment vertical="center"/>
    </xf>
    <xf numFmtId="4" fontId="8" fillId="0" borderId="37" xfId="0" applyNumberFormat="1" applyFont="1" applyFill="1" applyBorder="1" applyAlignment="1" applyProtection="1">
      <protection locked="0"/>
    </xf>
    <xf numFmtId="4" fontId="9" fillId="0" borderId="37" xfId="0" applyNumberFormat="1" applyFont="1" applyFill="1" applyBorder="1" applyAlignment="1" applyProtection="1">
      <protection locked="0"/>
    </xf>
    <xf numFmtId="4" fontId="9" fillId="0" borderId="84" xfId="0" applyNumberFormat="1" applyFont="1" applyFill="1" applyBorder="1" applyAlignment="1" applyProtection="1">
      <protection locked="0"/>
    </xf>
    <xf numFmtId="0" fontId="8" fillId="0" borderId="33" xfId="7" applyNumberFormat="1" applyFont="1" applyFill="1" applyBorder="1" applyAlignment="1">
      <alignment horizontal="left" vertical="center"/>
    </xf>
    <xf numFmtId="0" fontId="8" fillId="4" borderId="84" xfId="7" applyNumberFormat="1" applyFont="1" applyFill="1" applyBorder="1" applyAlignment="1" applyProtection="1">
      <protection locked="0"/>
    </xf>
    <xf numFmtId="0" fontId="8" fillId="4" borderId="84" xfId="7" applyNumberFormat="1" applyFont="1" applyFill="1" applyBorder="1" applyAlignment="1" applyProtection="1">
      <alignment horizontal="center"/>
      <protection locked="0"/>
    </xf>
    <xf numFmtId="0" fontId="8" fillId="0" borderId="149" xfId="7" applyNumberFormat="1" applyFont="1" applyFill="1" applyBorder="1" applyAlignment="1" applyProtection="1">
      <protection locked="0"/>
    </xf>
    <xf numFmtId="3" fontId="9" fillId="0" borderId="149" xfId="7" applyNumberFormat="1" applyFont="1" applyFill="1" applyBorder="1" applyAlignment="1" applyProtection="1">
      <alignment horizontal="center"/>
      <protection locked="0"/>
    </xf>
    <xf numFmtId="3" fontId="9" fillId="0" borderId="165" xfId="7" applyNumberFormat="1" applyFont="1" applyFill="1" applyBorder="1" applyAlignment="1" applyProtection="1">
      <alignment horizontal="center"/>
      <protection locked="0"/>
    </xf>
    <xf numFmtId="3" fontId="8" fillId="0" borderId="149" xfId="7" applyNumberFormat="1" applyFont="1" applyFill="1" applyBorder="1" applyAlignment="1" applyProtection="1">
      <alignment horizontal="center"/>
      <protection locked="0"/>
    </xf>
    <xf numFmtId="0" fontId="8" fillId="0" borderId="149" xfId="7" applyNumberFormat="1" applyFont="1" applyFill="1" applyBorder="1" applyAlignment="1" applyProtection="1">
      <alignment horizontal="right"/>
      <protection locked="0"/>
    </xf>
    <xf numFmtId="0" fontId="8" fillId="0" borderId="149" xfId="7" applyNumberFormat="1" applyFont="1" applyFill="1" applyBorder="1" applyAlignment="1" applyProtection="1">
      <protection locked="0"/>
    </xf>
    <xf numFmtId="0" fontId="9" fillId="0" borderId="149" xfId="7" applyNumberFormat="1" applyFont="1" applyFill="1" applyBorder="1" applyAlignment="1" applyProtection="1">
      <protection locked="0"/>
    </xf>
    <xf numFmtId="0" fontId="8" fillId="0" borderId="149" xfId="7" applyNumberFormat="1" applyFont="1" applyFill="1" applyBorder="1" applyAlignment="1" applyProtection="1">
      <alignment vertical="center"/>
      <protection locked="0"/>
    </xf>
    <xf numFmtId="0" fontId="8" fillId="0" borderId="149" xfId="7" applyNumberFormat="1" applyFont="1" applyFill="1" applyBorder="1" applyAlignment="1" applyProtection="1">
      <alignment horizontal="right"/>
      <protection locked="0"/>
    </xf>
    <xf numFmtId="0" fontId="8" fillId="0" borderId="149" xfId="7" applyNumberFormat="1" applyFont="1" applyFill="1" applyBorder="1" applyAlignment="1" applyProtection="1">
      <alignment horizontal="right" vertical="center"/>
      <protection locked="0"/>
    </xf>
    <xf numFmtId="0" fontId="9" fillId="0" borderId="149" xfId="7" applyNumberFormat="1" applyFont="1" applyFill="1" applyBorder="1" applyAlignment="1" applyProtection="1">
      <alignment horizontal="right"/>
      <protection locked="0"/>
    </xf>
    <xf numFmtId="0" fontId="15" fillId="4" borderId="39" xfId="0" applyNumberFormat="1" applyFont="1" applyFill="1" applyBorder="1" applyAlignment="1" applyProtection="1">
      <alignment horizontal="left" vertical="center"/>
      <protection locked="0"/>
    </xf>
    <xf numFmtId="0" fontId="9" fillId="0" borderId="24" xfId="0" applyNumberFormat="1" applyFont="1" applyFill="1" applyBorder="1" applyAlignment="1">
      <alignment horizontal="right"/>
    </xf>
    <xf numFmtId="14" fontId="9" fillId="0" borderId="152" xfId="0" applyNumberFormat="1" applyFont="1" applyFill="1" applyBorder="1" applyAlignment="1">
      <alignment horizontal="center"/>
    </xf>
    <xf numFmtId="14" fontId="9" fillId="0" borderId="179" xfId="0" applyNumberFormat="1" applyFont="1" applyFill="1" applyBorder="1" applyAlignment="1" applyProtection="1">
      <alignment horizontal="center"/>
      <protection locked="0"/>
    </xf>
    <xf numFmtId="14" fontId="9" fillId="0" borderId="152" xfId="0" applyNumberFormat="1" applyFont="1" applyFill="1" applyBorder="1" applyAlignment="1" applyProtection="1">
      <alignment horizontal="center"/>
      <protection locked="0"/>
    </xf>
    <xf numFmtId="0" fontId="36" fillId="0" borderId="0" xfId="3" applyNumberFormat="1" applyFont="1" applyFill="1" applyAlignment="1" applyProtection="1">
      <alignment horizontal="center"/>
      <protection locked="0"/>
    </xf>
    <xf numFmtId="0" fontId="36" fillId="0" borderId="8" xfId="3" applyNumberFormat="1" applyFont="1" applyFill="1" applyBorder="1" applyAlignment="1" applyProtection="1">
      <alignment horizontal="center"/>
      <protection locked="0"/>
    </xf>
    <xf numFmtId="0" fontId="36" fillId="0" borderId="153" xfId="3" applyNumberFormat="1" applyFont="1" applyFill="1" applyBorder="1" applyAlignment="1" applyProtection="1">
      <alignment horizontal="center"/>
      <protection locked="0"/>
    </xf>
    <xf numFmtId="0" fontId="36" fillId="0" borderId="174" xfId="3" applyNumberFormat="1" applyFont="1" applyFill="1" applyBorder="1" applyAlignment="1" applyProtection="1">
      <alignment horizontal="center"/>
      <protection locked="0"/>
    </xf>
    <xf numFmtId="0" fontId="36" fillId="0" borderId="175" xfId="7" applyNumberFormat="1" applyFont="1" applyFill="1" applyBorder="1" applyAlignment="1" applyProtection="1">
      <alignment horizontal="center"/>
      <protection locked="0"/>
    </xf>
    <xf numFmtId="0" fontId="32" fillId="0" borderId="175" xfId="7" applyFont="1" applyBorder="1" applyAlignment="1" applyProtection="1">
      <alignment horizontal="center"/>
      <protection locked="0"/>
    </xf>
    <xf numFmtId="0" fontId="32" fillId="0" borderId="176" xfId="7" applyFont="1" applyBorder="1" applyAlignment="1" applyProtection="1">
      <alignment horizontal="center"/>
      <protection locked="0"/>
    </xf>
    <xf numFmtId="0" fontId="45" fillId="0" borderId="4" xfId="5" applyNumberFormat="1" applyFill="1" applyBorder="1" applyAlignment="1" applyProtection="1">
      <alignment horizontal="center"/>
      <protection locked="0"/>
    </xf>
    <xf numFmtId="0" fontId="22" fillId="0" borderId="186" xfId="0" applyNumberFormat="1" applyFont="1" applyFill="1" applyBorder="1" applyAlignment="1" applyProtection="1">
      <alignment horizontal="center"/>
      <protection locked="0"/>
    </xf>
    <xf numFmtId="0" fontId="22" fillId="0" borderId="153" xfId="0" applyNumberFormat="1" applyFont="1" applyFill="1" applyBorder="1" applyAlignment="1" applyProtection="1">
      <alignment horizontal="center"/>
      <protection locked="0"/>
    </xf>
    <xf numFmtId="0" fontId="22" fillId="0" borderId="174" xfId="0" applyNumberFormat="1" applyFont="1" applyFill="1" applyBorder="1" applyAlignment="1" applyProtection="1">
      <alignment horizontal="center"/>
      <protection locked="0"/>
    </xf>
    <xf numFmtId="0" fontId="16" fillId="0" borderId="1"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22" fillId="0" borderId="0" xfId="0" applyNumberFormat="1" applyFont="1" applyFill="1" applyAlignment="1" applyProtection="1">
      <alignment horizontal="center"/>
      <protection locked="0"/>
    </xf>
    <xf numFmtId="0" fontId="22" fillId="0" borderId="8" xfId="0" applyNumberFormat="1" applyFont="1" applyFill="1" applyBorder="1" applyAlignment="1" applyProtection="1">
      <alignment horizontal="center"/>
      <protection locked="0"/>
    </xf>
    <xf numFmtId="0" fontId="22" fillId="0" borderId="175" xfId="0" applyNumberFormat="1" applyFont="1" applyFill="1" applyBorder="1" applyAlignment="1" applyProtection="1">
      <alignment horizontal="center"/>
      <protection locked="0"/>
    </xf>
    <xf numFmtId="0" fontId="22" fillId="0" borderId="176" xfId="0" applyNumberFormat="1" applyFont="1" applyFill="1" applyBorder="1" applyAlignment="1" applyProtection="1">
      <alignment horizontal="center"/>
      <protection locked="0"/>
    </xf>
    <xf numFmtId="0" fontId="0" fillId="0" borderId="0" xfId="0" applyBorder="1" applyAlignment="1" applyProtection="1">
      <alignment horizontal="center"/>
      <protection locked="0"/>
    </xf>
    <xf numFmtId="0" fontId="0" fillId="0" borderId="8" xfId="0" applyBorder="1" applyAlignment="1" applyProtection="1">
      <alignment horizontal="center"/>
      <protection locked="0"/>
    </xf>
    <xf numFmtId="0" fontId="30" fillId="0" borderId="187" xfId="0" applyNumberFormat="1" applyFont="1" applyFill="1" applyBorder="1" applyAlignment="1" applyProtection="1">
      <alignment horizontal="center"/>
      <protection locked="0"/>
    </xf>
    <xf numFmtId="0" fontId="32" fillId="0" borderId="187" xfId="0" applyFont="1" applyBorder="1" applyAlignment="1" applyProtection="1">
      <alignment horizontal="center"/>
      <protection locked="0"/>
    </xf>
    <xf numFmtId="0" fontId="32" fillId="0" borderId="188" xfId="0" applyFont="1" applyBorder="1" applyAlignment="1" applyProtection="1">
      <alignment horizontal="center"/>
      <protection locked="0"/>
    </xf>
    <xf numFmtId="0" fontId="17" fillId="0" borderId="1" xfId="0" applyNumberFormat="1" applyFont="1" applyFill="1"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18" fillId="0" borderId="14" xfId="0" applyFont="1" applyBorder="1" applyAlignment="1">
      <alignment wrapText="1"/>
    </xf>
    <xf numFmtId="0" fontId="18" fillId="0" borderId="0" xfId="0" applyFont="1" applyBorder="1" applyAlignment="1">
      <alignment wrapText="1"/>
    </xf>
    <xf numFmtId="0" fontId="18" fillId="0" borderId="8" xfId="0" applyFont="1" applyBorder="1" applyAlignment="1">
      <alignment wrapText="1"/>
    </xf>
    <xf numFmtId="0" fontId="16" fillId="0" borderId="1" xfId="0" applyNumberFormat="1" applyFont="1" applyFill="1" applyBorder="1" applyAlignment="1">
      <alignment horizontal="left"/>
    </xf>
    <xf numFmtId="0" fontId="16" fillId="0" borderId="0" xfId="0" applyNumberFormat="1" applyFont="1" applyFill="1" applyBorder="1" applyAlignment="1">
      <alignment horizontal="left"/>
    </xf>
    <xf numFmtId="0" fontId="16" fillId="0" borderId="8" xfId="0" applyNumberFormat="1" applyFont="1" applyFill="1" applyBorder="1" applyAlignment="1">
      <alignment horizontal="left"/>
    </xf>
    <xf numFmtId="0" fontId="19" fillId="0" borderId="1" xfId="0" applyNumberFormat="1" applyFont="1" applyFill="1" applyBorder="1" applyAlignment="1">
      <alignment horizontal="center"/>
    </xf>
    <xf numFmtId="0" fontId="19" fillId="0" borderId="0" xfId="0" applyNumberFormat="1" applyFont="1" applyFill="1" applyBorder="1" applyAlignment="1">
      <alignment horizontal="center"/>
    </xf>
    <xf numFmtId="0" fontId="19" fillId="0" borderId="8" xfId="0" applyNumberFormat="1" applyFont="1" applyFill="1" applyBorder="1" applyAlignment="1">
      <alignment horizontal="center"/>
    </xf>
    <xf numFmtId="0" fontId="20" fillId="0" borderId="1" xfId="0"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8" xfId="0" applyNumberFormat="1" applyFont="1" applyFill="1" applyBorder="1" applyAlignment="1">
      <alignment horizontal="center"/>
    </xf>
    <xf numFmtId="0" fontId="18" fillId="0" borderId="15" xfId="0" applyFont="1" applyBorder="1" applyAlignment="1">
      <alignment wrapText="1"/>
    </xf>
    <xf numFmtId="0" fontId="0" fillId="0" borderId="16" xfId="0" applyBorder="1" applyAlignment="1">
      <alignment wrapText="1"/>
    </xf>
    <xf numFmtId="0" fontId="18" fillId="0" borderId="16" xfId="0" applyFont="1" applyBorder="1" applyAlignment="1">
      <alignment wrapText="1"/>
    </xf>
    <xf numFmtId="0" fontId="0" fillId="0" borderId="17" xfId="0" applyBorder="1" applyAlignment="1">
      <alignment wrapText="1"/>
    </xf>
    <xf numFmtId="0" fontId="18" fillId="0" borderId="13" xfId="0" applyFont="1" applyBorder="1" applyAlignment="1">
      <alignment wrapText="1"/>
    </xf>
    <xf numFmtId="0" fontId="21" fillId="0" borderId="1" xfId="0" applyNumberFormat="1" applyFont="1" applyFill="1" applyBorder="1" applyAlignment="1">
      <alignment horizontal="center"/>
    </xf>
    <xf numFmtId="0" fontId="21" fillId="0" borderId="0" xfId="0" applyNumberFormat="1" applyFont="1" applyFill="1" applyBorder="1" applyAlignment="1">
      <alignment horizontal="center"/>
    </xf>
    <xf numFmtId="0" fontId="21" fillId="0" borderId="8" xfId="0" applyNumberFormat="1" applyFont="1" applyFill="1" applyBorder="1" applyAlignment="1">
      <alignment horizontal="center"/>
    </xf>
    <xf numFmtId="0" fontId="40" fillId="0" borderId="1" xfId="0" applyNumberFormat="1" applyFont="1" applyFill="1" applyBorder="1" applyAlignment="1">
      <alignment horizontal="left"/>
    </xf>
    <xf numFmtId="0" fontId="40" fillId="0" borderId="0" xfId="0" applyNumberFormat="1" applyFont="1" applyFill="1" applyBorder="1" applyAlignment="1">
      <alignment horizontal="left"/>
    </xf>
    <xf numFmtId="0" fontId="40" fillId="0" borderId="8" xfId="0" applyNumberFormat="1" applyFont="1" applyFill="1" applyBorder="1" applyAlignment="1">
      <alignment horizontal="left"/>
    </xf>
    <xf numFmtId="0" fontId="3" fillId="0" borderId="1" xfId="0" applyNumberFormat="1" applyFont="1" applyFill="1" applyBorder="1" applyAlignment="1">
      <alignment horizontal="left"/>
    </xf>
    <xf numFmtId="0" fontId="0" fillId="0" borderId="0" xfId="0" applyBorder="1" applyAlignment="1">
      <alignment horizontal="left"/>
    </xf>
    <xf numFmtId="0" fontId="0" fillId="0" borderId="8" xfId="0" applyBorder="1" applyAlignment="1">
      <alignment horizontal="left"/>
    </xf>
    <xf numFmtId="0" fontId="0" fillId="0" borderId="0" xfId="0" applyBorder="1" applyAlignment="1"/>
    <xf numFmtId="0" fontId="0" fillId="0" borderId="8" xfId="0" applyBorder="1" applyAlignment="1"/>
    <xf numFmtId="0" fontId="41" fillId="0" borderId="0" xfId="0" applyFont="1" applyBorder="1" applyAlignment="1">
      <alignment horizontal="left"/>
    </xf>
    <xf numFmtId="0" fontId="41" fillId="0" borderId="8" xfId="0" applyFont="1" applyBorder="1" applyAlignment="1">
      <alignment horizontal="left"/>
    </xf>
    <xf numFmtId="0" fontId="3" fillId="0" borderId="0" xfId="0" applyNumberFormat="1" applyFont="1" applyFill="1" applyBorder="1" applyAlignment="1">
      <alignment horizontal="left"/>
    </xf>
    <xf numFmtId="0" fontId="3" fillId="0" borderId="8" xfId="0" applyNumberFormat="1" applyFont="1" applyFill="1" applyBorder="1" applyAlignment="1">
      <alignment horizontal="left"/>
    </xf>
    <xf numFmtId="0" fontId="3" fillId="0" borderId="1" xfId="0" applyNumberFormat="1" applyFont="1" applyFill="1" applyBorder="1" applyAlignment="1"/>
    <xf numFmtId="0" fontId="7" fillId="0" borderId="1" xfId="0" applyNumberFormat="1" applyFont="1" applyFill="1" applyBorder="1" applyAlignment="1">
      <alignment horizontal="center"/>
    </xf>
    <xf numFmtId="0" fontId="7" fillId="0" borderId="0" xfId="0" applyNumberFormat="1" applyFont="1" applyFill="1" applyBorder="1" applyAlignment="1">
      <alignment horizontal="center"/>
    </xf>
    <xf numFmtId="0" fontId="7" fillId="0" borderId="8" xfId="0" applyNumberFormat="1" applyFont="1" applyFill="1" applyBorder="1" applyAlignment="1">
      <alignment horizontal="center"/>
    </xf>
    <xf numFmtId="0" fontId="4" fillId="0" borderId="30" xfId="0" applyNumberFormat="1" applyFont="1" applyFill="1" applyBorder="1" applyAlignment="1">
      <alignment horizontal="center" vertical="center"/>
    </xf>
    <xf numFmtId="0" fontId="4" fillId="0" borderId="94" xfId="0" applyNumberFormat="1" applyFont="1" applyFill="1" applyBorder="1" applyAlignment="1">
      <alignment horizontal="center" vertical="center"/>
    </xf>
    <xf numFmtId="0" fontId="4" fillId="0" borderId="189" xfId="0" applyNumberFormat="1" applyFont="1" applyFill="1" applyBorder="1" applyAlignment="1">
      <alignment horizontal="center" vertical="center"/>
    </xf>
    <xf numFmtId="0" fontId="4" fillId="0" borderId="113"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60" xfId="0" applyNumberFormat="1" applyFont="1" applyFill="1" applyBorder="1" applyAlignment="1">
      <alignment horizontal="center" vertical="center"/>
    </xf>
    <xf numFmtId="0" fontId="4" fillId="0" borderId="190" xfId="0" applyNumberFormat="1" applyFont="1" applyFill="1" applyBorder="1" applyAlignment="1">
      <alignment horizontal="center" vertical="center"/>
    </xf>
    <xf numFmtId="0" fontId="4" fillId="0" borderId="191"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8" xfId="0" applyNumberFormat="1" applyFont="1" applyFill="1" applyBorder="1" applyAlignment="1">
      <alignment horizontal="center" vertical="center"/>
    </xf>
    <xf numFmtId="0" fontId="21" fillId="0" borderId="192" xfId="0" applyNumberFormat="1" applyFont="1" applyFill="1" applyBorder="1" applyAlignment="1">
      <alignment horizontal="center" vertical="center"/>
    </xf>
    <xf numFmtId="0" fontId="21" fillId="0" borderId="193" xfId="0" applyNumberFormat="1" applyFont="1" applyFill="1" applyBorder="1" applyAlignment="1">
      <alignment horizontal="center" vertical="center"/>
    </xf>
    <xf numFmtId="0" fontId="21" fillId="0" borderId="194" xfId="0" applyNumberFormat="1" applyFont="1" applyFill="1" applyBorder="1" applyAlignment="1">
      <alignment horizontal="center" vertical="center"/>
    </xf>
    <xf numFmtId="0" fontId="10" fillId="0" borderId="1" xfId="0" applyNumberFormat="1" applyFont="1" applyFill="1" applyBorder="1" applyAlignment="1">
      <alignment horizontal="center"/>
    </xf>
    <xf numFmtId="0" fontId="10" fillId="0" borderId="0" xfId="0" applyNumberFormat="1" applyFont="1" applyFill="1" applyBorder="1" applyAlignment="1">
      <alignment horizontal="center"/>
    </xf>
    <xf numFmtId="0" fontId="10" fillId="0" borderId="8" xfId="0" applyNumberFormat="1" applyFont="1" applyFill="1" applyBorder="1" applyAlignment="1">
      <alignment horizontal="center"/>
    </xf>
    <xf numFmtId="0" fontId="23" fillId="0" borderId="1" xfId="0" applyNumberFormat="1" applyFont="1" applyFill="1" applyBorder="1" applyAlignment="1">
      <alignment horizontal="center"/>
    </xf>
    <xf numFmtId="0" fontId="23" fillId="0" borderId="0" xfId="0" applyNumberFormat="1" applyFont="1" applyFill="1" applyBorder="1" applyAlignment="1">
      <alignment horizontal="center"/>
    </xf>
    <xf numFmtId="0" fontId="23" fillId="0" borderId="8" xfId="0" applyNumberFormat="1" applyFont="1" applyFill="1" applyBorder="1" applyAlignment="1">
      <alignment horizontal="center"/>
    </xf>
    <xf numFmtId="0" fontId="26" fillId="0" borderId="195" xfId="0" applyNumberFormat="1" applyFont="1" applyFill="1" applyBorder="1" applyAlignment="1">
      <alignment horizontal="center" vertical="top"/>
    </xf>
    <xf numFmtId="0" fontId="26" fillId="0" borderId="196" xfId="0" applyNumberFormat="1" applyFont="1" applyFill="1" applyBorder="1" applyAlignment="1">
      <alignment horizontal="center" vertical="top"/>
    </xf>
    <xf numFmtId="0" fontId="8" fillId="0" borderId="197" xfId="0" applyNumberFormat="1" applyFont="1" applyFill="1" applyBorder="1" applyAlignment="1" applyProtection="1">
      <alignment horizontal="center"/>
      <protection locked="0"/>
    </xf>
    <xf numFmtId="0" fontId="8" fillId="0" borderId="52" xfId="0" applyNumberFormat="1" applyFont="1" applyFill="1" applyBorder="1" applyAlignment="1" applyProtection="1">
      <alignment horizontal="center"/>
      <protection locked="0"/>
    </xf>
    <xf numFmtId="0" fontId="27" fillId="0" borderId="195" xfId="0" applyNumberFormat="1" applyFont="1" applyFill="1" applyBorder="1" applyAlignment="1">
      <alignment horizontal="center" vertical="top"/>
    </xf>
    <xf numFmtId="0" fontId="27" fillId="0" borderId="196" xfId="0" applyNumberFormat="1" applyFont="1" applyFill="1" applyBorder="1" applyAlignment="1">
      <alignment horizontal="center" vertical="top"/>
    </xf>
    <xf numFmtId="0" fontId="9" fillId="0" borderId="0" xfId="0" applyNumberFormat="1" applyFont="1" applyFill="1" applyBorder="1" applyAlignment="1" applyProtection="1">
      <alignment horizontal="center"/>
      <protection locked="0"/>
    </xf>
    <xf numFmtId="0" fontId="9" fillId="0" borderId="53" xfId="0" applyNumberFormat="1" applyFont="1" applyFill="1" applyBorder="1" applyAlignment="1" applyProtection="1">
      <alignment horizontal="center"/>
      <protection locked="0"/>
    </xf>
    <xf numFmtId="0" fontId="8" fillId="0" borderId="1" xfId="0" applyNumberFormat="1" applyFont="1" applyFill="1" applyBorder="1" applyAlignment="1">
      <alignment horizontal="justify"/>
    </xf>
    <xf numFmtId="0" fontId="8" fillId="0" borderId="0" xfId="0" applyNumberFormat="1" applyFont="1" applyFill="1" applyBorder="1" applyAlignment="1">
      <alignment horizontal="justify"/>
    </xf>
    <xf numFmtId="0" fontId="8" fillId="0" borderId="8" xfId="0" applyNumberFormat="1" applyFont="1" applyFill="1" applyBorder="1" applyAlignment="1">
      <alignment horizontal="justify"/>
    </xf>
    <xf numFmtId="0" fontId="8" fillId="0" borderId="1" xfId="0" applyNumberFormat="1" applyFont="1" applyFill="1" applyBorder="1" applyAlignment="1">
      <alignment horizontal="center"/>
    </xf>
    <xf numFmtId="0" fontId="8" fillId="0" borderId="0" xfId="0" applyNumberFormat="1" applyFont="1" applyFill="1" applyBorder="1" applyAlignment="1">
      <alignment horizontal="center"/>
    </xf>
    <xf numFmtId="0" fontId="11" fillId="0" borderId="53" xfId="0" applyNumberFormat="1" applyFont="1" applyFill="1" applyBorder="1" applyAlignment="1" applyProtection="1">
      <alignment horizontal="center"/>
      <protection locked="0"/>
    </xf>
    <xf numFmtId="0" fontId="26" fillId="0" borderId="0" xfId="0" applyNumberFormat="1" applyFont="1" applyFill="1" applyBorder="1" applyAlignment="1">
      <alignment horizontal="center" vertical="top"/>
    </xf>
    <xf numFmtId="0" fontId="30" fillId="0" borderId="197" xfId="0" applyNumberFormat="1" applyFont="1" applyFill="1" applyBorder="1" applyAlignment="1" applyProtection="1">
      <alignment horizontal="center"/>
      <protection locked="0"/>
    </xf>
    <xf numFmtId="0" fontId="30" fillId="0" borderId="52" xfId="0" applyNumberFormat="1" applyFont="1" applyFill="1" applyBorder="1" applyAlignment="1" applyProtection="1">
      <alignment horizontal="center"/>
      <protection locked="0"/>
    </xf>
    <xf numFmtId="0" fontId="36" fillId="0" borderId="53" xfId="0" applyNumberFormat="1" applyFont="1" applyFill="1" applyBorder="1" applyAlignment="1" applyProtection="1">
      <protection locked="0"/>
    </xf>
    <xf numFmtId="0" fontId="36" fillId="0" borderId="53" xfId="0" applyNumberFormat="1" applyFont="1" applyFill="1" applyBorder="1" applyAlignment="1" applyProtection="1">
      <alignment horizontal="center"/>
      <protection locked="0"/>
    </xf>
    <xf numFmtId="0" fontId="24" fillId="0" borderId="0" xfId="0" applyNumberFormat="1" applyFont="1" applyFill="1" applyBorder="1" applyAlignment="1">
      <alignment horizontal="center"/>
    </xf>
    <xf numFmtId="0" fontId="25" fillId="0" borderId="8" xfId="0" applyNumberFormat="1" applyFont="1" applyFill="1" applyBorder="1" applyAlignment="1">
      <alignment horizontal="left" vertical="center"/>
    </xf>
    <xf numFmtId="0" fontId="9" fillId="0" borderId="76" xfId="0" applyNumberFormat="1" applyFont="1" applyFill="1" applyBorder="1" applyAlignment="1" applyProtection="1">
      <alignment horizontal="center"/>
      <protection locked="0"/>
    </xf>
    <xf numFmtId="0" fontId="9" fillId="0" borderId="27" xfId="0" applyNumberFormat="1" applyFont="1" applyFill="1" applyBorder="1" applyAlignment="1" applyProtection="1">
      <alignment horizontal="center"/>
      <protection locked="0"/>
    </xf>
    <xf numFmtId="0" fontId="9" fillId="0" borderId="198" xfId="0" applyNumberFormat="1" applyFont="1" applyFill="1" applyBorder="1" applyAlignment="1" applyProtection="1">
      <alignment horizontal="center"/>
      <protection locked="0"/>
    </xf>
    <xf numFmtId="0" fontId="9" fillId="0" borderId="199" xfId="0" applyNumberFormat="1" applyFont="1" applyFill="1" applyBorder="1" applyAlignment="1" applyProtection="1">
      <alignment horizontal="center"/>
      <protection locked="0"/>
    </xf>
    <xf numFmtId="0" fontId="9" fillId="0" borderId="111" xfId="0" applyNumberFormat="1" applyFont="1" applyFill="1" applyBorder="1" applyAlignment="1" applyProtection="1">
      <alignment horizontal="center"/>
      <protection locked="0"/>
    </xf>
    <xf numFmtId="0" fontId="9" fillId="0" borderId="200" xfId="0" applyNumberFormat="1" applyFont="1" applyFill="1" applyBorder="1" applyAlignment="1" applyProtection="1">
      <alignment horizontal="center"/>
      <protection locked="0"/>
    </xf>
    <xf numFmtId="0" fontId="9" fillId="0" borderId="201" xfId="0" applyNumberFormat="1" applyFont="1" applyFill="1" applyBorder="1" applyAlignment="1" applyProtection="1">
      <alignment horizontal="center"/>
      <protection locked="0"/>
    </xf>
    <xf numFmtId="0" fontId="9" fillId="0" borderId="107" xfId="0" applyNumberFormat="1" applyFont="1" applyFill="1" applyBorder="1" applyAlignment="1" applyProtection="1">
      <alignment horizontal="center"/>
      <protection locked="0"/>
    </xf>
    <xf numFmtId="0" fontId="9" fillId="0" borderId="202" xfId="0" applyNumberFormat="1" applyFont="1" applyFill="1" applyBorder="1" applyAlignment="1" applyProtection="1">
      <alignment horizontal="center"/>
      <protection locked="0"/>
    </xf>
    <xf numFmtId="0" fontId="9" fillId="0" borderId="203" xfId="0" applyNumberFormat="1" applyFont="1" applyFill="1" applyBorder="1" applyAlignment="1" applyProtection="1">
      <alignment horizontal="center"/>
      <protection locked="0"/>
    </xf>
    <xf numFmtId="0" fontId="9" fillId="0" borderId="109" xfId="0" applyNumberFormat="1" applyFont="1" applyFill="1" applyBorder="1" applyAlignment="1" applyProtection="1">
      <alignment horizontal="center"/>
      <protection locked="0"/>
    </xf>
    <xf numFmtId="0" fontId="9" fillId="0" borderId="204" xfId="0" applyNumberFormat="1" applyFont="1" applyFill="1" applyBorder="1" applyAlignment="1" applyProtection="1">
      <alignment horizontal="center"/>
      <protection locked="0"/>
    </xf>
    <xf numFmtId="0" fontId="9" fillId="0" borderId="0" xfId="0" applyNumberFormat="1" applyFont="1" applyFill="1" applyBorder="1" applyAlignment="1">
      <alignment horizontal="left"/>
    </xf>
    <xf numFmtId="0" fontId="9" fillId="0" borderId="13" xfId="0" applyNumberFormat="1" applyFont="1" applyFill="1" applyBorder="1" applyAlignment="1">
      <alignment horizontal="left"/>
    </xf>
    <xf numFmtId="0" fontId="9" fillId="0" borderId="36" xfId="0" applyNumberFormat="1" applyFont="1" applyFill="1" applyBorder="1" applyAlignment="1" applyProtection="1">
      <alignment horizontal="center"/>
      <protection locked="0"/>
    </xf>
    <xf numFmtId="0" fontId="15" fillId="0" borderId="20" xfId="0" applyNumberFormat="1" applyFont="1" applyFill="1" applyBorder="1" applyAlignment="1">
      <alignment horizontal="center" wrapText="1"/>
    </xf>
    <xf numFmtId="0" fontId="15" fillId="0" borderId="21" xfId="0" applyNumberFormat="1" applyFont="1" applyFill="1" applyBorder="1" applyAlignment="1">
      <alignment horizontal="center" wrapText="1"/>
    </xf>
    <xf numFmtId="0" fontId="23" fillId="0" borderId="2" xfId="0" applyNumberFormat="1" applyFont="1" applyFill="1" applyBorder="1" applyAlignment="1">
      <alignment horizontal="center" vertical="center"/>
    </xf>
    <xf numFmtId="0" fontId="23" fillId="0" borderId="7"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23" fillId="0" borderId="11" xfId="0" applyNumberFormat="1" applyFont="1" applyFill="1" applyBorder="1" applyAlignment="1">
      <alignment horizontal="center" vertical="center"/>
    </xf>
    <xf numFmtId="0" fontId="9" fillId="0" borderId="24" xfId="0" applyNumberFormat="1" applyFont="1" applyFill="1" applyBorder="1" applyAlignment="1" applyProtection="1">
      <alignment horizontal="center"/>
      <protection locked="0"/>
    </xf>
    <xf numFmtId="0" fontId="9" fillId="0" borderId="25" xfId="0" applyNumberFormat="1" applyFont="1" applyFill="1" applyBorder="1" applyAlignment="1" applyProtection="1">
      <alignment horizontal="center"/>
      <protection locked="0"/>
    </xf>
    <xf numFmtId="0" fontId="8" fillId="0" borderId="76" xfId="0" applyNumberFormat="1" applyFont="1" applyFill="1" applyBorder="1" applyAlignment="1" applyProtection="1">
      <alignment horizontal="center"/>
      <protection locked="0"/>
    </xf>
    <xf numFmtId="0" fontId="8" fillId="0" borderId="27" xfId="0" applyNumberFormat="1" applyFont="1" applyFill="1" applyBorder="1" applyAlignment="1" applyProtection="1">
      <alignment horizontal="center"/>
      <protection locked="0"/>
    </xf>
    <xf numFmtId="0" fontId="8" fillId="0" borderId="36" xfId="0" applyNumberFormat="1" applyFont="1" applyFill="1" applyBorder="1" applyAlignment="1" applyProtection="1">
      <alignment horizontal="center"/>
      <protection locked="0"/>
    </xf>
    <xf numFmtId="0" fontId="38" fillId="0" borderId="10" xfId="0" applyNumberFormat="1" applyFont="1" applyFill="1" applyBorder="1" applyAlignment="1" applyProtection="1">
      <protection locked="0"/>
    </xf>
    <xf numFmtId="0" fontId="39" fillId="0" borderId="10" xfId="0" applyFont="1" applyBorder="1" applyAlignment="1"/>
    <xf numFmtId="0" fontId="8" fillId="0" borderId="0" xfId="0" applyNumberFormat="1" applyFont="1" applyFill="1" applyBorder="1" applyAlignment="1">
      <alignment horizontal="left"/>
    </xf>
    <xf numFmtId="0" fontId="8" fillId="0" borderId="8" xfId="0" applyNumberFormat="1" applyFont="1" applyFill="1" applyBorder="1" applyAlignment="1">
      <alignment horizontal="left"/>
    </xf>
    <xf numFmtId="165" fontId="8" fillId="0" borderId="76" xfId="0" applyNumberFormat="1" applyFont="1" applyFill="1" applyBorder="1" applyAlignment="1" applyProtection="1">
      <alignment horizontal="center"/>
      <protection locked="0"/>
    </xf>
    <xf numFmtId="165" fontId="8" fillId="0" borderId="27" xfId="0" applyNumberFormat="1" applyFont="1" applyFill="1" applyBorder="1" applyAlignment="1" applyProtection="1">
      <alignment horizontal="center"/>
      <protection locked="0"/>
    </xf>
    <xf numFmtId="165" fontId="8" fillId="0" borderId="36" xfId="0" applyNumberFormat="1" applyFont="1" applyFill="1" applyBorder="1" applyAlignment="1" applyProtection="1">
      <alignment horizontal="center"/>
      <protection locked="0"/>
    </xf>
    <xf numFmtId="0" fontId="8" fillId="0" borderId="76" xfId="0" applyNumberFormat="1" applyFont="1" applyFill="1" applyBorder="1" applyAlignment="1" applyProtection="1">
      <protection locked="0"/>
    </xf>
    <xf numFmtId="0" fontId="8" fillId="0" borderId="27" xfId="0" applyNumberFormat="1" applyFont="1" applyFill="1" applyBorder="1" applyAlignment="1" applyProtection="1">
      <protection locked="0"/>
    </xf>
    <xf numFmtId="0" fontId="8" fillId="0" borderId="36" xfId="0" applyNumberFormat="1" applyFont="1" applyFill="1" applyBorder="1" applyAlignment="1" applyProtection="1">
      <protection locked="0"/>
    </xf>
    <xf numFmtId="0" fontId="9" fillId="0" borderId="8" xfId="0" applyNumberFormat="1" applyFont="1" applyFill="1" applyBorder="1" applyAlignment="1">
      <alignment horizontal="left"/>
    </xf>
    <xf numFmtId="0" fontId="9" fillId="0" borderId="0" xfId="0" applyNumberFormat="1" applyFont="1" applyFill="1" applyBorder="1" applyAlignment="1">
      <alignment horizontal="center"/>
    </xf>
    <xf numFmtId="0" fontId="9" fillId="0" borderId="75" xfId="0" applyNumberFormat="1" applyFont="1" applyFill="1" applyBorder="1" applyAlignment="1" applyProtection="1">
      <alignment horizontal="center"/>
      <protection locked="0"/>
    </xf>
    <xf numFmtId="0" fontId="9" fillId="0" borderId="31" xfId="0" applyNumberFormat="1" applyFont="1" applyFill="1" applyBorder="1" applyAlignment="1" applyProtection="1">
      <alignment horizontal="center"/>
      <protection locked="0"/>
    </xf>
    <xf numFmtId="0" fontId="8" fillId="0" borderId="76" xfId="0" applyNumberFormat="1" applyFont="1" applyFill="1" applyBorder="1" applyAlignment="1" applyProtection="1">
      <alignment horizontal="center" vertical="top"/>
      <protection locked="0"/>
    </xf>
    <xf numFmtId="0" fontId="8" fillId="0" borderId="27" xfId="0" applyNumberFormat="1" applyFont="1" applyFill="1" applyBorder="1" applyAlignment="1" applyProtection="1">
      <alignment horizontal="center" vertical="top"/>
      <protection locked="0"/>
    </xf>
    <xf numFmtId="0" fontId="8" fillId="0" borderId="36" xfId="0" applyNumberFormat="1" applyFont="1" applyFill="1" applyBorder="1" applyAlignment="1" applyProtection="1">
      <alignment horizontal="center" vertical="top"/>
      <protection locked="0"/>
    </xf>
    <xf numFmtId="0" fontId="29" fillId="0" borderId="100" xfId="0" applyNumberFormat="1" applyFont="1" applyFill="1" applyBorder="1" applyAlignment="1">
      <alignment horizontal="center" vertical="center" wrapText="1"/>
    </xf>
    <xf numFmtId="0" fontId="29" fillId="0" borderId="88" xfId="0" applyNumberFormat="1" applyFont="1" applyFill="1" applyBorder="1" applyAlignment="1">
      <alignment horizontal="center" vertical="center" wrapText="1"/>
    </xf>
    <xf numFmtId="0" fontId="29" fillId="0" borderId="28" xfId="0" applyNumberFormat="1" applyFont="1" applyFill="1" applyBorder="1" applyAlignment="1">
      <alignment horizontal="center" vertical="center" wrapText="1"/>
    </xf>
    <xf numFmtId="0" fontId="29" fillId="0" borderId="69" xfId="0" applyNumberFormat="1" applyFont="1" applyFill="1" applyBorder="1" applyAlignment="1">
      <alignment horizontal="center" vertical="center" wrapText="1"/>
    </xf>
    <xf numFmtId="0" fontId="29" fillId="0" borderId="78" xfId="0" applyNumberFormat="1" applyFont="1" applyFill="1" applyBorder="1" applyAlignment="1">
      <alignment horizontal="center" vertical="center" wrapText="1"/>
    </xf>
    <xf numFmtId="0" fontId="29" fillId="0" borderId="70" xfId="0" applyNumberFormat="1" applyFont="1" applyFill="1" applyBorder="1" applyAlignment="1">
      <alignment horizontal="center" vertical="center" wrapText="1"/>
    </xf>
    <xf numFmtId="0" fontId="8" fillId="0" borderId="28" xfId="0" applyNumberFormat="1" applyFont="1" applyFill="1" applyBorder="1" applyAlignment="1">
      <alignment horizontal="left"/>
    </xf>
    <xf numFmtId="0" fontId="8" fillId="0" borderId="142" xfId="0" applyNumberFormat="1" applyFont="1" applyFill="1" applyBorder="1" applyAlignment="1" applyProtection="1">
      <alignment horizontal="center"/>
      <protection locked="0"/>
    </xf>
    <xf numFmtId="0" fontId="8" fillId="0" borderId="134" xfId="0" applyNumberFormat="1" applyFont="1" applyFill="1" applyBorder="1" applyAlignment="1" applyProtection="1">
      <alignment horizontal="center"/>
      <protection locked="0"/>
    </xf>
    <xf numFmtId="0" fontId="28" fillId="0" borderId="63" xfId="0" applyNumberFormat="1" applyFont="1" applyFill="1" applyBorder="1" applyAlignment="1">
      <alignment horizontal="center" vertical="center" wrapText="1"/>
    </xf>
    <xf numFmtId="0" fontId="28" fillId="0" borderId="48" xfId="0" applyNumberFormat="1" applyFont="1" applyFill="1" applyBorder="1" applyAlignment="1">
      <alignment horizontal="center" vertical="center" wrapText="1"/>
    </xf>
    <xf numFmtId="0" fontId="28" fillId="0" borderId="51" xfId="0" applyNumberFormat="1" applyFont="1" applyFill="1" applyBorder="1" applyAlignment="1">
      <alignment horizontal="center" vertical="center" wrapText="1"/>
    </xf>
    <xf numFmtId="0" fontId="29" fillId="0" borderId="80" xfId="0" applyNumberFormat="1" applyFont="1" applyFill="1" applyBorder="1" applyAlignment="1">
      <alignment horizontal="center" vertical="center" wrapText="1"/>
    </xf>
    <xf numFmtId="0" fontId="29" fillId="0" borderId="57" xfId="0" applyNumberFormat="1" applyFont="1" applyFill="1" applyBorder="1" applyAlignment="1">
      <alignment horizontal="center" vertical="center" wrapText="1"/>
    </xf>
    <xf numFmtId="0" fontId="29" fillId="0" borderId="58" xfId="0" applyNumberFormat="1" applyFont="1" applyFill="1" applyBorder="1" applyAlignment="1">
      <alignment horizontal="center" vertical="center" wrapText="1"/>
    </xf>
    <xf numFmtId="0" fontId="1" fillId="0" borderId="159" xfId="0" applyNumberFormat="1" applyFont="1" applyFill="1" applyBorder="1" applyAlignment="1" applyProtection="1">
      <alignment horizontal="center"/>
      <protection locked="0"/>
    </xf>
    <xf numFmtId="0" fontId="1" fillId="0" borderId="97" xfId="0" applyNumberFormat="1" applyFont="1" applyFill="1" applyBorder="1" applyAlignment="1" applyProtection="1">
      <alignment horizontal="center"/>
      <protection locked="0"/>
    </xf>
    <xf numFmtId="0" fontId="9" fillId="0" borderId="10" xfId="0" applyNumberFormat="1" applyFont="1" applyFill="1" applyBorder="1" applyAlignment="1" applyProtection="1"/>
    <xf numFmtId="0" fontId="0" fillId="0" borderId="10" xfId="0" applyBorder="1" applyAlignment="1" applyProtection="1"/>
    <xf numFmtId="0" fontId="9" fillId="0" borderId="95" xfId="0" applyNumberFormat="1" applyFont="1" applyFill="1" applyBorder="1" applyAlignment="1">
      <alignment horizontal="left"/>
    </xf>
    <xf numFmtId="0" fontId="9" fillId="0" borderId="29" xfId="0" applyNumberFormat="1" applyFont="1" applyFill="1" applyBorder="1" applyAlignment="1">
      <alignment horizontal="left"/>
    </xf>
    <xf numFmtId="0" fontId="28" fillId="0" borderId="67" xfId="0" applyNumberFormat="1" applyFont="1" applyFill="1" applyBorder="1" applyAlignment="1">
      <alignment horizontal="center" vertical="center"/>
    </xf>
    <xf numFmtId="0" fontId="28" fillId="0" borderId="7" xfId="0" applyNumberFormat="1" applyFont="1" applyFill="1" applyBorder="1" applyAlignment="1">
      <alignment horizontal="center" vertical="center"/>
    </xf>
    <xf numFmtId="0" fontId="28" fillId="0" borderId="78" xfId="0" applyNumberFormat="1" applyFont="1" applyFill="1" applyBorder="1" applyAlignment="1">
      <alignment horizontal="center" vertical="center"/>
    </xf>
    <xf numFmtId="0" fontId="28" fillId="0" borderId="60" xfId="0" applyNumberFormat="1" applyFont="1" applyFill="1" applyBorder="1" applyAlignment="1">
      <alignment horizontal="center" vertical="center"/>
    </xf>
    <xf numFmtId="0" fontId="9" fillId="0" borderId="28" xfId="0" applyNumberFormat="1" applyFont="1" applyFill="1" applyBorder="1" applyAlignment="1" applyProtection="1">
      <alignment horizontal="left"/>
      <protection locked="0"/>
    </xf>
    <xf numFmtId="0" fontId="9" fillId="0" borderId="0" xfId="0" applyNumberFormat="1" applyFont="1" applyFill="1" applyBorder="1" applyAlignment="1" applyProtection="1">
      <alignment horizontal="left"/>
      <protection locked="0"/>
    </xf>
    <xf numFmtId="0" fontId="8" fillId="0" borderId="28" xfId="0" applyNumberFormat="1" applyFont="1" applyFill="1" applyBorder="1" applyAlignment="1" applyProtection="1">
      <alignment horizontal="left"/>
      <protection locked="0"/>
    </xf>
    <xf numFmtId="0" fontId="8" fillId="0" borderId="0" xfId="0" applyNumberFormat="1" applyFont="1" applyFill="1" applyBorder="1" applyAlignment="1" applyProtection="1">
      <alignment horizontal="left"/>
      <protection locked="0"/>
    </xf>
    <xf numFmtId="0" fontId="11" fillId="0" borderId="94" xfId="0" applyNumberFormat="1" applyFont="1" applyFill="1" applyBorder="1" applyAlignment="1">
      <alignment horizontal="center" vertical="center"/>
    </xf>
    <xf numFmtId="0" fontId="11" fillId="0" borderId="18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28" fillId="0" borderId="68" xfId="0" applyNumberFormat="1" applyFont="1" applyFill="1" applyBorder="1" applyAlignment="1">
      <alignment horizontal="center" vertical="center"/>
    </xf>
    <xf numFmtId="0" fontId="28" fillId="0" borderId="70" xfId="0" applyNumberFormat="1" applyFont="1" applyFill="1" applyBorder="1" applyAlignment="1">
      <alignment horizontal="center" vertical="center"/>
    </xf>
    <xf numFmtId="0" fontId="8" fillId="0" borderId="75" xfId="0" applyNumberFormat="1" applyFont="1" applyFill="1" applyBorder="1" applyAlignment="1" applyProtection="1">
      <alignment horizontal="center"/>
      <protection locked="0"/>
    </xf>
    <xf numFmtId="0" fontId="8" fillId="0" borderId="31" xfId="0" applyNumberFormat="1" applyFont="1" applyFill="1" applyBorder="1" applyAlignment="1" applyProtection="1">
      <alignment horizontal="center"/>
      <protection locked="0"/>
    </xf>
    <xf numFmtId="0" fontId="9" fillId="0" borderId="10" xfId="0" applyNumberFormat="1" applyFont="1" applyFill="1" applyBorder="1" applyAlignment="1"/>
    <xf numFmtId="0" fontId="8" fillId="0" borderId="75" xfId="0" applyNumberFormat="1" applyFont="1" applyFill="1" applyBorder="1" applyAlignment="1" applyProtection="1">
      <alignment horizontal="left"/>
      <protection locked="0"/>
    </xf>
    <xf numFmtId="0" fontId="8" fillId="0" borderId="24" xfId="0" applyNumberFormat="1" applyFont="1" applyFill="1" applyBorder="1" applyAlignment="1" applyProtection="1">
      <alignment horizontal="left"/>
      <protection locked="0"/>
    </xf>
    <xf numFmtId="0" fontId="8" fillId="0" borderId="95" xfId="0" applyNumberFormat="1" applyFont="1" applyFill="1" applyBorder="1" applyAlignment="1" applyProtection="1">
      <alignment horizontal="left"/>
      <protection locked="0"/>
    </xf>
    <xf numFmtId="0" fontId="8" fillId="0" borderId="29" xfId="0" applyNumberFormat="1" applyFont="1" applyFill="1" applyBorder="1" applyAlignment="1" applyProtection="1">
      <alignment horizontal="left"/>
      <protection locked="0"/>
    </xf>
    <xf numFmtId="0" fontId="8" fillId="0" borderId="83" xfId="0" applyNumberFormat="1" applyFont="1" applyFill="1" applyBorder="1" applyAlignment="1" applyProtection="1">
      <alignment horizontal="center"/>
      <protection locked="0"/>
    </xf>
    <xf numFmtId="0" fontId="8" fillId="0" borderId="75" xfId="7" applyNumberFormat="1" applyFont="1" applyFill="1" applyBorder="1" applyAlignment="1" applyProtection="1">
      <alignment horizontal="center"/>
      <protection locked="0"/>
    </xf>
    <xf numFmtId="0" fontId="8" fillId="0" borderId="31" xfId="7" applyNumberFormat="1" applyFont="1" applyFill="1" applyBorder="1" applyAlignment="1" applyProtection="1">
      <alignment horizontal="center"/>
      <protection locked="0"/>
    </xf>
    <xf numFmtId="0" fontId="9" fillId="0" borderId="75" xfId="7" applyNumberFormat="1" applyFont="1" applyFill="1" applyBorder="1" applyAlignment="1" applyProtection="1">
      <alignment horizontal="center"/>
      <protection locked="0"/>
    </xf>
    <xf numFmtId="0" fontId="9" fillId="0" borderId="25" xfId="7" applyNumberFormat="1" applyFont="1" applyFill="1" applyBorder="1" applyAlignment="1" applyProtection="1">
      <alignment horizontal="center"/>
      <protection locked="0"/>
    </xf>
    <xf numFmtId="0" fontId="9" fillId="0" borderId="135" xfId="0" applyNumberFormat="1" applyFont="1" applyFill="1" applyBorder="1" applyAlignment="1" applyProtection="1">
      <alignment horizontal="center"/>
      <protection locked="0"/>
    </xf>
    <xf numFmtId="0" fontId="9" fillId="0" borderId="32" xfId="0" applyNumberFormat="1" applyFont="1" applyFill="1" applyBorder="1" applyAlignment="1" applyProtection="1">
      <alignment horizontal="center"/>
      <protection locked="0"/>
    </xf>
    <xf numFmtId="0" fontId="8" fillId="0" borderId="25" xfId="0" applyNumberFormat="1" applyFont="1" applyFill="1" applyBorder="1" applyAlignment="1" applyProtection="1">
      <alignment horizontal="center"/>
      <protection locked="0"/>
    </xf>
    <xf numFmtId="0" fontId="8" fillId="0" borderId="33" xfId="0" applyNumberFormat="1" applyFont="1" applyFill="1" applyBorder="1" applyAlignment="1" applyProtection="1">
      <alignment horizontal="center" vertical="center"/>
      <protection locked="0"/>
    </xf>
    <xf numFmtId="0" fontId="8" fillId="0" borderId="24" xfId="0" applyNumberFormat="1" applyFont="1" applyFill="1" applyBorder="1" applyAlignment="1" applyProtection="1">
      <alignment horizontal="center" vertical="center"/>
      <protection locked="0"/>
    </xf>
    <xf numFmtId="0" fontId="8" fillId="0" borderId="54" xfId="0" applyNumberFormat="1" applyFont="1" applyFill="1" applyBorder="1" applyAlignment="1" applyProtection="1">
      <alignment horizontal="center" vertical="center"/>
      <protection locked="0"/>
    </xf>
    <xf numFmtId="0" fontId="8" fillId="0" borderId="75" xfId="0" applyNumberFormat="1" applyFont="1" applyFill="1" applyBorder="1" applyAlignment="1" applyProtection="1">
      <alignment horizontal="center" vertical="top"/>
      <protection locked="0"/>
    </xf>
    <xf numFmtId="0" fontId="8" fillId="0" borderId="24" xfId="0" applyNumberFormat="1" applyFont="1" applyFill="1" applyBorder="1" applyAlignment="1" applyProtection="1">
      <alignment horizontal="center" vertical="top"/>
      <protection locked="0"/>
    </xf>
    <xf numFmtId="0" fontId="8" fillId="0" borderId="25" xfId="0" applyNumberFormat="1" applyFont="1" applyFill="1" applyBorder="1" applyAlignment="1" applyProtection="1">
      <alignment horizontal="center" vertical="top"/>
      <protection locked="0"/>
    </xf>
    <xf numFmtId="0" fontId="8" fillId="0" borderId="24" xfId="0" applyNumberFormat="1" applyFont="1" applyFill="1" applyBorder="1" applyAlignment="1" applyProtection="1">
      <alignment horizontal="center"/>
      <protection locked="0"/>
    </xf>
    <xf numFmtId="165" fontId="8" fillId="0" borderId="24" xfId="0" applyNumberFormat="1" applyFont="1" applyFill="1" applyBorder="1" applyAlignment="1" applyProtection="1">
      <alignment horizontal="center"/>
      <protection locked="0"/>
    </xf>
    <xf numFmtId="165" fontId="8" fillId="0" borderId="25" xfId="0" applyNumberFormat="1" applyFont="1" applyFill="1" applyBorder="1" applyAlignment="1" applyProtection="1">
      <alignment horizontal="center"/>
      <protection locked="0"/>
    </xf>
    <xf numFmtId="0" fontId="8" fillId="0" borderId="143" xfId="0" applyNumberFormat="1" applyFont="1" applyFill="1" applyBorder="1" applyAlignment="1" applyProtection="1">
      <alignment horizontal="center" vertical="center"/>
      <protection locked="0"/>
    </xf>
    <xf numFmtId="0" fontId="8" fillId="0" borderId="22" xfId="0" applyNumberFormat="1" applyFont="1" applyFill="1" applyBorder="1" applyAlignment="1" applyProtection="1">
      <alignment horizontal="center" vertical="center"/>
      <protection locked="0"/>
    </xf>
    <xf numFmtId="0" fontId="8" fillId="0" borderId="205" xfId="0" applyNumberFormat="1" applyFont="1" applyFill="1" applyBorder="1" applyAlignment="1" applyProtection="1">
      <alignment horizontal="center" vertical="center"/>
      <protection locked="0"/>
    </xf>
    <xf numFmtId="0" fontId="9" fillId="0" borderId="206" xfId="0" applyNumberFormat="1" applyFont="1" applyFill="1" applyBorder="1" applyAlignment="1" applyProtection="1">
      <alignment horizontal="center"/>
      <protection locked="0"/>
    </xf>
    <xf numFmtId="0" fontId="9" fillId="0" borderId="156" xfId="0" applyNumberFormat="1" applyFont="1" applyFill="1" applyBorder="1" applyAlignment="1" applyProtection="1">
      <alignment horizontal="center"/>
      <protection locked="0"/>
    </xf>
    <xf numFmtId="0" fontId="9" fillId="0" borderId="22" xfId="0" applyNumberFormat="1" applyFont="1" applyFill="1" applyBorder="1" applyAlignment="1" applyProtection="1">
      <alignment horizontal="center"/>
      <protection locked="0"/>
    </xf>
    <xf numFmtId="0" fontId="9" fillId="0" borderId="23" xfId="0" applyNumberFormat="1" applyFont="1" applyFill="1" applyBorder="1" applyAlignment="1" applyProtection="1">
      <alignment horizontal="center"/>
      <protection locked="0"/>
    </xf>
    <xf numFmtId="0" fontId="8" fillId="0" borderId="24" xfId="7" applyNumberFormat="1" applyFont="1" applyFill="1" applyBorder="1" applyAlignment="1" applyProtection="1">
      <alignment horizontal="center"/>
      <protection locked="0"/>
    </xf>
    <xf numFmtId="0" fontId="8" fillId="0" borderId="25" xfId="7" applyNumberFormat="1" applyFont="1" applyFill="1" applyBorder="1" applyAlignment="1" applyProtection="1">
      <alignment horizontal="center"/>
      <protection locked="0"/>
    </xf>
    <xf numFmtId="0" fontId="15" fillId="0" borderId="3"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0" fontId="8" fillId="0" borderId="33" xfId="7" applyNumberFormat="1" applyFont="1" applyFill="1" applyBorder="1" applyAlignment="1" applyProtection="1">
      <alignment horizontal="left" vertical="center"/>
      <protection locked="0"/>
    </xf>
    <xf numFmtId="0" fontId="42" fillId="0" borderId="24" xfId="7" applyBorder="1" applyAlignment="1" applyProtection="1">
      <alignment horizontal="left"/>
      <protection locked="0"/>
    </xf>
    <xf numFmtId="0" fontId="42" fillId="0" borderId="25" xfId="7" applyBorder="1" applyAlignment="1" applyProtection="1">
      <alignment horizontal="left"/>
      <protection locked="0"/>
    </xf>
    <xf numFmtId="0" fontId="8" fillId="0" borderId="33" xfId="0" applyNumberFormat="1" applyFont="1" applyFill="1"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8" fillId="0" borderId="33" xfId="7" applyNumberFormat="1" applyFont="1" applyFill="1" applyBorder="1" applyAlignment="1" applyProtection="1">
      <alignment horizontal="left"/>
      <protection locked="0"/>
    </xf>
    <xf numFmtId="0" fontId="0" fillId="0" borderId="54" xfId="0" applyBorder="1" applyAlignment="1" applyProtection="1">
      <protection locked="0"/>
    </xf>
    <xf numFmtId="0" fontId="9" fillId="0" borderId="34" xfId="0" applyNumberFormat="1" applyFont="1" applyFill="1" applyBorder="1" applyAlignment="1" applyProtection="1">
      <protection locked="0"/>
    </xf>
    <xf numFmtId="0" fontId="1" fillId="0" borderId="38" xfId="0" applyNumberFormat="1" applyFont="1" applyFill="1" applyBorder="1" applyAlignment="1" applyProtection="1">
      <protection locked="0"/>
    </xf>
    <xf numFmtId="0" fontId="0" fillId="0" borderId="26" xfId="0" applyBorder="1" applyAlignment="1" applyProtection="1">
      <protection locked="0"/>
    </xf>
    <xf numFmtId="0" fontId="0" fillId="0" borderId="56" xfId="0" applyBorder="1" applyAlignment="1" applyProtection="1">
      <protection locked="0"/>
    </xf>
    <xf numFmtId="0" fontId="8" fillId="0" borderId="75" xfId="7" applyNumberFormat="1" applyFont="1" applyFill="1" applyBorder="1" applyAlignment="1" applyProtection="1">
      <protection locked="0"/>
    </xf>
    <xf numFmtId="0" fontId="42" fillId="0" borderId="31" xfId="7" applyBorder="1" applyAlignment="1" applyProtection="1">
      <protection locked="0"/>
    </xf>
    <xf numFmtId="0" fontId="8" fillId="0" borderId="75" xfId="0" applyNumberFormat="1" applyFont="1" applyFill="1" applyBorder="1" applyAlignment="1" applyProtection="1">
      <protection locked="0"/>
    </xf>
    <xf numFmtId="0" fontId="0" fillId="0" borderId="31" xfId="0" applyBorder="1" applyAlignment="1" applyProtection="1">
      <protection locked="0"/>
    </xf>
    <xf numFmtId="0" fontId="9" fillId="0" borderId="75" xfId="0" applyNumberFormat="1" applyFont="1" applyFill="1" applyBorder="1" applyAlignment="1" applyProtection="1">
      <protection locked="0"/>
    </xf>
    <xf numFmtId="165" fontId="9" fillId="0" borderId="10" xfId="0" applyNumberFormat="1" applyFont="1" applyFill="1" applyBorder="1" applyAlignment="1"/>
    <xf numFmtId="0" fontId="8" fillId="0" borderId="20" xfId="0" applyNumberFormat="1" applyFont="1" applyFill="1" applyBorder="1" applyAlignment="1">
      <alignment horizontal="center" vertical="center" wrapText="1"/>
    </xf>
    <xf numFmtId="0" fontId="8" fillId="0" borderId="40" xfId="0" applyNumberFormat="1" applyFont="1" applyFill="1" applyBorder="1" applyAlignment="1">
      <alignment horizontal="center" vertical="center" wrapText="1"/>
    </xf>
    <xf numFmtId="0" fontId="28" fillId="0" borderId="209" xfId="0" applyNumberFormat="1" applyFont="1" applyFill="1" applyBorder="1" applyAlignment="1">
      <alignment horizontal="center" vertical="center"/>
    </xf>
    <xf numFmtId="0" fontId="28" fillId="0" borderId="207" xfId="0" applyNumberFormat="1" applyFont="1" applyFill="1" applyBorder="1" applyAlignment="1">
      <alignment horizontal="center" vertical="center"/>
    </xf>
    <xf numFmtId="0" fontId="28" fillId="0" borderId="210" xfId="0" applyNumberFormat="1" applyFont="1" applyFill="1" applyBorder="1" applyAlignment="1">
      <alignment horizontal="center" vertical="center"/>
    </xf>
    <xf numFmtId="0" fontId="28" fillId="0" borderId="208" xfId="0" applyNumberFormat="1" applyFont="1" applyFill="1" applyBorder="1" applyAlignment="1">
      <alignment horizontal="center" vertical="center"/>
    </xf>
    <xf numFmtId="0" fontId="28" fillId="0" borderId="211" xfId="0" applyNumberFormat="1" applyFont="1" applyFill="1" applyBorder="1" applyAlignment="1">
      <alignment horizontal="center" vertical="center"/>
    </xf>
    <xf numFmtId="0" fontId="28" fillId="0" borderId="212" xfId="0" applyNumberFormat="1" applyFont="1" applyFill="1" applyBorder="1" applyAlignment="1">
      <alignment horizontal="center" vertical="center"/>
    </xf>
    <xf numFmtId="0" fontId="9" fillId="0" borderId="76" xfId="7" applyNumberFormat="1" applyFont="1" applyFill="1" applyBorder="1" applyAlignment="1" applyProtection="1">
      <protection locked="0"/>
    </xf>
    <xf numFmtId="0" fontId="42" fillId="0" borderId="42" xfId="7" applyBorder="1" applyAlignment="1" applyProtection="1">
      <protection locked="0"/>
    </xf>
    <xf numFmtId="0" fontId="9" fillId="0" borderId="75" xfId="7" applyNumberFormat="1" applyFont="1" applyFill="1" applyBorder="1" applyAlignment="1" applyProtection="1">
      <protection locked="0"/>
    </xf>
    <xf numFmtId="6" fontId="9" fillId="0" borderId="76" xfId="7" applyNumberFormat="1" applyFont="1" applyFill="1" applyBorder="1" applyAlignment="1" applyProtection="1">
      <protection locked="0"/>
    </xf>
    <xf numFmtId="0" fontId="42" fillId="0" borderId="36" xfId="7" applyBorder="1" applyAlignment="1" applyProtection="1">
      <protection locked="0"/>
    </xf>
    <xf numFmtId="6" fontId="9" fillId="0" borderId="75" xfId="7" applyNumberFormat="1" applyFont="1" applyFill="1" applyBorder="1" applyAlignment="1" applyProtection="1">
      <protection locked="0"/>
    </xf>
    <xf numFmtId="0" fontId="42" fillId="0" borderId="25" xfId="7" applyBorder="1" applyAlignment="1" applyProtection="1">
      <protection locked="0"/>
    </xf>
    <xf numFmtId="0" fontId="9" fillId="0" borderId="135" xfId="0" applyNumberFormat="1" applyFont="1" applyFill="1" applyBorder="1" applyAlignment="1" applyProtection="1">
      <protection locked="0"/>
    </xf>
    <xf numFmtId="0" fontId="0" fillId="0" borderId="32" xfId="0" applyBorder="1" applyAlignment="1" applyProtection="1">
      <protection locked="0"/>
    </xf>
    <xf numFmtId="0" fontId="8" fillId="0" borderId="135" xfId="0" applyNumberFormat="1" applyFont="1" applyFill="1" applyBorder="1" applyAlignment="1" applyProtection="1">
      <protection locked="0"/>
    </xf>
    <xf numFmtId="0" fontId="8" fillId="0" borderId="1"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0" fillId="0" borderId="208" xfId="0" applyBorder="1" applyAlignment="1">
      <alignment horizontal="center" vertical="center"/>
    </xf>
    <xf numFmtId="0" fontId="28" fillId="0" borderId="207" xfId="0" applyNumberFormat="1" applyFont="1" applyFill="1" applyBorder="1" applyAlignment="1">
      <alignment horizontal="center" wrapText="1"/>
    </xf>
    <xf numFmtId="0" fontId="0" fillId="0" borderId="208" xfId="0" applyBorder="1" applyAlignment="1">
      <alignment horizontal="center" wrapText="1"/>
    </xf>
    <xf numFmtId="0" fontId="0" fillId="0" borderId="213" xfId="0" applyBorder="1" applyAlignment="1" applyProtection="1">
      <protection locked="0"/>
    </xf>
    <xf numFmtId="3" fontId="8" fillId="0" borderId="75" xfId="0" applyNumberFormat="1" applyFont="1" applyFill="1" applyBorder="1" applyAlignment="1" applyProtection="1">
      <protection locked="0"/>
    </xf>
    <xf numFmtId="3" fontId="0" fillId="0" borderId="25" xfId="0" applyNumberFormat="1" applyBorder="1" applyAlignment="1" applyProtection="1">
      <protection locked="0"/>
    </xf>
    <xf numFmtId="3" fontId="9" fillId="0" borderId="75" xfId="0" applyNumberFormat="1" applyFont="1" applyFill="1" applyBorder="1" applyAlignment="1" applyProtection="1">
      <protection locked="0"/>
    </xf>
    <xf numFmtId="0" fontId="1" fillId="0" borderId="159" xfId="0" applyNumberFormat="1" applyFont="1" applyFill="1" applyBorder="1" applyAlignment="1" applyProtection="1">
      <protection locked="0"/>
    </xf>
    <xf numFmtId="0" fontId="0" fillId="0" borderId="97" xfId="0" applyBorder="1" applyAlignment="1" applyProtection="1">
      <protection locked="0"/>
    </xf>
    <xf numFmtId="3" fontId="1" fillId="0" borderId="159" xfId="0" applyNumberFormat="1" applyFont="1" applyFill="1" applyBorder="1" applyAlignment="1" applyProtection="1">
      <protection locked="0"/>
    </xf>
    <xf numFmtId="3" fontId="0" fillId="0" borderId="56" xfId="0" applyNumberFormat="1" applyBorder="1" applyAlignment="1" applyProtection="1">
      <protection locked="0"/>
    </xf>
    <xf numFmtId="0" fontId="8" fillId="0" borderId="214" xfId="0" applyNumberFormat="1" applyFont="1" applyFill="1" applyBorder="1" applyAlignment="1">
      <alignment horizontal="center" vertical="center" wrapText="1"/>
    </xf>
    <xf numFmtId="0" fontId="8" fillId="0" borderId="215" xfId="0" applyNumberFormat="1" applyFont="1" applyFill="1" applyBorder="1" applyAlignment="1">
      <alignment horizontal="center" vertical="center" wrapText="1"/>
    </xf>
    <xf numFmtId="0" fontId="8" fillId="0" borderId="216" xfId="0" applyNumberFormat="1" applyFont="1" applyFill="1" applyBorder="1" applyAlignment="1">
      <alignment horizontal="center" vertical="center" wrapText="1"/>
    </xf>
    <xf numFmtId="0" fontId="8" fillId="0" borderId="217" xfId="0" applyNumberFormat="1" applyFont="1" applyFill="1" applyBorder="1" applyAlignment="1">
      <alignment horizontal="center" vertical="center" wrapText="1"/>
    </xf>
    <xf numFmtId="0" fontId="8" fillId="0" borderId="218" xfId="0" applyNumberFormat="1" applyFont="1" applyFill="1" applyBorder="1" applyAlignment="1">
      <alignment horizontal="center" vertical="center" wrapText="1"/>
    </xf>
    <xf numFmtId="0" fontId="8" fillId="0" borderId="219"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8" fillId="0" borderId="220" xfId="0" applyNumberFormat="1" applyFont="1" applyFill="1" applyBorder="1" applyAlignment="1">
      <alignment horizontal="center" vertical="center" wrapText="1"/>
    </xf>
    <xf numFmtId="0" fontId="8" fillId="0" borderId="44" xfId="0" applyNumberFormat="1" applyFont="1" applyFill="1" applyBorder="1" applyAlignment="1">
      <alignment horizontal="center" vertical="center" wrapText="1"/>
    </xf>
    <xf numFmtId="0" fontId="8" fillId="0" borderId="221" xfId="0" applyNumberFormat="1" applyFont="1" applyFill="1" applyBorder="1" applyAlignment="1">
      <alignment horizontal="center" vertical="center" wrapText="1"/>
    </xf>
    <xf numFmtId="0" fontId="8" fillId="0" borderId="222" xfId="7" applyNumberFormat="1" applyFont="1" applyFill="1" applyBorder="1" applyAlignment="1" applyProtection="1">
      <protection locked="0"/>
    </xf>
    <xf numFmtId="0" fontId="8" fillId="0" borderId="31" xfId="7" applyNumberFormat="1" applyFont="1" applyFill="1" applyBorder="1" applyAlignment="1" applyProtection="1">
      <protection locked="0"/>
    </xf>
    <xf numFmtId="0" fontId="0" fillId="0" borderId="10" xfId="0" applyBorder="1" applyAlignment="1"/>
    <xf numFmtId="0" fontId="9" fillId="0" borderId="223" xfId="7" applyNumberFormat="1" applyFont="1" applyFill="1" applyBorder="1" applyAlignment="1" applyProtection="1">
      <protection locked="0"/>
    </xf>
    <xf numFmtId="0" fontId="42" fillId="0" borderId="134" xfId="7" applyBorder="1" applyAlignment="1" applyProtection="1">
      <protection locked="0"/>
    </xf>
    <xf numFmtId="0" fontId="8" fillId="0" borderId="222" xfId="0" applyNumberFormat="1" applyFont="1" applyFill="1" applyBorder="1" applyAlignment="1" applyProtection="1">
      <protection locked="0"/>
    </xf>
    <xf numFmtId="0" fontId="8" fillId="0" borderId="31" xfId="0" applyNumberFormat="1" applyFont="1" applyFill="1" applyBorder="1" applyAlignment="1" applyProtection="1">
      <protection locked="0"/>
    </xf>
    <xf numFmtId="0" fontId="9" fillId="0" borderId="222" xfId="0" applyNumberFormat="1" applyFont="1" applyFill="1" applyBorder="1" applyAlignment="1" applyProtection="1">
      <protection locked="0"/>
    </xf>
    <xf numFmtId="0" fontId="9" fillId="0" borderId="31" xfId="0" applyNumberFormat="1" applyFont="1" applyFill="1" applyBorder="1" applyAlignment="1" applyProtection="1">
      <protection locked="0"/>
    </xf>
    <xf numFmtId="0" fontId="9" fillId="0" borderId="142" xfId="7" applyNumberFormat="1" applyFont="1" applyFill="1" applyBorder="1" applyAlignment="1" applyProtection="1">
      <protection locked="0"/>
    </xf>
    <xf numFmtId="0" fontId="42" fillId="0" borderId="83" xfId="7" applyBorder="1" applyAlignment="1" applyProtection="1">
      <protection locked="0"/>
    </xf>
    <xf numFmtId="0" fontId="23" fillId="0" borderId="3"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9" fillId="0" borderId="28" xfId="0" applyNumberFormat="1" applyFont="1" applyFill="1" applyBorder="1" applyAlignment="1">
      <alignment horizontal="left"/>
    </xf>
    <xf numFmtId="0" fontId="8" fillId="0" borderId="28"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9" fillId="0" borderId="78" xfId="0" applyNumberFormat="1" applyFont="1" applyFill="1" applyBorder="1" applyAlignment="1">
      <alignment horizontal="left"/>
    </xf>
    <xf numFmtId="0" fontId="9" fillId="0" borderId="47" xfId="0" applyNumberFormat="1" applyFont="1" applyFill="1" applyBorder="1" applyAlignment="1">
      <alignment horizontal="left"/>
    </xf>
    <xf numFmtId="0" fontId="8" fillId="0" borderId="28" xfId="0" applyNumberFormat="1" applyFont="1" applyFill="1" applyBorder="1" applyAlignment="1">
      <alignment horizontal="left" vertical="top" indent="3"/>
    </xf>
    <xf numFmtId="0" fontId="8" fillId="0" borderId="0" xfId="0" applyNumberFormat="1" applyFont="1" applyFill="1" applyBorder="1" applyAlignment="1">
      <alignment horizontal="left" vertical="top" indent="3"/>
    </xf>
    <xf numFmtId="0" fontId="8" fillId="0" borderId="28" xfId="0" applyNumberFormat="1" applyFont="1" applyFill="1" applyBorder="1" applyAlignment="1">
      <alignment horizontal="left" indent="3"/>
    </xf>
    <xf numFmtId="0" fontId="8" fillId="0" borderId="0" xfId="0" applyNumberFormat="1" applyFont="1" applyFill="1" applyBorder="1" applyAlignment="1">
      <alignment horizontal="left" indent="3"/>
    </xf>
    <xf numFmtId="0" fontId="11" fillId="0" borderId="28" xfId="0" applyNumberFormat="1" applyFont="1" applyFill="1" applyBorder="1" applyAlignment="1">
      <alignment horizontal="left"/>
    </xf>
    <xf numFmtId="0" fontId="11" fillId="0" borderId="0" xfId="0" applyNumberFormat="1" applyFont="1" applyFill="1" applyBorder="1" applyAlignment="1">
      <alignment horizontal="left"/>
    </xf>
    <xf numFmtId="0" fontId="11" fillId="0" borderId="69" xfId="0" applyNumberFormat="1" applyFont="1" applyFill="1" applyBorder="1" applyAlignment="1">
      <alignment horizontal="left"/>
    </xf>
    <xf numFmtId="0" fontId="8" fillId="0" borderId="82" xfId="0" applyNumberFormat="1" applyFont="1" applyFill="1" applyBorder="1" applyAlignment="1" applyProtection="1">
      <protection locked="0"/>
    </xf>
    <xf numFmtId="0" fontId="0" fillId="0" borderId="46" xfId="0" applyBorder="1" applyAlignment="1" applyProtection="1">
      <protection locked="0"/>
    </xf>
    <xf numFmtId="0" fontId="0" fillId="0" borderId="160" xfId="0" applyBorder="1" applyAlignment="1" applyProtection="1">
      <protection locked="0"/>
    </xf>
    <xf numFmtId="0" fontId="8" fillId="0" borderId="20" xfId="0" applyNumberFormat="1" applyFont="1" applyFill="1" applyBorder="1" applyAlignment="1">
      <alignment horizontal="center" vertical="center"/>
    </xf>
    <xf numFmtId="0" fontId="8" fillId="0" borderId="40" xfId="0" applyNumberFormat="1" applyFont="1" applyFill="1" applyBorder="1" applyAlignment="1">
      <alignment horizontal="center" vertical="center"/>
    </xf>
    <xf numFmtId="0" fontId="8" fillId="0" borderId="138"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22" fillId="0" borderId="0" xfId="0" applyNumberFormat="1" applyFont="1" applyFill="1" applyBorder="1" applyAlignment="1" applyProtection="1">
      <alignment horizontal="center"/>
      <protection locked="0"/>
    </xf>
    <xf numFmtId="0" fontId="0" fillId="0" borderId="1" xfId="0" applyBorder="1" applyAlignment="1">
      <alignment horizontal="center"/>
    </xf>
    <xf numFmtId="0" fontId="22" fillId="0" borderId="0" xfId="0" applyNumberFormat="1" applyFont="1" applyFill="1" applyBorder="1" applyAlignment="1">
      <alignment horizontal="center"/>
    </xf>
    <xf numFmtId="0" fontId="22" fillId="0" borderId="13" xfId="0" applyNumberFormat="1" applyFont="1" applyFill="1" applyBorder="1" applyAlignment="1">
      <alignment horizontal="center"/>
    </xf>
    <xf numFmtId="0" fontId="8" fillId="0" borderId="19" xfId="0" applyNumberFormat="1" applyFont="1" applyFill="1" applyBorder="1" applyAlignment="1">
      <alignment horizontal="center" vertical="center"/>
    </xf>
    <xf numFmtId="0" fontId="9" fillId="0" borderId="34" xfId="0" applyNumberFormat="1" applyFont="1" applyFill="1" applyBorder="1" applyAlignment="1"/>
    <xf numFmtId="0" fontId="0" fillId="0" borderId="24" xfId="0" applyBorder="1" applyAlignment="1"/>
    <xf numFmtId="0" fontId="0" fillId="0" borderId="25" xfId="0" applyBorder="1" applyAlignment="1"/>
    <xf numFmtId="0" fontId="1" fillId="0" borderId="38" xfId="0" applyNumberFormat="1" applyFont="1" applyFill="1" applyBorder="1" applyAlignment="1"/>
    <xf numFmtId="0" fontId="0" fillId="0" borderId="26" xfId="0" applyBorder="1" applyAlignment="1"/>
    <xf numFmtId="0" fontId="0" fillId="0" borderId="61" xfId="0" applyBorder="1" applyAlignment="1"/>
    <xf numFmtId="0" fontId="8" fillId="0" borderId="82" xfId="0" applyNumberFormat="1" applyFont="1" applyFill="1" applyBorder="1" applyAlignment="1"/>
    <xf numFmtId="0" fontId="0" fillId="0" borderId="46" xfId="0" applyBorder="1" applyAlignment="1"/>
    <xf numFmtId="0" fontId="0" fillId="0" borderId="83" xfId="0" applyBorder="1" applyAlignment="1"/>
    <xf numFmtId="0" fontId="8" fillId="0" borderId="33" xfId="0" applyNumberFormat="1" applyFont="1" applyFill="1" applyBorder="1" applyAlignment="1"/>
    <xf numFmtId="0" fontId="8" fillId="0" borderId="9"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3"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7" xfId="0" applyBorder="1" applyAlignment="1" applyProtection="1">
      <alignment wrapText="1"/>
      <protection locked="0"/>
    </xf>
    <xf numFmtId="0" fontId="8" fillId="0" borderId="1" xfId="0" applyNumberFormat="1" applyFont="1" applyFill="1" applyBorder="1" applyAlignment="1" applyProtection="1">
      <alignment wrapText="1"/>
      <protection locked="0"/>
    </xf>
    <xf numFmtId="0" fontId="0" fillId="0" borderId="0" xfId="0" applyBorder="1" applyAlignment="1" applyProtection="1">
      <alignment wrapText="1"/>
      <protection locked="0"/>
    </xf>
    <xf numFmtId="0" fontId="0" fillId="0" borderId="8" xfId="0" applyBorder="1" applyAlignment="1" applyProtection="1">
      <alignment wrapText="1"/>
      <protection locked="0"/>
    </xf>
    <xf numFmtId="0" fontId="8" fillId="0" borderId="1" xfId="7" applyNumberFormat="1" applyFont="1" applyFill="1" applyBorder="1" applyAlignment="1" applyProtection="1">
      <alignment wrapText="1"/>
      <protection locked="0"/>
    </xf>
    <xf numFmtId="0" fontId="42" fillId="0" borderId="0" xfId="7" applyBorder="1" applyAlignment="1" applyProtection="1">
      <alignment wrapText="1"/>
      <protection locked="0"/>
    </xf>
    <xf numFmtId="0" fontId="42" fillId="0" borderId="8" xfId="7" applyBorder="1" applyAlignment="1" applyProtection="1">
      <alignment wrapText="1"/>
      <protection locked="0"/>
    </xf>
    <xf numFmtId="0" fontId="9" fillId="0" borderId="14" xfId="0" applyNumberFormat="1" applyFont="1" applyFill="1" applyBorder="1" applyAlignment="1" applyProtection="1">
      <alignment wrapText="1"/>
      <protection locked="0"/>
    </xf>
    <xf numFmtId="0" fontId="1" fillId="0" borderId="15" xfId="0" applyNumberFormat="1" applyFont="1" applyFill="1" applyBorder="1" applyAlignment="1" applyProtection="1">
      <alignment wrapText="1"/>
      <protection locked="0"/>
    </xf>
    <xf numFmtId="0" fontId="0" fillId="0" borderId="16" xfId="0" applyBorder="1" applyAlignment="1" applyProtection="1">
      <alignment wrapText="1"/>
      <protection locked="0"/>
    </xf>
    <xf numFmtId="0" fontId="0" fillId="0" borderId="66" xfId="0" applyBorder="1" applyAlignment="1" applyProtection="1">
      <alignment wrapText="1"/>
      <protection locked="0"/>
    </xf>
    <xf numFmtId="0" fontId="30" fillId="0" borderId="78" xfId="0" applyNumberFormat="1" applyFont="1" applyFill="1" applyBorder="1" applyAlignment="1">
      <alignment horizontal="center"/>
    </xf>
    <xf numFmtId="0" fontId="30" fillId="0" borderId="47" xfId="0" applyNumberFormat="1" applyFont="1" applyFill="1" applyBorder="1" applyAlignment="1">
      <alignment horizontal="center"/>
    </xf>
    <xf numFmtId="0" fontId="30" fillId="0" borderId="70" xfId="0" applyNumberFormat="1" applyFont="1" applyFill="1" applyBorder="1" applyAlignment="1">
      <alignment horizontal="center"/>
    </xf>
    <xf numFmtId="0" fontId="9" fillId="0" borderId="142" xfId="0" applyNumberFormat="1" applyFont="1" applyFill="1" applyBorder="1" applyAlignment="1" applyProtection="1">
      <alignment horizontal="left"/>
    </xf>
    <xf numFmtId="0" fontId="9" fillId="0" borderId="46" xfId="0" applyNumberFormat="1" applyFont="1" applyFill="1" applyBorder="1" applyAlignment="1" applyProtection="1">
      <alignment horizontal="left"/>
    </xf>
    <xf numFmtId="0" fontId="9" fillId="0" borderId="134" xfId="0" applyNumberFormat="1" applyFont="1" applyFill="1" applyBorder="1" applyAlignment="1" applyProtection="1">
      <alignment horizontal="left"/>
    </xf>
    <xf numFmtId="0" fontId="9" fillId="0" borderId="95" xfId="0" applyNumberFormat="1" applyFont="1" applyFill="1" applyBorder="1" applyAlignment="1" applyProtection="1">
      <alignment horizontal="center"/>
    </xf>
    <xf numFmtId="0" fontId="9" fillId="0" borderId="29" xfId="0" applyNumberFormat="1" applyFont="1" applyFill="1" applyBorder="1" applyAlignment="1" applyProtection="1">
      <alignment horizontal="center"/>
    </xf>
    <xf numFmtId="0" fontId="9" fillId="0" borderId="87" xfId="0" applyNumberFormat="1" applyFont="1" applyFill="1" applyBorder="1" applyAlignment="1" applyProtection="1">
      <alignment horizontal="center"/>
    </xf>
    <xf numFmtId="0" fontId="9" fillId="0" borderId="28" xfId="0" applyNumberFormat="1" applyFont="1" applyFill="1" applyBorder="1" applyAlignment="1" applyProtection="1">
      <alignment horizontal="left"/>
    </xf>
    <xf numFmtId="0" fontId="9" fillId="0" borderId="0" xfId="0" applyNumberFormat="1" applyFont="1" applyFill="1" applyBorder="1" applyAlignment="1" applyProtection="1">
      <alignment horizontal="left"/>
    </xf>
    <xf numFmtId="0" fontId="9" fillId="0" borderId="69" xfId="0" applyNumberFormat="1" applyFont="1" applyFill="1" applyBorder="1" applyAlignment="1" applyProtection="1">
      <alignment horizontal="left"/>
    </xf>
    <xf numFmtId="0" fontId="8" fillId="0" borderId="28" xfId="0" applyNumberFormat="1" applyFont="1" applyFill="1" applyBorder="1" applyAlignment="1" applyProtection="1">
      <alignment horizontal="left" indent="3"/>
    </xf>
    <xf numFmtId="0" fontId="8" fillId="0" borderId="0" xfId="0" applyNumberFormat="1" applyFont="1" applyFill="1" applyBorder="1" applyAlignment="1" applyProtection="1">
      <alignment horizontal="left" indent="3"/>
    </xf>
    <xf numFmtId="0" fontId="8" fillId="0" borderId="69" xfId="0" applyNumberFormat="1" applyFont="1" applyFill="1" applyBorder="1" applyAlignment="1" applyProtection="1">
      <alignment horizontal="left" indent="3"/>
    </xf>
    <xf numFmtId="0" fontId="8" fillId="0" borderId="76" xfId="0" applyNumberFormat="1" applyFont="1" applyFill="1" applyBorder="1" applyAlignment="1">
      <alignment horizontal="left" vertical="center"/>
    </xf>
    <xf numFmtId="0" fontId="8" fillId="0" borderId="27" xfId="0" applyNumberFormat="1" applyFont="1" applyFill="1" applyBorder="1" applyAlignment="1">
      <alignment horizontal="left" vertical="center"/>
    </xf>
    <xf numFmtId="0" fontId="8" fillId="0" borderId="42" xfId="0" applyNumberFormat="1" applyFont="1" applyFill="1" applyBorder="1" applyAlignment="1">
      <alignment horizontal="left" vertical="center"/>
    </xf>
    <xf numFmtId="0" fontId="8" fillId="0" borderId="75" xfId="0" applyNumberFormat="1" applyFont="1" applyFill="1" applyBorder="1" applyAlignment="1">
      <alignment horizontal="center"/>
    </xf>
    <xf numFmtId="0" fontId="8" fillId="0" borderId="24" xfId="0" applyNumberFormat="1" applyFont="1" applyFill="1" applyBorder="1" applyAlignment="1">
      <alignment horizontal="center"/>
    </xf>
    <xf numFmtId="0" fontId="8" fillId="0" borderId="31" xfId="0" applyNumberFormat="1" applyFont="1" applyFill="1" applyBorder="1" applyAlignment="1">
      <alignment horizontal="center"/>
    </xf>
    <xf numFmtId="0" fontId="8" fillId="0" borderId="42" xfId="0" applyNumberFormat="1" applyFont="1" applyFill="1" applyBorder="1" applyAlignment="1" applyProtection="1">
      <alignment horizontal="center"/>
      <protection locked="0"/>
    </xf>
    <xf numFmtId="3" fontId="9" fillId="0" borderId="75" xfId="0" applyNumberFormat="1" applyFont="1" applyFill="1" applyBorder="1" applyAlignment="1" applyProtection="1">
      <alignment horizontal="center"/>
      <protection locked="0"/>
    </xf>
    <xf numFmtId="0" fontId="8" fillId="0" borderId="76" xfId="0" applyNumberFormat="1" applyFont="1" applyFill="1" applyBorder="1" applyAlignment="1">
      <alignment horizontal="left"/>
    </xf>
    <xf numFmtId="0" fontId="8" fillId="0" borderId="27" xfId="0" applyNumberFormat="1" applyFont="1" applyFill="1" applyBorder="1" applyAlignment="1">
      <alignment horizontal="left"/>
    </xf>
    <xf numFmtId="0" fontId="8" fillId="0" borderId="42" xfId="0" applyNumberFormat="1" applyFont="1" applyFill="1" applyBorder="1" applyAlignment="1">
      <alignment horizontal="left"/>
    </xf>
    <xf numFmtId="0" fontId="8" fillId="0" borderId="69" xfId="0" applyNumberFormat="1" applyFont="1" applyFill="1" applyBorder="1" applyAlignment="1">
      <alignment horizontal="left"/>
    </xf>
    <xf numFmtId="0" fontId="31" fillId="4" borderId="1" xfId="0" applyNumberFormat="1" applyFont="1" applyFill="1" applyBorder="1" applyAlignment="1">
      <alignment horizontal="center"/>
    </xf>
    <xf numFmtId="0" fontId="31" fillId="4" borderId="0" xfId="0" applyNumberFormat="1" applyFont="1" applyFill="1" applyBorder="1" applyAlignment="1">
      <alignment horizontal="center"/>
    </xf>
    <xf numFmtId="0" fontId="31" fillId="4" borderId="8" xfId="0" applyNumberFormat="1" applyFont="1" applyFill="1" applyBorder="1" applyAlignment="1">
      <alignment horizontal="center"/>
    </xf>
    <xf numFmtId="0" fontId="8" fillId="4" borderId="57" xfId="0" applyNumberFormat="1" applyFont="1" applyFill="1" applyBorder="1" applyAlignment="1">
      <alignment horizontal="left"/>
    </xf>
    <xf numFmtId="0" fontId="8" fillId="4" borderId="1" xfId="0" applyNumberFormat="1" applyFont="1" applyFill="1" applyBorder="1" applyAlignment="1">
      <alignment horizontal="center"/>
    </xf>
    <xf numFmtId="0" fontId="8" fillId="4" borderId="0" xfId="0" applyNumberFormat="1" applyFont="1" applyFill="1" applyBorder="1" applyAlignment="1">
      <alignment horizontal="center"/>
    </xf>
    <xf numFmtId="0" fontId="8" fillId="4" borderId="8" xfId="0" applyNumberFormat="1" applyFont="1" applyFill="1" applyBorder="1" applyAlignment="1">
      <alignment horizontal="center"/>
    </xf>
    <xf numFmtId="0" fontId="8" fillId="4" borderId="57" xfId="0" applyNumberFormat="1" applyFont="1" applyFill="1" applyBorder="1" applyAlignment="1">
      <alignment horizontal="left" vertical="center"/>
    </xf>
    <xf numFmtId="0" fontId="8" fillId="4" borderId="62" xfId="0" applyNumberFormat="1" applyFont="1" applyFill="1" applyBorder="1" applyAlignment="1" applyProtection="1">
      <alignment horizontal="left"/>
      <protection locked="0"/>
    </xf>
    <xf numFmtId="0" fontId="8" fillId="4" borderId="37" xfId="0" applyNumberFormat="1" applyFont="1" applyFill="1" applyBorder="1" applyAlignment="1" applyProtection="1">
      <alignment horizontal="left"/>
      <protection locked="0"/>
    </xf>
    <xf numFmtId="0" fontId="9" fillId="4" borderId="37" xfId="0" applyNumberFormat="1" applyFont="1" applyFill="1" applyBorder="1" applyAlignment="1" applyProtection="1">
      <alignment horizontal="left"/>
      <protection locked="0"/>
    </xf>
    <xf numFmtId="0" fontId="9" fillId="4" borderId="58" xfId="0" applyNumberFormat="1" applyFont="1" applyFill="1" applyBorder="1" applyAlignment="1">
      <alignment horizontal="center"/>
    </xf>
    <xf numFmtId="0" fontId="9" fillId="4" borderId="62" xfId="0" applyNumberFormat="1" applyFont="1" applyFill="1" applyBorder="1" applyAlignment="1">
      <alignment horizontal="left"/>
    </xf>
    <xf numFmtId="0" fontId="11" fillId="4" borderId="78" xfId="0" applyNumberFormat="1" applyFont="1" applyFill="1" applyBorder="1" applyAlignment="1">
      <alignment horizontal="center"/>
    </xf>
    <xf numFmtId="0" fontId="11" fillId="4" borderId="70" xfId="0" applyNumberFormat="1" applyFont="1" applyFill="1" applyBorder="1" applyAlignment="1">
      <alignment horizontal="center"/>
    </xf>
    <xf numFmtId="0" fontId="9" fillId="4" borderId="57" xfId="0" applyNumberFormat="1" applyFont="1" applyFill="1" applyBorder="1" applyAlignment="1">
      <alignment horizontal="left"/>
    </xf>
    <xf numFmtId="0" fontId="8" fillId="4" borderId="62" xfId="0" applyNumberFormat="1" applyFont="1" applyFill="1" applyBorder="1" applyAlignment="1">
      <alignment horizontal="left"/>
    </xf>
    <xf numFmtId="0" fontId="9" fillId="4" borderId="62" xfId="0" applyNumberFormat="1" applyFont="1" applyFill="1" applyBorder="1" applyAlignment="1" applyProtection="1">
      <alignment horizontal="left"/>
      <protection locked="0"/>
    </xf>
    <xf numFmtId="0" fontId="8" fillId="4" borderId="62" xfId="0" applyNumberFormat="1" applyFont="1" applyFill="1" applyBorder="1" applyAlignment="1">
      <alignment horizontal="left" vertical="center"/>
    </xf>
    <xf numFmtId="0" fontId="8" fillId="4" borderId="20" xfId="0" applyNumberFormat="1" applyFont="1" applyFill="1" applyBorder="1" applyAlignment="1">
      <alignment horizontal="center" vertical="center"/>
    </xf>
    <xf numFmtId="0" fontId="8" fillId="4" borderId="19" xfId="0" applyNumberFormat="1" applyFont="1" applyFill="1" applyBorder="1" applyAlignment="1">
      <alignment horizontal="center" vertical="center"/>
    </xf>
    <xf numFmtId="0" fontId="8" fillId="4" borderId="40" xfId="0" applyNumberFormat="1" applyFont="1" applyFill="1" applyBorder="1" applyAlignment="1">
      <alignment horizontal="center" vertical="center"/>
    </xf>
    <xf numFmtId="0" fontId="11" fillId="4" borderId="30" xfId="0" applyNumberFormat="1" applyFont="1" applyFill="1" applyBorder="1" applyAlignment="1">
      <alignment horizontal="center"/>
    </xf>
    <xf numFmtId="0" fontId="11" fillId="4" borderId="94" xfId="0" applyNumberFormat="1" applyFont="1" applyFill="1" applyBorder="1" applyAlignment="1">
      <alignment horizontal="center"/>
    </xf>
    <xf numFmtId="0" fontId="11" fillId="4" borderId="189" xfId="0" applyNumberFormat="1" applyFont="1" applyFill="1" applyBorder="1" applyAlignment="1">
      <alignment horizontal="center"/>
    </xf>
    <xf numFmtId="0" fontId="11" fillId="4" borderId="9" xfId="0" applyNumberFormat="1" applyFont="1" applyFill="1" applyBorder="1" applyAlignment="1">
      <alignment horizontal="center"/>
    </xf>
    <xf numFmtId="0" fontId="11" fillId="4" borderId="10" xfId="0" applyNumberFormat="1" applyFont="1" applyFill="1" applyBorder="1" applyAlignment="1">
      <alignment horizontal="center"/>
    </xf>
    <xf numFmtId="0" fontId="11" fillId="4" borderId="11" xfId="0" applyNumberFormat="1" applyFont="1" applyFill="1" applyBorder="1" applyAlignment="1">
      <alignment horizontal="center"/>
    </xf>
    <xf numFmtId="0" fontId="8" fillId="4" borderId="33" xfId="0" applyNumberFormat="1" applyFont="1" applyFill="1" applyBorder="1" applyAlignment="1" applyProtection="1">
      <protection locked="0"/>
    </xf>
    <xf numFmtId="0" fontId="8" fillId="4" borderId="75" xfId="0" applyNumberFormat="1" applyFont="1" applyFill="1" applyBorder="1" applyAlignment="1" applyProtection="1">
      <alignment horizontal="center" vertical="center"/>
      <protection locked="0"/>
    </xf>
    <xf numFmtId="0" fontId="8" fillId="4" borderId="24" xfId="0" applyNumberFormat="1" applyFont="1" applyFill="1" applyBorder="1" applyAlignment="1" applyProtection="1">
      <alignment horizontal="center" vertical="center"/>
      <protection locked="0"/>
    </xf>
    <xf numFmtId="0" fontId="8" fillId="4" borderId="31" xfId="0" applyNumberFormat="1" applyFont="1" applyFill="1" applyBorder="1" applyAlignment="1" applyProtection="1">
      <alignment horizontal="center" vertical="center"/>
      <protection locked="0"/>
    </xf>
    <xf numFmtId="0" fontId="11" fillId="4" borderId="67"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68" xfId="0" applyNumberFormat="1" applyFont="1" applyFill="1" applyBorder="1" applyAlignment="1">
      <alignment horizontal="center" vertical="center"/>
    </xf>
    <xf numFmtId="0" fontId="11" fillId="4" borderId="28" xfId="0" applyNumberFormat="1" applyFont="1" applyFill="1" applyBorder="1" applyAlignment="1">
      <alignment horizontal="center" vertical="center"/>
    </xf>
    <xf numFmtId="0" fontId="11" fillId="4" borderId="0" xfId="0" applyNumberFormat="1" applyFont="1" applyFill="1" applyBorder="1" applyAlignment="1">
      <alignment horizontal="center" vertical="center"/>
    </xf>
    <xf numFmtId="0" fontId="11" fillId="4" borderId="69" xfId="0" applyNumberFormat="1" applyFont="1" applyFill="1" applyBorder="1" applyAlignment="1">
      <alignment horizontal="center" vertical="center"/>
    </xf>
    <xf numFmtId="0" fontId="30" fillId="4" borderId="78" xfId="0" applyNumberFormat="1" applyFont="1" applyFill="1" applyBorder="1" applyAlignment="1">
      <alignment horizontal="center"/>
    </xf>
    <xf numFmtId="0" fontId="30" fillId="4" borderId="47" xfId="0" applyNumberFormat="1" applyFont="1" applyFill="1" applyBorder="1" applyAlignment="1">
      <alignment horizontal="center"/>
    </xf>
    <xf numFmtId="0" fontId="30" fillId="4" borderId="70" xfId="0" applyNumberFormat="1" applyFont="1" applyFill="1" applyBorder="1" applyAlignment="1">
      <alignment horizontal="center"/>
    </xf>
    <xf numFmtId="0" fontId="8" fillId="4" borderId="9" xfId="0" applyNumberFormat="1" applyFont="1" applyFill="1" applyBorder="1" applyAlignment="1">
      <alignment horizontal="center"/>
    </xf>
    <xf numFmtId="0" fontId="8" fillId="4" borderId="10" xfId="0" applyNumberFormat="1" applyFont="1" applyFill="1" applyBorder="1" applyAlignment="1">
      <alignment horizontal="center"/>
    </xf>
    <xf numFmtId="0" fontId="8" fillId="4" borderId="11" xfId="0" applyNumberFormat="1" applyFont="1" applyFill="1" applyBorder="1" applyAlignment="1">
      <alignment horizontal="center"/>
    </xf>
    <xf numFmtId="0" fontId="8" fillId="4" borderId="82" xfId="0" applyNumberFormat="1" applyFont="1" applyFill="1" applyBorder="1" applyAlignment="1" applyProtection="1">
      <protection locked="0"/>
    </xf>
    <xf numFmtId="0" fontId="0" fillId="0" borderId="83" xfId="0" applyBorder="1" applyAlignment="1" applyProtection="1">
      <protection locked="0"/>
    </xf>
    <xf numFmtId="0" fontId="11" fillId="4" borderId="3"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11" fillId="4" borderId="8" xfId="0" applyNumberFormat="1" applyFont="1" applyFill="1" applyBorder="1" applyAlignment="1">
      <alignment horizontal="center" vertical="center"/>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11" fillId="4" borderId="138" xfId="0" applyNumberFormat="1" applyFont="1" applyFill="1" applyBorder="1" applyAlignment="1">
      <alignment horizontal="center" vertical="center" wrapText="1"/>
    </xf>
    <xf numFmtId="0" fontId="11" fillId="4" borderId="48" xfId="0" applyNumberFormat="1" applyFont="1" applyFill="1" applyBorder="1" applyAlignment="1">
      <alignment horizontal="center" vertical="center" wrapText="1"/>
    </xf>
    <xf numFmtId="0" fontId="8" fillId="4" borderId="76" xfId="0" applyNumberFormat="1" applyFont="1" applyFill="1" applyBorder="1" applyAlignment="1" applyProtection="1">
      <alignment horizontal="center"/>
      <protection locked="0"/>
    </xf>
    <xf numFmtId="0" fontId="8" fillId="4" borderId="27" xfId="0" applyNumberFormat="1" applyFont="1" applyFill="1" applyBorder="1" applyAlignment="1" applyProtection="1">
      <alignment horizontal="center"/>
      <protection locked="0"/>
    </xf>
    <xf numFmtId="0" fontId="8" fillId="4" borderId="42" xfId="0" applyNumberFormat="1" applyFont="1" applyFill="1" applyBorder="1" applyAlignment="1" applyProtection="1">
      <alignment horizontal="center"/>
      <protection locked="0"/>
    </xf>
    <xf numFmtId="0" fontId="9" fillId="4" borderId="75" xfId="0" applyNumberFormat="1" applyFont="1" applyFill="1" applyBorder="1" applyAlignment="1" applyProtection="1">
      <alignment horizontal="center"/>
      <protection locked="0"/>
    </xf>
    <xf numFmtId="0" fontId="9" fillId="4" borderId="24" xfId="0" applyNumberFormat="1" applyFont="1" applyFill="1" applyBorder="1" applyAlignment="1" applyProtection="1">
      <alignment horizontal="center"/>
      <protection locked="0"/>
    </xf>
    <xf numFmtId="0" fontId="9" fillId="4" borderId="31" xfId="0" applyNumberFormat="1" applyFont="1" applyFill="1" applyBorder="1" applyAlignment="1" applyProtection="1">
      <alignment horizontal="center"/>
      <protection locked="0"/>
    </xf>
    <xf numFmtId="0" fontId="1" fillId="4" borderId="38" xfId="0" applyNumberFormat="1" applyFont="1" applyFill="1" applyBorder="1" applyAlignment="1" applyProtection="1">
      <protection locked="0"/>
    </xf>
    <xf numFmtId="0" fontId="0" fillId="0" borderId="61" xfId="0" applyBorder="1" applyAlignment="1" applyProtection="1">
      <protection locked="0"/>
    </xf>
    <xf numFmtId="0" fontId="0" fillId="4" borderId="33" xfId="0" applyFill="1" applyBorder="1" applyAlignment="1" applyProtection="1">
      <protection locked="0"/>
    </xf>
    <xf numFmtId="0" fontId="0" fillId="4" borderId="24" xfId="0" applyFill="1" applyBorder="1" applyAlignment="1" applyProtection="1">
      <protection locked="0"/>
    </xf>
    <xf numFmtId="0" fontId="0" fillId="4" borderId="25" xfId="0" applyFill="1" applyBorder="1" applyAlignment="1" applyProtection="1">
      <protection locked="0"/>
    </xf>
    <xf numFmtId="0" fontId="11" fillId="0" borderId="224" xfId="0" applyNumberFormat="1" applyFont="1" applyFill="1" applyBorder="1" applyAlignment="1">
      <alignment horizontal="center" vertical="center"/>
    </xf>
    <xf numFmtId="0" fontId="11" fillId="0" borderId="225"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8" fillId="0" borderId="143" xfId="0" applyNumberFormat="1" applyFont="1" applyFill="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0" fontId="11" fillId="4" borderId="9" xfId="0" applyNumberFormat="1" applyFont="1" applyFill="1" applyBorder="1" applyAlignment="1">
      <alignment horizontal="center" vertical="center"/>
    </xf>
    <xf numFmtId="0" fontId="11" fillId="4" borderId="10" xfId="0" applyNumberFormat="1" applyFont="1" applyFill="1" applyBorder="1" applyAlignment="1">
      <alignment horizontal="center" vertical="center"/>
    </xf>
    <xf numFmtId="0" fontId="11" fillId="4" borderId="1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8" xfId="0" applyNumberFormat="1" applyFont="1" applyFill="1" applyBorder="1" applyAlignment="1">
      <alignment horizontal="center" vertical="center"/>
    </xf>
    <xf numFmtId="0" fontId="11" fillId="4" borderId="224" xfId="0" applyNumberFormat="1" applyFont="1" applyFill="1" applyBorder="1" applyAlignment="1">
      <alignment horizontal="center" vertical="center"/>
    </xf>
    <xf numFmtId="0" fontId="11" fillId="4" borderId="225" xfId="0" applyNumberFormat="1" applyFont="1" applyFill="1" applyBorder="1" applyAlignment="1">
      <alignment horizontal="center" vertical="center"/>
    </xf>
    <xf numFmtId="0" fontId="9" fillId="0" borderId="142" xfId="0" applyNumberFormat="1" applyFont="1" applyFill="1" applyBorder="1" applyAlignment="1" applyProtection="1">
      <alignment horizontal="center"/>
      <protection locked="0"/>
    </xf>
    <xf numFmtId="0" fontId="9" fillId="0" borderId="46" xfId="0" applyNumberFormat="1" applyFont="1" applyFill="1" applyBorder="1" applyAlignment="1" applyProtection="1">
      <alignment horizontal="center"/>
      <protection locked="0"/>
    </xf>
    <xf numFmtId="0" fontId="9" fillId="0" borderId="134" xfId="0" applyNumberFormat="1" applyFont="1" applyFill="1" applyBorder="1" applyAlignment="1" applyProtection="1">
      <alignment horizontal="center"/>
      <protection locked="0"/>
    </xf>
    <xf numFmtId="0" fontId="11" fillId="0" borderId="138" xfId="0" applyNumberFormat="1" applyFont="1" applyFill="1" applyBorder="1" applyAlignment="1">
      <alignment horizontal="center" vertical="center" wrapText="1"/>
    </xf>
    <xf numFmtId="0" fontId="11" fillId="0" borderId="48" xfId="0" applyNumberFormat="1" applyFont="1" applyFill="1" applyBorder="1" applyAlignment="1">
      <alignment horizontal="center" vertical="center" wrapText="1"/>
    </xf>
    <xf numFmtId="0" fontId="11" fillId="0" borderId="28" xfId="0" applyNumberFormat="1" applyFont="1" applyFill="1" applyBorder="1" applyAlignment="1">
      <alignment horizontal="center" vertical="center"/>
    </xf>
    <xf numFmtId="0" fontId="11" fillId="0" borderId="69" xfId="0" applyNumberFormat="1" applyFont="1" applyFill="1" applyBorder="1" applyAlignment="1">
      <alignment horizontal="center" vertical="center"/>
    </xf>
    <xf numFmtId="0" fontId="11" fillId="0" borderId="168" xfId="0" applyNumberFormat="1" applyFont="1" applyFill="1" applyBorder="1" applyAlignment="1">
      <alignment horizontal="center" vertical="center"/>
    </xf>
    <xf numFmtId="0" fontId="11" fillId="0" borderId="35"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11" fillId="0" borderId="77" xfId="0" applyNumberFormat="1" applyFont="1" applyFill="1" applyBorder="1" applyAlignment="1">
      <alignment horizontal="center" vertical="center"/>
    </xf>
    <xf numFmtId="0" fontId="11" fillId="0" borderId="95"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87" xfId="0" applyNumberFormat="1" applyFont="1" applyFill="1" applyBorder="1" applyAlignment="1">
      <alignment horizontal="center" vertical="center"/>
    </xf>
    <xf numFmtId="3" fontId="9" fillId="0" borderId="142" xfId="0" applyNumberFormat="1" applyFont="1" applyFill="1" applyBorder="1" applyAlignment="1" applyProtection="1">
      <protection locked="0"/>
    </xf>
    <xf numFmtId="3" fontId="9" fillId="0" borderId="134" xfId="0" applyNumberFormat="1" applyFont="1" applyFill="1" applyBorder="1" applyAlignment="1" applyProtection="1">
      <protection locked="0"/>
    </xf>
    <xf numFmtId="3" fontId="9" fillId="0" borderId="31" xfId="0" applyNumberFormat="1" applyFont="1" applyFill="1" applyBorder="1" applyAlignment="1" applyProtection="1">
      <protection locked="0"/>
    </xf>
    <xf numFmtId="3" fontId="8" fillId="0" borderId="31" xfId="0" applyNumberFormat="1" applyFont="1" applyFill="1" applyBorder="1" applyAlignment="1" applyProtection="1">
      <protection locked="0"/>
    </xf>
    <xf numFmtId="0" fontId="11" fillId="0" borderId="59" xfId="0" applyNumberFormat="1" applyFont="1" applyFill="1" applyBorder="1" applyAlignment="1">
      <alignment horizontal="center" vertical="center" wrapText="1"/>
    </xf>
    <xf numFmtId="0" fontId="11" fillId="0" borderId="57" xfId="0" applyNumberFormat="1" applyFont="1" applyFill="1" applyBorder="1" applyAlignment="1">
      <alignment horizontal="center" vertical="center" wrapText="1"/>
    </xf>
    <xf numFmtId="3" fontId="8" fillId="0" borderId="139" xfId="0" applyNumberFormat="1" applyFont="1" applyFill="1" applyBorder="1" applyAlignment="1" applyProtection="1">
      <protection locked="0"/>
    </xf>
    <xf numFmtId="3" fontId="8" fillId="0" borderId="226" xfId="0" applyNumberFormat="1" applyFont="1" applyFill="1" applyBorder="1" applyAlignment="1" applyProtection="1">
      <protection locked="0"/>
    </xf>
    <xf numFmtId="3" fontId="8" fillId="0" borderId="227" xfId="0" applyNumberFormat="1" applyFont="1" applyFill="1" applyBorder="1" applyAlignment="1" applyProtection="1">
      <protection locked="0"/>
    </xf>
    <xf numFmtId="3" fontId="8" fillId="0" borderId="228" xfId="0" applyNumberFormat="1" applyFont="1" applyFill="1" applyBorder="1" applyAlignment="1" applyProtection="1">
      <protection locked="0"/>
    </xf>
    <xf numFmtId="0" fontId="8" fillId="0" borderId="25" xfId="0" applyNumberFormat="1" applyFont="1" applyFill="1" applyBorder="1" applyAlignment="1" applyProtection="1">
      <alignment horizontal="center" vertical="center"/>
      <protection locked="0"/>
    </xf>
    <xf numFmtId="0" fontId="8" fillId="0" borderId="82" xfId="0" applyNumberFormat="1" applyFont="1" applyFill="1" applyBorder="1" applyAlignment="1" applyProtection="1">
      <alignment horizontal="center" vertical="center"/>
      <protection locked="0"/>
    </xf>
    <xf numFmtId="0" fontId="8" fillId="0" borderId="46" xfId="0" applyNumberFormat="1" applyFont="1" applyFill="1" applyBorder="1" applyAlignment="1" applyProtection="1">
      <alignment horizontal="center" vertical="center"/>
      <protection locked="0"/>
    </xf>
    <xf numFmtId="0" fontId="8" fillId="0" borderId="83" xfId="0" applyNumberFormat="1" applyFont="1" applyFill="1" applyBorder="1" applyAlignment="1" applyProtection="1">
      <alignment horizontal="center" vertical="center"/>
      <protection locked="0"/>
    </xf>
    <xf numFmtId="0" fontId="8" fillId="0" borderId="31" xfId="0" applyNumberFormat="1" applyFont="1" applyFill="1" applyBorder="1" applyAlignment="1" applyProtection="1">
      <alignment horizontal="left"/>
      <protection locked="0"/>
    </xf>
    <xf numFmtId="0" fontId="1" fillId="0" borderId="8" xfId="0" applyNumberFormat="1" applyFont="1" applyFill="1" applyBorder="1" applyAlignment="1">
      <alignment horizontal="center" vertical="center" textRotation="180"/>
    </xf>
    <xf numFmtId="0" fontId="8" fillId="0" borderId="229" xfId="0" applyNumberFormat="1" applyFont="1" applyFill="1" applyBorder="1" applyAlignment="1" applyProtection="1">
      <alignment horizontal="center" vertical="center"/>
      <protection locked="0"/>
    </xf>
    <xf numFmtId="0" fontId="8" fillId="0" borderId="155" xfId="0" applyNumberFormat="1" applyFont="1" applyFill="1" applyBorder="1" applyAlignment="1" applyProtection="1">
      <alignment horizontal="center" vertical="center"/>
      <protection locked="0"/>
    </xf>
    <xf numFmtId="0" fontId="8" fillId="0" borderId="230" xfId="0" applyNumberFormat="1" applyFont="1" applyFill="1" applyBorder="1" applyAlignment="1" applyProtection="1">
      <alignment horizontal="center" vertical="center"/>
      <protection locked="0"/>
    </xf>
    <xf numFmtId="0" fontId="11" fillId="0" borderId="231" xfId="0" applyNumberFormat="1" applyFont="1" applyFill="1" applyBorder="1" applyAlignment="1">
      <alignment horizontal="center" vertical="center"/>
    </xf>
    <xf numFmtId="0" fontId="11" fillId="0" borderId="232" xfId="0" applyNumberFormat="1" applyFont="1" applyFill="1" applyBorder="1" applyAlignment="1">
      <alignment horizontal="center" vertical="center"/>
    </xf>
    <xf numFmtId="0" fontId="11" fillId="0" borderId="233"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1" fillId="0" borderId="8" xfId="0" applyNumberFormat="1" applyFont="1" applyFill="1" applyBorder="1" applyAlignment="1">
      <alignment horizontal="center" vertical="center"/>
    </xf>
    <xf numFmtId="0" fontId="9" fillId="4" borderId="135" xfId="0" applyNumberFormat="1" applyFont="1" applyFill="1" applyBorder="1" applyAlignment="1"/>
    <xf numFmtId="0" fontId="0" fillId="4" borderId="43" xfId="0" applyFill="1" applyBorder="1" applyAlignment="1"/>
    <xf numFmtId="0" fontId="0" fillId="4" borderId="32" xfId="0" applyFill="1" applyBorder="1" applyAlignment="1"/>
    <xf numFmtId="3" fontId="8" fillId="0" borderId="234" xfId="0" applyNumberFormat="1" applyFont="1" applyFill="1" applyBorder="1" applyAlignment="1"/>
    <xf numFmtId="3" fontId="8" fillId="0" borderId="235" xfId="0" applyNumberFormat="1" applyFont="1" applyFill="1" applyBorder="1" applyAlignment="1"/>
    <xf numFmtId="0" fontId="9" fillId="0" borderId="135" xfId="0" applyNumberFormat="1" applyFont="1" applyFill="1" applyBorder="1" applyAlignment="1">
      <alignment horizontal="left" indent="1"/>
    </xf>
    <xf numFmtId="0" fontId="0" fillId="0" borderId="32" xfId="0" applyBorder="1" applyAlignment="1">
      <alignment horizontal="left" indent="1"/>
    </xf>
    <xf numFmtId="0" fontId="11" fillId="0" borderId="67" xfId="0" applyNumberFormat="1" applyFont="1" applyFill="1" applyBorder="1" applyAlignment="1">
      <alignment horizontal="center" vertical="center"/>
    </xf>
    <xf numFmtId="0" fontId="11" fillId="0" borderId="68"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xf>
    <xf numFmtId="0" fontId="8" fillId="0" borderId="68" xfId="0" applyNumberFormat="1" applyFont="1" applyFill="1" applyBorder="1" applyAlignment="1">
      <alignment horizontal="center" vertical="center"/>
    </xf>
    <xf numFmtId="0" fontId="9" fillId="0" borderId="142" xfId="0" applyNumberFormat="1" applyFont="1" applyFill="1" applyBorder="1" applyAlignment="1">
      <alignment horizontal="left"/>
    </xf>
    <xf numFmtId="0" fontId="9" fillId="0" borderId="134" xfId="0" applyNumberFormat="1" applyFont="1" applyFill="1" applyBorder="1" applyAlignment="1">
      <alignment horizontal="left"/>
    </xf>
    <xf numFmtId="0" fontId="23" fillId="4" borderId="3" xfId="0" applyNumberFormat="1" applyFont="1" applyFill="1" applyBorder="1" applyAlignment="1">
      <alignment horizontal="center" vertical="center"/>
    </xf>
    <xf numFmtId="0" fontId="23" fillId="4" borderId="2" xfId="0" applyNumberFormat="1" applyFont="1" applyFill="1" applyBorder="1" applyAlignment="1">
      <alignment horizontal="center" vertical="center"/>
    </xf>
    <xf numFmtId="0" fontId="23" fillId="4" borderId="7" xfId="0" applyNumberFormat="1" applyFont="1" applyFill="1" applyBorder="1" applyAlignment="1">
      <alignment horizontal="center" vertical="center"/>
    </xf>
    <xf numFmtId="0" fontId="26" fillId="4" borderId="9" xfId="0" applyNumberFormat="1" applyFont="1" applyFill="1" applyBorder="1" applyAlignment="1">
      <alignment horizontal="center" vertical="center"/>
    </xf>
    <xf numFmtId="0" fontId="26" fillId="4" borderId="10" xfId="0" applyNumberFormat="1" applyFont="1" applyFill="1" applyBorder="1" applyAlignment="1">
      <alignment horizontal="center" vertical="center"/>
    </xf>
    <xf numFmtId="0" fontId="26" fillId="4" borderId="11" xfId="0" applyNumberFormat="1" applyFont="1" applyFill="1" applyBorder="1" applyAlignment="1">
      <alignment horizontal="center" vertical="center"/>
    </xf>
    <xf numFmtId="0" fontId="9" fillId="4" borderId="34" xfId="0" applyNumberFormat="1" applyFont="1" applyFill="1" applyBorder="1" applyAlignment="1"/>
    <xf numFmtId="0" fontId="1" fillId="4" borderId="38" xfId="0" applyNumberFormat="1" applyFont="1" applyFill="1" applyBorder="1" applyAlignment="1"/>
    <xf numFmtId="0" fontId="8" fillId="4" borderId="82" xfId="0" applyNumberFormat="1" applyFont="1" applyFill="1" applyBorder="1" applyAlignment="1"/>
    <xf numFmtId="0" fontId="8" fillId="4" borderId="33" xfId="0" applyNumberFormat="1" applyFont="1" applyFill="1" applyBorder="1" applyAlignment="1"/>
    <xf numFmtId="0" fontId="9" fillId="2" borderId="76" xfId="0" applyNumberFormat="1" applyFont="1" applyFill="1" applyBorder="1" applyAlignment="1" applyProtection="1">
      <alignment horizontal="left"/>
      <protection locked="0"/>
    </xf>
    <xf numFmtId="0" fontId="9" fillId="2" borderId="42" xfId="0" applyNumberFormat="1" applyFont="1" applyFill="1" applyBorder="1" applyAlignment="1" applyProtection="1">
      <alignment horizontal="left"/>
      <protection locked="0"/>
    </xf>
    <xf numFmtId="0" fontId="8" fillId="2" borderId="9" xfId="0" applyNumberFormat="1" applyFont="1" applyFill="1" applyBorder="1" applyAlignment="1">
      <alignment horizontal="center"/>
    </xf>
    <xf numFmtId="0" fontId="8" fillId="2" borderId="10" xfId="0" applyNumberFormat="1" applyFont="1" applyFill="1" applyBorder="1" applyAlignment="1">
      <alignment horizontal="center"/>
    </xf>
    <xf numFmtId="0" fontId="8" fillId="2" borderId="11" xfId="0" applyNumberFormat="1" applyFont="1" applyFill="1" applyBorder="1" applyAlignment="1">
      <alignment horizontal="center"/>
    </xf>
    <xf numFmtId="0" fontId="11" fillId="2" borderId="3"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8" xfId="0" applyNumberFormat="1" applyFont="1" applyFill="1" applyBorder="1" applyAlignment="1">
      <alignment horizontal="center" vertical="center"/>
    </xf>
    <xf numFmtId="0" fontId="8" fillId="2" borderId="20"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8" fillId="2" borderId="40" xfId="0" applyNumberFormat="1" applyFont="1" applyFill="1" applyBorder="1" applyAlignment="1">
      <alignment horizontal="center" vertical="center"/>
    </xf>
    <xf numFmtId="0" fontId="8" fillId="2" borderId="33" xfId="0" applyNumberFormat="1" applyFont="1" applyFill="1" applyBorder="1" applyAlignment="1" applyProtection="1">
      <protection locked="0"/>
    </xf>
    <xf numFmtId="0" fontId="23" fillId="2" borderId="3" xfId="0" applyNumberFormat="1" applyFont="1" applyFill="1" applyBorder="1" applyAlignment="1">
      <alignment horizontal="center" vertical="center"/>
    </xf>
    <xf numFmtId="0" fontId="23" fillId="2" borderId="2" xfId="0" applyNumberFormat="1" applyFont="1" applyFill="1" applyBorder="1" applyAlignment="1">
      <alignment horizontal="center" vertical="center"/>
    </xf>
    <xf numFmtId="0" fontId="23" fillId="2" borderId="7" xfId="0" applyNumberFormat="1" applyFont="1" applyFill="1" applyBorder="1" applyAlignment="1">
      <alignment horizontal="center" vertical="center"/>
    </xf>
    <xf numFmtId="0" fontId="8" fillId="2" borderId="9" xfId="0" applyNumberFormat="1" applyFont="1" applyFill="1" applyBorder="1" applyAlignment="1">
      <alignment horizontal="center" vertical="center"/>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0" fontId="11" fillId="2" borderId="67" xfId="0" applyNumberFormat="1" applyFont="1" applyFill="1" applyBorder="1" applyAlignment="1">
      <alignment horizontal="center" vertical="center"/>
    </xf>
    <xf numFmtId="0" fontId="11" fillId="2" borderId="68" xfId="0" applyNumberFormat="1" applyFont="1" applyFill="1" applyBorder="1" applyAlignment="1">
      <alignment horizontal="center" vertical="center"/>
    </xf>
    <xf numFmtId="0" fontId="11" fillId="2" borderId="28" xfId="0" applyNumberFormat="1" applyFont="1" applyFill="1" applyBorder="1" applyAlignment="1">
      <alignment horizontal="center" vertical="center"/>
    </xf>
    <xf numFmtId="0" fontId="11" fillId="2" borderId="69" xfId="0" applyNumberFormat="1" applyFont="1" applyFill="1" applyBorder="1" applyAlignment="1">
      <alignment horizontal="center" vertical="center"/>
    </xf>
    <xf numFmtId="0" fontId="30" fillId="2" borderId="78" xfId="0" applyNumberFormat="1" applyFont="1" applyFill="1" applyBorder="1" applyAlignment="1">
      <alignment horizontal="center"/>
    </xf>
    <xf numFmtId="0" fontId="30" fillId="2" borderId="70" xfId="0" applyNumberFormat="1" applyFont="1" applyFill="1" applyBorder="1" applyAlignment="1">
      <alignment horizontal="center"/>
    </xf>
    <xf numFmtId="0" fontId="9" fillId="2" borderId="76" xfId="0" applyNumberFormat="1" applyFont="1" applyFill="1" applyBorder="1" applyAlignment="1">
      <alignment horizontal="left" indent="1"/>
    </xf>
    <xf numFmtId="0" fontId="9" fillId="2" borderId="42" xfId="0" applyNumberFormat="1" applyFont="1" applyFill="1" applyBorder="1" applyAlignment="1">
      <alignment horizontal="left" indent="1"/>
    </xf>
    <xf numFmtId="0" fontId="9" fillId="2" borderId="95" xfId="0" applyNumberFormat="1" applyFont="1" applyFill="1" applyBorder="1" applyAlignment="1">
      <alignment horizontal="left"/>
    </xf>
    <xf numFmtId="0" fontId="9" fillId="2" borderId="87" xfId="0" applyNumberFormat="1" applyFont="1" applyFill="1" applyBorder="1" applyAlignment="1">
      <alignment horizontal="left"/>
    </xf>
    <xf numFmtId="0" fontId="8" fillId="2" borderId="82" xfId="0" applyNumberFormat="1" applyFont="1" applyFill="1" applyBorder="1" applyAlignment="1" applyProtection="1">
      <protection locked="0"/>
    </xf>
    <xf numFmtId="0" fontId="30" fillId="2" borderId="142" xfId="7" applyNumberFormat="1" applyFont="1" applyFill="1" applyBorder="1" applyAlignment="1" applyProtection="1">
      <alignment horizontal="center"/>
      <protection locked="0"/>
    </xf>
    <xf numFmtId="0" fontId="30" fillId="2" borderId="134" xfId="7" applyNumberFormat="1" applyFont="1" applyFill="1" applyBorder="1" applyAlignment="1" applyProtection="1">
      <alignment horizontal="center"/>
      <protection locked="0"/>
    </xf>
    <xf numFmtId="0" fontId="9" fillId="2" borderId="34" xfId="0" applyNumberFormat="1" applyFont="1" applyFill="1" applyBorder="1" applyAlignment="1" applyProtection="1">
      <protection locked="0"/>
    </xf>
    <xf numFmtId="0" fontId="1" fillId="2" borderId="38" xfId="0" applyNumberFormat="1" applyFont="1" applyFill="1" applyBorder="1" applyAlignment="1" applyProtection="1">
      <protection locked="0"/>
    </xf>
    <xf numFmtId="0" fontId="9" fillId="4" borderId="76" xfId="0" applyNumberFormat="1" applyFont="1" applyFill="1" applyBorder="1" applyAlignment="1" applyProtection="1">
      <alignment horizontal="left"/>
      <protection locked="0"/>
    </xf>
    <xf numFmtId="0" fontId="9" fillId="4" borderId="27" xfId="0" applyNumberFormat="1" applyFont="1" applyFill="1" applyBorder="1" applyAlignment="1" applyProtection="1">
      <alignment horizontal="left"/>
      <protection locked="0"/>
    </xf>
    <xf numFmtId="0" fontId="9" fillId="4" borderId="42" xfId="0" applyNumberFormat="1" applyFont="1" applyFill="1" applyBorder="1" applyAlignment="1" applyProtection="1">
      <alignment horizontal="left"/>
      <protection locked="0"/>
    </xf>
    <xf numFmtId="0" fontId="11" fillId="4" borderId="30" xfId="0" applyNumberFormat="1" applyFont="1" applyFill="1" applyBorder="1" applyAlignment="1">
      <alignment horizontal="center" vertical="center"/>
    </xf>
    <xf numFmtId="0" fontId="11" fillId="4" borderId="94" xfId="0" applyNumberFormat="1" applyFont="1" applyFill="1" applyBorder="1" applyAlignment="1">
      <alignment horizontal="center" vertical="center"/>
    </xf>
    <xf numFmtId="0" fontId="11" fillId="4" borderId="189" xfId="0" applyNumberFormat="1" applyFont="1" applyFill="1" applyBorder="1" applyAlignment="1">
      <alignment horizontal="center" vertical="center"/>
    </xf>
    <xf numFmtId="0" fontId="11" fillId="4" borderId="138" xfId="0" applyNumberFormat="1" applyFont="1" applyFill="1" applyBorder="1" applyAlignment="1">
      <alignment horizontal="center" vertical="center"/>
    </xf>
    <xf numFmtId="0" fontId="11" fillId="4" borderId="48" xfId="0" applyNumberFormat="1" applyFont="1" applyFill="1" applyBorder="1" applyAlignment="1">
      <alignment horizontal="center" vertical="center"/>
    </xf>
    <xf numFmtId="0" fontId="9" fillId="4" borderId="75" xfId="0" applyNumberFormat="1" applyFont="1" applyFill="1" applyBorder="1" applyAlignment="1" applyProtection="1">
      <alignment horizontal="left"/>
      <protection locked="0"/>
    </xf>
    <xf numFmtId="0" fontId="9" fillId="4" borderId="24" xfId="0" applyNumberFormat="1" applyFont="1" applyFill="1" applyBorder="1" applyAlignment="1" applyProtection="1">
      <alignment horizontal="left"/>
      <protection locked="0"/>
    </xf>
    <xf numFmtId="0" fontId="9" fillId="4" borderId="31" xfId="0" applyNumberFormat="1" applyFont="1" applyFill="1" applyBorder="1" applyAlignment="1" applyProtection="1">
      <alignment horizontal="left"/>
      <protection locked="0"/>
    </xf>
    <xf numFmtId="0" fontId="9" fillId="4" borderId="75" xfId="0" applyNumberFormat="1" applyFont="1" applyFill="1" applyBorder="1" applyAlignment="1">
      <alignment horizontal="left" indent="1"/>
    </xf>
    <xf numFmtId="0" fontId="9" fillId="4" borderId="24" xfId="0" applyNumberFormat="1" applyFont="1" applyFill="1" applyBorder="1" applyAlignment="1">
      <alignment horizontal="left" indent="1"/>
    </xf>
    <xf numFmtId="0" fontId="9" fillId="4" borderId="31" xfId="0" applyNumberFormat="1" applyFont="1" applyFill="1" applyBorder="1" applyAlignment="1">
      <alignment horizontal="left" indent="1"/>
    </xf>
    <xf numFmtId="0" fontId="23" fillId="4" borderId="1" xfId="0" applyNumberFormat="1" applyFont="1" applyFill="1" applyBorder="1" applyAlignment="1">
      <alignment horizontal="center" vertical="center"/>
    </xf>
    <xf numFmtId="0" fontId="23" fillId="4" borderId="0" xfId="0" applyNumberFormat="1" applyFont="1" applyFill="1" applyBorder="1" applyAlignment="1">
      <alignment horizontal="center" vertical="center"/>
    </xf>
    <xf numFmtId="0" fontId="23" fillId="4" borderId="8" xfId="0" applyNumberFormat="1" applyFont="1" applyFill="1" applyBorder="1" applyAlignment="1">
      <alignment horizontal="center" vertical="center"/>
    </xf>
    <xf numFmtId="0" fontId="9" fillId="4" borderId="142" xfId="0" applyNumberFormat="1" applyFont="1" applyFill="1" applyBorder="1" applyAlignment="1">
      <alignment horizontal="left"/>
    </xf>
    <xf numFmtId="0" fontId="9" fillId="4" borderId="46" xfId="0" applyNumberFormat="1" applyFont="1" applyFill="1" applyBorder="1" applyAlignment="1">
      <alignment horizontal="left"/>
    </xf>
    <xf numFmtId="0" fontId="9" fillId="4" borderId="134" xfId="0" applyNumberFormat="1" applyFont="1" applyFill="1" applyBorder="1" applyAlignment="1">
      <alignment horizontal="left"/>
    </xf>
    <xf numFmtId="0" fontId="9" fillId="4" borderId="76" xfId="0" applyNumberFormat="1" applyFont="1" applyFill="1" applyBorder="1" applyAlignment="1">
      <alignment horizontal="left"/>
    </xf>
    <xf numFmtId="0" fontId="9" fillId="4" borderId="27" xfId="0" applyNumberFormat="1" applyFont="1" applyFill="1" applyBorder="1" applyAlignment="1">
      <alignment horizontal="left"/>
    </xf>
    <xf numFmtId="0" fontId="9" fillId="4" borderId="42" xfId="0" applyNumberFormat="1" applyFont="1" applyFill="1" applyBorder="1" applyAlignment="1">
      <alignment horizontal="left"/>
    </xf>
    <xf numFmtId="0" fontId="30" fillId="4" borderId="100" xfId="0" applyNumberFormat="1" applyFont="1" applyFill="1" applyBorder="1" applyAlignment="1">
      <alignment horizontal="left"/>
    </xf>
    <xf numFmtId="0" fontId="30" fillId="4" borderId="88" xfId="0" applyNumberFormat="1" applyFont="1" applyFill="1" applyBorder="1" applyAlignment="1">
      <alignment horizontal="left"/>
    </xf>
    <xf numFmtId="0" fontId="8" fillId="4" borderId="75" xfId="0" applyNumberFormat="1" applyFont="1" applyFill="1" applyBorder="1" applyAlignment="1" applyProtection="1">
      <alignment horizontal="left"/>
      <protection locked="0"/>
    </xf>
    <xf numFmtId="0" fontId="8" fillId="4" borderId="31" xfId="0" applyNumberFormat="1" applyFont="1" applyFill="1" applyBorder="1" applyAlignment="1" applyProtection="1">
      <alignment horizontal="left"/>
      <protection locked="0"/>
    </xf>
    <xf numFmtId="0" fontId="8" fillId="0" borderId="8" xfId="0" applyNumberFormat="1" applyFont="1" applyFill="1" applyBorder="1" applyAlignment="1">
      <alignment horizontal="center"/>
    </xf>
    <xf numFmtId="0" fontId="9" fillId="4" borderId="75" xfId="0" applyNumberFormat="1" applyFont="1" applyFill="1" applyBorder="1" applyAlignment="1">
      <alignment horizontal="left"/>
    </xf>
    <xf numFmtId="0" fontId="9" fillId="4" borderId="31" xfId="0" applyNumberFormat="1" applyFont="1" applyFill="1" applyBorder="1" applyAlignment="1">
      <alignment horizontal="left"/>
    </xf>
    <xf numFmtId="0" fontId="9" fillId="4" borderId="28" xfId="0" applyNumberFormat="1" applyFont="1" applyFill="1" applyBorder="1" applyAlignment="1">
      <alignment horizontal="left"/>
    </xf>
    <xf numFmtId="0" fontId="9" fillId="4" borderId="69" xfId="0" applyNumberFormat="1" applyFont="1" applyFill="1" applyBorder="1" applyAlignment="1">
      <alignment horizontal="left"/>
    </xf>
    <xf numFmtId="0" fontId="11" fillId="0" borderId="1" xfId="0" applyNumberFormat="1" applyFont="1" applyFill="1" applyBorder="1" applyAlignment="1">
      <alignment horizontal="center"/>
    </xf>
    <xf numFmtId="0" fontId="11" fillId="0" borderId="0" xfId="0" applyNumberFormat="1" applyFont="1" applyFill="1" applyBorder="1" applyAlignment="1">
      <alignment horizontal="center"/>
    </xf>
    <xf numFmtId="0" fontId="11" fillId="0" borderId="8" xfId="0" applyNumberFormat="1" applyFont="1" applyFill="1" applyBorder="1" applyAlignment="1">
      <alignment horizontal="center"/>
    </xf>
    <xf numFmtId="0" fontId="8" fillId="4" borderId="75" xfId="0" applyNumberFormat="1" applyFont="1" applyFill="1" applyBorder="1" applyAlignment="1">
      <alignment horizontal="left"/>
    </xf>
    <xf numFmtId="0" fontId="8" fillId="4" borderId="31" xfId="0" applyNumberFormat="1" applyFont="1" applyFill="1" applyBorder="1" applyAlignment="1">
      <alignment horizontal="left"/>
    </xf>
    <xf numFmtId="0" fontId="8" fillId="4" borderId="78" xfId="0" applyNumberFormat="1" applyFont="1" applyFill="1" applyBorder="1" applyAlignment="1">
      <alignment horizontal="center"/>
    </xf>
    <xf numFmtId="0" fontId="8" fillId="4" borderId="70" xfId="0" applyNumberFormat="1" applyFont="1" applyFill="1" applyBorder="1" applyAlignment="1">
      <alignment horizontal="center"/>
    </xf>
    <xf numFmtId="0" fontId="23" fillId="0" borderId="9" xfId="0" applyNumberFormat="1" applyFont="1" applyFill="1" applyBorder="1" applyAlignment="1">
      <alignment horizontal="center" vertical="center"/>
    </xf>
    <xf numFmtId="0" fontId="32" fillId="0" borderId="57" xfId="0" applyFont="1" applyBorder="1" applyAlignment="1">
      <alignment horizontal="center" vertical="center" wrapText="1"/>
    </xf>
    <xf numFmtId="0" fontId="0" fillId="0" borderId="57" xfId="0" applyBorder="1" applyAlignment="1">
      <alignment horizontal="center" vertical="center" wrapText="1"/>
    </xf>
    <xf numFmtId="0" fontId="11" fillId="0" borderId="224" xfId="0" applyNumberFormat="1" applyFont="1" applyFill="1" applyBorder="1" applyAlignment="1">
      <alignment horizontal="center" vertical="center" wrapText="1"/>
    </xf>
    <xf numFmtId="0" fontId="11" fillId="0" borderId="225" xfId="0" applyNumberFormat="1" applyFont="1" applyFill="1" applyBorder="1" applyAlignment="1">
      <alignment horizontal="center" vertical="center" wrapText="1"/>
    </xf>
    <xf numFmtId="0" fontId="11" fillId="4" borderId="78"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70" xfId="0" applyNumberFormat="1" applyFont="1" applyFill="1" applyBorder="1" applyAlignment="1">
      <alignment horizontal="center" vertical="center"/>
    </xf>
    <xf numFmtId="0" fontId="23" fillId="4" borderId="30" xfId="0" applyNumberFormat="1" applyFont="1" applyFill="1" applyBorder="1" applyAlignment="1">
      <alignment horizontal="center" vertical="center"/>
    </xf>
    <xf numFmtId="0" fontId="23" fillId="4" borderId="94" xfId="0" applyNumberFormat="1" applyFont="1" applyFill="1" applyBorder="1" applyAlignment="1">
      <alignment horizontal="center" vertical="center"/>
    </xf>
    <xf numFmtId="0" fontId="23" fillId="4" borderId="189" xfId="0" applyNumberFormat="1" applyFont="1" applyFill="1" applyBorder="1" applyAlignment="1">
      <alignment horizontal="center" vertical="center"/>
    </xf>
    <xf numFmtId="0" fontId="9" fillId="4" borderId="137" xfId="0" applyNumberFormat="1" applyFont="1" applyFill="1" applyBorder="1" applyAlignment="1">
      <alignment horizontal="center"/>
    </xf>
    <xf numFmtId="0" fontId="9" fillId="4" borderId="236" xfId="0" applyNumberFormat="1" applyFont="1" applyFill="1" applyBorder="1" applyAlignment="1">
      <alignment horizontal="center"/>
    </xf>
    <xf numFmtId="3" fontId="9" fillId="4" borderId="142" xfId="0" applyNumberFormat="1" applyFont="1" applyFill="1" applyBorder="1" applyAlignment="1" applyProtection="1">
      <protection locked="0"/>
    </xf>
    <xf numFmtId="3" fontId="9" fillId="4" borderId="83" xfId="0" applyNumberFormat="1" applyFont="1" applyFill="1" applyBorder="1" applyAlignment="1" applyProtection="1">
      <protection locked="0"/>
    </xf>
    <xf numFmtId="3" fontId="9" fillId="4" borderId="75" xfId="0" applyNumberFormat="1" applyFont="1" applyFill="1" applyBorder="1" applyAlignment="1" applyProtection="1">
      <protection locked="0"/>
    </xf>
    <xf numFmtId="3" fontId="9" fillId="4" borderId="25" xfId="0" applyNumberFormat="1" applyFont="1" applyFill="1" applyBorder="1" applyAlignment="1" applyProtection="1">
      <protection locked="0"/>
    </xf>
    <xf numFmtId="0" fontId="8" fillId="4" borderId="135" xfId="0" applyNumberFormat="1" applyFont="1" applyFill="1" applyBorder="1" applyAlignment="1">
      <alignment horizontal="left" vertical="center"/>
    </xf>
    <xf numFmtId="0" fontId="8" fillId="4" borderId="43" xfId="0" applyNumberFormat="1" applyFont="1" applyFill="1" applyBorder="1" applyAlignment="1">
      <alignment horizontal="left" vertical="center"/>
    </xf>
    <xf numFmtId="0" fontId="8" fillId="4" borderId="32" xfId="0" applyNumberFormat="1" applyFont="1" applyFill="1" applyBorder="1" applyAlignment="1">
      <alignment horizontal="left" vertical="center"/>
    </xf>
    <xf numFmtId="0" fontId="8" fillId="4" borderId="142" xfId="0" applyNumberFormat="1" applyFont="1" applyFill="1" applyBorder="1" applyAlignment="1">
      <alignment horizontal="left" vertical="center"/>
    </xf>
    <xf numFmtId="0" fontId="8" fillId="4" borderId="46" xfId="0" applyNumberFormat="1" applyFont="1" applyFill="1" applyBorder="1" applyAlignment="1">
      <alignment horizontal="left" vertical="center"/>
    </xf>
    <xf numFmtId="0" fontId="8" fillId="4" borderId="134" xfId="0" applyNumberFormat="1" applyFont="1" applyFill="1" applyBorder="1" applyAlignment="1">
      <alignment horizontal="left" vertical="center"/>
    </xf>
    <xf numFmtId="3" fontId="9" fillId="4" borderId="135" xfId="0" applyNumberFormat="1" applyFont="1" applyFill="1" applyBorder="1" applyAlignment="1"/>
    <xf numFmtId="3" fontId="9" fillId="4" borderId="213" xfId="0" applyNumberFormat="1" applyFont="1" applyFill="1" applyBorder="1" applyAlignment="1"/>
    <xf numFmtId="0" fontId="30" fillId="4" borderId="67" xfId="0" applyNumberFormat="1" applyFont="1" applyFill="1" applyBorder="1" applyAlignment="1">
      <alignment horizontal="center" vertical="center"/>
    </xf>
    <xf numFmtId="0" fontId="30" fillId="4" borderId="7" xfId="0" applyNumberFormat="1" applyFont="1" applyFill="1" applyBorder="1" applyAlignment="1">
      <alignment horizontal="center" vertical="center"/>
    </xf>
    <xf numFmtId="0" fontId="30" fillId="4" borderId="28" xfId="0" applyNumberFormat="1" applyFont="1" applyFill="1" applyBorder="1" applyAlignment="1">
      <alignment horizontal="center" vertical="center"/>
    </xf>
    <xf numFmtId="0" fontId="30" fillId="4" borderId="8" xfId="0" applyNumberFormat="1" applyFont="1" applyFill="1" applyBorder="1" applyAlignment="1">
      <alignment horizontal="center" vertical="center"/>
    </xf>
    <xf numFmtId="0" fontId="30" fillId="4" borderId="28" xfId="0" applyNumberFormat="1" applyFont="1" applyFill="1" applyBorder="1" applyAlignment="1">
      <alignment horizontal="center"/>
    </xf>
    <xf numFmtId="0" fontId="30" fillId="4" borderId="8" xfId="0" applyNumberFormat="1" applyFont="1" applyFill="1" applyBorder="1" applyAlignment="1">
      <alignment horizontal="center"/>
    </xf>
    <xf numFmtId="0" fontId="23" fillId="0" borderId="30" xfId="0" applyNumberFormat="1" applyFont="1" applyFill="1" applyBorder="1" applyAlignment="1">
      <alignment horizontal="center" vertical="center"/>
    </xf>
    <xf numFmtId="0" fontId="23" fillId="0" borderId="94" xfId="0" applyNumberFormat="1" applyFont="1" applyFill="1" applyBorder="1" applyAlignment="1">
      <alignment horizontal="center" vertical="center"/>
    </xf>
    <xf numFmtId="0" fontId="23" fillId="0" borderId="189" xfId="0" applyNumberFormat="1" applyFont="1" applyFill="1" applyBorder="1" applyAlignment="1">
      <alignment horizontal="center" vertical="center"/>
    </xf>
    <xf numFmtId="0" fontId="9" fillId="0" borderId="142" xfId="0" applyNumberFormat="1" applyFont="1" applyFill="1" applyBorder="1" applyAlignment="1" applyProtection="1">
      <protection locked="0"/>
    </xf>
    <xf numFmtId="0" fontId="0" fillId="0" borderId="134" xfId="0" applyBorder="1" applyAlignment="1" applyProtection="1">
      <protection locked="0"/>
    </xf>
    <xf numFmtId="0" fontId="11" fillId="0" borderId="1"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0" fillId="0" borderId="19" xfId="0" applyBorder="1"/>
    <xf numFmtId="0" fontId="0" fillId="0" borderId="40" xfId="0" applyBorder="1"/>
    <xf numFmtId="0" fontId="0" fillId="0" borderId="232" xfId="0" applyBorder="1"/>
    <xf numFmtId="0" fontId="0" fillId="0" borderId="233" xfId="0" applyBorder="1"/>
    <xf numFmtId="0" fontId="11" fillId="0" borderId="67" xfId="0" applyNumberFormat="1" applyFont="1" applyFill="1" applyBorder="1" applyAlignment="1">
      <alignment horizontal="center" vertical="center" wrapText="1"/>
    </xf>
    <xf numFmtId="0" fontId="11" fillId="0" borderId="68" xfId="0" applyNumberFormat="1" applyFont="1" applyFill="1" applyBorder="1" applyAlignment="1">
      <alignment horizontal="center" vertical="center" wrapText="1"/>
    </xf>
    <xf numFmtId="0" fontId="8" fillId="0" borderId="78" xfId="0" applyNumberFormat="1" applyFont="1" applyFill="1" applyBorder="1" applyAlignment="1">
      <alignment horizontal="left" indent="1"/>
    </xf>
    <xf numFmtId="0" fontId="0" fillId="0" borderId="47" xfId="0" applyBorder="1" applyAlignment="1">
      <alignment horizontal="left" indent="1"/>
    </xf>
    <xf numFmtId="0" fontId="0" fillId="0" borderId="70" xfId="0" applyBorder="1" applyAlignment="1">
      <alignment horizontal="left" indent="1"/>
    </xf>
    <xf numFmtId="0" fontId="35" fillId="0" borderId="0" xfId="0" applyNumberFormat="1" applyFont="1" applyFill="1" applyAlignment="1">
      <alignment horizontal="center" vertical="center" textRotation="180"/>
    </xf>
    <xf numFmtId="0" fontId="15" fillId="4" borderId="30" xfId="0" applyNumberFormat="1" applyFont="1" applyFill="1" applyBorder="1" applyAlignment="1">
      <alignment horizontal="center" vertical="center"/>
    </xf>
    <xf numFmtId="0" fontId="15" fillId="4" borderId="94" xfId="0" applyNumberFormat="1" applyFont="1" applyFill="1" applyBorder="1" applyAlignment="1">
      <alignment horizontal="center" vertical="center"/>
    </xf>
    <xf numFmtId="0" fontId="15" fillId="4" borderId="189" xfId="0" applyNumberFormat="1" applyFont="1" applyFill="1" applyBorder="1" applyAlignment="1">
      <alignment horizontal="center" vertical="center"/>
    </xf>
    <xf numFmtId="0" fontId="15" fillId="4" borderId="113" xfId="0" applyNumberFormat="1" applyFont="1" applyFill="1" applyBorder="1" applyAlignment="1">
      <alignment horizontal="center" vertical="center"/>
    </xf>
    <xf numFmtId="0" fontId="15" fillId="4" borderId="47" xfId="0" applyNumberFormat="1" applyFont="1" applyFill="1" applyBorder="1" applyAlignment="1">
      <alignment horizontal="center" vertical="center"/>
    </xf>
    <xf numFmtId="0" fontId="15" fillId="4" borderId="60" xfId="0" applyNumberFormat="1" applyFont="1" applyFill="1" applyBorder="1" applyAlignment="1">
      <alignment horizontal="center" vertical="center"/>
    </xf>
    <xf numFmtId="0" fontId="16" fillId="4" borderId="30" xfId="0" applyNumberFormat="1"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16" fillId="4" borderId="113" xfId="0" applyNumberFormat="1" applyFont="1" applyFill="1" applyBorder="1" applyAlignment="1">
      <alignment horizontal="center" vertical="center" wrapText="1"/>
    </xf>
    <xf numFmtId="0" fontId="15" fillId="4" borderId="80" xfId="0" applyNumberFormat="1" applyFont="1" applyFill="1" applyBorder="1" applyAlignment="1">
      <alignment horizontal="center" vertical="center"/>
    </xf>
    <xf numFmtId="0" fontId="15" fillId="4" borderId="58" xfId="0" applyNumberFormat="1" applyFont="1" applyFill="1" applyBorder="1" applyAlignment="1">
      <alignment horizontal="center" vertical="center"/>
    </xf>
    <xf numFmtId="0" fontId="15" fillId="4" borderId="57" xfId="0" applyNumberFormat="1" applyFont="1" applyFill="1" applyBorder="1" applyAlignment="1">
      <alignment horizontal="center"/>
    </xf>
    <xf numFmtId="0" fontId="15" fillId="5" borderId="75" xfId="0" applyNumberFormat="1" applyFont="1" applyFill="1" applyBorder="1" applyAlignment="1" applyProtection="1">
      <alignment horizontal="center" vertical="center"/>
      <protection locked="0"/>
    </xf>
    <xf numFmtId="0" fontId="15" fillId="5" borderId="31" xfId="0" applyNumberFormat="1" applyFont="1" applyFill="1" applyBorder="1" applyAlignment="1" applyProtection="1">
      <alignment horizontal="center" vertical="center"/>
      <protection locked="0"/>
    </xf>
    <xf numFmtId="0" fontId="15" fillId="4" borderId="75" xfId="0" applyNumberFormat="1" applyFont="1" applyFill="1" applyBorder="1" applyAlignment="1" applyProtection="1">
      <alignment horizontal="center" vertical="center"/>
      <protection locked="0"/>
    </xf>
    <xf numFmtId="0" fontId="15" fillId="4" borderId="31" xfId="0" applyNumberFormat="1" applyFont="1" applyFill="1" applyBorder="1" applyAlignment="1" applyProtection="1">
      <alignment horizontal="center" vertical="center"/>
      <protection locked="0"/>
    </xf>
    <xf numFmtId="0" fontId="22" fillId="4" borderId="75" xfId="0" applyNumberFormat="1" applyFont="1" applyFill="1" applyBorder="1" applyAlignment="1" applyProtection="1">
      <protection locked="0"/>
    </xf>
    <xf numFmtId="0" fontId="15" fillId="4" borderId="75" xfId="0" applyNumberFormat="1" applyFont="1" applyFill="1" applyBorder="1" applyAlignment="1" applyProtection="1">
      <protection locked="0"/>
    </xf>
    <xf numFmtId="0" fontId="22" fillId="4" borderId="100" xfId="0" applyNumberFormat="1" applyFont="1" applyFill="1" applyBorder="1" applyAlignment="1">
      <alignment horizontal="center" vertical="center" wrapText="1"/>
    </xf>
    <xf numFmtId="0" fontId="22" fillId="4" borderId="189" xfId="0" applyNumberFormat="1" applyFont="1" applyFill="1" applyBorder="1" applyAlignment="1">
      <alignment horizontal="center" vertical="center" wrapText="1"/>
    </xf>
    <xf numFmtId="0" fontId="22" fillId="4" borderId="28" xfId="0" applyNumberFormat="1" applyFont="1" applyFill="1" applyBorder="1" applyAlignment="1">
      <alignment horizontal="center" vertical="center" wrapText="1"/>
    </xf>
    <xf numFmtId="0" fontId="22" fillId="4" borderId="8" xfId="0" applyNumberFormat="1" applyFont="1" applyFill="1" applyBorder="1" applyAlignment="1">
      <alignment horizontal="center" vertical="center" wrapText="1"/>
    </xf>
    <xf numFmtId="165" fontId="0" fillId="0" borderId="10" xfId="0" applyNumberFormat="1" applyBorder="1" applyAlignment="1"/>
    <xf numFmtId="0" fontId="31" fillId="4" borderId="3" xfId="0" applyNumberFormat="1" applyFont="1" applyFill="1" applyBorder="1" applyAlignment="1">
      <alignment horizontal="center" vertical="center"/>
    </xf>
    <xf numFmtId="0" fontId="31" fillId="4" borderId="2" xfId="0" applyNumberFormat="1" applyFont="1" applyFill="1" applyBorder="1" applyAlignment="1">
      <alignment horizontal="center" vertical="center"/>
    </xf>
    <xf numFmtId="0" fontId="31" fillId="4" borderId="7" xfId="0" applyNumberFormat="1" applyFont="1" applyFill="1" applyBorder="1" applyAlignment="1">
      <alignment horizontal="center" vertical="center"/>
    </xf>
    <xf numFmtId="0" fontId="15" fillId="4" borderId="1" xfId="0" applyNumberFormat="1" applyFont="1" applyFill="1" applyBorder="1" applyAlignment="1">
      <alignment horizontal="left" vertical="center" wrapText="1"/>
    </xf>
    <xf numFmtId="0" fontId="15" fillId="4" borderId="0" xfId="0" applyNumberFormat="1" applyFont="1" applyFill="1" applyBorder="1" applyAlignment="1">
      <alignment horizontal="left" vertical="center" wrapText="1"/>
    </xf>
    <xf numFmtId="0" fontId="15" fillId="4" borderId="8" xfId="0" applyNumberFormat="1" applyFont="1" applyFill="1" applyBorder="1" applyAlignment="1">
      <alignment horizontal="left" vertical="center" wrapText="1"/>
    </xf>
    <xf numFmtId="0" fontId="15" fillId="4" borderId="9" xfId="0" applyNumberFormat="1" applyFont="1" applyFill="1" applyBorder="1" applyAlignment="1">
      <alignment horizontal="left" vertical="center" wrapText="1"/>
    </xf>
    <xf numFmtId="0" fontId="15" fillId="4" borderId="10" xfId="0" applyNumberFormat="1" applyFont="1" applyFill="1" applyBorder="1" applyAlignment="1">
      <alignment horizontal="left" vertical="center" wrapText="1"/>
    </xf>
    <xf numFmtId="0" fontId="15" fillId="4" borderId="11" xfId="0" applyNumberFormat="1" applyFont="1" applyFill="1" applyBorder="1" applyAlignment="1">
      <alignment horizontal="left" vertical="center" wrapText="1"/>
    </xf>
    <xf numFmtId="0" fontId="23" fillId="4" borderId="67" xfId="0" applyNumberFormat="1" applyFont="1" applyFill="1" applyBorder="1" applyAlignment="1">
      <alignment horizontal="center" vertical="center"/>
    </xf>
    <xf numFmtId="0" fontId="23" fillId="4" borderId="68" xfId="0" applyNumberFormat="1" applyFont="1" applyFill="1" applyBorder="1" applyAlignment="1">
      <alignment horizontal="center" vertical="center"/>
    </xf>
    <xf numFmtId="0" fontId="23" fillId="4" borderId="28" xfId="0" applyNumberFormat="1" applyFont="1" applyFill="1" applyBorder="1" applyAlignment="1">
      <alignment horizontal="center" vertical="center"/>
    </xf>
    <xf numFmtId="0" fontId="23" fillId="4" borderId="69" xfId="0" applyNumberFormat="1" applyFont="1" applyFill="1" applyBorder="1" applyAlignment="1">
      <alignment horizontal="center" vertical="center"/>
    </xf>
    <xf numFmtId="0" fontId="23" fillId="4" borderId="78" xfId="0" applyNumberFormat="1" applyFont="1" applyFill="1" applyBorder="1" applyAlignment="1">
      <alignment horizontal="center" vertical="center"/>
    </xf>
    <xf numFmtId="0" fontId="23" fillId="4" borderId="70" xfId="0" applyNumberFormat="1" applyFont="1" applyFill="1" applyBorder="1" applyAlignment="1">
      <alignment horizontal="center" vertical="center"/>
    </xf>
    <xf numFmtId="0" fontId="15" fillId="4" borderId="142" xfId="0" applyNumberFormat="1" applyFont="1" applyFill="1" applyBorder="1" applyAlignment="1">
      <alignment horizontal="center" vertical="center"/>
    </xf>
    <xf numFmtId="0" fontId="15" fillId="4" borderId="134" xfId="0" applyNumberFormat="1" applyFont="1" applyFill="1" applyBorder="1" applyAlignment="1">
      <alignment horizontal="center" vertical="center"/>
    </xf>
    <xf numFmtId="0" fontId="15" fillId="4" borderId="142" xfId="0" applyNumberFormat="1" applyFont="1" applyFill="1" applyBorder="1" applyAlignment="1"/>
    <xf numFmtId="0" fontId="15" fillId="4" borderId="58" xfId="0" applyNumberFormat="1" applyFont="1" applyFill="1" applyBorder="1" applyAlignment="1">
      <alignment horizontal="center"/>
    </xf>
    <xf numFmtId="0" fontId="15" fillId="4" borderId="78" xfId="0" applyNumberFormat="1" applyFont="1" applyFill="1" applyBorder="1" applyAlignment="1">
      <alignment horizontal="center"/>
    </xf>
    <xf numFmtId="0" fontId="15" fillId="4" borderId="60" xfId="0" applyNumberFormat="1" applyFont="1" applyFill="1" applyBorder="1" applyAlignment="1">
      <alignment horizontal="center"/>
    </xf>
    <xf numFmtId="0" fontId="22" fillId="5" borderId="75" xfId="0" applyNumberFormat="1" applyFont="1" applyFill="1" applyBorder="1" applyAlignment="1" applyProtection="1">
      <protection locked="0"/>
    </xf>
    <xf numFmtId="0" fontId="0" fillId="1" borderId="25" xfId="0" applyFill="1" applyBorder="1" applyAlignment="1"/>
    <xf numFmtId="0" fontId="22" fillId="0" borderId="10" xfId="0" applyNumberFormat="1" applyFont="1" applyFill="1" applyBorder="1" applyAlignment="1"/>
    <xf numFmtId="0" fontId="35" fillId="0" borderId="0" xfId="0" applyNumberFormat="1" applyFont="1" applyFill="1" applyAlignment="1">
      <alignment horizontal="center" vertical="center" textRotation="180" wrapText="1"/>
    </xf>
    <xf numFmtId="0" fontId="23" fillId="0" borderId="3"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8" xfId="0" applyNumberFormat="1" applyFont="1" applyFill="1" applyBorder="1" applyAlignment="1">
      <alignment horizontal="left" vertical="center" wrapText="1"/>
    </xf>
    <xf numFmtId="0" fontId="15" fillId="0" borderId="9" xfId="0" applyNumberFormat="1" applyFont="1" applyFill="1" applyBorder="1" applyAlignment="1">
      <alignment horizontal="left" vertical="center" wrapText="1"/>
    </xf>
    <xf numFmtId="0" fontId="15" fillId="0" borderId="10" xfId="0" applyNumberFormat="1" applyFont="1" applyFill="1" applyBorder="1" applyAlignment="1">
      <alignment horizontal="left" vertical="center" wrapText="1"/>
    </xf>
    <xf numFmtId="0" fontId="15" fillId="0" borderId="11" xfId="0" applyNumberFormat="1" applyFont="1" applyFill="1" applyBorder="1" applyAlignment="1">
      <alignment horizontal="left" vertical="center" wrapText="1"/>
    </xf>
    <xf numFmtId="0" fontId="23" fillId="0" borderId="59" xfId="0" applyNumberFormat="1" applyFont="1" applyFill="1" applyBorder="1" applyAlignment="1">
      <alignment horizontal="center" vertical="center" wrapText="1"/>
    </xf>
    <xf numFmtId="0" fontId="23" fillId="0" borderId="57" xfId="0" applyNumberFormat="1" applyFont="1" applyFill="1" applyBorder="1" applyAlignment="1">
      <alignment horizontal="center" vertical="center" wrapText="1"/>
    </xf>
    <xf numFmtId="0" fontId="36" fillId="0" borderId="57" xfId="0" applyNumberFormat="1" applyFont="1" applyFill="1" applyBorder="1" applyAlignment="1">
      <alignment horizontal="center" wrapText="1"/>
    </xf>
    <xf numFmtId="0" fontId="36" fillId="0" borderId="48" xfId="0" applyNumberFormat="1" applyFont="1" applyFill="1" applyBorder="1" applyAlignment="1">
      <alignment horizontal="center" wrapText="1"/>
    </xf>
    <xf numFmtId="0" fontId="23" fillId="0" borderId="67" xfId="0" applyNumberFormat="1" applyFont="1" applyFill="1" applyBorder="1" applyAlignment="1">
      <alignment horizontal="center" vertical="center" wrapText="1"/>
    </xf>
    <xf numFmtId="0" fontId="23" fillId="0" borderId="78" xfId="0" applyNumberFormat="1" applyFont="1" applyFill="1" applyBorder="1" applyAlignment="1">
      <alignment horizontal="center" vertical="center" wrapText="1"/>
    </xf>
    <xf numFmtId="0" fontId="23" fillId="0" borderId="47" xfId="0" applyNumberFormat="1" applyFont="1" applyFill="1" applyBorder="1" applyAlignment="1">
      <alignment horizontal="center" vertical="center" wrapText="1"/>
    </xf>
    <xf numFmtId="0" fontId="23" fillId="0" borderId="60" xfId="0" applyNumberFormat="1" applyFont="1" applyFill="1" applyBorder="1" applyAlignment="1">
      <alignment horizontal="center" vertical="center" wrapText="1"/>
    </xf>
    <xf numFmtId="0" fontId="30" fillId="4" borderId="58" xfId="0" applyNumberFormat="1" applyFont="1" applyFill="1" applyBorder="1" applyAlignment="1">
      <alignment horizontal="center"/>
    </xf>
    <xf numFmtId="0" fontId="23" fillId="4" borderId="9" xfId="0" applyNumberFormat="1" applyFont="1" applyFill="1" applyBorder="1" applyAlignment="1">
      <alignment horizontal="center" vertical="center"/>
    </xf>
    <xf numFmtId="0" fontId="23" fillId="4" borderId="10" xfId="0" applyNumberFormat="1" applyFont="1" applyFill="1" applyBorder="1" applyAlignment="1">
      <alignment horizontal="center" vertical="center"/>
    </xf>
    <xf numFmtId="0" fontId="23" fillId="4" borderId="11" xfId="0" applyNumberFormat="1" applyFont="1" applyFill="1" applyBorder="1" applyAlignment="1">
      <alignment horizontal="center" vertical="center"/>
    </xf>
    <xf numFmtId="0" fontId="0" fillId="4" borderId="19" xfId="0" applyFill="1" applyBorder="1"/>
    <xf numFmtId="0" fontId="0" fillId="4" borderId="40" xfId="0" applyFill="1" applyBorder="1"/>
    <xf numFmtId="0" fontId="11" fillId="4" borderId="67" xfId="0" applyNumberFormat="1" applyFont="1" applyFill="1" applyBorder="1" applyAlignment="1">
      <alignment horizontal="center" vertical="center" wrapText="1"/>
    </xf>
    <xf numFmtId="0" fontId="11" fillId="4" borderId="68" xfId="0" applyNumberFormat="1" applyFont="1" applyFill="1" applyBorder="1" applyAlignment="1">
      <alignment horizontal="center" vertical="center" wrapText="1"/>
    </xf>
    <xf numFmtId="0" fontId="11" fillId="4" borderId="59" xfId="0" applyNumberFormat="1" applyFont="1" applyFill="1" applyBorder="1" applyAlignment="1">
      <alignment horizontal="center" vertical="center" wrapText="1"/>
    </xf>
    <xf numFmtId="0" fontId="11" fillId="4" borderId="57" xfId="0" applyNumberFormat="1" applyFont="1" applyFill="1" applyBorder="1" applyAlignment="1">
      <alignment horizontal="center" vertical="center" wrapText="1"/>
    </xf>
    <xf numFmtId="0" fontId="11" fillId="4" borderId="224" xfId="0" applyNumberFormat="1" applyFont="1" applyFill="1" applyBorder="1" applyAlignment="1">
      <alignment horizontal="center" vertical="center" wrapText="1"/>
    </xf>
    <xf numFmtId="0" fontId="11" fillId="4" borderId="169" xfId="0" applyNumberFormat="1" applyFont="1" applyFill="1" applyBorder="1" applyAlignment="1">
      <alignment horizontal="center" vertical="center" wrapText="1"/>
    </xf>
    <xf numFmtId="0" fontId="11" fillId="4" borderId="59" xfId="0" applyNumberFormat="1" applyFont="1" applyFill="1" applyBorder="1" applyAlignment="1">
      <alignment horizontal="center" vertical="center"/>
    </xf>
    <xf numFmtId="0" fontId="11" fillId="4" borderId="57" xfId="0" applyNumberFormat="1" applyFont="1" applyFill="1" applyBorder="1" applyAlignment="1">
      <alignment horizontal="center" vertical="center"/>
    </xf>
    <xf numFmtId="0" fontId="9" fillId="4" borderId="34" xfId="0" applyNumberFormat="1" applyFont="1" applyFill="1" applyBorder="1" applyAlignment="1" applyProtection="1">
      <protection locked="0"/>
    </xf>
    <xf numFmtId="0" fontId="30" fillId="4" borderId="60" xfId="0" applyNumberFormat="1" applyFont="1" applyFill="1" applyBorder="1" applyAlignment="1">
      <alignment horizontal="center"/>
    </xf>
    <xf numFmtId="3" fontId="9" fillId="4" borderId="134" xfId="0" applyNumberFormat="1" applyFont="1" applyFill="1" applyBorder="1" applyAlignment="1" applyProtection="1">
      <protection locked="0"/>
    </xf>
    <xf numFmtId="0" fontId="9" fillId="4" borderId="24" xfId="0" applyNumberFormat="1" applyFont="1" applyFill="1" applyBorder="1" applyAlignment="1">
      <alignment horizontal="left"/>
    </xf>
    <xf numFmtId="0" fontId="11" fillId="4" borderId="168" xfId="0" applyNumberFormat="1" applyFont="1" applyFill="1" applyBorder="1" applyAlignment="1">
      <alignment horizontal="center" vertical="center"/>
    </xf>
    <xf numFmtId="0" fontId="9" fillId="4" borderId="206" xfId="0" applyNumberFormat="1" applyFont="1" applyFill="1" applyBorder="1" applyAlignment="1">
      <alignment horizontal="left"/>
    </xf>
    <xf numFmtId="0" fontId="9" fillId="4" borderId="155" xfId="0" applyNumberFormat="1" applyFont="1" applyFill="1" applyBorder="1" applyAlignment="1">
      <alignment horizontal="left"/>
    </xf>
    <xf numFmtId="0" fontId="9" fillId="4" borderId="156" xfId="0" applyNumberFormat="1" applyFont="1" applyFill="1" applyBorder="1" applyAlignment="1">
      <alignment horizontal="left"/>
    </xf>
    <xf numFmtId="0" fontId="32" fillId="4" borderId="2" xfId="0" applyFont="1" applyFill="1" applyBorder="1" applyAlignment="1"/>
    <xf numFmtId="0" fontId="32" fillId="4" borderId="7" xfId="0" applyFont="1" applyFill="1" applyBorder="1" applyAlignment="1"/>
    <xf numFmtId="0" fontId="32" fillId="4" borderId="9" xfId="0" applyFont="1" applyFill="1" applyBorder="1" applyAlignment="1"/>
    <xf numFmtId="0" fontId="32" fillId="4" borderId="10" xfId="0" applyFont="1" applyFill="1" applyBorder="1" applyAlignment="1"/>
    <xf numFmtId="0" fontId="32" fillId="4" borderId="11" xfId="0" applyFont="1" applyFill="1" applyBorder="1" applyAlignment="1"/>
    <xf numFmtId="3" fontId="9" fillId="4" borderId="31" xfId="0" applyNumberFormat="1" applyFont="1" applyFill="1" applyBorder="1" applyAlignment="1" applyProtection="1">
      <protection locked="0"/>
    </xf>
    <xf numFmtId="0" fontId="9" fillId="0" borderId="10" xfId="0" applyNumberFormat="1" applyFont="1" applyFill="1" applyBorder="1" applyAlignment="1">
      <alignment horizontal="right"/>
    </xf>
    <xf numFmtId="0" fontId="9" fillId="4" borderId="95" xfId="0" applyNumberFormat="1" applyFont="1" applyFill="1" applyBorder="1" applyAlignment="1" applyProtection="1">
      <alignment horizontal="left"/>
      <protection locked="0"/>
    </xf>
    <xf numFmtId="0" fontId="9" fillId="4" borderId="29" xfId="0" applyNumberFormat="1" applyFont="1" applyFill="1" applyBorder="1" applyAlignment="1" applyProtection="1">
      <alignment horizontal="left"/>
      <protection locked="0"/>
    </xf>
    <xf numFmtId="0" fontId="9" fillId="4" borderId="87" xfId="0" applyNumberFormat="1" applyFont="1" applyFill="1" applyBorder="1" applyAlignment="1" applyProtection="1">
      <alignment horizontal="left"/>
      <protection locked="0"/>
    </xf>
    <xf numFmtId="0" fontId="8" fillId="4" borderId="76" xfId="0" applyNumberFormat="1" applyFont="1" applyFill="1" applyBorder="1" applyAlignment="1">
      <alignment horizontal="left"/>
    </xf>
    <xf numFmtId="0" fontId="8" fillId="4" borderId="27" xfId="0" applyNumberFormat="1" applyFont="1" applyFill="1" applyBorder="1" applyAlignment="1">
      <alignment horizontal="left"/>
    </xf>
    <xf numFmtId="0" fontId="8" fillId="4" borderId="42" xfId="0" applyNumberFormat="1" applyFont="1" applyFill="1" applyBorder="1" applyAlignment="1">
      <alignment horizontal="left"/>
    </xf>
    <xf numFmtId="3" fontId="8" fillId="4" borderId="139" xfId="0" applyNumberFormat="1" applyFont="1" applyFill="1" applyBorder="1" applyAlignment="1" applyProtection="1">
      <protection locked="0"/>
    </xf>
    <xf numFmtId="3" fontId="8" fillId="4" borderId="226" xfId="0" applyNumberFormat="1" applyFont="1" applyFill="1" applyBorder="1" applyAlignment="1" applyProtection="1">
      <protection locked="0"/>
    </xf>
    <xf numFmtId="0" fontId="9" fillId="4" borderId="237" xfId="0" applyNumberFormat="1" applyFont="1" applyFill="1" applyBorder="1" applyAlignment="1"/>
    <xf numFmtId="0" fontId="9" fillId="4" borderId="238" xfId="0" applyNumberFormat="1" applyFont="1" applyFill="1" applyBorder="1" applyAlignment="1"/>
    <xf numFmtId="3" fontId="8" fillId="4" borderId="140" xfId="0" applyNumberFormat="1" applyFont="1" applyFill="1" applyBorder="1" applyAlignment="1"/>
    <xf numFmtId="3" fontId="8" fillId="4" borderId="239" xfId="0" applyNumberFormat="1" applyFont="1" applyFill="1" applyBorder="1" applyAlignment="1"/>
    <xf numFmtId="3" fontId="8" fillId="4" borderId="240" xfId="0" applyNumberFormat="1" applyFont="1" applyFill="1" applyBorder="1" applyAlignment="1"/>
    <xf numFmtId="3" fontId="8" fillId="4" borderId="241" xfId="0" applyNumberFormat="1" applyFont="1" applyFill="1" applyBorder="1" applyAlignment="1"/>
    <xf numFmtId="3" fontId="8" fillId="4" borderId="75" xfId="0" applyNumberFormat="1" applyFont="1" applyFill="1" applyBorder="1" applyAlignment="1" applyProtection="1">
      <protection locked="0"/>
    </xf>
    <xf numFmtId="3" fontId="8" fillId="4" borderId="31" xfId="0" applyNumberFormat="1" applyFont="1" applyFill="1" applyBorder="1" applyAlignment="1" applyProtection="1">
      <protection locked="0"/>
    </xf>
    <xf numFmtId="0" fontId="11" fillId="0" borderId="30" xfId="0" applyNumberFormat="1" applyFont="1" applyFill="1" applyBorder="1" applyAlignment="1">
      <alignment horizontal="center" vertical="center"/>
    </xf>
    <xf numFmtId="0" fontId="33" fillId="0" borderId="59" xfId="0" applyNumberFormat="1" applyFont="1" applyFill="1" applyBorder="1" applyAlignment="1">
      <alignment horizontal="center" vertical="center" wrapText="1"/>
    </xf>
    <xf numFmtId="0" fontId="33" fillId="0" borderId="57" xfId="0" applyNumberFormat="1" applyFont="1" applyFill="1" applyBorder="1" applyAlignment="1">
      <alignment horizontal="center" vertical="center" wrapText="1"/>
    </xf>
    <xf numFmtId="0" fontId="11" fillId="0" borderId="59" xfId="0" applyNumberFormat="1" applyFont="1" applyFill="1" applyBorder="1" applyAlignment="1">
      <alignment horizontal="center" vertical="center"/>
    </xf>
    <xf numFmtId="0" fontId="11" fillId="0" borderId="57" xfId="0" applyNumberFormat="1" applyFont="1" applyFill="1" applyBorder="1" applyAlignment="1">
      <alignment horizontal="center" vertical="center"/>
    </xf>
    <xf numFmtId="0" fontId="30" fillId="0" borderId="67" xfId="0" applyNumberFormat="1" applyFont="1" applyFill="1" applyBorder="1" applyAlignment="1">
      <alignment horizontal="center" vertical="center"/>
    </xf>
    <xf numFmtId="0" fontId="30" fillId="0" borderId="2" xfId="0" applyNumberFormat="1" applyFont="1" applyFill="1" applyBorder="1" applyAlignment="1">
      <alignment horizontal="center" vertical="center"/>
    </xf>
    <xf numFmtId="0" fontId="30" fillId="0" borderId="28"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0" fillId="0" borderId="78" xfId="0" applyNumberFormat="1" applyFont="1" applyFill="1" applyBorder="1" applyAlignment="1">
      <alignment horizontal="center" vertical="center"/>
    </xf>
    <xf numFmtId="0" fontId="30" fillId="0" borderId="47" xfId="0" applyNumberFormat="1" applyFont="1" applyFill="1" applyBorder="1" applyAlignment="1">
      <alignment horizontal="center" vertical="center"/>
    </xf>
    <xf numFmtId="0" fontId="8" fillId="0" borderId="37" xfId="0" applyNumberFormat="1" applyFont="1" applyFill="1" applyBorder="1" applyAlignment="1"/>
    <xf numFmtId="0" fontId="9" fillId="0" borderId="76" xfId="0" applyNumberFormat="1" applyFont="1" applyFill="1" applyBorder="1" applyAlignment="1"/>
    <xf numFmtId="0" fontId="9" fillId="0" borderId="27" xfId="0" applyNumberFormat="1" applyFont="1" applyFill="1" applyBorder="1" applyAlignment="1"/>
    <xf numFmtId="0" fontId="9" fillId="0" borderId="42" xfId="0" applyNumberFormat="1" applyFont="1" applyFill="1" applyBorder="1" applyAlignment="1"/>
    <xf numFmtId="0" fontId="8" fillId="0" borderId="75" xfId="0" applyNumberFormat="1" applyFont="1" applyFill="1" applyBorder="1" applyAlignment="1">
      <alignment vertical="center"/>
    </xf>
    <xf numFmtId="0" fontId="8" fillId="0" borderId="24" xfId="0" applyNumberFormat="1" applyFont="1" applyFill="1" applyBorder="1" applyAlignment="1">
      <alignment vertical="center"/>
    </xf>
    <xf numFmtId="0" fontId="8" fillId="0" borderId="31" xfId="0" applyNumberFormat="1" applyFont="1" applyFill="1" applyBorder="1" applyAlignment="1">
      <alignment vertical="center"/>
    </xf>
    <xf numFmtId="0" fontId="9" fillId="0" borderId="142" xfId="0" applyNumberFormat="1" applyFont="1" applyFill="1" applyBorder="1" applyAlignment="1"/>
    <xf numFmtId="0" fontId="9" fillId="0" borderId="46" xfId="0" applyNumberFormat="1" applyFont="1" applyFill="1" applyBorder="1" applyAlignment="1"/>
    <xf numFmtId="0" fontId="9" fillId="0" borderId="134" xfId="0" applyNumberFormat="1" applyFont="1" applyFill="1" applyBorder="1" applyAlignment="1"/>
    <xf numFmtId="0" fontId="8" fillId="0" borderId="37" xfId="0" applyNumberFormat="1" applyFont="1" applyFill="1" applyBorder="1" applyAlignment="1" applyProtection="1">
      <protection locked="0"/>
    </xf>
    <xf numFmtId="0" fontId="8" fillId="0" borderId="95" xfId="0" applyNumberFormat="1" applyFont="1" applyFill="1" applyBorder="1" applyAlignment="1">
      <alignment horizontal="center"/>
    </xf>
    <xf numFmtId="0" fontId="8" fillId="0" borderId="29" xfId="0" applyNumberFormat="1" applyFont="1" applyFill="1" applyBorder="1" applyAlignment="1">
      <alignment horizontal="center"/>
    </xf>
    <xf numFmtId="0" fontId="9" fillId="0" borderId="95" xfId="0" applyNumberFormat="1" applyFont="1" applyFill="1" applyBorder="1" applyAlignment="1"/>
    <xf numFmtId="0" fontId="9" fillId="0" borderId="29" xfId="0" applyNumberFormat="1" applyFont="1" applyFill="1" applyBorder="1" applyAlignment="1"/>
    <xf numFmtId="0" fontId="9" fillId="0" borderId="87" xfId="0" applyNumberFormat="1" applyFont="1" applyFill="1" applyBorder="1" applyAlignment="1"/>
    <xf numFmtId="0" fontId="11" fillId="0" borderId="58" xfId="0" applyNumberFormat="1" applyFont="1" applyFill="1" applyBorder="1" applyAlignment="1">
      <alignment horizontal="center" vertical="center"/>
    </xf>
    <xf numFmtId="0" fontId="11" fillId="0" borderId="30" xfId="0" applyNumberFormat="1" applyFont="1" applyFill="1" applyBorder="1" applyAlignment="1">
      <alignment horizontal="center" vertical="center" wrapText="1"/>
    </xf>
    <xf numFmtId="0" fontId="11" fillId="0" borderId="94" xfId="0" applyNumberFormat="1" applyFont="1" applyFill="1" applyBorder="1" applyAlignment="1">
      <alignment horizontal="center" vertical="center" wrapText="1"/>
    </xf>
    <xf numFmtId="0" fontId="11" fillId="0" borderId="189"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51" xfId="0" applyNumberFormat="1" applyFont="1" applyFill="1" applyBorder="1" applyAlignment="1">
      <alignment horizontal="center" vertical="center" wrapText="1"/>
    </xf>
    <xf numFmtId="0" fontId="9" fillId="0" borderId="46" xfId="0" applyNumberFormat="1" applyFont="1" applyFill="1" applyBorder="1" applyAlignment="1">
      <alignment horizontal="left"/>
    </xf>
    <xf numFmtId="0" fontId="8" fillId="0" borderId="76" xfId="0" applyNumberFormat="1" applyFont="1" applyFill="1" applyBorder="1" applyAlignment="1">
      <alignment horizontal="left" indent="3"/>
    </xf>
    <xf numFmtId="0" fontId="8" fillId="0" borderId="27" xfId="0" applyNumberFormat="1" applyFont="1" applyFill="1" applyBorder="1" applyAlignment="1">
      <alignment horizontal="left" indent="3"/>
    </xf>
    <xf numFmtId="0" fontId="8" fillId="0" borderId="42" xfId="0" applyNumberFormat="1" applyFont="1" applyFill="1" applyBorder="1" applyAlignment="1">
      <alignment horizontal="left" indent="3"/>
    </xf>
    <xf numFmtId="0" fontId="23" fillId="0" borderId="9"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11" xfId="0" applyNumberFormat="1" applyFont="1" applyFill="1" applyBorder="1" applyAlignment="1">
      <alignment horizontal="center" vertical="center" wrapText="1"/>
    </xf>
    <xf numFmtId="0" fontId="8" fillId="0" borderId="3"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8" fillId="0" borderId="7"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8" fillId="0" borderId="0" xfId="0" applyNumberFormat="1" applyFont="1" applyFill="1" applyBorder="1" applyAlignment="1">
      <alignment horizontal="justify" vertical="center" wrapText="1"/>
    </xf>
    <xf numFmtId="0" fontId="8" fillId="0" borderId="8" xfId="0" applyNumberFormat="1" applyFont="1" applyFill="1" applyBorder="1" applyAlignment="1">
      <alignment horizontal="justify" vertical="center" wrapText="1"/>
    </xf>
    <xf numFmtId="0" fontId="8" fillId="0" borderId="79" xfId="0" applyNumberFormat="1" applyFont="1" applyFill="1" applyBorder="1" applyAlignment="1">
      <alignment horizontal="center" vertical="center"/>
    </xf>
    <xf numFmtId="0" fontId="11" fillId="0" borderId="80" xfId="0" applyNumberFormat="1" applyFont="1" applyFill="1" applyBorder="1" applyAlignment="1">
      <alignment horizontal="center"/>
    </xf>
    <xf numFmtId="0" fontId="11" fillId="0" borderId="57" xfId="0" applyNumberFormat="1" applyFont="1" applyFill="1" applyBorder="1" applyAlignment="1">
      <alignment horizontal="center"/>
    </xf>
    <xf numFmtId="0" fontId="11" fillId="0" borderId="63" xfId="0" applyNumberFormat="1" applyFont="1" applyFill="1" applyBorder="1" applyAlignment="1">
      <alignment horizontal="center"/>
    </xf>
    <xf numFmtId="0" fontId="11" fillId="0" borderId="48" xfId="0" applyNumberFormat="1" applyFont="1" applyFill="1" applyBorder="1" applyAlignment="1">
      <alignment horizontal="center"/>
    </xf>
    <xf numFmtId="0" fontId="11" fillId="0" borderId="100" xfId="0" applyNumberFormat="1" applyFont="1" applyFill="1" applyBorder="1" applyAlignment="1">
      <alignment horizontal="center"/>
    </xf>
    <xf numFmtId="0" fontId="11" fillId="0" borderId="94" xfId="0" applyNumberFormat="1" applyFont="1" applyFill="1" applyBorder="1" applyAlignment="1">
      <alignment horizontal="center"/>
    </xf>
    <xf numFmtId="0" fontId="11" fillId="0" borderId="88" xfId="0" applyNumberFormat="1" applyFont="1" applyFill="1" applyBorder="1" applyAlignment="1">
      <alignment horizontal="center"/>
    </xf>
    <xf numFmtId="0" fontId="11" fillId="0" borderId="28" xfId="0" applyNumberFormat="1" applyFont="1" applyFill="1" applyBorder="1" applyAlignment="1">
      <alignment horizontal="center"/>
    </xf>
    <xf numFmtId="0" fontId="11" fillId="0" borderId="69" xfId="0" applyNumberFormat="1" applyFont="1" applyFill="1" applyBorder="1" applyAlignment="1">
      <alignment horizontal="center"/>
    </xf>
    <xf numFmtId="0" fontId="11" fillId="0" borderId="78" xfId="0" applyNumberFormat="1" applyFont="1" applyFill="1" applyBorder="1" applyAlignment="1">
      <alignment horizontal="center"/>
    </xf>
    <xf numFmtId="0" fontId="11" fillId="0" borderId="47" xfId="0" applyNumberFormat="1" applyFont="1" applyFill="1" applyBorder="1" applyAlignment="1">
      <alignment horizontal="center"/>
    </xf>
    <xf numFmtId="0" fontId="11" fillId="0" borderId="70" xfId="0" applyNumberFormat="1" applyFont="1" applyFill="1" applyBorder="1" applyAlignment="1">
      <alignment horizontal="center"/>
    </xf>
    <xf numFmtId="0" fontId="8" fillId="0" borderId="69" xfId="0" applyNumberFormat="1" applyFont="1" applyFill="1" applyBorder="1" applyAlignment="1">
      <alignment horizontal="left" indent="3"/>
    </xf>
    <xf numFmtId="0" fontId="8" fillId="0" borderId="76" xfId="0" applyNumberFormat="1" applyFont="1" applyFill="1" applyBorder="1" applyAlignment="1" applyProtection="1">
      <alignment horizontal="left"/>
      <protection locked="0"/>
    </xf>
    <xf numFmtId="0" fontId="8" fillId="0" borderId="27" xfId="0" applyNumberFormat="1" applyFont="1" applyFill="1" applyBorder="1" applyAlignment="1" applyProtection="1">
      <alignment horizontal="left"/>
      <protection locked="0"/>
    </xf>
    <xf numFmtId="0" fontId="8" fillId="0" borderId="42" xfId="0" applyNumberFormat="1" applyFont="1" applyFill="1" applyBorder="1" applyAlignment="1" applyProtection="1">
      <alignment horizontal="left"/>
      <protection locked="0"/>
    </xf>
    <xf numFmtId="0" fontId="8" fillId="0" borderId="75" xfId="0" applyNumberFormat="1" applyFont="1" applyFill="1" applyBorder="1" applyAlignment="1" applyProtection="1">
      <alignment horizontal="left" vertical="center"/>
      <protection locked="0"/>
    </xf>
    <xf numFmtId="0" fontId="8" fillId="0" borderId="24" xfId="0" applyNumberFormat="1" applyFont="1" applyFill="1" applyBorder="1" applyAlignment="1" applyProtection="1">
      <alignment horizontal="left" vertical="center"/>
      <protection locked="0"/>
    </xf>
    <xf numFmtId="0" fontId="8" fillId="0" borderId="31" xfId="0" applyNumberFormat="1" applyFont="1" applyFill="1" applyBorder="1" applyAlignment="1" applyProtection="1">
      <alignment horizontal="left" vertical="center"/>
      <protection locked="0"/>
    </xf>
    <xf numFmtId="0" fontId="9" fillId="0" borderId="216" xfId="0" applyNumberFormat="1" applyFont="1" applyFill="1" applyBorder="1" applyAlignment="1">
      <alignment horizontal="center"/>
    </xf>
    <xf numFmtId="0" fontId="9" fillId="0" borderId="242" xfId="0" applyNumberFormat="1" applyFont="1" applyFill="1" applyBorder="1" applyAlignment="1">
      <alignment horizontal="center"/>
    </xf>
    <xf numFmtId="0" fontId="9" fillId="0" borderId="216" xfId="0" applyNumberFormat="1" applyFont="1" applyFill="1" applyBorder="1" applyAlignment="1">
      <alignment horizontal="left"/>
    </xf>
    <xf numFmtId="0" fontId="9" fillId="0" borderId="242" xfId="0" applyNumberFormat="1" applyFont="1" applyFill="1" applyBorder="1" applyAlignment="1">
      <alignment horizontal="left"/>
    </xf>
    <xf numFmtId="0" fontId="9" fillId="0" borderId="76" xfId="0" applyNumberFormat="1" applyFont="1" applyFill="1" applyBorder="1" applyAlignment="1">
      <alignment horizontal="left"/>
    </xf>
    <xf numFmtId="0" fontId="9" fillId="0" borderId="27" xfId="0" applyNumberFormat="1" applyFont="1" applyFill="1" applyBorder="1" applyAlignment="1">
      <alignment horizontal="left"/>
    </xf>
    <xf numFmtId="0" fontId="9" fillId="0" borderId="42" xfId="0" applyNumberFormat="1" applyFont="1" applyFill="1" applyBorder="1" applyAlignment="1">
      <alignment horizontal="left"/>
    </xf>
    <xf numFmtId="0" fontId="9" fillId="0" borderId="76" xfId="0" applyNumberFormat="1" applyFont="1" applyFill="1" applyBorder="1" applyAlignment="1" applyProtection="1">
      <alignment horizontal="left"/>
      <protection locked="0"/>
    </xf>
    <xf numFmtId="0" fontId="9" fillId="0" borderId="27" xfId="0" applyNumberFormat="1" applyFont="1" applyFill="1" applyBorder="1" applyAlignment="1" applyProtection="1">
      <alignment horizontal="left"/>
      <protection locked="0"/>
    </xf>
    <xf numFmtId="0" fontId="9" fillId="0" borderId="42" xfId="0" applyNumberFormat="1" applyFont="1" applyFill="1" applyBorder="1" applyAlignment="1" applyProtection="1">
      <alignment horizontal="left"/>
      <protection locked="0"/>
    </xf>
    <xf numFmtId="0" fontId="9" fillId="0" borderId="75" xfId="0" applyNumberFormat="1" applyFont="1" applyFill="1" applyBorder="1" applyAlignment="1" applyProtection="1">
      <alignment horizontal="left"/>
      <protection locked="0"/>
    </xf>
    <xf numFmtId="0" fontId="9" fillId="0" borderId="24" xfId="0" applyNumberFormat="1" applyFont="1" applyFill="1" applyBorder="1" applyAlignment="1" applyProtection="1">
      <alignment horizontal="left"/>
      <protection locked="0"/>
    </xf>
    <xf numFmtId="0" fontId="9" fillId="0" borderId="31" xfId="0" applyNumberFormat="1" applyFont="1" applyFill="1" applyBorder="1" applyAlignment="1" applyProtection="1">
      <alignment horizontal="left"/>
      <protection locked="0"/>
    </xf>
    <xf numFmtId="0" fontId="9" fillId="0" borderId="69" xfId="0" applyNumberFormat="1" applyFont="1" applyFill="1" applyBorder="1" applyAlignment="1">
      <alignment horizontal="left"/>
    </xf>
    <xf numFmtId="0" fontId="9" fillId="0" borderId="28" xfId="0" applyNumberFormat="1" applyFont="1" applyFill="1" applyBorder="1" applyAlignment="1">
      <alignment horizontal="left" indent="3"/>
    </xf>
    <xf numFmtId="0" fontId="9" fillId="0" borderId="0" xfId="0" applyNumberFormat="1" applyFont="1" applyFill="1" applyBorder="1" applyAlignment="1">
      <alignment horizontal="left" indent="3"/>
    </xf>
    <xf numFmtId="0" fontId="9" fillId="0" borderId="69" xfId="0" applyNumberFormat="1" applyFont="1" applyFill="1" applyBorder="1" applyAlignment="1">
      <alignment horizontal="left" indent="3"/>
    </xf>
    <xf numFmtId="0" fontId="1" fillId="0" borderId="243" xfId="0" applyNumberFormat="1" applyFont="1" applyFill="1" applyBorder="1" applyAlignment="1">
      <alignment horizontal="center"/>
    </xf>
    <xf numFmtId="0" fontId="1" fillId="0" borderId="244" xfId="0" applyNumberFormat="1" applyFont="1" applyFill="1" applyBorder="1" applyAlignment="1">
      <alignment horizontal="center"/>
    </xf>
    <xf numFmtId="0" fontId="23" fillId="4" borderId="3" xfId="0" applyNumberFormat="1" applyFont="1" applyFill="1" applyBorder="1" applyAlignment="1">
      <alignment horizontal="center" vertical="center" wrapText="1"/>
    </xf>
    <xf numFmtId="0" fontId="23" fillId="4" borderId="2" xfId="0" applyNumberFormat="1" applyFont="1" applyFill="1" applyBorder="1" applyAlignment="1">
      <alignment horizontal="center" vertical="center" wrapText="1"/>
    </xf>
    <xf numFmtId="0" fontId="23" fillId="4" borderId="7" xfId="0" applyNumberFormat="1" applyFont="1" applyFill="1" applyBorder="1" applyAlignment="1">
      <alignment horizontal="center" vertical="center" wrapText="1"/>
    </xf>
    <xf numFmtId="0" fontId="23" fillId="4" borderId="9" xfId="0" applyNumberFormat="1" applyFont="1" applyFill="1" applyBorder="1" applyAlignment="1">
      <alignment horizontal="center" vertical="center" wrapText="1"/>
    </xf>
    <xf numFmtId="0" fontId="23" fillId="4" borderId="10" xfId="0" applyNumberFormat="1" applyFont="1" applyFill="1" applyBorder="1" applyAlignment="1">
      <alignment horizontal="center" vertical="center" wrapText="1"/>
    </xf>
    <xf numFmtId="0" fontId="23" fillId="4" borderId="11" xfId="0" applyNumberFormat="1" applyFont="1" applyFill="1" applyBorder="1" applyAlignment="1">
      <alignment horizontal="center" vertical="center" wrapText="1"/>
    </xf>
    <xf numFmtId="0" fontId="16" fillId="4" borderId="1" xfId="0" applyNumberFormat="1" applyFont="1" applyFill="1" applyBorder="1" applyAlignment="1">
      <alignment horizontal="justify" vertical="center" wrapText="1"/>
    </xf>
    <xf numFmtId="0" fontId="16" fillId="4" borderId="0" xfId="0" applyNumberFormat="1" applyFont="1" applyFill="1" applyBorder="1" applyAlignment="1">
      <alignment horizontal="justify" vertical="center" wrapText="1"/>
    </xf>
    <xf numFmtId="0" fontId="16" fillId="2" borderId="8" xfId="0" applyNumberFormat="1" applyFont="1" applyFill="1" applyBorder="1" applyAlignment="1">
      <alignment horizontal="justify" vertical="center" wrapText="1"/>
    </xf>
    <xf numFmtId="0" fontId="16" fillId="2" borderId="1" xfId="0" applyNumberFormat="1" applyFont="1" applyFill="1" applyBorder="1" applyAlignment="1">
      <alignment horizontal="justify" vertical="center" wrapText="1"/>
    </xf>
    <xf numFmtId="0" fontId="16" fillId="2" borderId="0" xfId="0" applyNumberFormat="1" applyFont="1" applyFill="1" applyBorder="1" applyAlignment="1">
      <alignment horizontal="justify" vertical="center" wrapText="1"/>
    </xf>
    <xf numFmtId="0" fontId="8" fillId="2" borderId="1"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8" xfId="0" applyNumberFormat="1" applyFont="1" applyFill="1" applyBorder="1" applyAlignment="1">
      <alignment horizontal="center" vertical="center"/>
    </xf>
    <xf numFmtId="0" fontId="8" fillId="2" borderId="33" xfId="0" applyNumberFormat="1" applyFont="1" applyFill="1" applyBorder="1" applyAlignment="1">
      <alignment horizontal="center" vertical="center"/>
    </xf>
    <xf numFmtId="0" fontId="8" fillId="2" borderId="24" xfId="0" applyNumberFormat="1" applyFont="1" applyFill="1" applyBorder="1" applyAlignment="1">
      <alignment horizontal="center" vertical="center"/>
    </xf>
    <xf numFmtId="0" fontId="8" fillId="2" borderId="31" xfId="0" applyNumberFormat="1" applyFont="1" applyFill="1" applyBorder="1" applyAlignment="1">
      <alignment horizontal="center" vertical="center"/>
    </xf>
    <xf numFmtId="0" fontId="8" fillId="2" borderId="245" xfId="0" applyNumberFormat="1" applyFont="1" applyFill="1" applyBorder="1" applyAlignment="1">
      <alignment horizontal="center" vertical="center"/>
    </xf>
    <xf numFmtId="0" fontId="8" fillId="2" borderId="246" xfId="0" applyNumberFormat="1" applyFont="1" applyFill="1" applyBorder="1" applyAlignment="1">
      <alignment horizontal="center" vertical="center"/>
    </xf>
    <xf numFmtId="0" fontId="8" fillId="2" borderId="247" xfId="0" applyNumberFormat="1" applyFont="1" applyFill="1" applyBorder="1" applyAlignment="1">
      <alignment horizontal="center" vertical="center"/>
    </xf>
    <xf numFmtId="0" fontId="8" fillId="2" borderId="82" xfId="0" applyNumberFormat="1" applyFont="1" applyFill="1" applyBorder="1" applyAlignment="1">
      <alignment horizontal="center" vertical="center"/>
    </xf>
    <xf numFmtId="0" fontId="8" fillId="2" borderId="46" xfId="0" applyNumberFormat="1" applyFont="1" applyFill="1" applyBorder="1" applyAlignment="1">
      <alignment horizontal="center" vertical="center"/>
    </xf>
    <xf numFmtId="0" fontId="8" fillId="2" borderId="134" xfId="0" applyNumberFormat="1" applyFont="1" applyFill="1" applyBorder="1" applyAlignment="1">
      <alignment horizontal="center" vertical="center"/>
    </xf>
    <xf numFmtId="0" fontId="23" fillId="4" borderId="231" xfId="0" applyNumberFormat="1" applyFont="1" applyFill="1" applyBorder="1" applyAlignment="1">
      <alignment horizontal="left" vertical="center" wrapText="1"/>
    </xf>
    <xf numFmtId="0" fontId="0" fillId="0" borderId="232" xfId="0" applyBorder="1" applyAlignment="1">
      <alignment horizontal="left" vertical="center" wrapText="1"/>
    </xf>
    <xf numFmtId="0" fontId="0" fillId="0" borderId="233" xfId="0" applyBorder="1" applyAlignment="1">
      <alignment horizontal="left" vertical="center" wrapText="1"/>
    </xf>
    <xf numFmtId="0" fontId="8" fillId="2" borderId="33" xfId="7" applyNumberFormat="1" applyFont="1" applyFill="1" applyBorder="1" applyAlignment="1">
      <alignment horizontal="center" vertical="center"/>
    </xf>
    <xf numFmtId="0" fontId="8" fillId="2" borderId="24" xfId="7" applyNumberFormat="1" applyFont="1" applyFill="1" applyBorder="1" applyAlignment="1">
      <alignment horizontal="center" vertical="center"/>
    </xf>
    <xf numFmtId="0" fontId="8" fillId="2" borderId="31" xfId="7" applyNumberFormat="1" applyFont="1" applyFill="1" applyBorder="1" applyAlignment="1">
      <alignment horizontal="center" vertical="center"/>
    </xf>
    <xf numFmtId="0" fontId="8" fillId="2" borderId="33" xfId="0" applyNumberFormat="1" applyFont="1" applyFill="1" applyBorder="1" applyAlignment="1">
      <alignment horizontal="left" vertical="center"/>
    </xf>
    <xf numFmtId="0" fontId="8" fillId="2" borderId="24" xfId="0" applyNumberFormat="1" applyFont="1" applyFill="1" applyBorder="1" applyAlignment="1">
      <alignment horizontal="left" vertical="center"/>
    </xf>
    <xf numFmtId="0" fontId="8" fillId="2" borderId="31" xfId="0" applyNumberFormat="1" applyFont="1" applyFill="1" applyBorder="1" applyAlignment="1">
      <alignment horizontal="left" vertical="center"/>
    </xf>
    <xf numFmtId="0" fontId="8" fillId="2" borderId="245" xfId="0" applyNumberFormat="1" applyFont="1" applyFill="1" applyBorder="1" applyAlignment="1">
      <alignment horizontal="left" vertical="center"/>
    </xf>
    <xf numFmtId="0" fontId="8" fillId="2" borderId="246" xfId="0" applyNumberFormat="1" applyFont="1" applyFill="1" applyBorder="1" applyAlignment="1">
      <alignment horizontal="left" vertical="center"/>
    </xf>
    <xf numFmtId="0" fontId="8" fillId="2" borderId="247" xfId="0" applyNumberFormat="1" applyFont="1" applyFill="1" applyBorder="1" applyAlignment="1">
      <alignment horizontal="left" vertical="center"/>
    </xf>
    <xf numFmtId="0" fontId="8" fillId="2" borderId="30" xfId="7" applyNumberFormat="1" applyFont="1" applyFill="1" applyBorder="1" applyAlignment="1">
      <alignment horizontal="center" vertical="center"/>
    </xf>
    <xf numFmtId="0" fontId="8" fillId="2" borderId="94" xfId="7" applyNumberFormat="1" applyFont="1" applyFill="1" applyBorder="1" applyAlignment="1">
      <alignment horizontal="center" vertical="center"/>
    </xf>
    <xf numFmtId="0" fontId="8" fillId="2" borderId="88" xfId="7" applyNumberFormat="1" applyFont="1" applyFill="1" applyBorder="1" applyAlignment="1">
      <alignment horizontal="center" vertical="center"/>
    </xf>
    <xf numFmtId="0" fontId="8" fillId="2" borderId="1" xfId="7" applyNumberFormat="1" applyFont="1" applyFill="1" applyBorder="1" applyAlignment="1">
      <alignment horizontal="center" vertical="center"/>
    </xf>
    <xf numFmtId="0" fontId="8" fillId="2" borderId="0" xfId="7" applyNumberFormat="1" applyFont="1" applyFill="1" applyBorder="1" applyAlignment="1">
      <alignment horizontal="center" vertical="center"/>
    </xf>
    <xf numFmtId="0" fontId="8" fillId="2" borderId="69" xfId="7" applyNumberFormat="1" applyFont="1" applyFill="1" applyBorder="1" applyAlignment="1">
      <alignment horizontal="center" vertical="center"/>
    </xf>
    <xf numFmtId="0" fontId="8" fillId="2" borderId="39" xfId="7" applyNumberFormat="1" applyFont="1" applyFill="1" applyBorder="1" applyAlignment="1">
      <alignment horizontal="center" vertical="center"/>
    </xf>
    <xf numFmtId="0" fontId="8" fillId="2" borderId="27" xfId="7" applyNumberFormat="1" applyFont="1" applyFill="1" applyBorder="1" applyAlignment="1">
      <alignment horizontal="center" vertical="center"/>
    </xf>
    <xf numFmtId="0" fontId="8" fillId="2" borderId="42" xfId="7"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39"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8" fillId="0" borderId="36" xfId="0" applyNumberFormat="1" applyFont="1" applyFill="1" applyBorder="1" applyAlignment="1">
      <alignment horizontal="center" vertical="center"/>
    </xf>
    <xf numFmtId="165" fontId="11" fillId="0" borderId="3" xfId="0" applyNumberFormat="1" applyFont="1" applyFill="1" applyBorder="1" applyAlignment="1">
      <alignment horizontal="right"/>
    </xf>
    <xf numFmtId="165" fontId="0" fillId="0" borderId="2" xfId="0" applyNumberFormat="1" applyBorder="1" applyAlignment="1">
      <alignment horizontal="right"/>
    </xf>
    <xf numFmtId="165" fontId="0" fillId="0" borderId="7" xfId="0" applyNumberFormat="1" applyBorder="1" applyAlignment="1">
      <alignment horizontal="right"/>
    </xf>
    <xf numFmtId="165" fontId="0" fillId="0" borderId="1" xfId="0" applyNumberFormat="1" applyBorder="1" applyAlignment="1">
      <alignment horizontal="right"/>
    </xf>
    <xf numFmtId="165" fontId="0" fillId="0" borderId="0" xfId="0" applyNumberFormat="1" applyBorder="1" applyAlignment="1">
      <alignment horizontal="right"/>
    </xf>
    <xf numFmtId="165" fontId="0" fillId="0" borderId="8" xfId="0" applyNumberFormat="1" applyBorder="1" applyAlignment="1">
      <alignment horizontal="right"/>
    </xf>
    <xf numFmtId="0" fontId="11" fillId="4" borderId="100" xfId="0" applyNumberFormat="1" applyFont="1" applyFill="1" applyBorder="1" applyAlignment="1">
      <alignment horizontal="center" vertical="center" wrapText="1"/>
    </xf>
    <xf numFmtId="0" fontId="11" fillId="4" borderId="189" xfId="0" applyNumberFormat="1" applyFont="1" applyFill="1" applyBorder="1" applyAlignment="1">
      <alignment horizontal="center" vertical="center" wrapText="1"/>
    </xf>
    <xf numFmtId="0" fontId="11" fillId="4" borderId="72" xfId="0" applyNumberFormat="1" applyFont="1" applyFill="1" applyBorder="1" applyAlignment="1">
      <alignment horizontal="center" vertical="center" wrapText="1"/>
    </xf>
    <xf numFmtId="0" fontId="11" fillId="4" borderId="11" xfId="0" applyNumberFormat="1" applyFont="1" applyFill="1" applyBorder="1" applyAlignment="1">
      <alignment horizontal="center" vertical="center" wrapText="1"/>
    </xf>
    <xf numFmtId="0" fontId="34" fillId="4" borderId="57" xfId="0" applyNumberFormat="1" applyFont="1" applyFill="1" applyBorder="1" applyAlignment="1">
      <alignment horizontal="center" vertical="center" wrapText="1"/>
    </xf>
    <xf numFmtId="0" fontId="33" fillId="4" borderId="48" xfId="0" applyNumberFormat="1" applyFont="1" applyFill="1" applyBorder="1" applyAlignment="1">
      <alignment horizontal="center" vertical="center" wrapText="1"/>
    </xf>
    <xf numFmtId="0" fontId="9" fillId="0" borderId="65" xfId="0" applyNumberFormat="1" applyFont="1" applyFill="1" applyBorder="1" applyAlignment="1">
      <alignment horizontal="left" vertical="center" wrapText="1"/>
    </xf>
    <xf numFmtId="0" fontId="9" fillId="0" borderId="62" xfId="0" applyNumberFormat="1" applyFont="1" applyFill="1" applyBorder="1" applyAlignment="1">
      <alignment horizontal="left" vertical="center" wrapText="1"/>
    </xf>
    <xf numFmtId="3" fontId="9" fillId="0" borderId="65" xfId="0" applyNumberFormat="1" applyFont="1" applyFill="1" applyBorder="1" applyAlignment="1" applyProtection="1">
      <protection locked="0"/>
    </xf>
    <xf numFmtId="3" fontId="9" fillId="0" borderId="62" xfId="0" applyNumberFormat="1" applyFont="1" applyFill="1" applyBorder="1" applyAlignment="1" applyProtection="1">
      <protection locked="0"/>
    </xf>
    <xf numFmtId="3" fontId="9" fillId="4" borderId="65" xfId="0" applyNumberFormat="1" applyFont="1" applyFill="1" applyBorder="1" applyAlignment="1" applyProtection="1">
      <protection locked="0"/>
    </xf>
    <xf numFmtId="3" fontId="9" fillId="4" borderId="62" xfId="0" applyNumberFormat="1" applyFont="1" applyFill="1" applyBorder="1" applyAlignment="1" applyProtection="1">
      <protection locked="0"/>
    </xf>
    <xf numFmtId="3" fontId="9" fillId="4" borderId="50" xfId="0" applyNumberFormat="1" applyFont="1" applyFill="1" applyBorder="1" applyAlignment="1" applyProtection="1">
      <protection locked="0"/>
    </xf>
    <xf numFmtId="3" fontId="9" fillId="4" borderId="98" xfId="0" applyNumberFormat="1" applyFont="1" applyFill="1" applyBorder="1" applyAlignment="1" applyProtection="1">
      <protection locked="0"/>
    </xf>
    <xf numFmtId="0" fontId="1" fillId="0" borderId="0" xfId="0" applyNumberFormat="1" applyFont="1" applyFill="1" applyAlignment="1">
      <alignment horizontal="center" vertical="center" textRotation="180" wrapText="1"/>
    </xf>
    <xf numFmtId="0" fontId="23" fillId="0" borderId="224" xfId="0" applyNumberFormat="1" applyFont="1" applyFill="1" applyBorder="1" applyAlignment="1">
      <alignment horizontal="center" vertical="center" wrapText="1"/>
    </xf>
    <xf numFmtId="0" fontId="23" fillId="0" borderId="225" xfId="0" applyNumberFormat="1" applyFont="1" applyFill="1" applyBorder="1" applyAlignment="1">
      <alignment horizontal="center" vertical="center" wrapText="1"/>
    </xf>
    <xf numFmtId="0" fontId="23" fillId="0" borderId="138" xfId="0" applyNumberFormat="1" applyFont="1" applyFill="1" applyBorder="1" applyAlignment="1">
      <alignment horizontal="center" vertical="center" wrapText="1"/>
    </xf>
    <xf numFmtId="0" fontId="23" fillId="0" borderId="48" xfId="0" applyNumberFormat="1" applyFont="1" applyFill="1" applyBorder="1" applyAlignment="1">
      <alignment horizontal="center" vertical="center" wrapText="1"/>
    </xf>
    <xf numFmtId="0" fontId="1" fillId="0" borderId="248" xfId="0" applyNumberFormat="1" applyFont="1" applyFill="1" applyBorder="1" applyAlignment="1">
      <alignment horizontal="left" wrapText="1"/>
    </xf>
    <xf numFmtId="0" fontId="1" fillId="0" borderId="249" xfId="0" applyNumberFormat="1" applyFont="1" applyFill="1" applyBorder="1" applyAlignment="1">
      <alignment horizontal="left" wrapText="1"/>
    </xf>
    <xf numFmtId="0" fontId="1" fillId="0" borderId="250" xfId="0" applyNumberFormat="1" applyFont="1" applyFill="1" applyBorder="1" applyAlignment="1">
      <alignment horizontal="left" wrapText="1"/>
    </xf>
    <xf numFmtId="0" fontId="20" fillId="0" borderId="1" xfId="0" applyNumberFormat="1" applyFont="1" applyFill="1" applyBorder="1" applyAlignment="1">
      <alignment horizontal="left" vertical="center" wrapText="1"/>
    </xf>
    <xf numFmtId="0" fontId="37" fillId="0" borderId="0" xfId="0" applyFont="1" applyBorder="1" applyAlignment="1">
      <alignment wrapText="1"/>
    </xf>
    <xf numFmtId="0" fontId="37" fillId="0" borderId="8" xfId="0" applyFont="1" applyBorder="1" applyAlignment="1">
      <alignment wrapText="1"/>
    </xf>
    <xf numFmtId="0" fontId="8"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1" fillId="0" borderId="248" xfId="0" applyNumberFormat="1" applyFont="1" applyFill="1" applyBorder="1" applyAlignment="1">
      <alignment horizontal="center" wrapText="1"/>
    </xf>
    <xf numFmtId="0" fontId="1" fillId="0" borderId="249" xfId="0" applyNumberFormat="1" applyFont="1" applyFill="1" applyBorder="1" applyAlignment="1">
      <alignment horizontal="center" wrapText="1"/>
    </xf>
    <xf numFmtId="0" fontId="1" fillId="0" borderId="250" xfId="0" applyNumberFormat="1" applyFont="1" applyFill="1" applyBorder="1" applyAlignment="1">
      <alignment horizontal="center" wrapText="1"/>
    </xf>
    <xf numFmtId="3" fontId="8" fillId="4" borderId="65" xfId="0" applyNumberFormat="1" applyFont="1" applyFill="1" applyBorder="1" applyAlignment="1" applyProtection="1">
      <protection locked="0"/>
    </xf>
    <xf numFmtId="3" fontId="8" fillId="4" borderId="62" xfId="0" applyNumberFormat="1" applyFont="1" applyFill="1" applyBorder="1" applyAlignment="1" applyProtection="1">
      <protection locked="0"/>
    </xf>
    <xf numFmtId="0" fontId="9" fillId="0" borderId="10" xfId="0" applyNumberFormat="1" applyFont="1" applyFill="1" applyBorder="1" applyAlignment="1">
      <alignment horizontal="center"/>
    </xf>
    <xf numFmtId="0" fontId="0" fillId="4" borderId="57" xfId="0" applyFill="1" applyBorder="1" applyAlignment="1">
      <alignment horizontal="center" vertical="center" wrapText="1"/>
    </xf>
    <xf numFmtId="0" fontId="9" fillId="0" borderId="10" xfId="0" applyNumberFormat="1" applyFont="1" applyFill="1" applyBorder="1" applyAlignment="1">
      <alignment horizontal="left"/>
    </xf>
    <xf numFmtId="0" fontId="8" fillId="0" borderId="30" xfId="0" applyNumberFormat="1" applyFont="1" applyFill="1" applyBorder="1" applyAlignment="1">
      <alignment horizontal="left" vertical="center" wrapText="1"/>
    </xf>
    <xf numFmtId="0" fontId="8" fillId="0" borderId="94" xfId="0" applyNumberFormat="1" applyFont="1" applyFill="1" applyBorder="1" applyAlignment="1">
      <alignment horizontal="left" vertical="center" wrapText="1"/>
    </xf>
    <xf numFmtId="0" fontId="8" fillId="0" borderId="189" xfId="0" applyNumberFormat="1" applyFont="1" applyFill="1" applyBorder="1" applyAlignment="1">
      <alignment horizontal="left" vertical="center" wrapText="1"/>
    </xf>
    <xf numFmtId="0" fontId="8" fillId="0" borderId="39" xfId="0" applyNumberFormat="1" applyFont="1" applyFill="1" applyBorder="1" applyAlignment="1">
      <alignment horizontal="left" vertical="center" wrapText="1"/>
    </xf>
    <xf numFmtId="0" fontId="8" fillId="0" borderId="27" xfId="0" applyNumberFormat="1" applyFont="1" applyFill="1" applyBorder="1" applyAlignment="1">
      <alignment horizontal="left" vertical="center" wrapText="1"/>
    </xf>
    <xf numFmtId="0" fontId="8" fillId="0" borderId="36" xfId="0" applyNumberFormat="1" applyFont="1" applyFill="1" applyBorder="1" applyAlignment="1">
      <alignment horizontal="left" vertical="center" wrapText="1"/>
    </xf>
    <xf numFmtId="0" fontId="8" fillId="4" borderId="79" xfId="0" applyNumberFormat="1" applyFont="1" applyFill="1" applyBorder="1" applyAlignment="1">
      <alignment horizontal="center" vertical="center"/>
    </xf>
    <xf numFmtId="0" fontId="11" fillId="4" borderId="251" xfId="0" applyNumberFormat="1" applyFont="1" applyFill="1" applyBorder="1" applyAlignment="1">
      <alignment horizontal="center"/>
    </xf>
    <xf numFmtId="0" fontId="11" fillId="4" borderId="96" xfId="0" applyNumberFormat="1" applyFont="1" applyFill="1" applyBorder="1" applyAlignment="1">
      <alignment horizontal="center"/>
    </xf>
    <xf numFmtId="0" fontId="11" fillId="0" borderId="138" xfId="0" applyNumberFormat="1" applyFont="1" applyFill="1" applyBorder="1" applyAlignment="1">
      <alignment horizontal="center" vertical="center"/>
    </xf>
    <xf numFmtId="0" fontId="11" fillId="0" borderId="48" xfId="0" applyNumberFormat="1" applyFont="1" applyFill="1" applyBorder="1" applyAlignment="1">
      <alignment horizontal="center" vertical="center"/>
    </xf>
    <xf numFmtId="0" fontId="8" fillId="0" borderId="225" xfId="0" applyNumberFormat="1" applyFont="1" applyFill="1" applyBorder="1" applyAlignment="1">
      <alignment horizontal="center" vertical="center"/>
    </xf>
    <xf numFmtId="0" fontId="8" fillId="0" borderId="252" xfId="0" applyNumberFormat="1" applyFont="1" applyFill="1" applyBorder="1" applyAlignment="1">
      <alignment horizontal="center" vertical="center"/>
    </xf>
    <xf numFmtId="0" fontId="8" fillId="0" borderId="253" xfId="0" applyNumberFormat="1" applyFont="1" applyFill="1" applyBorder="1" applyAlignment="1">
      <alignment horizontal="center" vertical="center"/>
    </xf>
    <xf numFmtId="0" fontId="8" fillId="0" borderId="78" xfId="0" applyNumberFormat="1" applyFont="1" applyFill="1" applyBorder="1" applyAlignment="1">
      <alignment horizontal="center" vertical="center"/>
    </xf>
    <xf numFmtId="0" fontId="8" fillId="0" borderId="47" xfId="0" applyNumberFormat="1" applyFont="1" applyFill="1" applyBorder="1" applyAlignment="1">
      <alignment horizontal="center" vertical="center"/>
    </xf>
    <xf numFmtId="0" fontId="8" fillId="0" borderId="70" xfId="0" applyNumberFormat="1" applyFont="1" applyFill="1" applyBorder="1" applyAlignment="1">
      <alignment horizontal="center" vertical="center"/>
    </xf>
    <xf numFmtId="0" fontId="9" fillId="0" borderId="75" xfId="0" applyNumberFormat="1" applyFont="1" applyFill="1" applyBorder="1" applyAlignment="1">
      <alignment horizontal="left"/>
    </xf>
    <xf numFmtId="0" fontId="9" fillId="0" borderId="24" xfId="0" applyNumberFormat="1" applyFont="1" applyFill="1" applyBorder="1" applyAlignment="1">
      <alignment horizontal="left"/>
    </xf>
    <xf numFmtId="0" fontId="9" fillId="0" borderId="31" xfId="0" applyNumberFormat="1" applyFont="1" applyFill="1" applyBorder="1" applyAlignment="1">
      <alignment horizontal="left"/>
    </xf>
    <xf numFmtId="0" fontId="9" fillId="0" borderId="75" xfId="0" applyNumberFormat="1" applyFont="1" applyFill="1" applyBorder="1" applyAlignment="1">
      <alignment horizontal="left" indent="3"/>
    </xf>
    <xf numFmtId="0" fontId="9" fillId="0" borderId="24" xfId="0" applyNumberFormat="1" applyFont="1" applyFill="1" applyBorder="1" applyAlignment="1">
      <alignment horizontal="left" indent="3"/>
    </xf>
    <xf numFmtId="0" fontId="9" fillId="0" borderId="31" xfId="0" applyNumberFormat="1" applyFont="1" applyFill="1" applyBorder="1" applyAlignment="1">
      <alignment horizontal="left" indent="3"/>
    </xf>
    <xf numFmtId="0" fontId="9" fillId="0" borderId="135" xfId="0" applyNumberFormat="1" applyFont="1" applyFill="1" applyBorder="1" applyAlignment="1">
      <alignment horizontal="center"/>
    </xf>
    <xf numFmtId="0" fontId="9" fillId="0" borderId="43" xfId="0" applyNumberFormat="1" applyFont="1" applyFill="1" applyBorder="1" applyAlignment="1">
      <alignment horizontal="center"/>
    </xf>
    <xf numFmtId="0" fontId="9" fillId="0" borderId="32" xfId="0" applyNumberFormat="1" applyFont="1" applyFill="1" applyBorder="1" applyAlignment="1">
      <alignment horizontal="center"/>
    </xf>
    <xf numFmtId="0" fontId="11" fillId="4" borderId="88" xfId="0" applyNumberFormat="1" applyFont="1" applyFill="1" applyBorder="1" applyAlignment="1">
      <alignment horizontal="center" vertical="center" wrapText="1"/>
    </xf>
    <xf numFmtId="0" fontId="11" fillId="4" borderId="28" xfId="0" applyNumberFormat="1" applyFont="1" applyFill="1" applyBorder="1" applyAlignment="1">
      <alignment horizontal="center" vertical="center" wrapText="1"/>
    </xf>
    <xf numFmtId="0" fontId="11" fillId="4" borderId="69" xfId="0" applyNumberFormat="1" applyFont="1" applyFill="1" applyBorder="1" applyAlignment="1">
      <alignment horizontal="center" vertical="center" wrapText="1"/>
    </xf>
    <xf numFmtId="0" fontId="11" fillId="4" borderId="60" xfId="0" applyNumberFormat="1" applyFont="1" applyFill="1" applyBorder="1" applyAlignment="1">
      <alignment horizontal="center" vertical="center"/>
    </xf>
    <xf numFmtId="0" fontId="8" fillId="4" borderId="1" xfId="0" applyNumberFormat="1" applyFont="1" applyFill="1" applyBorder="1" applyAlignment="1">
      <alignment horizontal="left" vertical="center"/>
    </xf>
    <xf numFmtId="0" fontId="8" fillId="4" borderId="47" xfId="0" applyNumberFormat="1" applyFont="1" applyFill="1" applyBorder="1" applyAlignment="1">
      <alignment horizontal="left" vertical="center"/>
    </xf>
    <xf numFmtId="0" fontId="8" fillId="4" borderId="60" xfId="0" applyNumberFormat="1" applyFont="1" applyFill="1" applyBorder="1" applyAlignment="1">
      <alignment horizontal="left" vertical="center"/>
    </xf>
    <xf numFmtId="0" fontId="8" fillId="4" borderId="30" xfId="0" applyNumberFormat="1" applyFont="1" applyFill="1" applyBorder="1" applyAlignment="1">
      <alignment horizontal="center" vertical="center"/>
    </xf>
    <xf numFmtId="0" fontId="8" fillId="4" borderId="94" xfId="0" applyNumberFormat="1" applyFont="1" applyFill="1" applyBorder="1" applyAlignment="1">
      <alignment horizontal="center" vertical="center"/>
    </xf>
    <xf numFmtId="0" fontId="8" fillId="4" borderId="189" xfId="0" applyNumberFormat="1" applyFont="1" applyFill="1" applyBorder="1" applyAlignment="1">
      <alignment horizontal="center" vertical="center"/>
    </xf>
    <xf numFmtId="0" fontId="8" fillId="4" borderId="0" xfId="0" applyNumberFormat="1" applyFont="1" applyFill="1" applyBorder="1" applyAlignment="1">
      <alignment horizontal="left" vertical="center"/>
    </xf>
    <xf numFmtId="0" fontId="8" fillId="4" borderId="8" xfId="0" applyNumberFormat="1" applyFont="1" applyFill="1" applyBorder="1" applyAlignment="1">
      <alignment horizontal="left" vertical="center"/>
    </xf>
    <xf numFmtId="3" fontId="9" fillId="0" borderId="256" xfId="0" applyNumberFormat="1" applyFont="1" applyFill="1" applyBorder="1" applyAlignment="1"/>
    <xf numFmtId="3" fontId="9" fillId="0" borderId="257" xfId="0" applyNumberFormat="1" applyFont="1" applyFill="1" applyBorder="1" applyAlignment="1"/>
    <xf numFmtId="3" fontId="8" fillId="0" borderId="254" xfId="0" applyNumberFormat="1" applyFont="1" applyFill="1" applyBorder="1" applyAlignment="1" applyProtection="1">
      <alignment horizontal="center"/>
      <protection locked="0"/>
    </xf>
    <xf numFmtId="3" fontId="8" fillId="0" borderId="255" xfId="0" applyNumberFormat="1" applyFont="1" applyFill="1" applyBorder="1" applyAlignment="1" applyProtection="1">
      <alignment horizontal="center"/>
      <protection locked="0"/>
    </xf>
    <xf numFmtId="3" fontId="8" fillId="0" borderId="258" xfId="0" applyNumberFormat="1" applyFont="1" applyFill="1" applyBorder="1" applyAlignment="1" applyProtection="1">
      <alignment horizontal="center"/>
      <protection locked="0"/>
    </xf>
    <xf numFmtId="3" fontId="8" fillId="0" borderId="259" xfId="0" applyNumberFormat="1" applyFont="1" applyFill="1" applyBorder="1" applyAlignment="1" applyProtection="1">
      <alignment horizontal="center"/>
      <protection locked="0"/>
    </xf>
    <xf numFmtId="3" fontId="8" fillId="0" borderId="140" xfId="0" applyNumberFormat="1" applyFont="1" applyFill="1" applyBorder="1" applyAlignment="1"/>
    <xf numFmtId="3" fontId="8" fillId="0" borderId="239" xfId="0" applyNumberFormat="1" applyFont="1" applyFill="1" applyBorder="1" applyAlignment="1"/>
    <xf numFmtId="3" fontId="8" fillId="0" borderId="260" xfId="0" applyNumberFormat="1" applyFont="1" applyFill="1" applyBorder="1" applyAlignment="1" applyProtection="1">
      <alignment horizontal="center"/>
      <protection locked="0"/>
    </xf>
    <xf numFmtId="3" fontId="8" fillId="0" borderId="261" xfId="0" applyNumberFormat="1" applyFont="1" applyFill="1" applyBorder="1" applyAlignment="1" applyProtection="1">
      <alignment horizontal="center"/>
      <protection locked="0"/>
    </xf>
    <xf numFmtId="3" fontId="8" fillId="0" borderId="262" xfId="0" applyNumberFormat="1" applyFont="1" applyFill="1" applyBorder="1" applyAlignment="1" applyProtection="1">
      <alignment horizontal="center"/>
      <protection locked="0"/>
    </xf>
    <xf numFmtId="3" fontId="8" fillId="0" borderId="263" xfId="0" applyNumberFormat="1" applyFont="1" applyFill="1" applyBorder="1" applyAlignment="1" applyProtection="1">
      <alignment horizontal="center"/>
      <protection locked="0"/>
    </xf>
    <xf numFmtId="0" fontId="8" fillId="0" borderId="113"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xf>
    <xf numFmtId="0" fontId="8" fillId="0" borderId="80" xfId="0" applyNumberFormat="1" applyFont="1" applyFill="1" applyBorder="1" applyAlignment="1">
      <alignment horizontal="center" vertical="center" wrapText="1"/>
    </xf>
    <xf numFmtId="0" fontId="8" fillId="0" borderId="57" xfId="0" applyNumberFormat="1" applyFont="1" applyFill="1" applyBorder="1" applyAlignment="1">
      <alignment horizontal="center" vertical="center" wrapText="1"/>
    </xf>
    <xf numFmtId="0" fontId="8" fillId="0" borderId="78" xfId="0" applyNumberFormat="1" applyFont="1" applyFill="1" applyBorder="1" applyAlignment="1">
      <alignment horizontal="center"/>
    </xf>
    <xf numFmtId="0" fontId="8" fillId="0" borderId="70" xfId="0" applyNumberFormat="1" applyFont="1" applyFill="1" applyBorder="1" applyAlignment="1">
      <alignment horizontal="center"/>
    </xf>
    <xf numFmtId="0" fontId="8" fillId="0" borderId="28"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textRotation="90"/>
    </xf>
    <xf numFmtId="0" fontId="8" fillId="0" borderId="28" xfId="0" applyNumberFormat="1" applyFont="1" applyFill="1" applyBorder="1" applyAlignment="1">
      <alignment horizontal="center" vertical="center" textRotation="90"/>
    </xf>
    <xf numFmtId="0" fontId="8" fillId="0" borderId="78" xfId="0" applyNumberFormat="1" applyFont="1" applyFill="1" applyBorder="1" applyAlignment="1">
      <alignment horizontal="center" vertical="center" textRotation="90"/>
    </xf>
    <xf numFmtId="0" fontId="8" fillId="0" borderId="48" xfId="0" applyNumberFormat="1" applyFont="1" applyFill="1" applyBorder="1" applyAlignment="1">
      <alignment horizontal="center" vertical="center"/>
    </xf>
    <xf numFmtId="3" fontId="8" fillId="0" borderId="254" xfId="7" applyNumberFormat="1" applyFont="1" applyFill="1" applyBorder="1" applyAlignment="1" applyProtection="1">
      <alignment horizontal="center"/>
      <protection locked="0"/>
    </xf>
    <xf numFmtId="3" fontId="8" fillId="0" borderId="255" xfId="7" applyNumberFormat="1" applyFont="1" applyFill="1" applyBorder="1" applyAlignment="1" applyProtection="1">
      <alignment horizontal="center"/>
      <protection locked="0"/>
    </xf>
    <xf numFmtId="0" fontId="9" fillId="4" borderId="135" xfId="0" applyNumberFormat="1" applyFont="1" applyFill="1" applyBorder="1" applyAlignment="1" applyProtection="1">
      <alignment horizontal="center"/>
      <protection locked="0"/>
    </xf>
    <xf numFmtId="0" fontId="9" fillId="4" borderId="32" xfId="0" applyNumberFormat="1" applyFont="1" applyFill="1" applyBorder="1" applyAlignment="1" applyProtection="1">
      <alignment horizontal="center"/>
      <protection locked="0"/>
    </xf>
    <xf numFmtId="0" fontId="8" fillId="4" borderId="37" xfId="0" applyNumberFormat="1" applyFont="1" applyFill="1" applyBorder="1" applyAlignment="1" applyProtection="1">
      <alignment horizontal="center"/>
      <protection locked="0"/>
    </xf>
    <xf numFmtId="0" fontId="8" fillId="4" borderId="75" xfId="0" applyNumberFormat="1" applyFont="1" applyFill="1" applyBorder="1" applyAlignment="1" applyProtection="1">
      <alignment horizontal="center"/>
      <protection locked="0"/>
    </xf>
    <xf numFmtId="0" fontId="8" fillId="4" borderId="31" xfId="0" applyNumberFormat="1" applyFont="1" applyFill="1" applyBorder="1" applyAlignment="1" applyProtection="1">
      <alignment horizontal="center"/>
      <protection locked="0"/>
    </xf>
    <xf numFmtId="0" fontId="8" fillId="7" borderId="142" xfId="0" applyNumberFormat="1" applyFont="1" applyFill="1" applyBorder="1" applyAlignment="1">
      <alignment horizontal="center"/>
    </xf>
    <xf numFmtId="0" fontId="8" fillId="7" borderId="134" xfId="0" applyNumberFormat="1" applyFont="1" applyFill="1" applyBorder="1" applyAlignment="1">
      <alignment horizontal="center"/>
    </xf>
    <xf numFmtId="0" fontId="8" fillId="4" borderId="80" xfId="0" applyNumberFormat="1" applyFont="1" applyFill="1" applyBorder="1" applyAlignment="1">
      <alignment horizontal="center" vertical="center" wrapText="1"/>
    </xf>
    <xf numFmtId="0" fontId="8" fillId="4" borderId="57" xfId="0" applyNumberFormat="1" applyFont="1" applyFill="1" applyBorder="1" applyAlignment="1">
      <alignment horizontal="center" vertical="center" wrapText="1"/>
    </xf>
    <xf numFmtId="0" fontId="8" fillId="4" borderId="58" xfId="0" applyNumberFormat="1" applyFont="1" applyFill="1" applyBorder="1" applyAlignment="1">
      <alignment horizontal="center"/>
    </xf>
    <xf numFmtId="0" fontId="8" fillId="4" borderId="264" xfId="0" applyNumberFormat="1" applyFont="1" applyFill="1" applyBorder="1" applyAlignment="1">
      <alignment horizontal="center" vertical="center" wrapText="1"/>
    </xf>
    <xf numFmtId="0" fontId="8" fillId="4" borderId="265" xfId="0" applyNumberFormat="1" applyFont="1" applyFill="1" applyBorder="1" applyAlignment="1">
      <alignment horizontal="center" vertical="center" wrapText="1"/>
    </xf>
    <xf numFmtId="0" fontId="8" fillId="4" borderId="100" xfId="0" applyNumberFormat="1" applyFont="1" applyFill="1" applyBorder="1" applyAlignment="1">
      <alignment horizontal="center" vertical="center" wrapText="1"/>
    </xf>
    <xf numFmtId="0" fontId="8" fillId="4" borderId="88" xfId="0" applyNumberFormat="1" applyFont="1" applyFill="1" applyBorder="1" applyAlignment="1">
      <alignment horizontal="center" vertical="center" wrapText="1"/>
    </xf>
    <xf numFmtId="0" fontId="8" fillId="4" borderId="28" xfId="0" applyNumberFormat="1" applyFont="1" applyFill="1" applyBorder="1" applyAlignment="1">
      <alignment horizontal="center" vertical="center" wrapText="1"/>
    </xf>
    <xf numFmtId="0" fontId="8" fillId="4" borderId="69" xfId="0" applyNumberFormat="1" applyFont="1" applyFill="1" applyBorder="1" applyAlignment="1">
      <alignment horizontal="center" vertical="center" wrapText="1"/>
    </xf>
    <xf numFmtId="0" fontId="8" fillId="7" borderId="84" xfId="0" applyNumberFormat="1" applyFont="1" applyFill="1" applyBorder="1" applyAlignment="1">
      <alignment horizontal="center"/>
    </xf>
    <xf numFmtId="0" fontId="8" fillId="7" borderId="37" xfId="0" applyNumberFormat="1" applyFont="1" applyFill="1" applyBorder="1" applyAlignment="1" applyProtection="1">
      <alignment horizontal="center"/>
      <protection locked="0"/>
    </xf>
    <xf numFmtId="0" fontId="8" fillId="4" borderId="224" xfId="0" applyNumberFormat="1" applyFont="1" applyFill="1" applyBorder="1" applyAlignment="1">
      <alignment horizontal="center" vertical="center"/>
    </xf>
    <xf numFmtId="0" fontId="8" fillId="4" borderId="168" xfId="0" applyNumberFormat="1" applyFont="1" applyFill="1" applyBorder="1" applyAlignment="1">
      <alignment horizontal="center" vertical="center"/>
    </xf>
    <xf numFmtId="0" fontId="8" fillId="4" borderId="169" xfId="0" applyNumberFormat="1" applyFont="1" applyFill="1" applyBorder="1" applyAlignment="1">
      <alignment horizontal="center" vertical="center"/>
    </xf>
    <xf numFmtId="0" fontId="8" fillId="4" borderId="251" xfId="0" applyNumberFormat="1" applyFont="1" applyFill="1" applyBorder="1" applyAlignment="1">
      <alignment horizontal="center" vertical="center"/>
    </xf>
    <xf numFmtId="0" fontId="8" fillId="4" borderId="247" xfId="0" applyNumberFormat="1" applyFont="1" applyFill="1" applyBorder="1" applyAlignment="1">
      <alignment horizontal="center" vertical="center"/>
    </xf>
    <xf numFmtId="0" fontId="8" fillId="4" borderId="9" xfId="0" applyNumberFormat="1" applyFont="1" applyFill="1" applyBorder="1" applyAlignment="1">
      <alignment horizontal="left" vertical="center"/>
    </xf>
    <xf numFmtId="0" fontId="8" fillId="4" borderId="10" xfId="0" applyNumberFormat="1" applyFont="1" applyFill="1" applyBorder="1" applyAlignment="1">
      <alignment horizontal="left" vertical="center"/>
    </xf>
    <xf numFmtId="0" fontId="8" fillId="4" borderId="11" xfId="0" applyNumberFormat="1" applyFont="1" applyFill="1" applyBorder="1" applyAlignment="1">
      <alignment horizontal="left" vertical="center"/>
    </xf>
    <xf numFmtId="0" fontId="8" fillId="4" borderId="135" xfId="0" applyNumberFormat="1" applyFont="1" applyFill="1" applyBorder="1" applyAlignment="1" applyProtection="1">
      <alignment horizontal="center"/>
      <protection locked="0"/>
    </xf>
    <xf numFmtId="0" fontId="8" fillId="4" borderId="32" xfId="0" applyNumberFormat="1" applyFont="1" applyFill="1" applyBorder="1" applyAlignment="1" applyProtection="1">
      <alignment horizontal="center"/>
      <protection locked="0"/>
    </xf>
    <xf numFmtId="0" fontId="8" fillId="7" borderId="75" xfId="0" applyNumberFormat="1" applyFont="1" applyFill="1" applyBorder="1" applyAlignment="1" applyProtection="1">
      <alignment horizontal="center"/>
      <protection locked="0"/>
    </xf>
    <xf numFmtId="0" fontId="8" fillId="7" borderId="31" xfId="0" applyNumberFormat="1" applyFont="1" applyFill="1" applyBorder="1" applyAlignment="1" applyProtection="1">
      <alignment horizontal="center"/>
      <protection locked="0"/>
    </xf>
    <xf numFmtId="0" fontId="8" fillId="4" borderId="59" xfId="0" applyNumberFormat="1" applyFont="1" applyFill="1" applyBorder="1" applyAlignment="1">
      <alignment horizontal="center" vertical="center" wrapText="1"/>
    </xf>
    <xf numFmtId="0" fontId="8" fillId="4" borderId="225" xfId="0" applyNumberFormat="1" applyFont="1" applyFill="1" applyBorder="1" applyAlignment="1">
      <alignment horizontal="center" vertical="center"/>
    </xf>
    <xf numFmtId="0" fontId="0" fillId="0" borderId="31" xfId="0" applyBorder="1" applyAlignment="1"/>
    <xf numFmtId="0" fontId="8" fillId="0" borderId="33" xfId="0" applyNumberFormat="1" applyFont="1" applyFill="1" applyBorder="1" applyAlignment="1" applyProtection="1">
      <alignment horizontal="center"/>
      <protection locked="0"/>
    </xf>
    <xf numFmtId="0" fontId="8" fillId="0" borderId="33" xfId="0" applyNumberFormat="1" applyFont="1" applyFill="1"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9" fillId="0" borderId="75" xfId="0" applyNumberFormat="1" applyFont="1" applyFill="1" applyBorder="1" applyAlignment="1">
      <alignment horizontal="right"/>
    </xf>
    <xf numFmtId="0" fontId="0" fillId="0" borderId="24" xfId="0" applyBorder="1" applyAlignment="1">
      <alignment horizontal="right"/>
    </xf>
    <xf numFmtId="0" fontId="0" fillId="0" borderId="31" xfId="0" applyBorder="1" applyAlignment="1">
      <alignment horizontal="right"/>
    </xf>
    <xf numFmtId="0" fontId="8" fillId="0" borderId="75" xfId="0" applyNumberFormat="1" applyFont="1" applyFill="1" applyBorder="1" applyAlignment="1">
      <alignment horizontal="left"/>
    </xf>
    <xf numFmtId="0" fontId="0" fillId="0" borderId="29" xfId="0" applyBorder="1" applyAlignment="1"/>
    <xf numFmtId="0" fontId="0" fillId="0" borderId="27" xfId="0" applyBorder="1" applyAlignment="1"/>
    <xf numFmtId="0" fontId="0" fillId="0" borderId="266" xfId="0" applyBorder="1" applyAlignment="1"/>
    <xf numFmtId="0" fontId="32" fillId="0" borderId="0" xfId="0" applyFont="1" applyBorder="1" applyAlignment="1"/>
    <xf numFmtId="0" fontId="9" fillId="0" borderId="95" xfId="0" applyNumberFormat="1" applyFont="1" applyFill="1" applyBorder="1" applyAlignment="1" applyProtection="1">
      <alignment horizontal="right"/>
      <protection locked="0"/>
    </xf>
    <xf numFmtId="0" fontId="0" fillId="0" borderId="29" xfId="0" applyBorder="1" applyAlignment="1" applyProtection="1">
      <alignment horizontal="right"/>
      <protection locked="0"/>
    </xf>
    <xf numFmtId="0" fontId="0" fillId="0" borderId="87" xfId="0" applyBorder="1" applyAlignment="1" applyProtection="1">
      <alignment horizontal="right"/>
      <protection locked="0"/>
    </xf>
    <xf numFmtId="0" fontId="8" fillId="0" borderId="59" xfId="0" applyNumberFormat="1" applyFont="1" applyFill="1" applyBorder="1" applyAlignment="1">
      <alignment horizontal="center" vertical="center"/>
    </xf>
    <xf numFmtId="0" fontId="8" fillId="0" borderId="57" xfId="0" applyNumberFormat="1" applyFont="1" applyFill="1" applyBorder="1" applyAlignment="1">
      <alignment horizontal="center" vertical="center"/>
    </xf>
    <xf numFmtId="0" fontId="8" fillId="0" borderId="224" xfId="0" applyNumberFormat="1" applyFont="1" applyFill="1" applyBorder="1" applyAlignment="1">
      <alignment horizontal="center" vertical="center"/>
    </xf>
    <xf numFmtId="0" fontId="8" fillId="0" borderId="168" xfId="0" applyNumberFormat="1" applyFont="1" applyFill="1" applyBorder="1" applyAlignment="1">
      <alignment horizontal="center" vertical="center"/>
    </xf>
    <xf numFmtId="0" fontId="8" fillId="0" borderId="169" xfId="0" applyNumberFormat="1" applyFont="1" applyFill="1" applyBorder="1" applyAlignment="1">
      <alignment horizontal="center" vertical="center"/>
    </xf>
    <xf numFmtId="0" fontId="8" fillId="0" borderId="246" xfId="0" applyNumberFormat="1" applyFont="1" applyFill="1" applyBorder="1" applyAlignment="1">
      <alignment horizontal="center" vertical="center"/>
    </xf>
    <xf numFmtId="0" fontId="8" fillId="0" borderId="247" xfId="0" applyNumberFormat="1" applyFont="1" applyFill="1" applyBorder="1" applyAlignment="1">
      <alignment horizontal="center" vertical="center"/>
    </xf>
    <xf numFmtId="0" fontId="8" fillId="0" borderId="251" xfId="0" applyNumberFormat="1" applyFont="1" applyFill="1" applyBorder="1" applyAlignment="1">
      <alignment horizontal="center" vertical="center"/>
    </xf>
    <xf numFmtId="0" fontId="8" fillId="0" borderId="96" xfId="0" applyNumberFormat="1" applyFont="1" applyFill="1" applyBorder="1" applyAlignment="1">
      <alignment horizontal="center" vertical="center"/>
    </xf>
    <xf numFmtId="0" fontId="8" fillId="0" borderId="9" xfId="0" applyNumberFormat="1" applyFont="1" applyFill="1" applyBorder="1" applyAlignment="1">
      <alignment horizontal="left" vertical="center"/>
    </xf>
    <xf numFmtId="0" fontId="8" fillId="0" borderId="10" xfId="0" applyNumberFormat="1" applyFont="1" applyFill="1" applyBorder="1" applyAlignment="1">
      <alignment horizontal="left" vertical="center"/>
    </xf>
    <xf numFmtId="0" fontId="8" fillId="0" borderId="11" xfId="0" applyNumberFormat="1" applyFont="1" applyFill="1" applyBorder="1" applyAlignment="1">
      <alignment horizontal="left" vertical="center"/>
    </xf>
    <xf numFmtId="0" fontId="15" fillId="0" borderId="1"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23" fillId="0" borderId="28"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0" fontId="0" fillId="0" borderId="24" xfId="0" applyBorder="1" applyAlignment="1">
      <alignment horizontal="center" wrapText="1"/>
    </xf>
    <xf numFmtId="0" fontId="0" fillId="0" borderId="25" xfId="0" applyBorder="1" applyAlignment="1">
      <alignment horizontal="center" wrapText="1"/>
    </xf>
    <xf numFmtId="0" fontId="15" fillId="0" borderId="267" xfId="0" applyNumberFormat="1" applyFont="1" applyFill="1" applyBorder="1" applyAlignment="1" applyProtection="1">
      <alignment horizontal="center" wrapText="1"/>
      <protection locked="0"/>
    </xf>
    <xf numFmtId="0" fontId="42" fillId="0" borderId="267" xfId="0" applyFont="1" applyBorder="1" applyAlignment="1">
      <alignment horizontal="center" wrapText="1"/>
    </xf>
    <xf numFmtId="0" fontId="42" fillId="0" borderId="268" xfId="0" applyFont="1" applyBorder="1" applyAlignment="1">
      <alignment horizontal="center" wrapText="1"/>
    </xf>
    <xf numFmtId="0" fontId="8" fillId="0" borderId="269" xfId="0" applyNumberFormat="1" applyFont="1" applyFill="1" applyBorder="1" applyAlignment="1">
      <alignment horizontal="center" vertical="center" wrapText="1"/>
    </xf>
    <xf numFmtId="0" fontId="0" fillId="0" borderId="270" xfId="0" applyBorder="1" applyAlignment="1">
      <alignment horizontal="center" wrapText="1"/>
    </xf>
    <xf numFmtId="0" fontId="0" fillId="0" borderId="271" xfId="0" applyBorder="1" applyAlignment="1">
      <alignment horizontal="center" wrapText="1"/>
    </xf>
    <xf numFmtId="0" fontId="8" fillId="0" borderId="76" xfId="0" applyNumberFormat="1" applyFont="1" applyFill="1" applyBorder="1" applyAlignment="1">
      <alignment horizontal="center" vertical="center" wrapText="1"/>
    </xf>
    <xf numFmtId="0" fontId="0" fillId="0" borderId="27" xfId="0" applyBorder="1" applyAlignment="1">
      <alignment horizontal="center" wrapText="1"/>
    </xf>
    <xf numFmtId="0" fontId="0" fillId="0" borderId="42" xfId="0" applyBorder="1" applyAlignment="1">
      <alignment horizontal="center" wrapText="1"/>
    </xf>
    <xf numFmtId="0" fontId="8" fillId="0" borderId="75" xfId="0" applyNumberFormat="1" applyFont="1" applyFill="1" applyBorder="1" applyAlignment="1">
      <alignment horizontal="left" vertical="center" wrapText="1"/>
    </xf>
    <xf numFmtId="0" fontId="0" fillId="0" borderId="24" xfId="0" applyBorder="1" applyAlignment="1">
      <alignment wrapText="1"/>
    </xf>
    <xf numFmtId="0" fontId="0" fillId="0" borderId="31" xfId="0" applyBorder="1" applyAlignment="1">
      <alignment wrapText="1"/>
    </xf>
  </cellXfs>
  <cellStyles count="8">
    <cellStyle name="Comma" xfId="2" builtinId="3"/>
    <cellStyle name="Comma 2" xfId="6" xr:uid="{00000000-0005-0000-0000-000001000000}"/>
    <cellStyle name="Hyperlink" xfId="5" builtinId="8"/>
    <cellStyle name="Normal" xfId="0" builtinId="0"/>
    <cellStyle name="Normal 2" xfId="7" xr:uid="{00000000-0005-0000-0000-000004000000}"/>
    <cellStyle name="Normal 3" xfId="3" xr:uid="{00000000-0005-0000-0000-000005000000}"/>
    <cellStyle name="Percent" xfId="1" builtinId="5"/>
    <cellStyle name="Percent 2" xfId="4"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DADAD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KENNEY@SOUTHWESTHARBOR.ORG"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kenney@southwestharbor.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G101"/>
  <sheetViews>
    <sheetView showGridLines="0" showOutlineSymbols="0" topLeftCell="A15" zoomScale="87" zoomScaleNormal="87" workbookViewId="0">
      <selection activeCell="H42" sqref="H42"/>
    </sheetView>
  </sheetViews>
  <sheetFormatPr defaultColWidth="9.6640625" defaultRowHeight="12.75"/>
  <cols>
    <col min="1" max="1" width="4.21875" style="2" customWidth="1"/>
    <col min="2" max="2" width="7.6640625" style="2" customWidth="1"/>
    <col min="3" max="3" width="8.44140625" style="2" customWidth="1"/>
    <col min="4" max="4" width="13.6640625" style="2" customWidth="1"/>
    <col min="5" max="5" width="25.5546875" style="2" customWidth="1"/>
    <col min="6" max="6" width="29" style="2" customWidth="1"/>
    <col min="7" max="7" width="2.5546875" style="2" customWidth="1"/>
    <col min="8" max="16384" width="9.6640625" style="2"/>
  </cols>
  <sheetData>
    <row r="2" spans="2:7" ht="12.95" customHeight="1">
      <c r="B2" s="6"/>
      <c r="C2" s="7"/>
      <c r="D2" s="7"/>
      <c r="E2" s="7"/>
      <c r="F2" s="7"/>
      <c r="G2" s="3"/>
    </row>
    <row r="3" spans="2:7" ht="12.95" customHeight="1">
      <c r="B3" s="8"/>
      <c r="C3" s="9"/>
      <c r="D3" s="9"/>
      <c r="E3" s="9"/>
      <c r="F3" s="10"/>
      <c r="G3" s="3"/>
    </row>
    <row r="4" spans="2:7" ht="12.95" customHeight="1">
      <c r="B4" s="8"/>
      <c r="C4" s="9"/>
      <c r="D4" s="9"/>
      <c r="E4" s="9"/>
      <c r="F4" s="10"/>
      <c r="G4" s="3"/>
    </row>
    <row r="5" spans="2:7" ht="12.95" customHeight="1">
      <c r="B5" s="8"/>
      <c r="C5" s="9"/>
      <c r="D5" s="9"/>
      <c r="E5" s="9"/>
      <c r="F5" s="10"/>
      <c r="G5" s="3"/>
    </row>
    <row r="6" spans="2:7" ht="12.95" customHeight="1">
      <c r="B6" s="8"/>
      <c r="C6" s="9"/>
      <c r="D6" s="9"/>
      <c r="E6" s="9"/>
      <c r="F6" s="10"/>
      <c r="G6" s="3"/>
    </row>
    <row r="7" spans="2:7" ht="12.95" customHeight="1">
      <c r="B7" s="8"/>
      <c r="C7" s="9"/>
      <c r="D7" s="9"/>
      <c r="E7" s="9"/>
      <c r="F7" s="10"/>
      <c r="G7" s="3"/>
    </row>
    <row r="8" spans="2:7" ht="12.95" customHeight="1">
      <c r="B8" s="8"/>
      <c r="C8" s="9"/>
      <c r="D8" s="9"/>
      <c r="E8" s="9"/>
      <c r="F8" s="10"/>
      <c r="G8" s="3"/>
    </row>
    <row r="9" spans="2:7" ht="36.75">
      <c r="B9" s="11" t="s">
        <v>709</v>
      </c>
      <c r="C9" s="12"/>
      <c r="D9" s="12"/>
      <c r="E9" s="12"/>
      <c r="F9" s="12"/>
      <c r="G9" s="3"/>
    </row>
    <row r="10" spans="2:7" ht="12.95" customHeight="1">
      <c r="B10" s="1314" t="s">
        <v>856</v>
      </c>
      <c r="C10" s="12"/>
      <c r="D10" s="12"/>
      <c r="E10" s="12"/>
      <c r="F10" s="12"/>
      <c r="G10" s="3"/>
    </row>
    <row r="11" spans="2:7" ht="36.75">
      <c r="B11" s="11" t="s">
        <v>710</v>
      </c>
      <c r="C11" s="12"/>
      <c r="D11" s="12"/>
      <c r="E11" s="12"/>
      <c r="F11" s="12"/>
      <c r="G11" s="3"/>
    </row>
    <row r="12" spans="2:7" ht="12.95" customHeight="1">
      <c r="B12" s="8"/>
      <c r="C12" s="9"/>
      <c r="D12" s="9"/>
      <c r="E12" s="9"/>
      <c r="F12" s="10"/>
      <c r="G12" s="3"/>
    </row>
    <row r="13" spans="2:7" ht="12.95" customHeight="1">
      <c r="B13" s="8"/>
      <c r="C13" s="9"/>
      <c r="D13" s="9"/>
      <c r="E13" s="9"/>
      <c r="F13" s="10"/>
      <c r="G13" s="3"/>
    </row>
    <row r="14" spans="2:7" ht="12.95" customHeight="1">
      <c r="B14" s="8"/>
      <c r="C14" s="9"/>
      <c r="D14" s="9"/>
      <c r="E14" s="9"/>
      <c r="F14" s="10"/>
      <c r="G14" s="3"/>
    </row>
    <row r="15" spans="2:7" ht="12.95" customHeight="1">
      <c r="B15" s="8"/>
      <c r="C15" s="1518" t="s">
        <v>1182</v>
      </c>
      <c r="D15" s="1518"/>
      <c r="E15" s="1518"/>
      <c r="F15" s="1519"/>
      <c r="G15" s="3"/>
    </row>
    <row r="16" spans="2:7" ht="15.75">
      <c r="B16" s="26" t="s">
        <v>711</v>
      </c>
      <c r="C16" s="1520"/>
      <c r="D16" s="1520"/>
      <c r="E16" s="1520"/>
      <c r="F16" s="1521"/>
      <c r="G16" s="3"/>
    </row>
    <row r="17" spans="2:7" ht="12.95" customHeight="1">
      <c r="B17" s="18"/>
      <c r="C17" s="24"/>
      <c r="D17" s="24"/>
      <c r="E17" s="24"/>
      <c r="F17" s="25"/>
      <c r="G17" s="3"/>
    </row>
    <row r="18" spans="2:7" ht="12.95" customHeight="1">
      <c r="B18" s="18"/>
      <c r="C18" s="1531"/>
      <c r="D18" s="1535"/>
      <c r="E18" s="1535"/>
      <c r="F18" s="1536"/>
      <c r="G18" s="3"/>
    </row>
    <row r="19" spans="2:7" ht="12.95" customHeight="1">
      <c r="B19" s="15" t="s">
        <v>712</v>
      </c>
      <c r="C19" s="1522" t="s">
        <v>1271</v>
      </c>
      <c r="D19" s="1523"/>
      <c r="E19" s="1523"/>
      <c r="F19" s="1524"/>
      <c r="G19" s="3"/>
    </row>
    <row r="20" spans="2:7" ht="12.95" customHeight="1">
      <c r="B20" s="19"/>
      <c r="C20" s="16"/>
      <c r="D20" s="16"/>
      <c r="E20" s="16"/>
      <c r="F20" s="17"/>
      <c r="G20" s="3"/>
    </row>
    <row r="21" spans="2:7" ht="12.95" customHeight="1">
      <c r="B21" s="8"/>
      <c r="C21" s="9"/>
      <c r="D21" s="9"/>
      <c r="E21" s="9"/>
      <c r="F21" s="10"/>
      <c r="G21" s="3"/>
    </row>
    <row r="22" spans="2:7" ht="12.95" customHeight="1">
      <c r="B22" s="8"/>
      <c r="C22" s="9"/>
      <c r="D22" s="9"/>
      <c r="E22" s="9"/>
      <c r="F22" s="10"/>
      <c r="G22" s="3"/>
    </row>
    <row r="23" spans="2:7" ht="12.95" customHeight="1">
      <c r="B23" s="8"/>
      <c r="C23" s="9"/>
      <c r="D23" s="9"/>
      <c r="E23" s="9"/>
      <c r="F23" s="10"/>
      <c r="G23" s="3"/>
    </row>
    <row r="24" spans="2:7" ht="22.5">
      <c r="B24" s="20" t="s">
        <v>713</v>
      </c>
      <c r="C24" s="12"/>
      <c r="D24" s="21"/>
      <c r="E24" s="21"/>
      <c r="F24" s="21"/>
      <c r="G24" s="3"/>
    </row>
    <row r="25" spans="2:7" ht="6" customHeight="1">
      <c r="B25" s="13"/>
      <c r="C25" s="14"/>
      <c r="D25" s="9"/>
      <c r="E25" s="9"/>
      <c r="F25" s="10"/>
      <c r="G25" s="3"/>
    </row>
    <row r="26" spans="2:7" ht="36.75">
      <c r="B26" s="11" t="s">
        <v>714</v>
      </c>
      <c r="C26" s="12"/>
      <c r="D26" s="21"/>
      <c r="E26" s="21"/>
      <c r="F26" s="21"/>
      <c r="G26" s="3"/>
    </row>
    <row r="27" spans="2:7" ht="12.95" customHeight="1">
      <c r="B27" s="13"/>
      <c r="C27" s="14"/>
      <c r="D27" s="9"/>
      <c r="E27" s="9"/>
      <c r="F27" s="10"/>
      <c r="G27" s="3"/>
    </row>
    <row r="28" spans="2:7" ht="12.95" customHeight="1">
      <c r="B28" s="13"/>
      <c r="C28" s="14"/>
      <c r="D28" s="9"/>
      <c r="E28" s="9"/>
      <c r="F28" s="10"/>
      <c r="G28" s="3"/>
    </row>
    <row r="29" spans="2:7" ht="22.5">
      <c r="B29" s="20" t="s">
        <v>715</v>
      </c>
      <c r="C29" s="12"/>
      <c r="D29" s="21"/>
      <c r="E29" s="21"/>
      <c r="F29" s="21"/>
      <c r="G29" s="3"/>
    </row>
    <row r="30" spans="2:7" ht="12.95" customHeight="1">
      <c r="B30" s="13"/>
      <c r="C30" s="14"/>
      <c r="D30" s="9"/>
      <c r="E30" s="9"/>
      <c r="F30" s="10"/>
      <c r="G30" s="3"/>
    </row>
    <row r="31" spans="2:7" ht="36.75">
      <c r="B31" s="11" t="s">
        <v>716</v>
      </c>
      <c r="C31" s="12"/>
      <c r="D31" s="21"/>
      <c r="E31" s="21"/>
      <c r="F31" s="21"/>
      <c r="G31" s="3"/>
    </row>
    <row r="32" spans="2:7" ht="12.95" customHeight="1">
      <c r="B32" s="13"/>
      <c r="C32" s="14"/>
      <c r="D32" s="9"/>
      <c r="E32" s="9"/>
      <c r="F32" s="10"/>
      <c r="G32" s="3"/>
    </row>
    <row r="33" spans="2:7" ht="22.5">
      <c r="B33" s="20" t="s">
        <v>717</v>
      </c>
      <c r="C33" s="12"/>
      <c r="D33" s="21"/>
      <c r="E33" s="21"/>
      <c r="F33" s="21"/>
      <c r="G33" s="3"/>
    </row>
    <row r="34" spans="2:7" ht="12.95" customHeight="1">
      <c r="B34" s="13"/>
      <c r="C34" s="14"/>
      <c r="D34" s="9"/>
      <c r="E34" s="9"/>
      <c r="F34" s="10"/>
      <c r="G34" s="3"/>
    </row>
    <row r="35" spans="2:7" ht="33">
      <c r="B35" s="1540" t="s">
        <v>1176</v>
      </c>
      <c r="C35" s="1541"/>
      <c r="D35" s="1541"/>
      <c r="E35" s="1541"/>
      <c r="F35" s="1542"/>
      <c r="G35" s="3"/>
    </row>
    <row r="36" spans="2:7" ht="12.95" customHeight="1">
      <c r="B36" s="13"/>
      <c r="C36" s="14"/>
      <c r="D36" s="9"/>
      <c r="E36" s="9"/>
      <c r="F36" s="10"/>
      <c r="G36" s="3"/>
    </row>
    <row r="37" spans="2:7" ht="12.95" customHeight="1">
      <c r="B37" s="8"/>
      <c r="C37" s="9"/>
      <c r="D37" s="9"/>
      <c r="E37" s="9"/>
      <c r="F37" s="10"/>
      <c r="G37" s="3"/>
    </row>
    <row r="38" spans="2:7" ht="9" customHeight="1">
      <c r="B38" s="8"/>
      <c r="C38" s="9"/>
      <c r="D38" s="9"/>
      <c r="E38" s="9"/>
      <c r="F38" s="10"/>
      <c r="G38" s="3"/>
    </row>
    <row r="39" spans="2:7" ht="12.95" customHeight="1">
      <c r="B39" s="8"/>
      <c r="C39" s="9"/>
      <c r="D39" s="9"/>
      <c r="E39" s="9"/>
      <c r="F39" s="10"/>
      <c r="G39" s="3"/>
    </row>
    <row r="40" spans="2:7" ht="12.95" customHeight="1">
      <c r="B40" s="8"/>
      <c r="C40" s="9"/>
      <c r="D40" s="9"/>
      <c r="E40" s="9"/>
      <c r="F40" s="10"/>
      <c r="G40" s="3"/>
    </row>
    <row r="41" spans="2:7">
      <c r="B41" s="1529" t="s">
        <v>1015</v>
      </c>
      <c r="C41" s="1530"/>
      <c r="D41" s="1531"/>
      <c r="E41" s="1531"/>
      <c r="F41" s="1532"/>
      <c r="G41" s="3"/>
    </row>
    <row r="42" spans="2:7" ht="16.5" customHeight="1">
      <c r="B42" s="1529"/>
      <c r="C42" s="1530"/>
      <c r="D42" s="1533"/>
      <c r="E42" s="1533"/>
      <c r="F42" s="1534"/>
      <c r="G42" s="3"/>
    </row>
    <row r="43" spans="2:7" ht="12.95" customHeight="1">
      <c r="B43" s="8"/>
      <c r="C43" s="9"/>
      <c r="D43" s="1537" t="s">
        <v>1272</v>
      </c>
      <c r="E43" s="1538"/>
      <c r="F43" s="1539"/>
      <c r="G43" s="3"/>
    </row>
    <row r="44" spans="2:7" ht="12.95" customHeight="1">
      <c r="B44" s="8"/>
      <c r="C44" s="9"/>
      <c r="D44" s="9"/>
      <c r="E44" s="9"/>
      <c r="F44" s="10"/>
      <c r="G44" s="3"/>
    </row>
    <row r="45" spans="2:7" ht="15.75">
      <c r="B45" s="8"/>
      <c r="C45" s="9"/>
      <c r="D45" s="23" t="s">
        <v>718</v>
      </c>
      <c r="E45" s="1449" t="s">
        <v>1184</v>
      </c>
      <c r="F45" s="1352"/>
      <c r="G45" s="3"/>
    </row>
    <row r="46" spans="2:7" ht="15.75">
      <c r="B46" s="8"/>
      <c r="C46" s="9"/>
      <c r="D46" s="22" t="s">
        <v>1016</v>
      </c>
      <c r="E46" s="1450" t="s">
        <v>1185</v>
      </c>
      <c r="F46" s="1353"/>
      <c r="G46" s="3"/>
    </row>
    <row r="47" spans="2:7" ht="12.95" customHeight="1">
      <c r="B47" s="8"/>
      <c r="C47" s="9"/>
      <c r="D47" s="9"/>
      <c r="E47" s="1525" t="s">
        <v>1186</v>
      </c>
      <c r="F47" s="1526"/>
      <c r="G47" s="3"/>
    </row>
    <row r="48" spans="2:7" ht="12.95" customHeight="1">
      <c r="B48" s="8"/>
      <c r="C48" s="9"/>
      <c r="D48" s="23" t="s">
        <v>587</v>
      </c>
      <c r="E48" s="1527"/>
      <c r="F48" s="1528"/>
      <c r="G48" s="3"/>
    </row>
    <row r="49" spans="2:7" ht="12.95" customHeight="1">
      <c r="B49" s="8"/>
      <c r="C49" s="9"/>
      <c r="D49" s="9"/>
      <c r="E49" s="9"/>
      <c r="F49" s="10"/>
      <c r="G49" s="3"/>
    </row>
    <row r="50" spans="2:7" ht="12.95" customHeight="1">
      <c r="B50" s="8"/>
      <c r="C50" s="10"/>
      <c r="D50" s="10"/>
      <c r="E50" s="10"/>
      <c r="F50" s="10"/>
      <c r="G50" s="3"/>
    </row>
    <row r="51" spans="2:7" ht="12.95" customHeight="1">
      <c r="B51" s="4"/>
      <c r="C51" s="5"/>
      <c r="D51" s="5"/>
      <c r="E51" s="5"/>
      <c r="F51" s="5"/>
      <c r="G51" s="1"/>
    </row>
    <row r="52" spans="2:7" ht="12.95" customHeight="1">
      <c r="B52" s="1"/>
      <c r="C52" s="1"/>
      <c r="D52" s="1"/>
      <c r="E52" s="1"/>
      <c r="F52" s="1"/>
    </row>
    <row r="53" spans="2:7" ht="12.95" customHeight="1"/>
    <row r="54" spans="2:7" ht="12.95" customHeight="1"/>
    <row r="55" spans="2:7" ht="12.95" customHeight="1"/>
    <row r="56" spans="2:7" ht="12.95" customHeight="1"/>
    <row r="57" spans="2:7" ht="12.95" customHeight="1"/>
    <row r="58" spans="2:7" ht="12.95" customHeight="1"/>
    <row r="59" spans="2:7" ht="12.95" customHeight="1"/>
    <row r="60" spans="2:7" ht="12.95" customHeight="1"/>
    <row r="61" spans="2:7" ht="12.95" customHeight="1"/>
    <row r="62" spans="2:7" ht="12.95" customHeight="1"/>
    <row r="63" spans="2:7" ht="12.95" customHeight="1"/>
    <row r="64" spans="2:7"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sheetData>
  <mergeCells count="8">
    <mergeCell ref="C15:F16"/>
    <mergeCell ref="C19:F19"/>
    <mergeCell ref="E47:F48"/>
    <mergeCell ref="B41:C42"/>
    <mergeCell ref="D41:F42"/>
    <mergeCell ref="C18:F18"/>
    <mergeCell ref="D43:F43"/>
    <mergeCell ref="B35:F35"/>
  </mergeCells>
  <phoneticPr fontId="0" type="noConversion"/>
  <hyperlinks>
    <hyperlink ref="E47" r:id="rId1" xr:uid="{00000000-0004-0000-0000-000000000000}"/>
  </hyperlinks>
  <printOptions horizontalCentered="1" verticalCentered="1"/>
  <pageMargins left="0.25" right="0.25" top="0.25" bottom="0.3" header="0" footer="0.25"/>
  <pageSetup scale="93" orientation="portrait" r:id="rId2"/>
  <headerFooter alignWithMargins="0">
    <oddFooter>&amp;C&amp;"Times New Roman,Regular"Front Matter-1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I59"/>
  <sheetViews>
    <sheetView showGridLines="0" showOutlineSymbols="0" topLeftCell="B38" zoomScale="160" zoomScaleNormal="160" workbookViewId="0">
      <selection activeCell="E42" sqref="E42:F42"/>
    </sheetView>
  </sheetViews>
  <sheetFormatPr defaultColWidth="9.6640625" defaultRowHeight="12.75"/>
  <cols>
    <col min="1" max="1" width="4.21875" style="2" customWidth="1"/>
    <col min="2" max="2" width="9.6640625" style="2" customWidth="1"/>
    <col min="3" max="3" width="15.5546875" style="2" customWidth="1"/>
    <col min="4" max="8" width="12.77734375" style="2" customWidth="1"/>
    <col min="9" max="9" width="2.5546875" style="2" customWidth="1"/>
    <col min="10" max="16384" width="9.6640625" style="2"/>
  </cols>
  <sheetData>
    <row r="1" spans="2:9" ht="13.5" thickBot="1">
      <c r="B1" s="9" t="s">
        <v>958</v>
      </c>
      <c r="C1" s="1703" t="str">
        <f>+'E-2'!C1:D1</f>
        <v>Southwest Harbor Water &amp; Sewer District</v>
      </c>
      <c r="D1" s="1703"/>
      <c r="E1" s="1703"/>
      <c r="F1" s="9"/>
      <c r="G1" s="9" t="s">
        <v>959</v>
      </c>
      <c r="H1" s="504">
        <f>+'E-2'!F1</f>
        <v>43100</v>
      </c>
    </row>
    <row r="2" spans="2:9" ht="13.5" thickTop="1">
      <c r="B2" s="1638" t="s">
        <v>960</v>
      </c>
      <c r="C2" s="1640"/>
      <c r="D2" s="1640"/>
      <c r="E2" s="1640"/>
      <c r="F2" s="1640"/>
      <c r="G2" s="1640"/>
      <c r="H2" s="1641"/>
      <c r="I2" s="3"/>
    </row>
    <row r="3" spans="2:9" ht="18.75" customHeight="1" thickBot="1">
      <c r="B3" s="1639"/>
      <c r="C3" s="1642"/>
      <c r="D3" s="1642"/>
      <c r="E3" s="1642"/>
      <c r="F3" s="1642"/>
      <c r="G3" s="1642"/>
      <c r="H3" s="1643"/>
      <c r="I3" s="3"/>
    </row>
    <row r="4" spans="2:9" s="9" customFormat="1" ht="15.75" customHeight="1" thickTop="1">
      <c r="B4" s="90">
        <v>1</v>
      </c>
      <c r="C4" s="1204" t="s">
        <v>985</v>
      </c>
      <c r="D4" s="1730" t="s">
        <v>1189</v>
      </c>
      <c r="E4" s="1730"/>
      <c r="F4" s="1730"/>
      <c r="G4" s="1730"/>
      <c r="H4" s="1731"/>
      <c r="I4" s="84"/>
    </row>
    <row r="5" spans="2:9" s="9" customFormat="1" ht="15" customHeight="1">
      <c r="B5" s="89">
        <v>2</v>
      </c>
      <c r="C5" s="1691" t="s">
        <v>986</v>
      </c>
      <c r="D5" s="1692"/>
      <c r="E5" s="1692"/>
      <c r="F5" s="1692"/>
      <c r="G5" s="1692"/>
      <c r="H5" s="1205"/>
      <c r="I5" s="84"/>
    </row>
    <row r="6" spans="2:9" s="9" customFormat="1" ht="15" customHeight="1">
      <c r="B6" s="89">
        <v>3</v>
      </c>
      <c r="C6" s="1623" t="s">
        <v>1196</v>
      </c>
      <c r="D6" s="1624"/>
      <c r="E6" s="1624"/>
      <c r="F6" s="1624"/>
      <c r="G6" s="1624"/>
      <c r="H6" s="1637"/>
      <c r="I6" s="84"/>
    </row>
    <row r="7" spans="2:9" s="9" customFormat="1" ht="15" customHeight="1">
      <c r="B7" s="89">
        <v>4</v>
      </c>
      <c r="C7" s="1661" t="s">
        <v>1197</v>
      </c>
      <c r="D7" s="1644"/>
      <c r="E7" s="1644"/>
      <c r="F7" s="1644"/>
      <c r="G7" s="1644"/>
      <c r="H7" s="1645"/>
      <c r="I7" s="84"/>
    </row>
    <row r="8" spans="2:9" s="9" customFormat="1" ht="15" customHeight="1">
      <c r="B8" s="89">
        <v>5</v>
      </c>
      <c r="C8" s="1661" t="s">
        <v>1198</v>
      </c>
      <c r="D8" s="1644"/>
      <c r="E8" s="1644"/>
      <c r="F8" s="1644"/>
      <c r="G8" s="1644"/>
      <c r="H8" s="1645"/>
      <c r="I8" s="84"/>
    </row>
    <row r="9" spans="2:9" s="9" customFormat="1" ht="15" customHeight="1">
      <c r="B9" s="89">
        <v>6</v>
      </c>
      <c r="C9" s="1709" t="s">
        <v>1199</v>
      </c>
      <c r="D9" s="1732"/>
      <c r="E9" s="1732"/>
      <c r="F9" s="1732"/>
      <c r="G9" s="1732"/>
      <c r="H9" s="1733"/>
      <c r="I9" s="84"/>
    </row>
    <row r="10" spans="2:9" s="9" customFormat="1" ht="15">
      <c r="B10" s="89">
        <v>7</v>
      </c>
      <c r="C10" s="1317" t="s">
        <v>987</v>
      </c>
      <c r="D10" s="1425" t="s">
        <v>1185</v>
      </c>
      <c r="E10" s="1316" t="s">
        <v>973</v>
      </c>
      <c r="F10" s="1451" t="s">
        <v>1200</v>
      </c>
      <c r="G10" s="597"/>
      <c r="H10" s="1206"/>
      <c r="I10" s="84"/>
    </row>
    <row r="11" spans="2:9" s="9" customFormat="1" ht="15" customHeight="1">
      <c r="B11" s="89">
        <v>8</v>
      </c>
      <c r="C11" s="1693" t="s">
        <v>394</v>
      </c>
      <c r="D11" s="1694"/>
      <c r="E11" s="1694"/>
      <c r="F11" s="1694"/>
      <c r="G11" s="1720"/>
      <c r="H11" s="1721"/>
      <c r="I11" s="84"/>
    </row>
    <row r="12" spans="2:9" s="9" customFormat="1" ht="15" customHeight="1">
      <c r="B12" s="89">
        <v>9</v>
      </c>
      <c r="C12" s="1623" t="s">
        <v>1198</v>
      </c>
      <c r="D12" s="1624"/>
      <c r="E12" s="1624"/>
      <c r="F12" s="1624"/>
      <c r="G12" s="1624"/>
      <c r="H12" s="1637"/>
      <c r="I12" s="84"/>
    </row>
    <row r="13" spans="2:9" s="9" customFormat="1" ht="15" customHeight="1">
      <c r="B13" s="89">
        <v>10</v>
      </c>
      <c r="C13" s="1661" t="s">
        <v>1199</v>
      </c>
      <c r="D13" s="1644"/>
      <c r="E13" s="1644"/>
      <c r="F13" s="1644"/>
      <c r="G13" s="1644"/>
      <c r="H13" s="1645"/>
      <c r="I13" s="84"/>
    </row>
    <row r="14" spans="2:9" s="9" customFormat="1" ht="15" customHeight="1">
      <c r="B14" s="89">
        <v>11</v>
      </c>
      <c r="C14" s="1719"/>
      <c r="D14" s="1720"/>
      <c r="E14" s="1720"/>
      <c r="F14" s="1720"/>
      <c r="G14" s="1720"/>
      <c r="H14" s="1721"/>
      <c r="I14" s="84"/>
    </row>
    <row r="15" spans="2:9" s="9" customFormat="1" ht="15" customHeight="1">
      <c r="B15" s="89">
        <v>12</v>
      </c>
      <c r="C15" s="1148" t="s">
        <v>395</v>
      </c>
      <c r="D15" s="1722" t="s">
        <v>1185</v>
      </c>
      <c r="E15" s="1722"/>
      <c r="F15" s="1722"/>
      <c r="G15" s="1722"/>
      <c r="H15" s="1715"/>
      <c r="I15" s="84"/>
    </row>
    <row r="16" spans="2:9" s="9" customFormat="1">
      <c r="B16" s="89">
        <v>13</v>
      </c>
      <c r="C16" s="1704" t="s">
        <v>396</v>
      </c>
      <c r="D16" s="1705"/>
      <c r="E16" s="1705"/>
      <c r="F16" s="1705"/>
      <c r="G16" s="1705"/>
      <c r="H16" s="1207"/>
      <c r="I16" s="84"/>
    </row>
    <row r="17" spans="2:9" s="9" customFormat="1" ht="15" customHeight="1">
      <c r="B17" s="89">
        <v>14</v>
      </c>
      <c r="C17" s="1701" t="s">
        <v>1201</v>
      </c>
      <c r="D17" s="1722"/>
      <c r="E17" s="1722"/>
      <c r="F17" s="1722"/>
      <c r="G17" s="1722"/>
      <c r="H17" s="1715"/>
      <c r="I17" s="84"/>
    </row>
    <row r="18" spans="2:9" s="9" customFormat="1" ht="15" customHeight="1">
      <c r="B18" s="89">
        <v>15</v>
      </c>
      <c r="C18" s="1701" t="s">
        <v>1202</v>
      </c>
      <c r="D18" s="1722"/>
      <c r="E18" s="1722"/>
      <c r="F18" s="1722"/>
      <c r="G18" s="1722"/>
      <c r="H18" s="1715"/>
      <c r="I18" s="84"/>
    </row>
    <row r="19" spans="2:9" s="9" customFormat="1" ht="15" customHeight="1">
      <c r="B19" s="89">
        <v>16</v>
      </c>
      <c r="C19" s="1701" t="s">
        <v>1203</v>
      </c>
      <c r="D19" s="1722"/>
      <c r="E19" s="1722"/>
      <c r="F19" s="1722"/>
      <c r="G19" s="1722"/>
      <c r="H19" s="1715"/>
      <c r="I19" s="84"/>
    </row>
    <row r="20" spans="2:9" s="9" customFormat="1" ht="15" customHeight="1">
      <c r="B20" s="89">
        <v>17</v>
      </c>
      <c r="C20" s="1701"/>
      <c r="D20" s="1722"/>
      <c r="E20" s="1722"/>
      <c r="F20" s="1722"/>
      <c r="G20" s="1722"/>
      <c r="H20" s="1715"/>
      <c r="I20" s="84"/>
    </row>
    <row r="21" spans="2:9" s="9" customFormat="1" ht="15" customHeight="1">
      <c r="B21" s="89">
        <v>18</v>
      </c>
      <c r="C21" s="1706" t="s">
        <v>988</v>
      </c>
      <c r="D21" s="1707"/>
      <c r="E21" s="1723">
        <v>42370</v>
      </c>
      <c r="F21" s="1723"/>
      <c r="G21" s="1723"/>
      <c r="H21" s="1724"/>
      <c r="I21" s="84"/>
    </row>
    <row r="22" spans="2:9" s="9" customFormat="1" ht="15" customHeight="1" thickBot="1">
      <c r="B22" s="89">
        <v>19</v>
      </c>
      <c r="C22" s="1693" t="s">
        <v>397</v>
      </c>
      <c r="D22" s="1694"/>
      <c r="E22" s="1694"/>
      <c r="F22" s="1208"/>
      <c r="G22" s="1208"/>
      <c r="H22" s="1209"/>
      <c r="I22" s="84"/>
    </row>
    <row r="23" spans="2:9" s="9" customFormat="1" ht="15" customHeight="1">
      <c r="B23" s="119"/>
      <c r="C23" s="1695" t="s">
        <v>914</v>
      </c>
      <c r="D23" s="1695"/>
      <c r="E23" s="1695"/>
      <c r="F23" s="1695"/>
      <c r="G23" s="1695"/>
      <c r="H23" s="1696"/>
      <c r="I23" s="84"/>
    </row>
    <row r="24" spans="2:9" s="9" customFormat="1" ht="12.75" customHeight="1" thickBot="1">
      <c r="B24" s="120"/>
      <c r="C24" s="1697"/>
      <c r="D24" s="1697"/>
      <c r="E24" s="1697"/>
      <c r="F24" s="1697"/>
      <c r="G24" s="1697"/>
      <c r="H24" s="1698"/>
      <c r="I24" s="84"/>
    </row>
    <row r="25" spans="2:9" s="9" customFormat="1" ht="15.75" customHeight="1" thickTop="1">
      <c r="B25" s="89"/>
      <c r="C25" s="1687" t="s">
        <v>711</v>
      </c>
      <c r="D25" s="1699"/>
      <c r="E25" s="1687" t="s">
        <v>915</v>
      </c>
      <c r="F25" s="1699"/>
      <c r="G25" s="1687" t="s">
        <v>916</v>
      </c>
      <c r="H25" s="1688"/>
      <c r="I25" s="84"/>
    </row>
    <row r="26" spans="2:9" s="9" customFormat="1" ht="15" customHeight="1" thickBot="1">
      <c r="B26" s="89"/>
      <c r="C26" s="1689"/>
      <c r="D26" s="1700"/>
      <c r="E26" s="1689"/>
      <c r="F26" s="1700"/>
      <c r="G26" s="1689"/>
      <c r="H26" s="1690"/>
      <c r="I26" s="84"/>
    </row>
    <row r="27" spans="2:9" s="9" customFormat="1" ht="15" customHeight="1">
      <c r="B27" s="89">
        <v>20</v>
      </c>
      <c r="C27" s="1673" t="s">
        <v>1275</v>
      </c>
      <c r="D27" s="1674"/>
      <c r="E27" s="1673" t="s">
        <v>1204</v>
      </c>
      <c r="F27" s="1674"/>
      <c r="G27" s="1673" t="s">
        <v>1205</v>
      </c>
      <c r="H27" s="1708"/>
      <c r="I27" s="84"/>
    </row>
    <row r="28" spans="2:9" s="9" customFormat="1" ht="15" customHeight="1">
      <c r="B28" s="89">
        <v>21</v>
      </c>
      <c r="C28" s="1709" t="s">
        <v>1276</v>
      </c>
      <c r="D28" s="1710"/>
      <c r="E28" s="1709" t="s">
        <v>1206</v>
      </c>
      <c r="F28" s="1710"/>
      <c r="G28" s="1711" t="s">
        <v>1185</v>
      </c>
      <c r="H28" s="1712"/>
      <c r="I28" s="84"/>
    </row>
    <row r="29" spans="2:9" s="9" customFormat="1">
      <c r="B29" s="89">
        <v>22</v>
      </c>
      <c r="C29" s="1709"/>
      <c r="D29" s="1710"/>
      <c r="E29" s="1709"/>
      <c r="F29" s="1710"/>
      <c r="G29" s="1711"/>
      <c r="H29" s="1712"/>
      <c r="I29" s="84"/>
    </row>
    <row r="30" spans="2:9" s="9" customFormat="1">
      <c r="B30" s="89">
        <v>23</v>
      </c>
      <c r="C30" s="1701"/>
      <c r="D30" s="1702"/>
      <c r="E30" s="1701"/>
      <c r="F30" s="1702"/>
      <c r="G30" s="1661"/>
      <c r="H30" s="1645"/>
      <c r="I30" s="84"/>
    </row>
    <row r="31" spans="2:9" s="9" customFormat="1">
      <c r="B31" s="89">
        <v>24</v>
      </c>
      <c r="C31" s="1701"/>
      <c r="D31" s="1702"/>
      <c r="E31" s="1701"/>
      <c r="F31" s="1702"/>
      <c r="G31" s="1661"/>
      <c r="H31" s="1645"/>
      <c r="I31" s="84"/>
    </row>
    <row r="32" spans="2:9" s="9" customFormat="1">
      <c r="B32" s="89">
        <v>25</v>
      </c>
      <c r="C32" s="1701"/>
      <c r="D32" s="1702"/>
      <c r="E32" s="1701"/>
      <c r="F32" s="1702"/>
      <c r="G32" s="1661"/>
      <c r="H32" s="1645"/>
      <c r="I32" s="84"/>
    </row>
    <row r="33" spans="2:9" s="9" customFormat="1">
      <c r="B33" s="89">
        <v>26</v>
      </c>
      <c r="C33" s="1701"/>
      <c r="D33" s="1702"/>
      <c r="E33" s="1701"/>
      <c r="F33" s="1702"/>
      <c r="G33" s="1661"/>
      <c r="H33" s="1645"/>
      <c r="I33" s="84"/>
    </row>
    <row r="34" spans="2:9" s="9" customFormat="1">
      <c r="B34" s="89">
        <v>27</v>
      </c>
      <c r="C34" s="1701"/>
      <c r="D34" s="1702"/>
      <c r="E34" s="1701"/>
      <c r="F34" s="1702"/>
      <c r="G34" s="1661"/>
      <c r="H34" s="1645"/>
      <c r="I34" s="24"/>
    </row>
    <row r="35" spans="2:9" s="9" customFormat="1" ht="15.75" customHeight="1" thickBot="1">
      <c r="B35" s="89">
        <v>28</v>
      </c>
      <c r="C35" s="1713"/>
      <c r="D35" s="1714"/>
      <c r="E35" s="1713"/>
      <c r="F35" s="1714"/>
      <c r="G35" s="1661"/>
      <c r="H35" s="1645"/>
      <c r="I35" s="84"/>
    </row>
    <row r="36" spans="2:9" s="9" customFormat="1">
      <c r="B36" s="119"/>
      <c r="C36" s="1695" t="s">
        <v>917</v>
      </c>
      <c r="D36" s="1695"/>
      <c r="E36" s="1695"/>
      <c r="F36" s="1695"/>
      <c r="G36" s="1695"/>
      <c r="H36" s="1696"/>
      <c r="I36" s="84"/>
    </row>
    <row r="37" spans="2:9" s="9" customFormat="1" ht="13.5" thickBot="1">
      <c r="B37" s="120"/>
      <c r="C37" s="1697"/>
      <c r="D37" s="1697"/>
      <c r="E37" s="1697"/>
      <c r="F37" s="1697"/>
      <c r="G37" s="1697"/>
      <c r="H37" s="1698"/>
      <c r="I37" s="84"/>
    </row>
    <row r="38" spans="2:9" s="9" customFormat="1" ht="13.5" thickTop="1">
      <c r="B38" s="89"/>
      <c r="C38" s="1687" t="s">
        <v>711</v>
      </c>
      <c r="D38" s="1699"/>
      <c r="E38" s="1687" t="s">
        <v>915</v>
      </c>
      <c r="F38" s="1699"/>
      <c r="G38" s="1687" t="s">
        <v>916</v>
      </c>
      <c r="H38" s="1688"/>
      <c r="I38" s="84"/>
    </row>
    <row r="39" spans="2:9" s="9" customFormat="1" ht="13.5" thickBot="1">
      <c r="B39" s="89"/>
      <c r="C39" s="1689"/>
      <c r="D39" s="1700"/>
      <c r="E39" s="1689"/>
      <c r="F39" s="1700"/>
      <c r="G39" s="1689"/>
      <c r="H39" s="1690"/>
      <c r="I39" s="84"/>
    </row>
    <row r="40" spans="2:9" s="9" customFormat="1" ht="15" customHeight="1">
      <c r="B40" s="89">
        <v>29</v>
      </c>
      <c r="C40" s="1709" t="s">
        <v>1277</v>
      </c>
      <c r="D40" s="1710"/>
      <c r="E40" s="1709" t="s">
        <v>1207</v>
      </c>
      <c r="F40" s="1710"/>
      <c r="G40" s="1711" t="s">
        <v>1185</v>
      </c>
      <c r="H40" s="1712"/>
      <c r="I40" s="84"/>
    </row>
    <row r="41" spans="2:9" s="9" customFormat="1" ht="15" customHeight="1">
      <c r="B41" s="89">
        <v>30</v>
      </c>
      <c r="C41" s="1701" t="s">
        <v>1208</v>
      </c>
      <c r="D41" s="1702"/>
      <c r="E41" s="1701" t="s">
        <v>1207</v>
      </c>
      <c r="F41" s="1702"/>
      <c r="G41" s="1711" t="s">
        <v>1185</v>
      </c>
      <c r="H41" s="1712"/>
      <c r="I41" s="84"/>
    </row>
    <row r="42" spans="2:9" s="9" customFormat="1">
      <c r="B42" s="89">
        <v>31</v>
      </c>
      <c r="C42" s="1701" t="s">
        <v>1278</v>
      </c>
      <c r="D42" s="1702"/>
      <c r="E42" s="1701"/>
      <c r="F42" s="1702"/>
      <c r="G42" s="1711"/>
      <c r="H42" s="1712"/>
      <c r="I42" s="88"/>
    </row>
    <row r="43" spans="2:9" s="9" customFormat="1">
      <c r="B43" s="89">
        <v>32</v>
      </c>
      <c r="C43" s="1701"/>
      <c r="D43" s="1702"/>
      <c r="E43" s="1701"/>
      <c r="F43" s="1702"/>
      <c r="G43" s="1701"/>
      <c r="H43" s="1715"/>
    </row>
    <row r="44" spans="2:9" s="9" customFormat="1">
      <c r="B44" s="89">
        <v>33</v>
      </c>
      <c r="C44" s="1701"/>
      <c r="D44" s="1702"/>
      <c r="E44" s="1701"/>
      <c r="F44" s="1702"/>
      <c r="G44" s="1701"/>
      <c r="H44" s="1715"/>
    </row>
    <row r="45" spans="2:9" s="9" customFormat="1">
      <c r="B45" s="89">
        <v>34</v>
      </c>
      <c r="C45" s="1701"/>
      <c r="D45" s="1702"/>
      <c r="E45" s="1701"/>
      <c r="F45" s="1702"/>
      <c r="G45" s="1701"/>
      <c r="H45" s="1715"/>
    </row>
    <row r="46" spans="2:9" s="9" customFormat="1">
      <c r="B46" s="89">
        <v>35</v>
      </c>
      <c r="C46" s="1701"/>
      <c r="D46" s="1702"/>
      <c r="E46" s="1701"/>
      <c r="F46" s="1702"/>
      <c r="G46" s="1701"/>
      <c r="H46" s="1715"/>
    </row>
    <row r="47" spans="2:9" s="9" customFormat="1">
      <c r="B47" s="89">
        <v>36</v>
      </c>
      <c r="C47" s="1701"/>
      <c r="D47" s="1702"/>
      <c r="E47" s="1701"/>
      <c r="F47" s="1702"/>
      <c r="G47" s="1701"/>
      <c r="H47" s="1715"/>
    </row>
    <row r="48" spans="2:9" s="9" customFormat="1" ht="15.75" customHeight="1" thickBot="1">
      <c r="B48" s="91">
        <v>37</v>
      </c>
      <c r="C48" s="1728"/>
      <c r="D48" s="1729"/>
      <c r="E48" s="1210"/>
      <c r="F48" s="1211"/>
      <c r="G48" s="1210"/>
      <c r="H48" s="1212"/>
    </row>
    <row r="49" spans="2:8" s="9" customFormat="1" ht="15.75" customHeight="1" thickTop="1">
      <c r="B49" s="1725"/>
      <c r="C49" s="1726"/>
      <c r="D49" s="1726"/>
      <c r="E49" s="1726"/>
      <c r="F49" s="1726"/>
      <c r="G49" s="1726"/>
      <c r="H49" s="1727"/>
    </row>
    <row r="50" spans="2:8" s="9" customFormat="1" ht="15" customHeight="1">
      <c r="B50" s="1716"/>
      <c r="C50" s="1717"/>
      <c r="D50" s="1717"/>
      <c r="E50" s="1717"/>
      <c r="F50" s="1717"/>
      <c r="G50" s="1717"/>
      <c r="H50" s="1718"/>
    </row>
    <row r="51" spans="2:8" s="9" customFormat="1">
      <c r="B51" s="1716"/>
      <c r="C51" s="1717"/>
      <c r="D51" s="1717"/>
      <c r="E51" s="1717"/>
      <c r="F51" s="1717"/>
      <c r="G51" s="1717"/>
      <c r="H51" s="1718"/>
    </row>
    <row r="52" spans="2:8" s="9" customFormat="1">
      <c r="B52" s="1716"/>
      <c r="C52" s="1717"/>
      <c r="D52" s="1717"/>
      <c r="E52" s="1717"/>
      <c r="F52" s="1717"/>
      <c r="G52" s="1717"/>
      <c r="H52" s="1718"/>
    </row>
    <row r="53" spans="2:8" s="9" customFormat="1">
      <c r="B53" s="1716"/>
      <c r="C53" s="1717"/>
      <c r="D53" s="1717"/>
      <c r="E53" s="1717"/>
      <c r="F53" s="1717"/>
      <c r="G53" s="1717"/>
      <c r="H53" s="1718"/>
    </row>
    <row r="54" spans="2:8" s="9" customFormat="1">
      <c r="B54" s="1716"/>
      <c r="C54" s="1717"/>
      <c r="D54" s="1717"/>
      <c r="E54" s="1717"/>
      <c r="F54" s="1717"/>
      <c r="G54" s="1717"/>
      <c r="H54" s="1718"/>
    </row>
    <row r="55" spans="2:8" s="9" customFormat="1">
      <c r="B55" s="1716"/>
      <c r="C55" s="1717"/>
      <c r="D55" s="1717"/>
      <c r="E55" s="1717"/>
      <c r="F55" s="1717"/>
      <c r="G55" s="1717"/>
      <c r="H55" s="1718"/>
    </row>
    <row r="56" spans="2:8" s="9" customFormat="1">
      <c r="B56" s="1716"/>
      <c r="C56" s="1717"/>
      <c r="D56" s="1717"/>
      <c r="E56" s="1717"/>
      <c r="F56" s="1717"/>
      <c r="G56" s="1717"/>
      <c r="H56" s="1718"/>
    </row>
    <row r="57" spans="2:8" s="9" customFormat="1">
      <c r="B57" s="1716"/>
      <c r="C57" s="1717"/>
      <c r="D57" s="1717"/>
      <c r="E57" s="1717"/>
      <c r="F57" s="1717"/>
      <c r="G57" s="1717"/>
      <c r="H57" s="1718"/>
    </row>
    <row r="58" spans="2:8" ht="13.5" thickBot="1">
      <c r="B58" s="1213"/>
      <c r="C58" s="1214"/>
      <c r="D58" s="1214"/>
      <c r="E58" s="1214"/>
      <c r="F58" s="1214"/>
      <c r="G58" s="1214"/>
      <c r="H58" s="1215"/>
    </row>
    <row r="59" spans="2:8" ht="13.5" thickTop="1"/>
  </sheetData>
  <mergeCells count="92">
    <mergeCell ref="D4:H4"/>
    <mergeCell ref="G11:H11"/>
    <mergeCell ref="D15:H15"/>
    <mergeCell ref="C17:H17"/>
    <mergeCell ref="C6:H6"/>
    <mergeCell ref="C7:H7"/>
    <mergeCell ref="C8:H8"/>
    <mergeCell ref="C9:H9"/>
    <mergeCell ref="B57:H57"/>
    <mergeCell ref="C12:H12"/>
    <mergeCell ref="C13:H13"/>
    <mergeCell ref="C14:H14"/>
    <mergeCell ref="C18:H18"/>
    <mergeCell ref="C19:H19"/>
    <mergeCell ref="C20:H20"/>
    <mergeCell ref="E21:H21"/>
    <mergeCell ref="B52:H52"/>
    <mergeCell ref="B54:H54"/>
    <mergeCell ref="B55:H55"/>
    <mergeCell ref="G47:H47"/>
    <mergeCell ref="B49:H49"/>
    <mergeCell ref="B50:H50"/>
    <mergeCell ref="B51:H51"/>
    <mergeCell ref="C48:D48"/>
    <mergeCell ref="G45:H45"/>
    <mergeCell ref="G46:H46"/>
    <mergeCell ref="B53:H53"/>
    <mergeCell ref="B56:H56"/>
    <mergeCell ref="E45:F45"/>
    <mergeCell ref="E46:F46"/>
    <mergeCell ref="E47:F47"/>
    <mergeCell ref="C45:D45"/>
    <mergeCell ref="C46:D46"/>
    <mergeCell ref="C47:D47"/>
    <mergeCell ref="E43:F43"/>
    <mergeCell ref="G43:H43"/>
    <mergeCell ref="C43:D43"/>
    <mergeCell ref="C44:D44"/>
    <mergeCell ref="G44:H44"/>
    <mergeCell ref="E44:F44"/>
    <mergeCell ref="C42:D42"/>
    <mergeCell ref="G40:H40"/>
    <mergeCell ref="G41:H41"/>
    <mergeCell ref="G42:H42"/>
    <mergeCell ref="C35:D35"/>
    <mergeCell ref="E35:F35"/>
    <mergeCell ref="E40:F40"/>
    <mergeCell ref="E41:F41"/>
    <mergeCell ref="E42:F42"/>
    <mergeCell ref="G27:H27"/>
    <mergeCell ref="G30:H30"/>
    <mergeCell ref="G35:H35"/>
    <mergeCell ref="C40:D40"/>
    <mergeCell ref="C41:D41"/>
    <mergeCell ref="E28:F28"/>
    <mergeCell ref="E29:F29"/>
    <mergeCell ref="C28:D28"/>
    <mergeCell ref="C29:D29"/>
    <mergeCell ref="G28:H28"/>
    <mergeCell ref="G29:H29"/>
    <mergeCell ref="C1:E1"/>
    <mergeCell ref="C16:G16"/>
    <mergeCell ref="C21:D21"/>
    <mergeCell ref="E38:F39"/>
    <mergeCell ref="C25:D26"/>
    <mergeCell ref="C36:H37"/>
    <mergeCell ref="C27:D27"/>
    <mergeCell ref="C30:D30"/>
    <mergeCell ref="E33:F33"/>
    <mergeCell ref="E34:F34"/>
    <mergeCell ref="C31:D31"/>
    <mergeCell ref="C32:D32"/>
    <mergeCell ref="C33:D33"/>
    <mergeCell ref="C34:D34"/>
    <mergeCell ref="G31:H31"/>
    <mergeCell ref="G32:H32"/>
    <mergeCell ref="B2:B3"/>
    <mergeCell ref="C2:H3"/>
    <mergeCell ref="G38:H39"/>
    <mergeCell ref="C5:G5"/>
    <mergeCell ref="C11:F11"/>
    <mergeCell ref="C22:E22"/>
    <mergeCell ref="C23:H24"/>
    <mergeCell ref="C38:D39"/>
    <mergeCell ref="G25:H26"/>
    <mergeCell ref="E25:F26"/>
    <mergeCell ref="E27:F27"/>
    <mergeCell ref="E30:F30"/>
    <mergeCell ref="E31:F31"/>
    <mergeCell ref="E32:F32"/>
    <mergeCell ref="G33:H33"/>
    <mergeCell ref="G34:H34"/>
  </mergeCells>
  <phoneticPr fontId="0" type="noConversion"/>
  <hyperlinks>
    <hyperlink ref="F10" r:id="rId1" xr:uid="{00000000-0004-0000-0900-000000000000}"/>
  </hyperlinks>
  <printOptions horizontalCentered="1" verticalCentered="1"/>
  <pageMargins left="0.25" right="0.25" top="0.25" bottom="0.3" header="0" footer="0.25"/>
  <pageSetup scale="89" orientation="portrait" r:id="rId2"/>
  <headerFooter alignWithMargins="0">
    <oddFooter>&amp;C&amp;"Times New Roman,Regular"E-4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G59"/>
  <sheetViews>
    <sheetView showGridLines="0" showOutlineSymbols="0" zoomScale="87" zoomScaleNormal="87" workbookViewId="0">
      <selection activeCell="B12" sqref="B12:F17"/>
    </sheetView>
  </sheetViews>
  <sheetFormatPr defaultColWidth="9.6640625" defaultRowHeight="12.75"/>
  <cols>
    <col min="1" max="1" width="4.21875" style="2" customWidth="1"/>
    <col min="2" max="2" width="9.6640625" style="2" customWidth="1"/>
    <col min="3" max="3" width="8.44140625" style="2" customWidth="1"/>
    <col min="4" max="4" width="29.5546875" style="2" customWidth="1"/>
    <col min="5" max="5" width="11" style="2" customWidth="1"/>
    <col min="6" max="6" width="29" style="2" customWidth="1"/>
    <col min="7" max="7" width="2.5546875" style="2" customWidth="1"/>
    <col min="8" max="16384" width="9.6640625" style="2"/>
  </cols>
  <sheetData>
    <row r="1" spans="2:7" s="9" customFormat="1" ht="13.5" thickBot="1">
      <c r="B1" s="9" t="s">
        <v>958</v>
      </c>
      <c r="C1" s="1703" t="str">
        <f>+'E-2'!C1:D1</f>
        <v>Southwest Harbor Water &amp; Sewer District</v>
      </c>
      <c r="D1" s="1703"/>
      <c r="E1" s="9" t="s">
        <v>959</v>
      </c>
      <c r="F1" s="504">
        <f>+'E-2'!F1</f>
        <v>43100</v>
      </c>
    </row>
    <row r="2" spans="2:7" ht="15.75" customHeight="1" thickTop="1">
      <c r="B2" s="1734" t="s">
        <v>918</v>
      </c>
      <c r="C2" s="1735"/>
      <c r="D2" s="1735"/>
      <c r="E2" s="1735"/>
      <c r="F2" s="1736"/>
      <c r="G2" s="3"/>
    </row>
    <row r="3" spans="2:7" ht="18.75" customHeight="1" thickBot="1">
      <c r="B3" s="1737"/>
      <c r="C3" s="1738"/>
      <c r="D3" s="1738"/>
      <c r="E3" s="1738"/>
      <c r="F3" s="1739"/>
      <c r="G3" s="3"/>
    </row>
    <row r="4" spans="2:7" s="9" customFormat="1" ht="15.75" customHeight="1" thickTop="1">
      <c r="B4" s="1740" t="s">
        <v>919</v>
      </c>
      <c r="C4" s="1741"/>
      <c r="D4" s="1741"/>
      <c r="E4" s="1741"/>
      <c r="F4" s="1742"/>
      <c r="G4" s="84"/>
    </row>
    <row r="5" spans="2:7" s="9" customFormat="1">
      <c r="B5" s="83"/>
      <c r="C5" s="49" t="s">
        <v>991</v>
      </c>
      <c r="D5" s="49"/>
      <c r="E5" s="75"/>
      <c r="F5" s="85"/>
      <c r="G5" s="84"/>
    </row>
    <row r="6" spans="2:7" s="9" customFormat="1">
      <c r="B6" s="83"/>
      <c r="C6" s="49" t="s">
        <v>990</v>
      </c>
      <c r="D6" s="75"/>
      <c r="E6" s="75"/>
      <c r="F6" s="85"/>
      <c r="G6" s="84"/>
    </row>
    <row r="7" spans="2:7" s="9" customFormat="1">
      <c r="B7" s="83"/>
      <c r="C7" s="49" t="s">
        <v>989</v>
      </c>
      <c r="D7" s="49"/>
      <c r="E7" s="75"/>
      <c r="F7" s="31"/>
      <c r="G7" s="84"/>
    </row>
    <row r="8" spans="2:7" s="9" customFormat="1">
      <c r="B8" s="83"/>
      <c r="C8" s="49" t="s">
        <v>992</v>
      </c>
      <c r="D8" s="29"/>
      <c r="E8" s="29"/>
      <c r="F8" s="31"/>
      <c r="G8" s="84"/>
    </row>
    <row r="9" spans="2:7" s="9" customFormat="1">
      <c r="B9" s="83"/>
      <c r="C9" s="81" t="s">
        <v>993</v>
      </c>
      <c r="D9" s="81"/>
      <c r="E9" s="81"/>
      <c r="F9" s="50"/>
      <c r="G9" s="84"/>
    </row>
    <row r="10" spans="2:7" s="9" customFormat="1">
      <c r="B10" s="83"/>
      <c r="C10" s="81" t="s">
        <v>994</v>
      </c>
      <c r="D10" s="81"/>
      <c r="E10" s="78"/>
      <c r="F10" s="31"/>
      <c r="G10" s="84"/>
    </row>
    <row r="11" spans="2:7" s="9" customFormat="1">
      <c r="B11" s="83"/>
      <c r="C11" s="81"/>
      <c r="D11" s="86"/>
      <c r="E11" s="86"/>
      <c r="F11" s="87"/>
      <c r="G11" s="84"/>
    </row>
    <row r="12" spans="2:7" s="9" customFormat="1" ht="15">
      <c r="B12" s="1743" t="s">
        <v>1209</v>
      </c>
      <c r="C12" s="1744"/>
      <c r="D12" s="1744"/>
      <c r="E12" s="1744"/>
      <c r="F12" s="1745"/>
      <c r="G12" s="84"/>
    </row>
    <row r="13" spans="2:7" s="9" customFormat="1" ht="15">
      <c r="B13" s="1749" t="s">
        <v>1210</v>
      </c>
      <c r="C13" s="1744"/>
      <c r="D13" s="1744"/>
      <c r="E13" s="1744"/>
      <c r="F13" s="1745"/>
      <c r="G13" s="84"/>
    </row>
    <row r="14" spans="2:7" s="9" customFormat="1" ht="15">
      <c r="B14" s="1749" t="s">
        <v>1211</v>
      </c>
      <c r="C14" s="1744"/>
      <c r="D14" s="1744"/>
      <c r="E14" s="1744"/>
      <c r="F14" s="1745"/>
      <c r="G14" s="84"/>
    </row>
    <row r="15" spans="2:7" s="9" customFormat="1" ht="15">
      <c r="B15" s="1749" t="s">
        <v>1212</v>
      </c>
      <c r="C15" s="1744"/>
      <c r="D15" s="1744"/>
      <c r="E15" s="1744"/>
      <c r="F15" s="1745"/>
      <c r="G15" s="84"/>
    </row>
    <row r="16" spans="2:7" s="9" customFormat="1" ht="15">
      <c r="B16" s="1749" t="s">
        <v>1213</v>
      </c>
      <c r="C16" s="1744"/>
      <c r="D16" s="1744"/>
      <c r="E16" s="1744"/>
      <c r="F16" s="1745"/>
      <c r="G16" s="84"/>
    </row>
    <row r="17" spans="2:7" s="9" customFormat="1" ht="15">
      <c r="B17" s="1749" t="s">
        <v>1214</v>
      </c>
      <c r="C17" s="1744"/>
      <c r="D17" s="1744"/>
      <c r="E17" s="1744"/>
      <c r="F17" s="1745"/>
      <c r="G17" s="84"/>
    </row>
    <row r="18" spans="2:7" s="9" customFormat="1" ht="15">
      <c r="B18" s="1746"/>
      <c r="C18" s="1747"/>
      <c r="D18" s="1747"/>
      <c r="E18" s="1747"/>
      <c r="F18" s="1748"/>
      <c r="G18" s="84"/>
    </row>
    <row r="19" spans="2:7" s="9" customFormat="1" ht="15">
      <c r="B19" s="1746"/>
      <c r="C19" s="1747"/>
      <c r="D19" s="1747"/>
      <c r="E19" s="1747"/>
      <c r="F19" s="1748"/>
      <c r="G19" s="84"/>
    </row>
    <row r="20" spans="2:7" s="9" customFormat="1" ht="15">
      <c r="B20" s="1746"/>
      <c r="C20" s="1747"/>
      <c r="D20" s="1747"/>
      <c r="E20" s="1747"/>
      <c r="F20" s="1748"/>
      <c r="G20" s="84"/>
    </row>
    <row r="21" spans="2:7" s="9" customFormat="1" ht="15">
      <c r="B21" s="1746"/>
      <c r="C21" s="1747"/>
      <c r="D21" s="1747"/>
      <c r="E21" s="1747"/>
      <c r="F21" s="1748"/>
      <c r="G21" s="84"/>
    </row>
    <row r="22" spans="2:7" s="9" customFormat="1" ht="15">
      <c r="B22" s="1746"/>
      <c r="C22" s="1747"/>
      <c r="D22" s="1747"/>
      <c r="E22" s="1747"/>
      <c r="F22" s="1748"/>
      <c r="G22" s="84"/>
    </row>
    <row r="23" spans="2:7" s="9" customFormat="1" ht="15">
      <c r="B23" s="1746"/>
      <c r="C23" s="1747"/>
      <c r="D23" s="1747"/>
      <c r="E23" s="1747"/>
      <c r="F23" s="1748"/>
      <c r="G23" s="84"/>
    </row>
    <row r="24" spans="2:7" s="9" customFormat="1" ht="15">
      <c r="B24" s="1746"/>
      <c r="C24" s="1747"/>
      <c r="D24" s="1747"/>
      <c r="E24" s="1747"/>
      <c r="F24" s="1748"/>
      <c r="G24" s="84"/>
    </row>
    <row r="25" spans="2:7" s="9" customFormat="1" ht="15">
      <c r="B25" s="1746"/>
      <c r="C25" s="1747"/>
      <c r="D25" s="1747"/>
      <c r="E25" s="1747"/>
      <c r="F25" s="1748"/>
      <c r="G25" s="84"/>
    </row>
    <row r="26" spans="2:7" s="9" customFormat="1" ht="15">
      <c r="B26" s="1746"/>
      <c r="C26" s="1747"/>
      <c r="D26" s="1747"/>
      <c r="E26" s="1747"/>
      <c r="F26" s="1748"/>
      <c r="G26" s="84"/>
    </row>
    <row r="27" spans="2:7" s="9" customFormat="1" ht="15">
      <c r="B27" s="1746"/>
      <c r="C27" s="1747"/>
      <c r="D27" s="1747"/>
      <c r="E27" s="1747"/>
      <c r="F27" s="1748"/>
      <c r="G27" s="84"/>
    </row>
    <row r="28" spans="2:7" s="9" customFormat="1" ht="15">
      <c r="B28" s="1746"/>
      <c r="C28" s="1747"/>
      <c r="D28" s="1747"/>
      <c r="E28" s="1747"/>
      <c r="F28" s="1748"/>
      <c r="G28" s="84"/>
    </row>
    <row r="29" spans="2:7" s="9" customFormat="1" ht="15">
      <c r="B29" s="1746"/>
      <c r="C29" s="1747"/>
      <c r="D29" s="1747"/>
      <c r="E29" s="1747"/>
      <c r="F29" s="1748"/>
      <c r="G29" s="84"/>
    </row>
    <row r="30" spans="2:7" s="9" customFormat="1" ht="15">
      <c r="B30" s="1746"/>
      <c r="C30" s="1747"/>
      <c r="D30" s="1747"/>
      <c r="E30" s="1747"/>
      <c r="F30" s="1748"/>
      <c r="G30" s="84"/>
    </row>
    <row r="31" spans="2:7" s="9" customFormat="1" ht="15">
      <c r="B31" s="1746"/>
      <c r="C31" s="1747"/>
      <c r="D31" s="1747"/>
      <c r="E31" s="1747"/>
      <c r="F31" s="1748"/>
      <c r="G31" s="84"/>
    </row>
    <row r="32" spans="2:7" s="9" customFormat="1" ht="15">
      <c r="B32" s="1746"/>
      <c r="C32" s="1747"/>
      <c r="D32" s="1747"/>
      <c r="E32" s="1747"/>
      <c r="F32" s="1748"/>
      <c r="G32" s="84"/>
    </row>
    <row r="33" spans="2:7" s="9" customFormat="1" ht="15">
      <c r="B33" s="1746"/>
      <c r="C33" s="1747"/>
      <c r="D33" s="1747"/>
      <c r="E33" s="1747"/>
      <c r="F33" s="1748"/>
      <c r="G33" s="84"/>
    </row>
    <row r="34" spans="2:7" s="9" customFormat="1" ht="15">
      <c r="B34" s="1746"/>
      <c r="C34" s="1747"/>
      <c r="D34" s="1747"/>
      <c r="E34" s="1747"/>
      <c r="F34" s="1748"/>
      <c r="G34" s="24"/>
    </row>
    <row r="35" spans="2:7" s="9" customFormat="1" ht="15">
      <c r="B35" s="1746"/>
      <c r="C35" s="1747"/>
      <c r="D35" s="1747"/>
      <c r="E35" s="1747"/>
      <c r="F35" s="1748"/>
      <c r="G35" s="84"/>
    </row>
    <row r="36" spans="2:7" s="9" customFormat="1" ht="15">
      <c r="B36" s="1746"/>
      <c r="C36" s="1747"/>
      <c r="D36" s="1747"/>
      <c r="E36" s="1747"/>
      <c r="F36" s="1748"/>
      <c r="G36" s="84"/>
    </row>
    <row r="37" spans="2:7" s="9" customFormat="1" ht="15">
      <c r="B37" s="1746"/>
      <c r="C37" s="1747"/>
      <c r="D37" s="1747"/>
      <c r="E37" s="1747"/>
      <c r="F37" s="1748"/>
      <c r="G37" s="84"/>
    </row>
    <row r="38" spans="2:7" s="9" customFormat="1" ht="15">
      <c r="B38" s="1746"/>
      <c r="C38" s="1747"/>
      <c r="D38" s="1747"/>
      <c r="E38" s="1747"/>
      <c r="F38" s="1748"/>
      <c r="G38" s="84"/>
    </row>
    <row r="39" spans="2:7" s="9" customFormat="1" ht="15">
      <c r="B39" s="1746"/>
      <c r="C39" s="1747"/>
      <c r="D39" s="1747"/>
      <c r="E39" s="1747"/>
      <c r="F39" s="1748"/>
      <c r="G39" s="84"/>
    </row>
    <row r="40" spans="2:7" s="9" customFormat="1" ht="15">
      <c r="B40" s="1746"/>
      <c r="C40" s="1747"/>
      <c r="D40" s="1747"/>
      <c r="E40" s="1747"/>
      <c r="F40" s="1748"/>
      <c r="G40" s="84"/>
    </row>
    <row r="41" spans="2:7" s="9" customFormat="1" ht="15">
      <c r="B41" s="1746"/>
      <c r="C41" s="1747"/>
      <c r="D41" s="1747"/>
      <c r="E41" s="1747"/>
      <c r="F41" s="1748"/>
      <c r="G41" s="84"/>
    </row>
    <row r="42" spans="2:7" s="9" customFormat="1" ht="15">
      <c r="B42" s="1746"/>
      <c r="C42" s="1747"/>
      <c r="D42" s="1747"/>
      <c r="E42" s="1747"/>
      <c r="F42" s="1750"/>
      <c r="G42" s="88"/>
    </row>
    <row r="43" spans="2:7" s="9" customFormat="1" ht="15">
      <c r="B43" s="1746"/>
      <c r="C43" s="1747"/>
      <c r="D43" s="1747"/>
      <c r="E43" s="1747"/>
      <c r="F43" s="1750"/>
    </row>
    <row r="44" spans="2:7" s="9" customFormat="1" ht="15">
      <c r="B44" s="1746"/>
      <c r="C44" s="1747"/>
      <c r="D44" s="1747"/>
      <c r="E44" s="1747"/>
      <c r="F44" s="1750"/>
    </row>
    <row r="45" spans="2:7" s="9" customFormat="1" ht="15">
      <c r="B45" s="1746"/>
      <c r="C45" s="1747"/>
      <c r="D45" s="1747"/>
      <c r="E45" s="1747"/>
      <c r="F45" s="1750"/>
    </row>
    <row r="46" spans="2:7" s="9" customFormat="1" ht="15">
      <c r="B46" s="1746"/>
      <c r="C46" s="1747"/>
      <c r="D46" s="1747"/>
      <c r="E46" s="1747"/>
      <c r="F46" s="1750"/>
    </row>
    <row r="47" spans="2:7" s="9" customFormat="1" ht="15">
      <c r="B47" s="1746"/>
      <c r="C47" s="1747"/>
      <c r="D47" s="1747"/>
      <c r="E47" s="1747"/>
      <c r="F47" s="1750"/>
    </row>
    <row r="48" spans="2:7" s="9" customFormat="1" ht="15">
      <c r="B48" s="1746"/>
      <c r="C48" s="1747"/>
      <c r="D48" s="1747"/>
      <c r="E48" s="1747"/>
      <c r="F48" s="1750"/>
    </row>
    <row r="49" spans="2:6" s="9" customFormat="1" ht="15">
      <c r="B49" s="1746"/>
      <c r="C49" s="1747"/>
      <c r="D49" s="1747"/>
      <c r="E49" s="1747"/>
      <c r="F49" s="1750"/>
    </row>
    <row r="50" spans="2:6" s="9" customFormat="1" ht="15">
      <c r="B50" s="1746"/>
      <c r="C50" s="1747"/>
      <c r="D50" s="1747"/>
      <c r="E50" s="1747"/>
      <c r="F50" s="1750"/>
    </row>
    <row r="51" spans="2:6" s="9" customFormat="1" ht="15">
      <c r="B51" s="1746"/>
      <c r="C51" s="1747"/>
      <c r="D51" s="1747"/>
      <c r="E51" s="1747"/>
      <c r="F51" s="1750"/>
    </row>
    <row r="52" spans="2:6" s="9" customFormat="1" ht="15">
      <c r="B52" s="1746"/>
      <c r="C52" s="1747"/>
      <c r="D52" s="1747"/>
      <c r="E52" s="1747"/>
      <c r="F52" s="1750"/>
    </row>
    <row r="53" spans="2:6" s="9" customFormat="1" ht="15">
      <c r="B53" s="1746"/>
      <c r="C53" s="1747"/>
      <c r="D53" s="1747"/>
      <c r="E53" s="1747"/>
      <c r="F53" s="1750"/>
    </row>
    <row r="54" spans="2:6" s="9" customFormat="1" ht="15">
      <c r="B54" s="1746"/>
      <c r="C54" s="1747"/>
      <c r="D54" s="1747"/>
      <c r="E54" s="1747"/>
      <c r="F54" s="1750"/>
    </row>
    <row r="55" spans="2:6" s="9" customFormat="1" ht="15">
      <c r="B55" s="1746"/>
      <c r="C55" s="1747"/>
      <c r="D55" s="1747"/>
      <c r="E55" s="1747"/>
      <c r="F55" s="1750"/>
    </row>
    <row r="56" spans="2:6" s="9" customFormat="1" ht="15">
      <c r="B56" s="1751"/>
      <c r="C56" s="1747"/>
      <c r="D56" s="1747"/>
      <c r="E56" s="1747"/>
      <c r="F56" s="1750"/>
    </row>
    <row r="57" spans="2:6" s="9" customFormat="1" ht="15">
      <c r="B57" s="1751"/>
      <c r="C57" s="1747"/>
      <c r="D57" s="1747"/>
      <c r="E57" s="1747"/>
      <c r="F57" s="1750"/>
    </row>
    <row r="58" spans="2:6" ht="15.75" thickBot="1">
      <c r="B58" s="1752"/>
      <c r="C58" s="1753"/>
      <c r="D58" s="1753"/>
      <c r="E58" s="1753"/>
      <c r="F58" s="1754"/>
    </row>
    <row r="59" spans="2:6" ht="13.5" thickTop="1"/>
  </sheetData>
  <mergeCells count="50">
    <mergeCell ref="B57:F57"/>
    <mergeCell ref="B58:F58"/>
    <mergeCell ref="B53:F53"/>
    <mergeCell ref="B54:F54"/>
    <mergeCell ref="B55:F55"/>
    <mergeCell ref="B56:F56"/>
    <mergeCell ref="B49:F49"/>
    <mergeCell ref="B50:F50"/>
    <mergeCell ref="B51:F51"/>
    <mergeCell ref="B52:F52"/>
    <mergeCell ref="B45:F45"/>
    <mergeCell ref="B46:F46"/>
    <mergeCell ref="B47:F47"/>
    <mergeCell ref="B48:F48"/>
    <mergeCell ref="B41:F41"/>
    <mergeCell ref="B42:F42"/>
    <mergeCell ref="B43:F43"/>
    <mergeCell ref="B44:F44"/>
    <mergeCell ref="B37:F37"/>
    <mergeCell ref="B38:F38"/>
    <mergeCell ref="B39:F39"/>
    <mergeCell ref="B40:F40"/>
    <mergeCell ref="B33:F33"/>
    <mergeCell ref="B34:F34"/>
    <mergeCell ref="B35:F35"/>
    <mergeCell ref="B36:F36"/>
    <mergeCell ref="B29:F29"/>
    <mergeCell ref="B30:F30"/>
    <mergeCell ref="B31:F31"/>
    <mergeCell ref="B32:F32"/>
    <mergeCell ref="B25:F25"/>
    <mergeCell ref="B26:F26"/>
    <mergeCell ref="B27:F27"/>
    <mergeCell ref="B28:F28"/>
    <mergeCell ref="B21:F21"/>
    <mergeCell ref="B22:F22"/>
    <mergeCell ref="B23:F23"/>
    <mergeCell ref="B24:F24"/>
    <mergeCell ref="B19:F19"/>
    <mergeCell ref="B20:F20"/>
    <mergeCell ref="B17:F17"/>
    <mergeCell ref="B13:F13"/>
    <mergeCell ref="B14:F14"/>
    <mergeCell ref="B15:F15"/>
    <mergeCell ref="B16:F16"/>
    <mergeCell ref="B2:F3"/>
    <mergeCell ref="B4:F4"/>
    <mergeCell ref="C1:D1"/>
    <mergeCell ref="B12:F12"/>
    <mergeCell ref="B18:F18"/>
  </mergeCells>
  <phoneticPr fontId="0" type="noConversion"/>
  <printOptions horizontalCentered="1" verticalCentered="1"/>
  <pageMargins left="0.25" right="0.25" top="0.25" bottom="0.3" header="0" footer="0.25"/>
  <pageSetup scale="90" orientation="portrait" r:id="rId1"/>
  <headerFooter alignWithMargins="0">
    <oddFooter>&amp;C&amp;"Times New Roman,Regular"E-5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I57"/>
  <sheetViews>
    <sheetView showGridLines="0" showOutlineSymbols="0" topLeftCell="A21" zoomScale="87" zoomScaleNormal="87" workbookViewId="0">
      <selection activeCell="G37" sqref="G37:H37"/>
    </sheetView>
  </sheetViews>
  <sheetFormatPr defaultColWidth="9.6640625" defaultRowHeight="12.75"/>
  <cols>
    <col min="1" max="1" width="4.21875" style="2" customWidth="1"/>
    <col min="2" max="2" width="9.109375" style="2" customWidth="1"/>
    <col min="3" max="8" width="13.33203125" style="2" customWidth="1"/>
    <col min="9" max="9" width="2.5546875" style="2" customWidth="1"/>
    <col min="10" max="16384" width="9.6640625" style="2"/>
  </cols>
  <sheetData>
    <row r="1" spans="2:9" s="9" customFormat="1" ht="13.5" thickBot="1">
      <c r="B1" s="9" t="s">
        <v>958</v>
      </c>
      <c r="C1" s="1703" t="str">
        <f>+'E-2'!C1:D1</f>
        <v>Southwest Harbor Water &amp; Sewer District</v>
      </c>
      <c r="D1" s="1703"/>
      <c r="E1" s="1703"/>
      <c r="F1" s="9" t="s">
        <v>959</v>
      </c>
      <c r="G1" s="1760">
        <f>+'E-2'!F1</f>
        <v>43100</v>
      </c>
      <c r="H1" s="1760"/>
    </row>
    <row r="2" spans="2:9" ht="15.75" customHeight="1" thickTop="1">
      <c r="B2" s="1734" t="s">
        <v>920</v>
      </c>
      <c r="C2" s="1735"/>
      <c r="D2" s="1735"/>
      <c r="E2" s="1735"/>
      <c r="F2" s="1735"/>
      <c r="G2" s="1735"/>
      <c r="H2" s="1736"/>
      <c r="I2" s="3"/>
    </row>
    <row r="3" spans="2:9" ht="18.75" customHeight="1" thickBot="1">
      <c r="B3" s="1737"/>
      <c r="C3" s="1738"/>
      <c r="D3" s="1738"/>
      <c r="E3" s="1738"/>
      <c r="F3" s="1738"/>
      <c r="G3" s="1738"/>
      <c r="H3" s="1739"/>
      <c r="I3" s="3"/>
    </row>
    <row r="4" spans="2:9" s="9" customFormat="1" ht="15.75" customHeight="1" thickTop="1">
      <c r="B4" s="1761" t="s">
        <v>960</v>
      </c>
      <c r="C4" s="1763" t="s">
        <v>711</v>
      </c>
      <c r="D4" s="1764"/>
      <c r="E4" s="1764" t="s">
        <v>915</v>
      </c>
      <c r="F4" s="1764"/>
      <c r="G4" s="1764" t="s">
        <v>995</v>
      </c>
      <c r="H4" s="1767"/>
      <c r="I4" s="84"/>
    </row>
    <row r="5" spans="2:9" s="9" customFormat="1" ht="15" customHeight="1" thickBot="1">
      <c r="B5" s="1762"/>
      <c r="C5" s="1765"/>
      <c r="D5" s="1766"/>
      <c r="E5" s="1766"/>
      <c r="F5" s="1766"/>
      <c r="G5" s="1766"/>
      <c r="H5" s="1768"/>
      <c r="I5" s="84"/>
    </row>
    <row r="6" spans="2:9" s="9" customFormat="1" ht="13.5" thickTop="1">
      <c r="B6" s="89"/>
      <c r="C6" s="49"/>
      <c r="D6" s="136"/>
      <c r="E6" s="75"/>
      <c r="F6" s="137"/>
      <c r="G6" s="75"/>
      <c r="H6" s="85"/>
      <c r="I6" s="84"/>
    </row>
    <row r="7" spans="2:9" s="9" customFormat="1" ht="15">
      <c r="B7" s="89">
        <v>1</v>
      </c>
      <c r="C7" s="1769" t="s">
        <v>1275</v>
      </c>
      <c r="D7" s="1770"/>
      <c r="E7" s="1769" t="s">
        <v>1204</v>
      </c>
      <c r="F7" s="1770"/>
      <c r="G7" s="1772">
        <v>1400</v>
      </c>
      <c r="H7" s="1773"/>
      <c r="I7" s="84"/>
    </row>
    <row r="8" spans="2:9" s="9" customFormat="1" ht="15">
      <c r="B8" s="89">
        <v>2</v>
      </c>
      <c r="C8" s="1771" t="s">
        <v>1279</v>
      </c>
      <c r="D8" s="1756"/>
      <c r="E8" s="1771" t="s">
        <v>1206</v>
      </c>
      <c r="F8" s="1756"/>
      <c r="G8" s="1774">
        <v>1200</v>
      </c>
      <c r="H8" s="1775"/>
      <c r="I8" s="84"/>
    </row>
    <row r="9" spans="2:9" s="9" customFormat="1" ht="15">
      <c r="B9" s="89">
        <v>3</v>
      </c>
      <c r="C9" s="1755"/>
      <c r="D9" s="1756"/>
      <c r="E9" s="1755"/>
      <c r="F9" s="1756"/>
      <c r="G9" s="1774"/>
      <c r="H9" s="1775"/>
      <c r="I9" s="84"/>
    </row>
    <row r="10" spans="2:9" s="9" customFormat="1" ht="15">
      <c r="B10" s="89">
        <v>4</v>
      </c>
      <c r="C10" s="1757"/>
      <c r="D10" s="1758"/>
      <c r="E10" s="1757"/>
      <c r="F10" s="1758"/>
      <c r="G10" s="1757"/>
      <c r="H10" s="1748"/>
      <c r="I10" s="84"/>
    </row>
    <row r="11" spans="2:9" s="9" customFormat="1" ht="15">
      <c r="B11" s="89">
        <v>5</v>
      </c>
      <c r="C11" s="1757"/>
      <c r="D11" s="1758"/>
      <c r="E11" s="1757"/>
      <c r="F11" s="1758"/>
      <c r="G11" s="1757"/>
      <c r="H11" s="1748"/>
      <c r="I11" s="84"/>
    </row>
    <row r="12" spans="2:9" s="9" customFormat="1" ht="15">
      <c r="B12" s="89">
        <v>6</v>
      </c>
      <c r="C12" s="1759"/>
      <c r="D12" s="1758"/>
      <c r="E12" s="1759"/>
      <c r="F12" s="1758"/>
      <c r="G12" s="1759"/>
      <c r="H12" s="1748"/>
      <c r="I12" s="84"/>
    </row>
    <row r="13" spans="2:9" s="9" customFormat="1" ht="15">
      <c r="B13" s="89">
        <v>7</v>
      </c>
      <c r="C13" s="1759"/>
      <c r="D13" s="1758"/>
      <c r="E13" s="1759"/>
      <c r="F13" s="1758"/>
      <c r="G13" s="1759"/>
      <c r="H13" s="1748"/>
      <c r="I13" s="84"/>
    </row>
    <row r="14" spans="2:9" s="9" customFormat="1" ht="15">
      <c r="B14" s="89">
        <v>8</v>
      </c>
      <c r="C14" s="1757"/>
      <c r="D14" s="1758"/>
      <c r="E14" s="1757"/>
      <c r="F14" s="1758"/>
      <c r="G14" s="1757"/>
      <c r="H14" s="1748"/>
      <c r="I14" s="84"/>
    </row>
    <row r="15" spans="2:9" s="9" customFormat="1" ht="15">
      <c r="B15" s="89">
        <v>9</v>
      </c>
      <c r="C15" s="1757"/>
      <c r="D15" s="1758"/>
      <c r="E15" s="1757"/>
      <c r="F15" s="1758"/>
      <c r="G15" s="1757"/>
      <c r="H15" s="1748"/>
      <c r="I15" s="84"/>
    </row>
    <row r="16" spans="2:9" s="9" customFormat="1" ht="15">
      <c r="B16" s="89">
        <v>10</v>
      </c>
      <c r="C16" s="1757"/>
      <c r="D16" s="1758"/>
      <c r="E16" s="1757"/>
      <c r="F16" s="1758"/>
      <c r="G16" s="1757"/>
      <c r="H16" s="1748"/>
      <c r="I16" s="84"/>
    </row>
    <row r="17" spans="2:9" s="9" customFormat="1" ht="15">
      <c r="B17" s="89">
        <v>11</v>
      </c>
      <c r="C17" s="1757"/>
      <c r="D17" s="1758"/>
      <c r="E17" s="1757"/>
      <c r="F17" s="1758"/>
      <c r="G17" s="1757"/>
      <c r="H17" s="1748"/>
      <c r="I17" s="84"/>
    </row>
    <row r="18" spans="2:9" s="9" customFormat="1" ht="15">
      <c r="B18" s="89">
        <v>12</v>
      </c>
      <c r="C18" s="1757"/>
      <c r="D18" s="1758"/>
      <c r="E18" s="1757"/>
      <c r="F18" s="1758"/>
      <c r="G18" s="1757"/>
      <c r="H18" s="1748"/>
      <c r="I18" s="84"/>
    </row>
    <row r="19" spans="2:9" s="9" customFormat="1" ht="15">
      <c r="B19" s="89">
        <v>13</v>
      </c>
      <c r="C19" s="1757"/>
      <c r="D19" s="1758"/>
      <c r="E19" s="1757"/>
      <c r="F19" s="1758"/>
      <c r="G19" s="1757"/>
      <c r="H19" s="1748"/>
      <c r="I19" s="84"/>
    </row>
    <row r="20" spans="2:9" s="9" customFormat="1" ht="15">
      <c r="B20" s="89">
        <v>14</v>
      </c>
      <c r="C20" s="1757"/>
      <c r="D20" s="1758"/>
      <c r="E20" s="1757"/>
      <c r="F20" s="1758"/>
      <c r="G20" s="1757"/>
      <c r="H20" s="1748"/>
      <c r="I20" s="84"/>
    </row>
    <row r="21" spans="2:9" s="9" customFormat="1" ht="15">
      <c r="B21" s="89">
        <v>15</v>
      </c>
      <c r="C21" s="1757"/>
      <c r="D21" s="1758"/>
      <c r="E21" s="1757"/>
      <c r="F21" s="1758"/>
      <c r="G21" s="1757"/>
      <c r="H21" s="1748"/>
      <c r="I21" s="84"/>
    </row>
    <row r="22" spans="2:9" s="9" customFormat="1" ht="15">
      <c r="B22" s="89">
        <v>16</v>
      </c>
      <c r="C22" s="1757"/>
      <c r="D22" s="1758"/>
      <c r="E22" s="1759"/>
      <c r="F22" s="1758"/>
      <c r="G22" s="1759"/>
      <c r="H22" s="1748"/>
      <c r="I22" s="84"/>
    </row>
    <row r="23" spans="2:9" s="9" customFormat="1" ht="15">
      <c r="B23" s="89">
        <v>17</v>
      </c>
      <c r="C23" s="1757"/>
      <c r="D23" s="1758"/>
      <c r="E23" s="1757"/>
      <c r="F23" s="1758"/>
      <c r="G23" s="1757"/>
      <c r="H23" s="1748"/>
      <c r="I23" s="84"/>
    </row>
    <row r="24" spans="2:9" s="9" customFormat="1" ht="15">
      <c r="B24" s="89">
        <v>18</v>
      </c>
      <c r="C24" s="1757"/>
      <c r="D24" s="1758"/>
      <c r="E24" s="1759"/>
      <c r="F24" s="1758"/>
      <c r="G24" s="1759"/>
      <c r="H24" s="1748"/>
      <c r="I24" s="84"/>
    </row>
    <row r="25" spans="2:9" s="9" customFormat="1" ht="15">
      <c r="B25" s="89">
        <v>19</v>
      </c>
      <c r="C25" s="1757"/>
      <c r="D25" s="1758"/>
      <c r="E25" s="1757"/>
      <c r="F25" s="1758"/>
      <c r="G25" s="1757"/>
      <c r="H25" s="1748"/>
      <c r="I25" s="84"/>
    </row>
    <row r="26" spans="2:9" s="9" customFormat="1" ht="15">
      <c r="B26" s="89">
        <v>20</v>
      </c>
      <c r="C26" s="1757"/>
      <c r="D26" s="1758"/>
      <c r="E26" s="1759"/>
      <c r="F26" s="1758"/>
      <c r="G26" s="1759"/>
      <c r="H26" s="1748"/>
      <c r="I26" s="84"/>
    </row>
    <row r="27" spans="2:9" s="9" customFormat="1" ht="15">
      <c r="B27" s="89">
        <v>21</v>
      </c>
      <c r="C27" s="1757"/>
      <c r="D27" s="1758"/>
      <c r="E27" s="1757"/>
      <c r="F27" s="1758"/>
      <c r="G27" s="1757"/>
      <c r="H27" s="1748"/>
      <c r="I27" s="84"/>
    </row>
    <row r="28" spans="2:9" s="9" customFormat="1" ht="15.75" thickBot="1">
      <c r="B28" s="135">
        <v>22</v>
      </c>
      <c r="C28" s="1778"/>
      <c r="D28" s="1777"/>
      <c r="E28" s="1776"/>
      <c r="F28" s="1777"/>
      <c r="G28" s="1776"/>
      <c r="H28" s="1788"/>
      <c r="I28" s="84"/>
    </row>
    <row r="29" spans="2:9" s="9" customFormat="1" ht="13.5" thickBot="1">
      <c r="B29" s="83"/>
      <c r="C29" s="25"/>
      <c r="D29" s="25"/>
      <c r="E29" s="29"/>
      <c r="F29" s="29"/>
      <c r="G29" s="29"/>
      <c r="H29" s="31"/>
      <c r="I29" s="84"/>
    </row>
    <row r="30" spans="2:9" s="9" customFormat="1" ht="16.5" thickTop="1">
      <c r="B30" s="1734" t="s">
        <v>997</v>
      </c>
      <c r="C30" s="1735"/>
      <c r="D30" s="1735"/>
      <c r="E30" s="1735"/>
      <c r="F30" s="1735"/>
      <c r="G30" s="1735"/>
      <c r="H30" s="1736"/>
      <c r="I30" s="84"/>
    </row>
    <row r="31" spans="2:9" s="9" customFormat="1" ht="15.75" customHeight="1">
      <c r="B31" s="1779" t="s">
        <v>996</v>
      </c>
      <c r="C31" s="1780"/>
      <c r="D31" s="1780"/>
      <c r="E31" s="1780"/>
      <c r="F31" s="1780"/>
      <c r="G31" s="1780"/>
      <c r="H31" s="1781"/>
      <c r="I31" s="84"/>
    </row>
    <row r="32" spans="2:9" s="9" customFormat="1" ht="15.75" customHeight="1" thickBot="1">
      <c r="B32" s="1782"/>
      <c r="C32" s="1783"/>
      <c r="D32" s="1783"/>
      <c r="E32" s="1783"/>
      <c r="F32" s="1783"/>
      <c r="G32" s="1783"/>
      <c r="H32" s="1784"/>
      <c r="I32" s="84"/>
    </row>
    <row r="33" spans="2:9" s="9" customFormat="1" ht="13.5" thickTop="1">
      <c r="B33" s="1761" t="s">
        <v>960</v>
      </c>
      <c r="C33" s="1763" t="s">
        <v>711</v>
      </c>
      <c r="D33" s="1764"/>
      <c r="E33" s="1764" t="s">
        <v>915</v>
      </c>
      <c r="F33" s="1786" t="s">
        <v>1010</v>
      </c>
      <c r="G33" s="1764" t="s">
        <v>995</v>
      </c>
      <c r="H33" s="1767"/>
      <c r="I33" s="84"/>
    </row>
    <row r="34" spans="2:9" s="9" customFormat="1" ht="13.5" thickBot="1">
      <c r="B34" s="1762"/>
      <c r="C34" s="1765"/>
      <c r="D34" s="1766"/>
      <c r="E34" s="1785"/>
      <c r="F34" s="1787"/>
      <c r="G34" s="1766"/>
      <c r="H34" s="1768"/>
      <c r="I34" s="84"/>
    </row>
    <row r="35" spans="2:9" s="9" customFormat="1" ht="13.5" thickTop="1">
      <c r="B35" s="89"/>
      <c r="C35" s="49"/>
      <c r="D35" s="136"/>
      <c r="E35" s="75"/>
      <c r="F35" s="1247"/>
      <c r="G35" s="1250"/>
      <c r="H35" s="1251"/>
      <c r="I35" s="84"/>
    </row>
    <row r="36" spans="2:9" s="9" customFormat="1" ht="15">
      <c r="B36" s="89">
        <v>23</v>
      </c>
      <c r="C36" s="1755" t="s">
        <v>1280</v>
      </c>
      <c r="D36" s="1756"/>
      <c r="E36" s="1755" t="s">
        <v>1207</v>
      </c>
      <c r="F36" s="1756"/>
      <c r="G36" s="1774">
        <v>1200</v>
      </c>
      <c r="H36" s="1775"/>
      <c r="I36" s="24"/>
    </row>
    <row r="37" spans="2:9" s="9" customFormat="1" ht="15">
      <c r="B37" s="89">
        <v>24</v>
      </c>
      <c r="C37" s="1759" t="s">
        <v>1215</v>
      </c>
      <c r="D37" s="1758"/>
      <c r="E37" s="1427" t="s">
        <v>1207</v>
      </c>
      <c r="F37" s="1248"/>
      <c r="G37" s="1774">
        <v>1200</v>
      </c>
      <c r="H37" s="1775"/>
      <c r="I37" s="84"/>
    </row>
    <row r="38" spans="2:9" s="9" customFormat="1" ht="15">
      <c r="B38" s="89">
        <v>25</v>
      </c>
      <c r="C38" s="1757"/>
      <c r="D38" s="1758"/>
      <c r="E38" s="1238"/>
      <c r="F38" s="1248"/>
      <c r="G38" s="1789"/>
      <c r="H38" s="1790"/>
      <c r="I38" s="84"/>
    </row>
    <row r="39" spans="2:9" s="9" customFormat="1" ht="15">
      <c r="B39" s="89">
        <v>26</v>
      </c>
      <c r="C39" s="1757"/>
      <c r="D39" s="1758"/>
      <c r="E39" s="1238"/>
      <c r="F39" s="1248"/>
      <c r="G39" s="1789"/>
      <c r="H39" s="1790"/>
      <c r="I39" s="84"/>
    </row>
    <row r="40" spans="2:9" s="9" customFormat="1" ht="15">
      <c r="B40" s="89">
        <v>27</v>
      </c>
      <c r="C40" s="1757"/>
      <c r="D40" s="1758"/>
      <c r="E40" s="1238"/>
      <c r="F40" s="1248"/>
      <c r="G40" s="1789"/>
      <c r="H40" s="1790"/>
      <c r="I40" s="84"/>
    </row>
    <row r="41" spans="2:9" s="9" customFormat="1" ht="15">
      <c r="B41" s="89">
        <v>28</v>
      </c>
      <c r="C41" s="1759"/>
      <c r="D41" s="1758"/>
      <c r="E41" s="1239"/>
      <c r="F41" s="1248"/>
      <c r="G41" s="1791"/>
      <c r="H41" s="1790"/>
      <c r="I41" s="84"/>
    </row>
    <row r="42" spans="2:9" s="9" customFormat="1" ht="15">
      <c r="B42" s="89">
        <v>29</v>
      </c>
      <c r="C42" s="1759"/>
      <c r="D42" s="1758"/>
      <c r="E42" s="1239"/>
      <c r="F42" s="1248"/>
      <c r="G42" s="1791"/>
      <c r="H42" s="1790"/>
      <c r="I42" s="84"/>
    </row>
    <row r="43" spans="2:9" s="9" customFormat="1" ht="15">
      <c r="B43" s="89">
        <v>30</v>
      </c>
      <c r="C43" s="1757"/>
      <c r="D43" s="1758"/>
      <c r="E43" s="1238"/>
      <c r="F43" s="1248"/>
      <c r="G43" s="1789"/>
      <c r="H43" s="1790"/>
      <c r="I43" s="84"/>
    </row>
    <row r="44" spans="2:9" s="9" customFormat="1" ht="15">
      <c r="B44" s="89">
        <v>31</v>
      </c>
      <c r="C44" s="1757"/>
      <c r="D44" s="1758"/>
      <c r="E44" s="1238"/>
      <c r="F44" s="1248"/>
      <c r="G44" s="1789"/>
      <c r="H44" s="1790"/>
      <c r="I44" s="88"/>
    </row>
    <row r="45" spans="2:9" s="9" customFormat="1" ht="15">
      <c r="B45" s="89">
        <v>32</v>
      </c>
      <c r="C45" s="1757"/>
      <c r="D45" s="1758"/>
      <c r="E45" s="1238"/>
      <c r="F45" s="1248"/>
      <c r="G45" s="1789"/>
      <c r="H45" s="1790"/>
    </row>
    <row r="46" spans="2:9" s="9" customFormat="1" ht="15">
      <c r="B46" s="89">
        <v>33</v>
      </c>
      <c r="C46" s="1757"/>
      <c r="D46" s="1758"/>
      <c r="E46" s="1238"/>
      <c r="F46" s="1248"/>
      <c r="G46" s="1789"/>
      <c r="H46" s="1790"/>
    </row>
    <row r="47" spans="2:9" s="9" customFormat="1" ht="15">
      <c r="B47" s="89">
        <v>34</v>
      </c>
      <c r="C47" s="1757"/>
      <c r="D47" s="1758"/>
      <c r="E47" s="1238"/>
      <c r="F47" s="1248"/>
      <c r="G47" s="1789"/>
      <c r="H47" s="1790"/>
    </row>
    <row r="48" spans="2:9" s="9" customFormat="1" ht="15">
      <c r="B48" s="89">
        <v>35</v>
      </c>
      <c r="C48" s="1757"/>
      <c r="D48" s="1758"/>
      <c r="E48" s="1238"/>
      <c r="F48" s="1248"/>
      <c r="G48" s="1789"/>
      <c r="H48" s="1790"/>
    </row>
    <row r="49" spans="2:8" s="9" customFormat="1" ht="15">
      <c r="B49" s="89">
        <v>36</v>
      </c>
      <c r="C49" s="1757"/>
      <c r="D49" s="1758"/>
      <c r="E49" s="1238"/>
      <c r="F49" s="1248"/>
      <c r="G49" s="1789"/>
      <c r="H49" s="1790"/>
    </row>
    <row r="50" spans="2:8" s="9" customFormat="1" ht="15">
      <c r="B50" s="89">
        <v>37</v>
      </c>
      <c r="C50" s="1757"/>
      <c r="D50" s="1758"/>
      <c r="E50" s="1238"/>
      <c r="F50" s="1248"/>
      <c r="G50" s="1789"/>
      <c r="H50" s="1790"/>
    </row>
    <row r="51" spans="2:8" s="9" customFormat="1" ht="15">
      <c r="B51" s="89">
        <v>38</v>
      </c>
      <c r="C51" s="1757"/>
      <c r="D51" s="1758"/>
      <c r="E51" s="1239"/>
      <c r="F51" s="1248"/>
      <c r="G51" s="1791"/>
      <c r="H51" s="1790"/>
    </row>
    <row r="52" spans="2:8" s="9" customFormat="1" ht="15">
      <c r="B52" s="89">
        <v>39</v>
      </c>
      <c r="C52" s="1757"/>
      <c r="D52" s="1758"/>
      <c r="E52" s="1238"/>
      <c r="F52" s="1248"/>
      <c r="G52" s="1789"/>
      <c r="H52" s="1790"/>
    </row>
    <row r="53" spans="2:8" s="9" customFormat="1" ht="15">
      <c r="B53" s="89">
        <v>40</v>
      </c>
      <c r="C53" s="1757"/>
      <c r="D53" s="1758"/>
      <c r="E53" s="1239"/>
      <c r="F53" s="1248"/>
      <c r="G53" s="1791"/>
      <c r="H53" s="1790"/>
    </row>
    <row r="54" spans="2:8" s="9" customFormat="1" ht="15">
      <c r="B54" s="89">
        <v>41</v>
      </c>
      <c r="C54" s="1757"/>
      <c r="D54" s="1758"/>
      <c r="E54" s="1238"/>
      <c r="F54" s="1248"/>
      <c r="G54" s="1789"/>
      <c r="H54" s="1790"/>
    </row>
    <row r="55" spans="2:8" s="9" customFormat="1" ht="15">
      <c r="B55" s="89">
        <v>42</v>
      </c>
      <c r="C55" s="1757"/>
      <c r="D55" s="1758"/>
      <c r="E55" s="1239"/>
      <c r="F55" s="1248"/>
      <c r="G55" s="1791"/>
      <c r="H55" s="1790"/>
    </row>
    <row r="56" spans="2:8" ht="15.75" thickBot="1">
      <c r="B56" s="91">
        <v>43</v>
      </c>
      <c r="C56" s="1792"/>
      <c r="D56" s="1793"/>
      <c r="E56" s="1240"/>
      <c r="F56" s="1249"/>
      <c r="G56" s="1794"/>
      <c r="H56" s="1795"/>
    </row>
    <row r="57" spans="2:8" ht="13.5" thickTop="1"/>
  </sheetData>
  <mergeCells count="123">
    <mergeCell ref="G9:H9"/>
    <mergeCell ref="E9:F9"/>
    <mergeCell ref="E36:F36"/>
    <mergeCell ref="C55:D55"/>
    <mergeCell ref="C56:D56"/>
    <mergeCell ref="G56:H56"/>
    <mergeCell ref="G52:H52"/>
    <mergeCell ref="G53:H53"/>
    <mergeCell ref="G54:H54"/>
    <mergeCell ref="G55:H55"/>
    <mergeCell ref="G48:H48"/>
    <mergeCell ref="G49:H49"/>
    <mergeCell ref="G50:H50"/>
    <mergeCell ref="G51:H51"/>
    <mergeCell ref="C51:D51"/>
    <mergeCell ref="C52:D52"/>
    <mergeCell ref="C53:D53"/>
    <mergeCell ref="C54:D54"/>
    <mergeCell ref="C47:D47"/>
    <mergeCell ref="C48:D48"/>
    <mergeCell ref="C49:D49"/>
    <mergeCell ref="C50:D50"/>
    <mergeCell ref="G36:H36"/>
    <mergeCell ref="G37:H37"/>
    <mergeCell ref="G39:H39"/>
    <mergeCell ref="G40:H40"/>
    <mergeCell ref="G41:H41"/>
    <mergeCell ref="G44:H44"/>
    <mergeCell ref="G45:H45"/>
    <mergeCell ref="G46:H46"/>
    <mergeCell ref="G47:H47"/>
    <mergeCell ref="C43:D43"/>
    <mergeCell ref="C44:D44"/>
    <mergeCell ref="C45:D45"/>
    <mergeCell ref="C46:D46"/>
    <mergeCell ref="C39:D39"/>
    <mergeCell ref="C40:D40"/>
    <mergeCell ref="C41:D41"/>
    <mergeCell ref="C42:D42"/>
    <mergeCell ref="G42:H42"/>
    <mergeCell ref="G43:H43"/>
    <mergeCell ref="C36:D36"/>
    <mergeCell ref="C37:D37"/>
    <mergeCell ref="C27:D27"/>
    <mergeCell ref="C38:D38"/>
    <mergeCell ref="E28:F28"/>
    <mergeCell ref="C28:D28"/>
    <mergeCell ref="B30:H30"/>
    <mergeCell ref="B31:H32"/>
    <mergeCell ref="G33:H34"/>
    <mergeCell ref="E33:E34"/>
    <mergeCell ref="B33:B34"/>
    <mergeCell ref="F33:F34"/>
    <mergeCell ref="C33:D34"/>
    <mergeCell ref="G28:H28"/>
    <mergeCell ref="G38:H38"/>
    <mergeCell ref="G24:H24"/>
    <mergeCell ref="G13:H13"/>
    <mergeCell ref="G14:H14"/>
    <mergeCell ref="G15:H15"/>
    <mergeCell ref="G16:H16"/>
    <mergeCell ref="E16:F16"/>
    <mergeCell ref="E17:F17"/>
    <mergeCell ref="E18:F18"/>
    <mergeCell ref="E19:F19"/>
    <mergeCell ref="E14:F14"/>
    <mergeCell ref="G10:H10"/>
    <mergeCell ref="G11:H11"/>
    <mergeCell ref="E10:F10"/>
    <mergeCell ref="G12:H12"/>
    <mergeCell ref="E27:F27"/>
    <mergeCell ref="E20:F20"/>
    <mergeCell ref="E21:F21"/>
    <mergeCell ref="E22:F22"/>
    <mergeCell ref="E23:F23"/>
    <mergeCell ref="G17:H17"/>
    <mergeCell ref="G18:H18"/>
    <mergeCell ref="G19:H19"/>
    <mergeCell ref="G20:H20"/>
    <mergeCell ref="E24:F24"/>
    <mergeCell ref="E25:F25"/>
    <mergeCell ref="E26:F26"/>
    <mergeCell ref="G25:H25"/>
    <mergeCell ref="G26:H26"/>
    <mergeCell ref="G27:H27"/>
    <mergeCell ref="G21:H21"/>
    <mergeCell ref="G22:H22"/>
    <mergeCell ref="G23:H23"/>
    <mergeCell ref="E12:F12"/>
    <mergeCell ref="E13:F13"/>
    <mergeCell ref="C1:E1"/>
    <mergeCell ref="G1:H1"/>
    <mergeCell ref="B2:H3"/>
    <mergeCell ref="B4:B5"/>
    <mergeCell ref="C4:D5"/>
    <mergeCell ref="E4:F5"/>
    <mergeCell ref="G4:H5"/>
    <mergeCell ref="C7:D7"/>
    <mergeCell ref="C8:D8"/>
    <mergeCell ref="E7:F7"/>
    <mergeCell ref="E8:F8"/>
    <mergeCell ref="G7:H7"/>
    <mergeCell ref="G8:H8"/>
    <mergeCell ref="C9:D9"/>
    <mergeCell ref="C19:D19"/>
    <mergeCell ref="C20:D20"/>
    <mergeCell ref="C25:D25"/>
    <mergeCell ref="C26:D26"/>
    <mergeCell ref="C10:D10"/>
    <mergeCell ref="E11:F11"/>
    <mergeCell ref="C12:D12"/>
    <mergeCell ref="C13:D13"/>
    <mergeCell ref="C14:D14"/>
    <mergeCell ref="C15:D15"/>
    <mergeCell ref="C16:D16"/>
    <mergeCell ref="C24:D24"/>
    <mergeCell ref="C17:D17"/>
    <mergeCell ref="C18:D18"/>
    <mergeCell ref="C22:D22"/>
    <mergeCell ref="C23:D23"/>
    <mergeCell ref="C21:D21"/>
    <mergeCell ref="E15:F15"/>
    <mergeCell ref="C11:D11"/>
  </mergeCells>
  <phoneticPr fontId="0" type="noConversion"/>
  <printOptions horizontalCentered="1" verticalCentered="1"/>
  <pageMargins left="0.25" right="0.25" top="0.25" bottom="0.3" header="0" footer="0.25"/>
  <pageSetup scale="89" orientation="portrait" r:id="rId1"/>
  <headerFooter alignWithMargins="0">
    <oddFooter>&amp;C&amp;"Times New Roman,Regular"E-6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I59"/>
  <sheetViews>
    <sheetView showGridLines="0" showOutlineSymbols="0" topLeftCell="A26" zoomScale="130" zoomScaleNormal="130" workbookViewId="0">
      <selection activeCell="G14" sqref="G14:H14"/>
    </sheetView>
  </sheetViews>
  <sheetFormatPr defaultColWidth="9.6640625" defaultRowHeight="12.75"/>
  <cols>
    <col min="1" max="1" width="4.21875" style="2" customWidth="1"/>
    <col min="2" max="2" width="9.6640625" style="2" customWidth="1"/>
    <col min="3" max="3" width="10.6640625" style="2" customWidth="1"/>
    <col min="4" max="4" width="11.109375" style="2" customWidth="1"/>
    <col min="5" max="5" width="12.5546875" style="2" customWidth="1"/>
    <col min="6" max="6" width="11" style="2" customWidth="1"/>
    <col min="7" max="7" width="12.33203125" style="2" customWidth="1"/>
    <col min="8" max="8" width="15.6640625" style="2" customWidth="1"/>
    <col min="9" max="9" width="2.5546875" style="2" customWidth="1"/>
    <col min="10" max="16384" width="9.6640625" style="2"/>
  </cols>
  <sheetData>
    <row r="1" spans="2:9" s="9" customFormat="1" ht="15.75" thickBot="1">
      <c r="B1" s="9" t="s">
        <v>958</v>
      </c>
      <c r="C1" s="1703" t="str">
        <f>+'E-2'!C1:D1</f>
        <v>Southwest Harbor Water &amp; Sewer District</v>
      </c>
      <c r="D1" s="1703"/>
      <c r="E1" s="1703"/>
      <c r="F1" s="1813"/>
      <c r="G1" s="9" t="s">
        <v>959</v>
      </c>
      <c r="H1" s="504">
        <f>+'E-2'!F1</f>
        <v>43100</v>
      </c>
    </row>
    <row r="2" spans="2:9" ht="15.75" customHeight="1" thickTop="1">
      <c r="B2" s="1734" t="s">
        <v>921</v>
      </c>
      <c r="C2" s="1735"/>
      <c r="D2" s="1735"/>
      <c r="E2" s="1735"/>
      <c r="F2" s="1735"/>
      <c r="G2" s="1735"/>
      <c r="H2" s="1736"/>
      <c r="I2" s="3"/>
    </row>
    <row r="3" spans="2:9" ht="18.75" customHeight="1" thickBot="1">
      <c r="B3" s="1737"/>
      <c r="C3" s="1738"/>
      <c r="D3" s="1738"/>
      <c r="E3" s="1738"/>
      <c r="F3" s="1738"/>
      <c r="G3" s="1738"/>
      <c r="H3" s="1739"/>
      <c r="I3" s="3"/>
    </row>
    <row r="4" spans="2:9" s="9" customFormat="1" ht="15.75" customHeight="1" thickTop="1">
      <c r="B4" s="1802" t="s">
        <v>398</v>
      </c>
      <c r="C4" s="1803"/>
      <c r="D4" s="1803"/>
      <c r="E4" s="1803"/>
      <c r="F4" s="1803"/>
      <c r="G4" s="1803"/>
      <c r="H4" s="1804"/>
      <c r="I4" s="84"/>
    </row>
    <row r="5" spans="2:9" s="9" customFormat="1">
      <c r="B5" s="1805"/>
      <c r="C5" s="1806"/>
      <c r="D5" s="1806"/>
      <c r="E5" s="1806"/>
      <c r="F5" s="1806"/>
      <c r="G5" s="1806"/>
      <c r="H5" s="1807"/>
      <c r="I5" s="84"/>
    </row>
    <row r="6" spans="2:9" s="9" customFormat="1">
      <c r="B6" s="1805"/>
      <c r="C6" s="1806"/>
      <c r="D6" s="1806"/>
      <c r="E6" s="1806"/>
      <c r="F6" s="1806"/>
      <c r="G6" s="1806"/>
      <c r="H6" s="1807"/>
      <c r="I6" s="84"/>
    </row>
    <row r="7" spans="2:9" s="9" customFormat="1">
      <c r="B7" s="1805"/>
      <c r="C7" s="1806"/>
      <c r="D7" s="1806"/>
      <c r="E7" s="1806"/>
      <c r="F7" s="1806"/>
      <c r="G7" s="1806"/>
      <c r="H7" s="1807"/>
      <c r="I7" s="84"/>
    </row>
    <row r="8" spans="2:9" s="9" customFormat="1" ht="13.5" thickBot="1">
      <c r="B8" s="1805"/>
      <c r="C8" s="1806"/>
      <c r="D8" s="1806"/>
      <c r="E8" s="1806"/>
      <c r="F8" s="1806"/>
      <c r="G8" s="1806"/>
      <c r="H8" s="1807"/>
      <c r="I8" s="84"/>
    </row>
    <row r="9" spans="2:9" s="9" customFormat="1" ht="18.75" customHeight="1">
      <c r="B9" s="1808" t="s">
        <v>960</v>
      </c>
      <c r="C9" s="1796" t="s">
        <v>711</v>
      </c>
      <c r="D9" s="1796"/>
      <c r="E9" s="1796" t="s">
        <v>998</v>
      </c>
      <c r="F9" s="1796" t="s">
        <v>999</v>
      </c>
      <c r="G9" s="1796" t="s">
        <v>1000</v>
      </c>
      <c r="H9" s="1797"/>
      <c r="I9" s="84"/>
    </row>
    <row r="10" spans="2:9" s="9" customFormat="1" ht="17.25" customHeight="1">
      <c r="B10" s="1809"/>
      <c r="C10" s="1798"/>
      <c r="D10" s="1798"/>
      <c r="E10" s="1798"/>
      <c r="F10" s="1798"/>
      <c r="G10" s="1798"/>
      <c r="H10" s="1799"/>
      <c r="I10" s="84"/>
    </row>
    <row r="11" spans="2:9" s="9" customFormat="1" ht="17.25" customHeight="1" thickBot="1">
      <c r="B11" s="1810"/>
      <c r="C11" s="1800"/>
      <c r="D11" s="1800"/>
      <c r="E11" s="1800"/>
      <c r="F11" s="1800"/>
      <c r="G11" s="1800"/>
      <c r="H11" s="1801"/>
      <c r="I11" s="84"/>
    </row>
    <row r="12" spans="2:9" s="9" customFormat="1" ht="15">
      <c r="B12" s="140">
        <v>1</v>
      </c>
      <c r="C12" s="1814" t="s">
        <v>1215</v>
      </c>
      <c r="D12" s="1815"/>
      <c r="E12" s="1453" t="s">
        <v>1283</v>
      </c>
      <c r="F12" s="1453"/>
      <c r="G12" s="1820" t="s">
        <v>1282</v>
      </c>
      <c r="H12" s="1821"/>
      <c r="I12" s="84"/>
    </row>
    <row r="13" spans="2:9" s="9" customFormat="1" ht="15">
      <c r="B13" s="140">
        <v>2</v>
      </c>
      <c r="C13" s="1811" t="s">
        <v>1279</v>
      </c>
      <c r="D13" s="1812"/>
      <c r="E13" s="1452" t="s">
        <v>1216</v>
      </c>
      <c r="F13" s="1454"/>
      <c r="G13" s="1771" t="s">
        <v>1192</v>
      </c>
      <c r="H13" s="1775"/>
      <c r="I13" s="84"/>
    </row>
    <row r="14" spans="2:9" s="9" customFormat="1" ht="15">
      <c r="B14" s="140">
        <v>3</v>
      </c>
      <c r="C14" s="1811" t="s">
        <v>1281</v>
      </c>
      <c r="D14" s="1812"/>
      <c r="E14" s="1456" t="s">
        <v>550</v>
      </c>
      <c r="F14" s="1455"/>
      <c r="G14" s="1755" t="s">
        <v>1284</v>
      </c>
      <c r="H14" s="1775"/>
      <c r="I14" s="84"/>
    </row>
    <row r="15" spans="2:9" s="9" customFormat="1" ht="15">
      <c r="B15" s="140">
        <v>4</v>
      </c>
      <c r="C15" s="1811" t="s">
        <v>1208</v>
      </c>
      <c r="D15" s="1812"/>
      <c r="E15" s="512" t="s">
        <v>1263</v>
      </c>
      <c r="F15" s="510"/>
      <c r="G15" s="1757" t="s">
        <v>1270</v>
      </c>
      <c r="H15" s="1748"/>
      <c r="I15" s="84"/>
    </row>
    <row r="16" spans="2:9" s="9" customFormat="1" ht="15">
      <c r="B16" s="140">
        <v>5</v>
      </c>
      <c r="C16" s="1811"/>
      <c r="D16" s="1812"/>
      <c r="E16" s="511"/>
      <c r="F16" s="511"/>
      <c r="G16" s="1757"/>
      <c r="H16" s="1748"/>
      <c r="I16" s="84"/>
    </row>
    <row r="17" spans="2:9" s="9" customFormat="1" ht="15">
      <c r="B17" s="140">
        <v>6</v>
      </c>
      <c r="C17" s="1811"/>
      <c r="D17" s="1812"/>
      <c r="E17" s="512"/>
      <c r="F17" s="511"/>
      <c r="G17" s="1757"/>
      <c r="H17" s="1748"/>
      <c r="I17" s="84"/>
    </row>
    <row r="18" spans="2:9" s="9" customFormat="1" ht="15">
      <c r="B18" s="140">
        <v>7</v>
      </c>
      <c r="C18" s="1816"/>
      <c r="D18" s="1817"/>
      <c r="E18" s="511"/>
      <c r="F18" s="511"/>
      <c r="G18" s="1757"/>
      <c r="H18" s="1748"/>
      <c r="I18" s="84"/>
    </row>
    <row r="19" spans="2:9" s="9" customFormat="1" ht="15">
      <c r="B19" s="140">
        <v>8</v>
      </c>
      <c r="C19" s="1816"/>
      <c r="D19" s="1817"/>
      <c r="E19" s="511"/>
      <c r="F19" s="511"/>
      <c r="G19" s="1757"/>
      <c r="H19" s="1748"/>
      <c r="I19" s="84"/>
    </row>
    <row r="20" spans="2:9" s="9" customFormat="1" ht="15">
      <c r="B20" s="140">
        <v>9</v>
      </c>
      <c r="C20" s="1816"/>
      <c r="D20" s="1817"/>
      <c r="E20" s="512"/>
      <c r="F20" s="512"/>
      <c r="G20" s="1757"/>
      <c r="H20" s="1748"/>
      <c r="I20" s="84"/>
    </row>
    <row r="21" spans="2:9" s="9" customFormat="1" ht="15">
      <c r="B21" s="140">
        <v>10</v>
      </c>
      <c r="C21" s="1816"/>
      <c r="D21" s="1817"/>
      <c r="E21" s="512"/>
      <c r="F21" s="511"/>
      <c r="G21" s="1757"/>
      <c r="H21" s="1748"/>
      <c r="I21" s="84"/>
    </row>
    <row r="22" spans="2:9" s="9" customFormat="1" ht="15">
      <c r="B22" s="140">
        <v>11</v>
      </c>
      <c r="C22" s="1816"/>
      <c r="D22" s="1817"/>
      <c r="E22" s="172"/>
      <c r="F22" s="172"/>
      <c r="G22" s="1759"/>
      <c r="H22" s="1748"/>
      <c r="I22" s="84"/>
    </row>
    <row r="23" spans="2:9" s="9" customFormat="1" ht="15">
      <c r="B23" s="140">
        <v>12</v>
      </c>
      <c r="C23" s="1816"/>
      <c r="D23" s="1817"/>
      <c r="E23" s="510"/>
      <c r="F23" s="510"/>
      <c r="G23" s="1757"/>
      <c r="H23" s="1748"/>
      <c r="I23" s="84"/>
    </row>
    <row r="24" spans="2:9" s="9" customFormat="1" ht="15">
      <c r="B24" s="140">
        <v>13</v>
      </c>
      <c r="C24" s="1816"/>
      <c r="D24" s="1817"/>
      <c r="E24" s="172"/>
      <c r="F24" s="172"/>
      <c r="G24" s="1759"/>
      <c r="H24" s="1748"/>
      <c r="I24" s="84"/>
    </row>
    <row r="25" spans="2:9" s="9" customFormat="1" ht="15">
      <c r="B25" s="140">
        <v>14</v>
      </c>
      <c r="C25" s="1816"/>
      <c r="D25" s="1817"/>
      <c r="E25" s="513"/>
      <c r="F25" s="513"/>
      <c r="G25" s="1757"/>
      <c r="H25" s="1748"/>
      <c r="I25" s="84"/>
    </row>
    <row r="26" spans="2:9" s="9" customFormat="1" ht="15">
      <c r="B26" s="140">
        <v>15</v>
      </c>
      <c r="C26" s="1816"/>
      <c r="D26" s="1817"/>
      <c r="E26" s="514"/>
      <c r="F26" s="514"/>
      <c r="G26" s="1759"/>
      <c r="H26" s="1748"/>
      <c r="I26" s="84"/>
    </row>
    <row r="27" spans="2:9" s="9" customFormat="1" ht="15">
      <c r="B27" s="140">
        <v>16</v>
      </c>
      <c r="C27" s="1816"/>
      <c r="D27" s="1817"/>
      <c r="E27" s="510"/>
      <c r="F27" s="510"/>
      <c r="G27" s="1757"/>
      <c r="H27" s="1748"/>
      <c r="I27" s="84"/>
    </row>
    <row r="28" spans="2:9" s="9" customFormat="1" ht="15">
      <c r="B28" s="140">
        <v>17</v>
      </c>
      <c r="C28" s="1816"/>
      <c r="D28" s="1817"/>
      <c r="E28" s="172"/>
      <c r="F28" s="172"/>
      <c r="G28" s="1759"/>
      <c r="H28" s="1748"/>
      <c r="I28" s="84"/>
    </row>
    <row r="29" spans="2:9" s="9" customFormat="1" ht="15">
      <c r="B29" s="140">
        <v>18</v>
      </c>
      <c r="C29" s="1818"/>
      <c r="D29" s="1819"/>
      <c r="E29" s="172"/>
      <c r="F29" s="172"/>
      <c r="G29" s="1759"/>
      <c r="H29" s="1748"/>
      <c r="I29" s="84"/>
    </row>
    <row r="30" spans="2:9" s="9" customFormat="1" ht="15">
      <c r="B30" s="140">
        <v>19</v>
      </c>
      <c r="C30" s="1818"/>
      <c r="D30" s="1819"/>
      <c r="E30" s="172"/>
      <c r="F30" s="172"/>
      <c r="G30" s="1759"/>
      <c r="H30" s="1748"/>
      <c r="I30" s="84"/>
    </row>
    <row r="31" spans="2:9" s="9" customFormat="1" ht="15">
      <c r="B31" s="140">
        <v>20</v>
      </c>
      <c r="C31" s="1818"/>
      <c r="D31" s="1819"/>
      <c r="E31" s="172"/>
      <c r="F31" s="507"/>
      <c r="G31" s="1759"/>
      <c r="H31" s="1748"/>
      <c r="I31" s="84"/>
    </row>
    <row r="32" spans="2:9" s="9" customFormat="1" ht="15">
      <c r="B32" s="140">
        <v>21</v>
      </c>
      <c r="C32" s="1816"/>
      <c r="D32" s="1817"/>
      <c r="E32" s="172"/>
      <c r="F32" s="172"/>
      <c r="G32" s="1759"/>
      <c r="H32" s="1748"/>
      <c r="I32" s="84"/>
    </row>
    <row r="33" spans="2:9" s="9" customFormat="1" ht="15">
      <c r="B33" s="140">
        <v>22</v>
      </c>
      <c r="C33" s="1816"/>
      <c r="D33" s="1817"/>
      <c r="E33" s="515"/>
      <c r="F33" s="515"/>
      <c r="G33" s="1757"/>
      <c r="H33" s="1748"/>
      <c r="I33" s="84"/>
    </row>
    <row r="34" spans="2:9" s="9" customFormat="1" ht="15">
      <c r="B34" s="140">
        <v>23</v>
      </c>
      <c r="C34" s="1818"/>
      <c r="D34" s="1819"/>
      <c r="E34" s="174"/>
      <c r="F34" s="174"/>
      <c r="G34" s="1759"/>
      <c r="H34" s="1748"/>
      <c r="I34" s="24"/>
    </row>
    <row r="35" spans="2:9" s="9" customFormat="1" ht="15">
      <c r="B35" s="140">
        <v>24</v>
      </c>
      <c r="C35" s="1818"/>
      <c r="D35" s="1819"/>
      <c r="E35" s="507"/>
      <c r="F35" s="507"/>
      <c r="G35" s="1759"/>
      <c r="H35" s="1748"/>
      <c r="I35" s="84"/>
    </row>
    <row r="36" spans="2:9" s="9" customFormat="1" ht="15">
      <c r="B36" s="140">
        <v>25</v>
      </c>
      <c r="C36" s="1818"/>
      <c r="D36" s="1819"/>
      <c r="E36" s="172"/>
      <c r="F36" s="172"/>
      <c r="G36" s="1759"/>
      <c r="H36" s="1748"/>
      <c r="I36" s="84"/>
    </row>
    <row r="37" spans="2:9" s="9" customFormat="1" ht="15">
      <c r="B37" s="140">
        <v>26</v>
      </c>
      <c r="C37" s="1818"/>
      <c r="D37" s="1819"/>
      <c r="E37" s="507"/>
      <c r="F37" s="507"/>
      <c r="G37" s="1759"/>
      <c r="H37" s="1748"/>
      <c r="I37" s="84"/>
    </row>
    <row r="38" spans="2:9" s="9" customFormat="1" ht="15">
      <c r="B38" s="140">
        <v>27</v>
      </c>
      <c r="C38" s="1818"/>
      <c r="D38" s="1819"/>
      <c r="E38" s="507"/>
      <c r="F38" s="507"/>
      <c r="G38" s="1759"/>
      <c r="H38" s="1748"/>
      <c r="I38" s="84"/>
    </row>
    <row r="39" spans="2:9" s="9" customFormat="1" ht="15">
      <c r="B39" s="140">
        <v>28</v>
      </c>
      <c r="C39" s="1818"/>
      <c r="D39" s="1819"/>
      <c r="E39" s="516"/>
      <c r="F39" s="172"/>
      <c r="G39" s="1759"/>
      <c r="H39" s="1748"/>
      <c r="I39" s="84"/>
    </row>
    <row r="40" spans="2:9" s="9" customFormat="1" ht="15">
      <c r="B40" s="140">
        <v>29</v>
      </c>
      <c r="C40" s="1818"/>
      <c r="D40" s="1819"/>
      <c r="E40" s="172"/>
      <c r="F40" s="172"/>
      <c r="G40" s="1759"/>
      <c r="H40" s="1748"/>
      <c r="I40" s="84"/>
    </row>
    <row r="41" spans="2:9" s="9" customFormat="1" ht="15">
      <c r="B41" s="140">
        <v>30</v>
      </c>
      <c r="C41" s="1816"/>
      <c r="D41" s="1817"/>
      <c r="E41" s="515"/>
      <c r="F41" s="515"/>
      <c r="G41" s="1757"/>
      <c r="H41" s="1748"/>
      <c r="I41" s="84"/>
    </row>
    <row r="42" spans="2:9" s="9" customFormat="1" ht="15">
      <c r="B42" s="140">
        <v>31</v>
      </c>
      <c r="C42" s="1816"/>
      <c r="D42" s="1817"/>
      <c r="E42" s="510"/>
      <c r="F42" s="510"/>
      <c r="G42" s="1757"/>
      <c r="H42" s="1750"/>
      <c r="I42" s="88"/>
    </row>
    <row r="43" spans="2:9" s="9" customFormat="1" ht="15">
      <c r="B43" s="140">
        <v>32</v>
      </c>
      <c r="C43" s="1818"/>
      <c r="D43" s="1819"/>
      <c r="E43" s="172"/>
      <c r="F43" s="172"/>
      <c r="G43" s="1759"/>
      <c r="H43" s="1750"/>
    </row>
    <row r="44" spans="2:9" s="9" customFormat="1" ht="15">
      <c r="B44" s="140">
        <v>33</v>
      </c>
      <c r="C44" s="1818"/>
      <c r="D44" s="1819"/>
      <c r="E44" s="172"/>
      <c r="F44" s="172"/>
      <c r="G44" s="1759"/>
      <c r="H44" s="1750"/>
    </row>
    <row r="45" spans="2:9" s="9" customFormat="1" ht="15">
      <c r="B45" s="140">
        <v>34</v>
      </c>
      <c r="C45" s="1818"/>
      <c r="D45" s="1819"/>
      <c r="E45" s="172"/>
      <c r="F45" s="172"/>
      <c r="G45" s="1759"/>
      <c r="H45" s="1750"/>
    </row>
    <row r="46" spans="2:9" s="9" customFormat="1" ht="15">
      <c r="B46" s="140">
        <v>35</v>
      </c>
      <c r="C46" s="1818"/>
      <c r="D46" s="1819"/>
      <c r="E46" s="172"/>
      <c r="F46" s="172"/>
      <c r="G46" s="1759"/>
      <c r="H46" s="1750"/>
    </row>
    <row r="47" spans="2:9" s="9" customFormat="1" ht="15">
      <c r="B47" s="140">
        <v>36</v>
      </c>
      <c r="C47" s="1818"/>
      <c r="D47" s="1819"/>
      <c r="E47" s="174"/>
      <c r="F47" s="174"/>
      <c r="G47" s="1759"/>
      <c r="H47" s="1750"/>
    </row>
    <row r="48" spans="2:9" s="9" customFormat="1" ht="15">
      <c r="B48" s="140">
        <v>37</v>
      </c>
      <c r="C48" s="1818"/>
      <c r="D48" s="1819"/>
      <c r="E48" s="172"/>
      <c r="F48" s="172"/>
      <c r="G48" s="1759"/>
      <c r="H48" s="1750"/>
    </row>
    <row r="49" spans="2:8" s="9" customFormat="1" ht="15">
      <c r="B49" s="140">
        <v>38</v>
      </c>
      <c r="C49" s="1818"/>
      <c r="D49" s="1819"/>
      <c r="E49" s="172"/>
      <c r="F49" s="172"/>
      <c r="G49" s="1759"/>
      <c r="H49" s="1750"/>
    </row>
    <row r="50" spans="2:8" s="9" customFormat="1" ht="15">
      <c r="B50" s="140">
        <v>39</v>
      </c>
      <c r="C50" s="1818"/>
      <c r="D50" s="1819"/>
      <c r="E50" s="172"/>
      <c r="F50" s="172"/>
      <c r="G50" s="1759"/>
      <c r="H50" s="1750"/>
    </row>
    <row r="51" spans="2:8" s="9" customFormat="1" ht="15">
      <c r="B51" s="140">
        <v>40</v>
      </c>
      <c r="C51" s="1818"/>
      <c r="D51" s="1819"/>
      <c r="E51" s="172"/>
      <c r="F51" s="172"/>
      <c r="G51" s="1759"/>
      <c r="H51" s="1750"/>
    </row>
    <row r="52" spans="2:8" s="9" customFormat="1" ht="15">
      <c r="B52" s="140">
        <v>41</v>
      </c>
      <c r="C52" s="1818"/>
      <c r="D52" s="1819"/>
      <c r="E52" s="172"/>
      <c r="F52" s="172"/>
      <c r="G52" s="1759"/>
      <c r="H52" s="1750"/>
    </row>
    <row r="53" spans="2:8" s="9" customFormat="1" ht="15">
      <c r="B53" s="140">
        <v>42</v>
      </c>
      <c r="C53" s="1818"/>
      <c r="D53" s="1819"/>
      <c r="E53" s="174"/>
      <c r="F53" s="174"/>
      <c r="G53" s="1759"/>
      <c r="H53" s="1750"/>
    </row>
    <row r="54" spans="2:8" s="9" customFormat="1" ht="15">
      <c r="B54" s="140">
        <v>43</v>
      </c>
      <c r="C54" s="1818"/>
      <c r="D54" s="1819"/>
      <c r="E54" s="172"/>
      <c r="F54" s="172"/>
      <c r="G54" s="1759"/>
      <c r="H54" s="1750"/>
    </row>
    <row r="55" spans="2:8" s="9" customFormat="1" ht="15">
      <c r="B55" s="140">
        <v>44</v>
      </c>
      <c r="C55" s="1818"/>
      <c r="D55" s="1819"/>
      <c r="E55" s="172"/>
      <c r="F55" s="172"/>
      <c r="G55" s="1759"/>
      <c r="H55" s="1750"/>
    </row>
    <row r="56" spans="2:8" s="9" customFormat="1" ht="15">
      <c r="B56" s="140">
        <v>45</v>
      </c>
      <c r="C56" s="1818"/>
      <c r="D56" s="1819"/>
      <c r="E56" s="172"/>
      <c r="F56" s="172"/>
      <c r="G56" s="1759"/>
      <c r="H56" s="1750"/>
    </row>
    <row r="57" spans="2:8" s="9" customFormat="1" ht="15">
      <c r="B57" s="140">
        <v>46</v>
      </c>
      <c r="C57" s="1818"/>
      <c r="D57" s="1819"/>
      <c r="E57" s="172"/>
      <c r="F57" s="172"/>
      <c r="G57" s="1759"/>
      <c r="H57" s="1750"/>
    </row>
    <row r="58" spans="2:8" ht="13.5" thickBot="1">
      <c r="B58" s="141"/>
      <c r="C58" s="517"/>
      <c r="D58" s="517"/>
      <c r="E58" s="176"/>
      <c r="F58" s="176"/>
      <c r="G58" s="517"/>
      <c r="H58" s="177"/>
    </row>
    <row r="59" spans="2:8" ht="13.5" thickTop="1"/>
  </sheetData>
  <mergeCells count="100">
    <mergeCell ref="G17:H17"/>
    <mergeCell ref="G16:H16"/>
    <mergeCell ref="G15:H15"/>
    <mergeCell ref="G13:H13"/>
    <mergeCell ref="G12:H12"/>
    <mergeCell ref="G14:H14"/>
    <mergeCell ref="G21:H21"/>
    <mergeCell ref="G20:H20"/>
    <mergeCell ref="G19:H19"/>
    <mergeCell ref="G18:H18"/>
    <mergeCell ref="G25:H25"/>
    <mergeCell ref="G24:H24"/>
    <mergeCell ref="G23:H23"/>
    <mergeCell ref="G22:H22"/>
    <mergeCell ref="G29:H29"/>
    <mergeCell ref="G28:H28"/>
    <mergeCell ref="G27:H27"/>
    <mergeCell ref="G26:H26"/>
    <mergeCell ref="G33:H33"/>
    <mergeCell ref="G32:H32"/>
    <mergeCell ref="G31:H31"/>
    <mergeCell ref="G30:H30"/>
    <mergeCell ref="G37:H37"/>
    <mergeCell ref="G36:H36"/>
    <mergeCell ref="G35:H35"/>
    <mergeCell ref="G34:H34"/>
    <mergeCell ref="G41:H41"/>
    <mergeCell ref="G40:H40"/>
    <mergeCell ref="G39:H39"/>
    <mergeCell ref="G38:H38"/>
    <mergeCell ref="G45:H45"/>
    <mergeCell ref="G44:H44"/>
    <mergeCell ref="G43:H43"/>
    <mergeCell ref="G42:H42"/>
    <mergeCell ref="G49:H49"/>
    <mergeCell ref="G48:H48"/>
    <mergeCell ref="G47:H47"/>
    <mergeCell ref="G46:H46"/>
    <mergeCell ref="G53:H53"/>
    <mergeCell ref="G52:H52"/>
    <mergeCell ref="G51:H51"/>
    <mergeCell ref="G50:H50"/>
    <mergeCell ref="G57:H57"/>
    <mergeCell ref="G56:H56"/>
    <mergeCell ref="G55:H55"/>
    <mergeCell ref="G54:H54"/>
    <mergeCell ref="C54:D54"/>
    <mergeCell ref="C55:D55"/>
    <mergeCell ref="C56:D56"/>
    <mergeCell ref="C57:D57"/>
    <mergeCell ref="C50:D50"/>
    <mergeCell ref="C51:D51"/>
    <mergeCell ref="C52:D52"/>
    <mergeCell ref="C53:D53"/>
    <mergeCell ref="C46:D46"/>
    <mergeCell ref="C47:D47"/>
    <mergeCell ref="C48:D48"/>
    <mergeCell ref="C49:D49"/>
    <mergeCell ref="C42:D42"/>
    <mergeCell ref="C43:D43"/>
    <mergeCell ref="C44:D44"/>
    <mergeCell ref="C45:D45"/>
    <mergeCell ref="C38:D38"/>
    <mergeCell ref="C39:D39"/>
    <mergeCell ref="C40:D40"/>
    <mergeCell ref="C41:D41"/>
    <mergeCell ref="C34:D34"/>
    <mergeCell ref="C35:D35"/>
    <mergeCell ref="C36:D36"/>
    <mergeCell ref="C37:D37"/>
    <mergeCell ref="C30:D30"/>
    <mergeCell ref="C31:D31"/>
    <mergeCell ref="C32:D32"/>
    <mergeCell ref="C33:D33"/>
    <mergeCell ref="C26:D26"/>
    <mergeCell ref="C27:D27"/>
    <mergeCell ref="C28:D28"/>
    <mergeCell ref="C29:D29"/>
    <mergeCell ref="C22:D22"/>
    <mergeCell ref="C23:D23"/>
    <mergeCell ref="C24:D24"/>
    <mergeCell ref="C25:D25"/>
    <mergeCell ref="C18:D18"/>
    <mergeCell ref="C19:D19"/>
    <mergeCell ref="C20:D20"/>
    <mergeCell ref="C21:D21"/>
    <mergeCell ref="C15:D15"/>
    <mergeCell ref="C16:D16"/>
    <mergeCell ref="C17:D17"/>
    <mergeCell ref="C1:F1"/>
    <mergeCell ref="F9:F11"/>
    <mergeCell ref="C14:D14"/>
    <mergeCell ref="C12:D12"/>
    <mergeCell ref="C13:D13"/>
    <mergeCell ref="G9:H11"/>
    <mergeCell ref="B2:H3"/>
    <mergeCell ref="B4:H8"/>
    <mergeCell ref="B9:B11"/>
    <mergeCell ref="C9:D11"/>
    <mergeCell ref="E9:E11"/>
  </mergeCells>
  <phoneticPr fontId="0" type="noConversion"/>
  <printOptions horizontalCentered="1" verticalCentered="1"/>
  <pageMargins left="0.25" right="0.25" top="0.25" bottom="0.3" header="0" footer="0.25"/>
  <pageSetup scale="95" orientation="portrait" r:id="rId1"/>
  <headerFooter alignWithMargins="0">
    <oddFooter>&amp;C&amp;"Times New Roman,Regular"E-7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tint="-0.499984740745262"/>
    <pageSetUpPr fitToPage="1"/>
  </sheetPr>
  <dimension ref="B1:I59"/>
  <sheetViews>
    <sheetView showGridLines="0" showOutlineSymbols="0" topLeftCell="A26" zoomScale="115" zoomScaleNormal="115" workbookViewId="0">
      <selection activeCell="H37" sqref="H37"/>
    </sheetView>
  </sheetViews>
  <sheetFormatPr defaultColWidth="9.6640625" defaultRowHeight="12.75"/>
  <cols>
    <col min="1" max="1" width="4.21875" style="2" customWidth="1"/>
    <col min="2" max="2" width="9.6640625" style="2" customWidth="1"/>
    <col min="3" max="3" width="10.5546875" style="2" customWidth="1"/>
    <col min="4" max="4" width="14.6640625" style="2" customWidth="1"/>
    <col min="5" max="5" width="14.44140625" style="2" customWidth="1"/>
    <col min="6" max="7" width="11" style="2" customWidth="1"/>
    <col min="8" max="8" width="18.44140625" style="2" customWidth="1"/>
    <col min="9" max="9" width="2.5546875" style="2" customWidth="1"/>
    <col min="10" max="16384" width="9.6640625" style="2"/>
  </cols>
  <sheetData>
    <row r="1" spans="2:9" s="9" customFormat="1" ht="13.5" thickBot="1">
      <c r="B1" s="9" t="s">
        <v>958</v>
      </c>
      <c r="C1" s="1703" t="str">
        <f>+'E-2'!C1:D1</f>
        <v>Southwest Harbor Water &amp; Sewer District</v>
      </c>
      <c r="D1" s="1703"/>
      <c r="E1" s="1703"/>
      <c r="F1" s="9" t="s">
        <v>959</v>
      </c>
      <c r="G1" s="504"/>
      <c r="H1" s="504">
        <f>+'E-2'!F1</f>
        <v>43100</v>
      </c>
    </row>
    <row r="2" spans="2:9" ht="15.75" customHeight="1" thickTop="1">
      <c r="B2" s="1822" t="s">
        <v>1001</v>
      </c>
      <c r="C2" s="1640"/>
      <c r="D2" s="1640"/>
      <c r="E2" s="1640"/>
      <c r="F2" s="1640"/>
      <c r="G2" s="1640"/>
      <c r="H2" s="1641"/>
      <c r="I2" s="3"/>
    </row>
    <row r="3" spans="2:9" ht="18.75" customHeight="1" thickBot="1">
      <c r="B3" s="1823" t="s">
        <v>1002</v>
      </c>
      <c r="C3" s="1697"/>
      <c r="D3" s="1697"/>
      <c r="E3" s="1697"/>
      <c r="F3" s="1697"/>
      <c r="G3" s="1697"/>
      <c r="H3" s="1698"/>
      <c r="I3" s="3"/>
    </row>
    <row r="4" spans="2:9" s="9" customFormat="1" ht="15.75" customHeight="1" thickTop="1">
      <c r="B4" s="1839" t="s">
        <v>960</v>
      </c>
      <c r="C4" s="134"/>
      <c r="D4" s="134"/>
      <c r="E4" s="134"/>
      <c r="F4" s="134"/>
      <c r="G4" s="134"/>
      <c r="H4" s="1841" t="s">
        <v>1014</v>
      </c>
      <c r="I4" s="84"/>
    </row>
    <row r="5" spans="2:9" s="9" customFormat="1" ht="15.75" customHeight="1" thickBot="1">
      <c r="B5" s="1840"/>
      <c r="C5" s="146"/>
      <c r="D5" s="146"/>
      <c r="E5" s="146"/>
      <c r="F5" s="147"/>
      <c r="G5" s="147"/>
      <c r="H5" s="1842"/>
      <c r="I5" s="84"/>
    </row>
    <row r="6" spans="2:9" s="9" customFormat="1">
      <c r="B6" s="89">
        <v>1</v>
      </c>
      <c r="C6" s="154" t="s">
        <v>1003</v>
      </c>
      <c r="D6" s="49"/>
      <c r="E6" s="75"/>
      <c r="F6" s="75"/>
      <c r="G6" s="75"/>
      <c r="H6" s="148"/>
      <c r="I6" s="84"/>
    </row>
    <row r="7" spans="2:9" s="9" customFormat="1">
      <c r="B7" s="89">
        <v>2</v>
      </c>
      <c r="C7" s="49"/>
      <c r="D7" s="49"/>
      <c r="E7" s="49"/>
      <c r="F7" s="75"/>
      <c r="G7" s="75"/>
      <c r="H7" s="518"/>
      <c r="I7" s="84"/>
    </row>
    <row r="8" spans="2:9" s="9" customFormat="1">
      <c r="B8" s="89">
        <v>3</v>
      </c>
      <c r="C8" s="49" t="s">
        <v>922</v>
      </c>
      <c r="D8" s="111"/>
      <c r="E8" s="115"/>
      <c r="F8" s="115"/>
      <c r="G8" s="115"/>
      <c r="H8" s="519"/>
      <c r="I8" s="84"/>
    </row>
    <row r="9" spans="2:9" s="9" customFormat="1">
      <c r="B9" s="89">
        <v>4</v>
      </c>
      <c r="C9" s="1672" t="s">
        <v>1004</v>
      </c>
      <c r="D9" s="1651"/>
      <c r="E9" s="109"/>
      <c r="F9" s="109"/>
      <c r="G9" s="109"/>
      <c r="H9" s="520"/>
      <c r="I9" s="84"/>
    </row>
    <row r="10" spans="2:9" s="9" customFormat="1">
      <c r="B10" s="89">
        <v>5</v>
      </c>
      <c r="C10" s="1672" t="s">
        <v>923</v>
      </c>
      <c r="D10" s="1651"/>
      <c r="E10" s="109"/>
      <c r="F10" s="98"/>
      <c r="G10" s="98"/>
      <c r="H10" s="521"/>
      <c r="I10" s="84"/>
    </row>
    <row r="11" spans="2:9" s="9" customFormat="1">
      <c r="B11" s="89">
        <v>6</v>
      </c>
      <c r="C11" s="1672" t="s">
        <v>1005</v>
      </c>
      <c r="D11" s="1651"/>
      <c r="E11" s="100"/>
      <c r="F11" s="100"/>
      <c r="G11" s="100"/>
      <c r="H11" s="522"/>
      <c r="I11" s="84"/>
    </row>
    <row r="12" spans="2:9" s="9" customFormat="1">
      <c r="B12" s="89">
        <v>7</v>
      </c>
      <c r="C12" s="1824" t="s">
        <v>924</v>
      </c>
      <c r="D12" s="1635"/>
      <c r="E12" s="115"/>
      <c r="F12" s="115"/>
      <c r="G12" s="115"/>
      <c r="H12" s="519"/>
      <c r="I12" s="84"/>
    </row>
    <row r="13" spans="2:9" s="9" customFormat="1">
      <c r="B13" s="89">
        <v>8</v>
      </c>
      <c r="C13" s="113" t="s">
        <v>925</v>
      </c>
      <c r="D13" s="75"/>
      <c r="E13" s="155"/>
      <c r="F13" s="155"/>
      <c r="G13" s="155"/>
      <c r="H13" s="523"/>
      <c r="I13" s="84"/>
    </row>
    <row r="14" spans="2:9" s="9" customFormat="1" ht="15" customHeight="1">
      <c r="B14" s="89">
        <v>9</v>
      </c>
      <c r="C14" s="1829" t="s">
        <v>1006</v>
      </c>
      <c r="D14" s="1830"/>
      <c r="E14" s="1830"/>
      <c r="F14" s="130"/>
      <c r="G14" s="130"/>
      <c r="H14" s="524"/>
      <c r="I14" s="84"/>
    </row>
    <row r="15" spans="2:9" s="9" customFormat="1">
      <c r="B15" s="89">
        <v>10</v>
      </c>
      <c r="C15" s="1831" t="s">
        <v>1007</v>
      </c>
      <c r="D15" s="1832"/>
      <c r="E15" s="408"/>
      <c r="F15" s="102"/>
      <c r="G15" s="102"/>
      <c r="H15" s="525"/>
      <c r="I15" s="84"/>
    </row>
    <row r="16" spans="2:9" s="9" customFormat="1">
      <c r="B16" s="89">
        <v>11</v>
      </c>
      <c r="C16" s="152"/>
      <c r="D16" s="82"/>
      <c r="E16" s="153"/>
      <c r="F16" s="153"/>
      <c r="G16" s="153"/>
      <c r="H16" s="526"/>
      <c r="I16" s="84"/>
    </row>
    <row r="17" spans="2:9" s="9" customFormat="1" ht="13.5" thickBot="1">
      <c r="B17" s="89">
        <v>12</v>
      </c>
      <c r="C17" s="116" t="s">
        <v>926</v>
      </c>
      <c r="D17" s="151"/>
      <c r="E17" s="151"/>
      <c r="F17" s="129"/>
      <c r="G17" s="129"/>
      <c r="H17" s="527"/>
      <c r="I17" s="84"/>
    </row>
    <row r="18" spans="2:9" s="9" customFormat="1" ht="13.5" thickTop="1">
      <c r="B18" s="89">
        <v>13</v>
      </c>
      <c r="C18" s="82"/>
      <c r="D18" s="153"/>
      <c r="E18" s="153"/>
      <c r="F18" s="153"/>
      <c r="G18" s="153"/>
      <c r="H18" s="528"/>
      <c r="I18" s="84"/>
    </row>
    <row r="19" spans="2:9" s="9" customFormat="1" ht="15" customHeight="1">
      <c r="B19" s="89">
        <v>14</v>
      </c>
      <c r="C19" s="1833" t="s">
        <v>1008</v>
      </c>
      <c r="D19" s="1834"/>
      <c r="E19" s="1834"/>
      <c r="F19" s="1834"/>
      <c r="G19" s="1835"/>
      <c r="H19" s="528"/>
      <c r="I19" s="84"/>
    </row>
    <row r="20" spans="2:9" s="9" customFormat="1">
      <c r="B20" s="89">
        <v>15</v>
      </c>
      <c r="C20" s="116"/>
      <c r="D20" s="81"/>
      <c r="E20" s="81"/>
      <c r="F20" s="81"/>
      <c r="G20" s="81"/>
      <c r="H20" s="529"/>
      <c r="I20" s="84"/>
    </row>
    <row r="21" spans="2:9" s="9" customFormat="1" ht="13.5" thickBot="1">
      <c r="B21" s="89">
        <v>16</v>
      </c>
      <c r="C21" s="1672" t="s">
        <v>927</v>
      </c>
      <c r="D21" s="1651"/>
      <c r="E21" s="151"/>
      <c r="F21" s="129"/>
      <c r="G21" s="129"/>
      <c r="H21" s="530"/>
      <c r="I21" s="84"/>
    </row>
    <row r="22" spans="2:9" s="9" customFormat="1">
      <c r="B22" s="89">
        <v>17</v>
      </c>
      <c r="C22" s="157"/>
      <c r="D22" s="25"/>
      <c r="E22" s="117"/>
      <c r="F22" s="117"/>
      <c r="G22" s="117"/>
      <c r="H22" s="518"/>
      <c r="I22" s="84"/>
    </row>
    <row r="23" spans="2:9" s="9" customFormat="1">
      <c r="B23" s="89">
        <v>18</v>
      </c>
      <c r="C23" s="1672" t="s">
        <v>928</v>
      </c>
      <c r="D23" s="1651"/>
      <c r="E23" s="118"/>
      <c r="F23" s="118"/>
      <c r="G23" s="118"/>
      <c r="H23" s="531"/>
      <c r="I23" s="84"/>
    </row>
    <row r="24" spans="2:9" s="9" customFormat="1">
      <c r="B24" s="89">
        <v>19</v>
      </c>
      <c r="C24" s="1672" t="s">
        <v>929</v>
      </c>
      <c r="D24" s="1651"/>
      <c r="E24" s="97"/>
      <c r="F24" s="97"/>
      <c r="G24" s="97"/>
      <c r="H24" s="521"/>
      <c r="I24" s="84"/>
    </row>
    <row r="25" spans="2:9" s="9" customFormat="1">
      <c r="B25" s="89">
        <v>20</v>
      </c>
      <c r="C25" s="1672" t="s">
        <v>930</v>
      </c>
      <c r="D25" s="1651"/>
      <c r="E25" s="98"/>
      <c r="F25" s="98"/>
      <c r="G25" s="98"/>
      <c r="H25" s="532"/>
      <c r="I25" s="84"/>
    </row>
    <row r="26" spans="2:9" s="9" customFormat="1">
      <c r="B26" s="89">
        <v>21</v>
      </c>
      <c r="C26" s="1672" t="s">
        <v>931</v>
      </c>
      <c r="D26" s="1651"/>
      <c r="E26" s="105"/>
      <c r="F26" s="105"/>
      <c r="G26" s="105"/>
      <c r="H26" s="533"/>
      <c r="I26" s="84"/>
    </row>
    <row r="27" spans="2:9" s="9" customFormat="1">
      <c r="B27" s="89">
        <v>22</v>
      </c>
      <c r="C27" s="158"/>
      <c r="D27" s="35"/>
      <c r="E27" s="159"/>
      <c r="F27" s="159"/>
      <c r="G27" s="159"/>
      <c r="H27" s="534"/>
      <c r="I27" s="84"/>
    </row>
    <row r="28" spans="2:9" s="9" customFormat="1" ht="13.5" thickBot="1">
      <c r="B28" s="89">
        <v>23</v>
      </c>
      <c r="C28" s="1672" t="s">
        <v>932</v>
      </c>
      <c r="D28" s="1651"/>
      <c r="E28" s="115"/>
      <c r="F28" s="115"/>
      <c r="G28" s="115"/>
      <c r="H28" s="535"/>
      <c r="I28" s="84"/>
    </row>
    <row r="29" spans="2:9" s="9" customFormat="1">
      <c r="B29" s="89">
        <v>24</v>
      </c>
      <c r="C29" s="149"/>
      <c r="D29" s="29"/>
      <c r="E29" s="117"/>
      <c r="F29" s="117"/>
      <c r="G29" s="117"/>
      <c r="H29" s="518"/>
      <c r="I29" s="84"/>
    </row>
    <row r="30" spans="2:9" s="9" customFormat="1" ht="13.5" thickBot="1">
      <c r="B30" s="89">
        <v>25</v>
      </c>
      <c r="C30" s="1672" t="s">
        <v>933</v>
      </c>
      <c r="D30" s="1651"/>
      <c r="E30" s="115"/>
      <c r="F30" s="115"/>
      <c r="G30" s="115"/>
      <c r="H30" s="535"/>
      <c r="I30" s="84"/>
    </row>
    <row r="31" spans="2:9" s="9" customFormat="1">
      <c r="B31" s="89">
        <v>26</v>
      </c>
      <c r="C31" s="150"/>
      <c r="D31" s="75"/>
      <c r="E31" s="117"/>
      <c r="F31" s="155"/>
      <c r="G31" s="155"/>
      <c r="H31" s="518"/>
      <c r="I31" s="84"/>
    </row>
    <row r="32" spans="2:9" s="9" customFormat="1">
      <c r="B32" s="89">
        <v>27</v>
      </c>
      <c r="C32" s="162" t="s">
        <v>934</v>
      </c>
      <c r="D32" s="161"/>
      <c r="E32" s="115"/>
      <c r="F32" s="115"/>
      <c r="G32" s="115"/>
      <c r="H32" s="519"/>
      <c r="I32" s="84"/>
    </row>
    <row r="33" spans="2:9" s="9" customFormat="1" ht="15" customHeight="1">
      <c r="B33" s="89">
        <v>28</v>
      </c>
      <c r="C33" s="1825" t="s">
        <v>935</v>
      </c>
      <c r="D33" s="1826"/>
      <c r="E33" s="99"/>
      <c r="F33" s="99"/>
      <c r="G33" s="99"/>
      <c r="H33" s="521"/>
      <c r="I33" s="84"/>
    </row>
    <row r="34" spans="2:9" s="9" customFormat="1">
      <c r="B34" s="89">
        <v>29</v>
      </c>
      <c r="C34" s="113"/>
      <c r="D34" s="49"/>
      <c r="E34" s="163"/>
      <c r="F34" s="163"/>
      <c r="G34" s="163"/>
      <c r="H34" s="536"/>
      <c r="I34" s="24"/>
    </row>
    <row r="35" spans="2:9" s="9" customFormat="1" ht="13.5" thickBot="1">
      <c r="B35" s="89">
        <v>30</v>
      </c>
      <c r="C35" s="113" t="s">
        <v>936</v>
      </c>
      <c r="D35" s="112"/>
      <c r="E35" s="112"/>
      <c r="F35" s="112"/>
      <c r="G35" s="112"/>
      <c r="H35" s="537"/>
      <c r="I35" s="84"/>
    </row>
    <row r="36" spans="2:9" s="9" customFormat="1" ht="13.5" thickTop="1">
      <c r="B36" s="89">
        <v>31</v>
      </c>
      <c r="C36" s="149"/>
      <c r="D36" s="117"/>
      <c r="E36" s="117"/>
      <c r="F36" s="117"/>
      <c r="G36" s="117"/>
      <c r="H36" s="518"/>
      <c r="I36" s="84"/>
    </row>
    <row r="37" spans="2:9" s="9" customFormat="1">
      <c r="B37" s="89">
        <v>32</v>
      </c>
      <c r="C37" s="409" t="s">
        <v>399</v>
      </c>
      <c r="D37" s="75"/>
      <c r="E37" s="75"/>
      <c r="F37" s="75"/>
      <c r="G37" s="75"/>
      <c r="H37" s="518"/>
      <c r="I37" s="84"/>
    </row>
    <row r="38" spans="2:9" s="9" customFormat="1">
      <c r="B38" s="89">
        <v>33</v>
      </c>
      <c r="C38" s="150"/>
      <c r="D38" s="75"/>
      <c r="E38" s="75"/>
      <c r="F38" s="75"/>
      <c r="G38" s="75"/>
      <c r="H38" s="518"/>
      <c r="I38" s="84"/>
    </row>
    <row r="39" spans="2:9" s="9" customFormat="1">
      <c r="B39" s="89">
        <v>34</v>
      </c>
      <c r="C39" s="1824" t="s">
        <v>937</v>
      </c>
      <c r="D39" s="1635"/>
      <c r="E39" s="164"/>
      <c r="F39" s="115"/>
      <c r="G39" s="115"/>
      <c r="H39" s="519"/>
      <c r="I39" s="84"/>
    </row>
    <row r="40" spans="2:9" s="9" customFormat="1">
      <c r="B40" s="89">
        <v>35</v>
      </c>
      <c r="C40" s="1824" t="s">
        <v>938</v>
      </c>
      <c r="D40" s="1635"/>
      <c r="E40" s="97"/>
      <c r="F40" s="97"/>
      <c r="G40" s="97"/>
      <c r="H40" s="521"/>
      <c r="I40" s="84"/>
    </row>
    <row r="41" spans="2:9" s="9" customFormat="1">
      <c r="B41" s="89">
        <v>36</v>
      </c>
      <c r="C41" s="1672" t="s">
        <v>939</v>
      </c>
      <c r="D41" s="1651"/>
      <c r="E41" s="99"/>
      <c r="F41" s="99"/>
      <c r="G41" s="99"/>
      <c r="H41" s="521"/>
      <c r="I41" s="84"/>
    </row>
    <row r="42" spans="2:9" s="9" customFormat="1">
      <c r="B42" s="89">
        <v>37</v>
      </c>
      <c r="C42" s="1672" t="s">
        <v>940</v>
      </c>
      <c r="D42" s="1651"/>
      <c r="E42" s="102"/>
      <c r="F42" s="102"/>
      <c r="G42" s="102"/>
      <c r="H42" s="538"/>
      <c r="I42" s="88"/>
    </row>
    <row r="43" spans="2:9" s="9" customFormat="1">
      <c r="B43" s="89">
        <v>38</v>
      </c>
      <c r="C43" s="149"/>
      <c r="D43" s="29"/>
      <c r="E43" s="117"/>
      <c r="F43" s="117"/>
      <c r="G43" s="117"/>
      <c r="H43" s="539"/>
    </row>
    <row r="44" spans="2:9" s="9" customFormat="1" ht="13.5" thickBot="1">
      <c r="B44" s="89">
        <v>39</v>
      </c>
      <c r="C44" s="149" t="s">
        <v>941</v>
      </c>
      <c r="D44" s="115"/>
      <c r="E44" s="115"/>
      <c r="F44" s="115"/>
      <c r="G44" s="115"/>
      <c r="H44" s="540"/>
    </row>
    <row r="45" spans="2:9" s="9" customFormat="1" ht="13.5" thickTop="1">
      <c r="B45" s="89">
        <v>40</v>
      </c>
      <c r="C45" s="149"/>
      <c r="D45" s="117"/>
      <c r="E45" s="117"/>
      <c r="F45" s="117"/>
      <c r="G45" s="117"/>
      <c r="H45" s="541"/>
    </row>
    <row r="46" spans="2:9" s="9" customFormat="1">
      <c r="B46" s="89">
        <v>41</v>
      </c>
      <c r="C46" s="165" t="s">
        <v>942</v>
      </c>
      <c r="D46" s="29"/>
      <c r="E46" s="29"/>
      <c r="F46" s="29"/>
      <c r="G46" s="29"/>
      <c r="H46" s="541"/>
    </row>
    <row r="47" spans="2:9" s="9" customFormat="1">
      <c r="B47" s="89">
        <v>42</v>
      </c>
      <c r="C47" s="113"/>
      <c r="D47" s="49"/>
      <c r="E47" s="49"/>
      <c r="F47" s="49"/>
      <c r="G47" s="49"/>
      <c r="H47" s="542"/>
    </row>
    <row r="48" spans="2:9" s="9" customFormat="1">
      <c r="B48" s="89">
        <v>43</v>
      </c>
      <c r="C48" s="1824" t="s">
        <v>1009</v>
      </c>
      <c r="D48" s="1635"/>
      <c r="E48" s="111"/>
      <c r="F48" s="115"/>
      <c r="G48" s="115"/>
      <c r="H48" s="543"/>
    </row>
    <row r="49" spans="2:8" s="9" customFormat="1">
      <c r="B49" s="89">
        <v>44</v>
      </c>
      <c r="C49" s="1824" t="s">
        <v>1012</v>
      </c>
      <c r="D49" s="1635"/>
      <c r="E49" s="1686"/>
      <c r="F49" s="97"/>
      <c r="G49" s="97"/>
      <c r="H49" s="544"/>
    </row>
    <row r="50" spans="2:8" s="9" customFormat="1">
      <c r="B50" s="89">
        <v>45</v>
      </c>
      <c r="C50" s="1824" t="s">
        <v>943</v>
      </c>
      <c r="D50" s="1635"/>
      <c r="E50" s="111"/>
      <c r="F50" s="97"/>
      <c r="G50" s="97"/>
      <c r="H50" s="544"/>
    </row>
    <row r="51" spans="2:8" s="9" customFormat="1" ht="13.5" thickBot="1">
      <c r="B51" s="135">
        <v>46</v>
      </c>
      <c r="C51" s="1827" t="s">
        <v>1013</v>
      </c>
      <c r="D51" s="1828"/>
      <c r="E51" s="166"/>
      <c r="F51" s="139"/>
      <c r="G51" s="139"/>
      <c r="H51" s="545"/>
    </row>
    <row r="52" spans="2:8" s="9" customFormat="1" ht="15">
      <c r="B52" s="1836"/>
      <c r="C52" s="1837"/>
      <c r="D52" s="1837"/>
      <c r="E52" s="1837"/>
      <c r="F52" s="1837"/>
      <c r="G52" s="1837"/>
      <c r="H52" s="1838"/>
    </row>
    <row r="53" spans="2:8" s="9" customFormat="1" ht="15">
      <c r="B53" s="1746"/>
      <c r="C53" s="1747"/>
      <c r="D53" s="1747"/>
      <c r="E53" s="1747"/>
      <c r="F53" s="1747"/>
      <c r="G53" s="1747"/>
      <c r="H53" s="1750"/>
    </row>
    <row r="54" spans="2:8" s="9" customFormat="1" ht="15">
      <c r="B54" s="1746"/>
      <c r="C54" s="1747"/>
      <c r="D54" s="1747"/>
      <c r="E54" s="1747"/>
      <c r="F54" s="1747"/>
      <c r="G54" s="1747"/>
      <c r="H54" s="1750"/>
    </row>
    <row r="55" spans="2:8" s="9" customFormat="1" ht="15">
      <c r="B55" s="1746"/>
      <c r="C55" s="1747"/>
      <c r="D55" s="1747"/>
      <c r="E55" s="1747"/>
      <c r="F55" s="1747"/>
      <c r="G55" s="1747"/>
      <c r="H55" s="1750"/>
    </row>
    <row r="56" spans="2:8" s="9" customFormat="1" ht="15">
      <c r="B56" s="1751"/>
      <c r="C56" s="1747"/>
      <c r="D56" s="1747"/>
      <c r="E56" s="1747"/>
      <c r="F56" s="1747"/>
      <c r="G56" s="1747"/>
      <c r="H56" s="1750"/>
    </row>
    <row r="57" spans="2:8" s="9" customFormat="1" ht="15">
      <c r="B57" s="1751"/>
      <c r="C57" s="1747"/>
      <c r="D57" s="1747"/>
      <c r="E57" s="1747"/>
      <c r="F57" s="1747"/>
      <c r="G57" s="1747"/>
      <c r="H57" s="1750"/>
    </row>
    <row r="58" spans="2:8" ht="15.75" thickBot="1">
      <c r="B58" s="1752"/>
      <c r="C58" s="1753"/>
      <c r="D58" s="1753"/>
      <c r="E58" s="1753"/>
      <c r="F58" s="1753"/>
      <c r="G58" s="1753"/>
      <c r="H58" s="1754"/>
    </row>
    <row r="59" spans="2:8" ht="13.5" thickTop="1"/>
  </sheetData>
  <mergeCells count="35">
    <mergeCell ref="C40:D40"/>
    <mergeCell ref="C41:D41"/>
    <mergeCell ref="C42:D42"/>
    <mergeCell ref="C1:E1"/>
    <mergeCell ref="B52:H52"/>
    <mergeCell ref="C21:D21"/>
    <mergeCell ref="C23:D23"/>
    <mergeCell ref="C24:D24"/>
    <mergeCell ref="B4:B5"/>
    <mergeCell ref="H4:H5"/>
    <mergeCell ref="C9:D9"/>
    <mergeCell ref="C10:D10"/>
    <mergeCell ref="C11:D11"/>
    <mergeCell ref="C48:D48"/>
    <mergeCell ref="B53:H53"/>
    <mergeCell ref="B2:H2"/>
    <mergeCell ref="B3:H3"/>
    <mergeCell ref="C12:D12"/>
    <mergeCell ref="C25:D25"/>
    <mergeCell ref="C26:D26"/>
    <mergeCell ref="C28:D28"/>
    <mergeCell ref="C30:D30"/>
    <mergeCell ref="C33:D33"/>
    <mergeCell ref="C49:E49"/>
    <mergeCell ref="C50:D50"/>
    <mergeCell ref="C51:D51"/>
    <mergeCell ref="C39:D39"/>
    <mergeCell ref="C14:E14"/>
    <mergeCell ref="C15:D15"/>
    <mergeCell ref="C19:G19"/>
    <mergeCell ref="B55:H55"/>
    <mergeCell ref="B56:H56"/>
    <mergeCell ref="B57:H57"/>
    <mergeCell ref="B58:H58"/>
    <mergeCell ref="B54:H54"/>
  </mergeCells>
  <phoneticPr fontId="0" type="noConversion"/>
  <printOptions horizontalCentered="1" verticalCentered="1"/>
  <pageMargins left="0.25" right="0.25" top="0.25" bottom="0.3" header="0" footer="0.25"/>
  <pageSetup scale="88" orientation="portrait" r:id="rId1"/>
  <headerFooter alignWithMargins="0">
    <oddFooter>&amp;C&amp;"Times New Roman,Regular"E-8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H101"/>
  <sheetViews>
    <sheetView showGridLines="0" showOutlineSymbols="0" zoomScale="87" zoomScaleNormal="87" workbookViewId="0">
      <selection activeCell="F1" sqref="F1"/>
    </sheetView>
  </sheetViews>
  <sheetFormatPr defaultColWidth="9.6640625" defaultRowHeight="12.75"/>
  <cols>
    <col min="1" max="1" width="4.21875" style="2" customWidth="1"/>
    <col min="2" max="2" width="10.44140625" style="2" customWidth="1"/>
    <col min="3" max="3" width="11.88671875" style="2" customWidth="1"/>
    <col min="4" max="4" width="25.5546875" style="2" customWidth="1"/>
    <col min="5" max="5" width="14.77734375" style="2" customWidth="1"/>
    <col min="6" max="6" width="29" style="2" customWidth="1"/>
    <col min="7" max="7" width="2.5546875" style="2" customWidth="1"/>
    <col min="8" max="16384" width="9.6640625" style="2"/>
  </cols>
  <sheetData>
    <row r="1" spans="2:8" ht="13.5" thickBot="1">
      <c r="B1" s="9" t="s">
        <v>958</v>
      </c>
      <c r="C1" s="1703" t="str">
        <f>+'E-2'!C1:D1</f>
        <v>Southwest Harbor Water &amp; Sewer District</v>
      </c>
      <c r="D1" s="1703"/>
      <c r="E1" s="9" t="s">
        <v>959</v>
      </c>
      <c r="F1" s="546">
        <f>+'E-2'!F1</f>
        <v>43100</v>
      </c>
      <c r="G1" s="504"/>
      <c r="H1" s="546"/>
    </row>
    <row r="2" spans="2:8" ht="12.95" customHeight="1" thickTop="1">
      <c r="B2" s="6"/>
      <c r="C2" s="7"/>
      <c r="D2" s="7"/>
      <c r="E2" s="7"/>
      <c r="F2" s="7"/>
      <c r="G2" s="3"/>
    </row>
    <row r="3" spans="2:8" ht="12.95" customHeight="1">
      <c r="B3" s="8"/>
      <c r="C3" s="9"/>
      <c r="D3" s="9"/>
      <c r="E3" s="9"/>
      <c r="F3" s="10"/>
      <c r="G3" s="3"/>
    </row>
    <row r="4" spans="2:8" ht="12.95" customHeight="1">
      <c r="B4" s="8"/>
      <c r="C4" s="9"/>
      <c r="D4" s="9"/>
      <c r="E4" s="9"/>
      <c r="F4" s="10"/>
      <c r="G4" s="3"/>
    </row>
    <row r="5" spans="2:8" ht="12.95" customHeight="1">
      <c r="B5" s="8"/>
      <c r="C5" s="9"/>
      <c r="D5" s="9"/>
      <c r="E5" s="9"/>
      <c r="F5" s="10"/>
      <c r="G5" s="3"/>
    </row>
    <row r="6" spans="2:8" ht="12.95" customHeight="1">
      <c r="B6" s="8"/>
      <c r="C6" s="9"/>
      <c r="D6" s="9"/>
      <c r="E6" s="9"/>
      <c r="F6" s="10"/>
      <c r="G6" s="3"/>
    </row>
    <row r="7" spans="2:8" ht="12.95" customHeight="1">
      <c r="B7" s="8"/>
      <c r="C7" s="9"/>
      <c r="D7" s="9"/>
      <c r="E7" s="9"/>
      <c r="F7" s="10"/>
      <c r="G7" s="3"/>
    </row>
    <row r="8" spans="2:8" ht="12.95" customHeight="1">
      <c r="B8" s="8"/>
      <c r="C8" s="9"/>
      <c r="D8" s="9"/>
      <c r="E8" s="9"/>
      <c r="F8" s="10"/>
      <c r="G8" s="3"/>
    </row>
    <row r="9" spans="2:8">
      <c r="B9" s="1596" t="s">
        <v>1018</v>
      </c>
      <c r="C9" s="1541"/>
      <c r="D9" s="1541"/>
      <c r="E9" s="1541"/>
      <c r="F9" s="1542"/>
      <c r="G9" s="3"/>
    </row>
    <row r="10" spans="2:8" ht="21" customHeight="1">
      <c r="B10" s="1844"/>
      <c r="C10" s="1541"/>
      <c r="D10" s="1541"/>
      <c r="E10" s="1541"/>
      <c r="F10" s="1542"/>
      <c r="G10" s="3"/>
    </row>
    <row r="11" spans="2:8">
      <c r="B11" s="1596" t="s">
        <v>1019</v>
      </c>
      <c r="C11" s="1541"/>
      <c r="D11" s="1541"/>
      <c r="E11" s="1541"/>
      <c r="F11" s="1542"/>
      <c r="G11" s="3"/>
    </row>
    <row r="12" spans="2:8" ht="22.5" customHeight="1">
      <c r="B12" s="1844"/>
      <c r="C12" s="1541"/>
      <c r="D12" s="1541"/>
      <c r="E12" s="1541"/>
      <c r="F12" s="1542"/>
      <c r="G12" s="3"/>
    </row>
    <row r="13" spans="2:8" ht="12.95" customHeight="1">
      <c r="B13" s="8"/>
      <c r="C13" s="29"/>
      <c r="D13" s="29"/>
      <c r="E13" s="29"/>
      <c r="F13" s="178"/>
      <c r="G13" s="28"/>
    </row>
    <row r="14" spans="2:8" ht="12.95" customHeight="1">
      <c r="B14" s="8"/>
      <c r="C14" s="29"/>
      <c r="D14" s="29"/>
      <c r="E14" s="29"/>
      <c r="F14" s="178"/>
      <c r="G14" s="28"/>
    </row>
    <row r="15" spans="2:8" ht="12.95" customHeight="1">
      <c r="B15" s="8"/>
      <c r="C15" s="1845"/>
      <c r="D15" s="1845"/>
      <c r="E15" s="1845"/>
      <c r="F15" s="1846"/>
      <c r="G15" s="28"/>
    </row>
    <row r="16" spans="2:8">
      <c r="B16" s="8"/>
      <c r="C16" s="1845"/>
      <c r="D16" s="1845"/>
      <c r="E16" s="1845"/>
      <c r="F16" s="1846"/>
      <c r="G16" s="28"/>
    </row>
    <row r="17" spans="2:7" ht="12.95" customHeight="1">
      <c r="B17" s="8"/>
      <c r="C17" s="24"/>
      <c r="D17" s="24"/>
      <c r="E17" s="24"/>
      <c r="F17" s="178"/>
      <c r="G17" s="28"/>
    </row>
    <row r="18" spans="2:7" ht="12.95" customHeight="1">
      <c r="B18" s="8"/>
      <c r="C18" s="1845"/>
      <c r="D18" s="1845"/>
      <c r="E18" s="1845"/>
      <c r="F18" s="1846"/>
      <c r="G18" s="28"/>
    </row>
    <row r="19" spans="2:7" ht="12.95" customHeight="1">
      <c r="B19" s="8"/>
      <c r="C19" s="1845"/>
      <c r="D19" s="1845"/>
      <c r="E19" s="1845"/>
      <c r="F19" s="1846"/>
      <c r="G19" s="28"/>
    </row>
    <row r="20" spans="2:7" ht="12.95" customHeight="1">
      <c r="B20" s="8"/>
      <c r="C20" s="24"/>
      <c r="D20" s="24"/>
      <c r="E20" s="24"/>
      <c r="F20" s="178"/>
      <c r="G20" s="28"/>
    </row>
    <row r="21" spans="2:7" ht="12.95" customHeight="1">
      <c r="B21" s="8"/>
      <c r="C21" s="9"/>
      <c r="D21" s="9"/>
      <c r="E21" s="9"/>
      <c r="F21" s="10"/>
      <c r="G21" s="3"/>
    </row>
    <row r="22" spans="2:7" ht="12.95" customHeight="1">
      <c r="B22" s="8"/>
      <c r="C22" s="9"/>
      <c r="D22" s="9"/>
      <c r="E22" s="9"/>
      <c r="F22" s="10"/>
      <c r="G22" s="3"/>
    </row>
    <row r="23" spans="2:7" ht="12.95" customHeight="1">
      <c r="B23" s="8"/>
      <c r="C23" s="9"/>
      <c r="D23" s="9"/>
      <c r="E23" s="9"/>
      <c r="F23" s="10"/>
      <c r="G23" s="3"/>
    </row>
    <row r="24" spans="2:7" ht="22.5">
      <c r="B24" s="20"/>
      <c r="C24" s="12"/>
      <c r="D24" s="21"/>
      <c r="E24" s="21"/>
      <c r="F24" s="21"/>
      <c r="G24" s="3"/>
    </row>
    <row r="25" spans="2:7" ht="6" customHeight="1">
      <c r="B25" s="13"/>
      <c r="C25" s="14"/>
      <c r="D25" s="9"/>
      <c r="E25" s="9"/>
      <c r="F25" s="10"/>
      <c r="G25" s="3"/>
    </row>
    <row r="26" spans="2:7" ht="36.75">
      <c r="B26" s="11"/>
      <c r="C26" s="12"/>
      <c r="D26" s="21"/>
      <c r="E26" s="21"/>
      <c r="F26" s="21"/>
      <c r="G26" s="3"/>
    </row>
    <row r="27" spans="2:7" ht="12.95" customHeight="1">
      <c r="B27" s="13"/>
      <c r="C27" s="14"/>
      <c r="D27" s="9"/>
      <c r="E27" s="9"/>
      <c r="F27" s="10"/>
      <c r="G27" s="3"/>
    </row>
    <row r="28" spans="2:7" ht="12.95" customHeight="1">
      <c r="B28" s="13"/>
      <c r="C28" s="14"/>
      <c r="D28" s="9"/>
      <c r="E28" s="9"/>
      <c r="F28" s="10"/>
      <c r="G28" s="3"/>
    </row>
    <row r="29" spans="2:7" ht="22.5">
      <c r="B29" s="20"/>
      <c r="C29" s="12"/>
      <c r="D29" s="21"/>
      <c r="E29" s="21"/>
      <c r="F29" s="21"/>
      <c r="G29" s="3"/>
    </row>
    <row r="30" spans="2:7" ht="12.95" customHeight="1">
      <c r="B30" s="13"/>
      <c r="C30" s="14"/>
      <c r="D30" s="9"/>
      <c r="E30" s="9"/>
      <c r="F30" s="10"/>
      <c r="G30" s="3"/>
    </row>
    <row r="31" spans="2:7" ht="36.75">
      <c r="B31" s="11"/>
      <c r="C31" s="12"/>
      <c r="D31" s="21"/>
      <c r="E31" s="21"/>
      <c r="F31" s="21"/>
      <c r="G31" s="3"/>
    </row>
    <row r="32" spans="2:7" ht="12.95" customHeight="1">
      <c r="B32" s="13"/>
      <c r="C32" s="14"/>
      <c r="D32" s="9"/>
      <c r="E32" s="9"/>
      <c r="F32" s="10"/>
      <c r="G32" s="3"/>
    </row>
    <row r="33" spans="2:7" ht="22.5">
      <c r="B33" s="20"/>
      <c r="C33" s="12"/>
      <c r="D33" s="21"/>
      <c r="E33" s="21"/>
      <c r="F33" s="21"/>
      <c r="G33" s="3"/>
    </row>
    <row r="34" spans="2:7" ht="12.95" customHeight="1">
      <c r="B34" s="13"/>
      <c r="C34" s="14"/>
      <c r="D34" s="9"/>
      <c r="E34" s="9"/>
      <c r="F34" s="10"/>
      <c r="G34" s="3"/>
    </row>
    <row r="35" spans="2:7" ht="33">
      <c r="B35" s="27"/>
      <c r="C35" s="12"/>
      <c r="D35" s="21"/>
      <c r="E35" s="21"/>
      <c r="F35" s="179"/>
      <c r="G35" s="3"/>
    </row>
    <row r="36" spans="2:7" ht="12.95" customHeight="1">
      <c r="B36" s="13"/>
      <c r="C36" s="14"/>
      <c r="D36" s="9"/>
      <c r="E36" s="9"/>
      <c r="F36" s="10"/>
      <c r="G36" s="3"/>
    </row>
    <row r="37" spans="2:7" ht="12.95" customHeight="1">
      <c r="B37" s="8"/>
      <c r="C37" s="9"/>
      <c r="D37" s="9"/>
      <c r="E37" s="9"/>
      <c r="F37" s="10"/>
      <c r="G37" s="3"/>
    </row>
    <row r="38" spans="2:7" ht="9" customHeight="1">
      <c r="B38" s="8"/>
      <c r="C38" s="9"/>
      <c r="D38" s="9"/>
      <c r="E38" s="9"/>
      <c r="F38" s="10"/>
      <c r="G38" s="3"/>
    </row>
    <row r="39" spans="2:7" ht="12.95" customHeight="1">
      <c r="B39" s="8"/>
      <c r="C39" s="9"/>
      <c r="D39" s="9"/>
      <c r="E39" s="9"/>
      <c r="F39" s="10"/>
      <c r="G39" s="3"/>
    </row>
    <row r="40" spans="2:7" ht="12.95" customHeight="1">
      <c r="B40" s="8"/>
      <c r="C40" s="9"/>
      <c r="D40" s="9"/>
      <c r="E40" s="9"/>
      <c r="F40" s="10"/>
      <c r="G40" s="3"/>
    </row>
    <row r="41" spans="2:7">
      <c r="B41" s="1529"/>
      <c r="C41" s="1530"/>
      <c r="D41" s="1843"/>
      <c r="E41" s="1843"/>
      <c r="F41" s="1532"/>
      <c r="G41" s="3"/>
    </row>
    <row r="42" spans="2:7" ht="16.5" customHeight="1">
      <c r="B42" s="1529"/>
      <c r="C42" s="1530"/>
      <c r="D42" s="1843"/>
      <c r="E42" s="1843"/>
      <c r="F42" s="1532"/>
      <c r="G42" s="3"/>
    </row>
    <row r="43" spans="2:7" ht="12.95" customHeight="1">
      <c r="B43" s="8"/>
      <c r="C43" s="9"/>
      <c r="D43" s="24"/>
      <c r="E43" s="24"/>
      <c r="F43" s="25"/>
      <c r="G43" s="3"/>
    </row>
    <row r="44" spans="2:7" ht="12.95" customHeight="1">
      <c r="B44" s="8"/>
      <c r="C44" s="9"/>
      <c r="D44" s="9"/>
      <c r="E44" s="9"/>
      <c r="F44" s="10"/>
      <c r="G44" s="3"/>
    </row>
    <row r="45" spans="2:7">
      <c r="B45" s="8"/>
      <c r="C45" s="9"/>
      <c r="D45" s="9"/>
      <c r="E45" s="1843"/>
      <c r="F45" s="1532"/>
      <c r="G45" s="3"/>
    </row>
    <row r="46" spans="2:7" ht="15.75">
      <c r="B46" s="8"/>
      <c r="C46" s="9"/>
      <c r="D46" s="22"/>
      <c r="E46" s="1843"/>
      <c r="F46" s="1532"/>
      <c r="G46" s="3"/>
    </row>
    <row r="47" spans="2:7" ht="12.95" customHeight="1">
      <c r="B47" s="8"/>
      <c r="C47" s="9"/>
      <c r="D47" s="9"/>
      <c r="E47" s="1843"/>
      <c r="F47" s="1532"/>
      <c r="G47" s="3"/>
    </row>
    <row r="48" spans="2:7" ht="12.95" customHeight="1">
      <c r="B48" s="8"/>
      <c r="C48" s="9"/>
      <c r="D48" s="23"/>
      <c r="E48" s="1843"/>
      <c r="F48" s="1532"/>
      <c r="G48" s="3"/>
    </row>
    <row r="49" spans="2:7" ht="12.95" customHeight="1">
      <c r="B49" s="8"/>
      <c r="C49" s="9"/>
      <c r="D49" s="9"/>
      <c r="E49" s="9"/>
      <c r="F49" s="10"/>
      <c r="G49" s="3"/>
    </row>
    <row r="50" spans="2:7" ht="12.95" customHeight="1">
      <c r="B50" s="8"/>
      <c r="C50" s="10"/>
      <c r="D50" s="10"/>
      <c r="E50" s="10"/>
      <c r="F50" s="10"/>
      <c r="G50" s="3"/>
    </row>
    <row r="51" spans="2:7" ht="12.95" customHeight="1">
      <c r="B51" s="4"/>
      <c r="C51" s="5"/>
      <c r="D51" s="5"/>
      <c r="E51" s="5"/>
      <c r="F51" s="5"/>
      <c r="G51" s="1"/>
    </row>
    <row r="52" spans="2:7" ht="12.95" customHeight="1">
      <c r="B52" s="1"/>
      <c r="C52" s="1"/>
      <c r="D52" s="1"/>
      <c r="E52" s="1"/>
      <c r="F52" s="1"/>
    </row>
    <row r="53" spans="2:7" ht="12.95" customHeight="1"/>
    <row r="54" spans="2:7" ht="12.95" customHeight="1"/>
    <row r="55" spans="2:7" ht="12.95" customHeight="1"/>
    <row r="56" spans="2:7" ht="12.95" customHeight="1"/>
    <row r="57" spans="2:7" ht="12.95" customHeight="1"/>
    <row r="58" spans="2:7" ht="12.95" customHeight="1"/>
    <row r="59" spans="2:7" ht="12.95" customHeight="1"/>
    <row r="60" spans="2:7" ht="12.95" customHeight="1"/>
    <row r="61" spans="2:7" ht="12.95" customHeight="1"/>
    <row r="62" spans="2:7" ht="12.95" customHeight="1"/>
    <row r="63" spans="2:7" ht="12.95" customHeight="1"/>
    <row r="64" spans="2:7"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sheetData>
  <sheetProtection password="CACD" sheet="1" objects="1" scenarios="1"/>
  <mergeCells count="9">
    <mergeCell ref="E47:F48"/>
    <mergeCell ref="B41:C42"/>
    <mergeCell ref="D41:F42"/>
    <mergeCell ref="C1:D1"/>
    <mergeCell ref="B9:F10"/>
    <mergeCell ref="B11:F12"/>
    <mergeCell ref="C15:F16"/>
    <mergeCell ref="C18:F19"/>
    <mergeCell ref="E45:F46"/>
  </mergeCells>
  <phoneticPr fontId="0" type="noConversion"/>
  <printOptions horizontalCentered="1" verticalCentered="1"/>
  <pageMargins left="0.25" right="0.25" top="0.25" bottom="0.3" header="0" footer="0.25"/>
  <pageSetup scale="9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1:H60"/>
  <sheetViews>
    <sheetView showGridLines="0" tabSelected="1" showOutlineSymbols="0" topLeftCell="A28" zoomScale="115" zoomScaleNormal="115" workbookViewId="0">
      <selection activeCell="F41" sqref="F41"/>
    </sheetView>
  </sheetViews>
  <sheetFormatPr defaultColWidth="9.6640625" defaultRowHeight="16.5" customHeight="1"/>
  <cols>
    <col min="1" max="1" width="4.21875" style="2" customWidth="1"/>
    <col min="2" max="2" width="9.6640625" style="2" customWidth="1"/>
    <col min="3" max="3" width="8.21875" style="2" customWidth="1"/>
    <col min="4" max="4" width="41" style="2"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row>
    <row r="2" spans="2:8" ht="16.5" customHeight="1" thickTop="1">
      <c r="B2" s="1822"/>
      <c r="C2" s="1640"/>
      <c r="D2" s="1640"/>
      <c r="E2" s="1640"/>
      <c r="F2" s="1640"/>
      <c r="G2" s="1641"/>
      <c r="H2" s="28"/>
    </row>
    <row r="3" spans="2:8" ht="16.5" customHeight="1" thickBot="1">
      <c r="B3" s="1823" t="s">
        <v>1020</v>
      </c>
      <c r="C3" s="1697"/>
      <c r="D3" s="1697"/>
      <c r="E3" s="1697"/>
      <c r="F3" s="1697"/>
      <c r="G3" s="1698"/>
      <c r="H3" s="28"/>
    </row>
    <row r="4" spans="2:8" s="9" customFormat="1" ht="16.5" customHeight="1" thickTop="1">
      <c r="B4" s="1839" t="s">
        <v>960</v>
      </c>
      <c r="C4" s="198" t="s">
        <v>1021</v>
      </c>
      <c r="D4" s="198"/>
      <c r="E4" s="200" t="s">
        <v>1022</v>
      </c>
      <c r="F4" s="198" t="s">
        <v>1023</v>
      </c>
      <c r="G4" s="207" t="s">
        <v>1024</v>
      </c>
      <c r="H4" s="24"/>
    </row>
    <row r="5" spans="2:8" s="9" customFormat="1" ht="16.5" customHeight="1">
      <c r="B5" s="1847"/>
      <c r="C5" s="201" t="s">
        <v>1025</v>
      </c>
      <c r="D5" s="201" t="s">
        <v>1026</v>
      </c>
      <c r="E5" s="202" t="s">
        <v>1027</v>
      </c>
      <c r="F5" s="201" t="s">
        <v>1028</v>
      </c>
      <c r="G5" s="208" t="s">
        <v>1028</v>
      </c>
      <c r="H5" s="24"/>
    </row>
    <row r="6" spans="2:8" s="9" customFormat="1" ht="16.5" customHeight="1" thickBot="1">
      <c r="B6" s="1840"/>
      <c r="C6" s="203" t="s">
        <v>1029</v>
      </c>
      <c r="D6" s="203" t="s">
        <v>1030</v>
      </c>
      <c r="E6" s="205" t="s">
        <v>1031</v>
      </c>
      <c r="F6" s="203" t="s">
        <v>1032</v>
      </c>
      <c r="G6" s="206" t="s">
        <v>1033</v>
      </c>
      <c r="H6" s="24"/>
    </row>
    <row r="7" spans="2:8" s="9" customFormat="1" ht="16.5" customHeight="1">
      <c r="B7" s="89">
        <v>1</v>
      </c>
      <c r="C7" s="185"/>
      <c r="D7" s="196" t="s">
        <v>1034</v>
      </c>
      <c r="E7" s="75"/>
      <c r="F7" s="185"/>
      <c r="G7" s="215"/>
      <c r="H7" s="24"/>
    </row>
    <row r="8" spans="2:8" s="9" customFormat="1" ht="16.5" customHeight="1">
      <c r="B8" s="89">
        <v>2</v>
      </c>
      <c r="C8" s="185"/>
      <c r="D8" s="188"/>
      <c r="E8" s="75"/>
      <c r="F8" s="185"/>
      <c r="G8" s="216"/>
      <c r="H8" s="24"/>
    </row>
    <row r="9" spans="2:8" s="9" customFormat="1" ht="16.5" customHeight="1">
      <c r="B9" s="89">
        <v>3</v>
      </c>
      <c r="C9" s="185" t="s">
        <v>1035</v>
      </c>
      <c r="D9" s="211" t="s">
        <v>1036</v>
      </c>
      <c r="E9" s="75" t="s">
        <v>810</v>
      </c>
      <c r="F9" s="1216">
        <f>+'F-6'!G14</f>
        <v>7625234.3399999999</v>
      </c>
      <c r="G9" s="468">
        <v>7392599.9800000004</v>
      </c>
      <c r="H9" s="24"/>
    </row>
    <row r="10" spans="2:8" s="9" customFormat="1" ht="16.5" customHeight="1">
      <c r="B10" s="89">
        <v>4</v>
      </c>
      <c r="C10" s="186" t="s">
        <v>1037</v>
      </c>
      <c r="D10" s="212" t="s">
        <v>1038</v>
      </c>
      <c r="E10" s="78" t="s">
        <v>829</v>
      </c>
      <c r="F10" s="1217">
        <f>+'F-7'!F24+'F-7'!F45</f>
        <v>2296209.0084869801</v>
      </c>
      <c r="G10" s="469">
        <v>2122554.52</v>
      </c>
      <c r="H10" s="24"/>
    </row>
    <row r="11" spans="2:8" s="9" customFormat="1" ht="16.5" customHeight="1">
      <c r="B11" s="89">
        <v>5</v>
      </c>
      <c r="C11" s="186"/>
      <c r="D11" s="187"/>
      <c r="E11" s="78"/>
      <c r="F11" s="470"/>
      <c r="G11" s="471"/>
      <c r="H11" s="24"/>
    </row>
    <row r="12" spans="2:8" s="9" customFormat="1" ht="16.5" customHeight="1">
      <c r="B12" s="89">
        <v>6</v>
      </c>
      <c r="C12" s="186"/>
      <c r="D12" s="466" t="s">
        <v>1039</v>
      </c>
      <c r="E12" s="86"/>
      <c r="F12" s="496">
        <f>+F9-F10</f>
        <v>5329025.3315130193</v>
      </c>
      <c r="G12" s="497">
        <f>+G9-G10</f>
        <v>5270045.4600000009</v>
      </c>
      <c r="H12" s="24"/>
    </row>
    <row r="13" spans="2:8" s="9" customFormat="1" ht="16.5" customHeight="1">
      <c r="B13" s="89">
        <v>7</v>
      </c>
      <c r="C13" s="185" t="s">
        <v>1040</v>
      </c>
      <c r="D13" s="211" t="s">
        <v>1041</v>
      </c>
      <c r="E13" s="75" t="s">
        <v>810</v>
      </c>
      <c r="F13" s="1218">
        <f>+'F-6'!G43</f>
        <v>166395</v>
      </c>
      <c r="G13" s="473">
        <v>172759</v>
      </c>
      <c r="H13" s="24"/>
    </row>
    <row r="14" spans="2:8" s="9" customFormat="1" ht="16.5" customHeight="1">
      <c r="B14" s="89">
        <v>8</v>
      </c>
      <c r="C14" s="185"/>
      <c r="D14" s="127" t="s">
        <v>1042</v>
      </c>
      <c r="E14" s="75"/>
      <c r="F14" s="474"/>
      <c r="G14" s="475"/>
      <c r="H14" s="24"/>
    </row>
    <row r="15" spans="2:8" s="9" customFormat="1" ht="16.5" customHeight="1">
      <c r="B15" s="89">
        <v>9</v>
      </c>
      <c r="C15" s="341"/>
      <c r="D15" s="410"/>
      <c r="E15" s="86"/>
      <c r="F15" s="476"/>
      <c r="G15" s="477"/>
      <c r="H15" s="24"/>
    </row>
    <row r="16" spans="2:8" s="9" customFormat="1" ht="16.5" customHeight="1">
      <c r="B16" s="89">
        <v>10</v>
      </c>
      <c r="C16" s="186"/>
      <c r="D16" s="187"/>
      <c r="E16" s="78"/>
      <c r="F16" s="470"/>
      <c r="G16" s="471"/>
      <c r="H16" s="24"/>
    </row>
    <row r="17" spans="2:8" s="9" customFormat="1" ht="16.5" customHeight="1">
      <c r="B17" s="89">
        <v>11</v>
      </c>
      <c r="C17" s="186"/>
      <c r="D17" s="213" t="s">
        <v>1043</v>
      </c>
      <c r="E17" s="78"/>
      <c r="F17" s="494">
        <f>+F12+F13+F15+F14</f>
        <v>5495420.3315130193</v>
      </c>
      <c r="G17" s="494">
        <f>+G12+G13+G15+G14</f>
        <v>5442804.4600000009</v>
      </c>
      <c r="H17" s="24"/>
    </row>
    <row r="18" spans="2:8" s="9" customFormat="1" ht="16.5" customHeight="1">
      <c r="B18" s="89">
        <v>12</v>
      </c>
      <c r="C18" s="186"/>
      <c r="D18" s="187"/>
      <c r="E18" s="78"/>
      <c r="F18" s="470"/>
      <c r="G18" s="471"/>
      <c r="H18" s="24"/>
    </row>
    <row r="19" spans="2:8" s="9" customFormat="1" ht="16.5" customHeight="1">
      <c r="B19" s="89">
        <v>13</v>
      </c>
      <c r="C19" s="186"/>
      <c r="D19" s="195" t="s">
        <v>1044</v>
      </c>
      <c r="E19" s="78"/>
      <c r="F19" s="470"/>
      <c r="G19" s="471"/>
      <c r="H19" s="24"/>
    </row>
    <row r="20" spans="2:8" s="9" customFormat="1" ht="16.5" customHeight="1">
      <c r="B20" s="89">
        <v>14</v>
      </c>
      <c r="C20" s="186"/>
      <c r="D20" s="187"/>
      <c r="E20" s="78"/>
      <c r="F20" s="470"/>
      <c r="G20" s="471"/>
      <c r="H20" s="24"/>
    </row>
    <row r="21" spans="2:8" s="9" customFormat="1" ht="16.5" customHeight="1">
      <c r="B21" s="89">
        <v>15</v>
      </c>
      <c r="C21" s="186">
        <v>121</v>
      </c>
      <c r="D21" s="212" t="s">
        <v>834</v>
      </c>
      <c r="E21" s="78" t="s">
        <v>835</v>
      </c>
      <c r="F21" s="492">
        <f>+'F-8'!G22</f>
        <v>0</v>
      </c>
      <c r="G21" s="493">
        <f>+'F-8'!D22</f>
        <v>0</v>
      </c>
      <c r="H21" s="24"/>
    </row>
    <row r="22" spans="2:8" s="9" customFormat="1" ht="16.5" customHeight="1">
      <c r="B22" s="89">
        <v>16</v>
      </c>
      <c r="C22" s="186">
        <v>122</v>
      </c>
      <c r="D22" s="212" t="s">
        <v>1038</v>
      </c>
      <c r="E22" s="78"/>
      <c r="F22" s="482"/>
      <c r="G22" s="483"/>
      <c r="H22" s="24"/>
    </row>
    <row r="23" spans="2:8" s="9" customFormat="1" ht="16.5" customHeight="1">
      <c r="B23" s="89">
        <v>17</v>
      </c>
      <c r="C23" s="186"/>
      <c r="D23" s="187"/>
      <c r="E23" s="75"/>
      <c r="F23" s="474"/>
      <c r="G23" s="475"/>
      <c r="H23" s="24"/>
    </row>
    <row r="24" spans="2:8" s="9" customFormat="1" ht="16.5" customHeight="1">
      <c r="B24" s="89">
        <v>18</v>
      </c>
      <c r="C24" s="186"/>
      <c r="D24" s="212" t="s">
        <v>1045</v>
      </c>
      <c r="E24" s="78"/>
      <c r="F24" s="492">
        <f>+F21-F22</f>
        <v>0</v>
      </c>
      <c r="G24" s="493">
        <f>+G21-G22</f>
        <v>0</v>
      </c>
      <c r="H24" s="24"/>
    </row>
    <row r="25" spans="2:8" s="9" customFormat="1" ht="16.5" customHeight="1">
      <c r="B25" s="89">
        <v>19</v>
      </c>
      <c r="C25" s="186"/>
      <c r="D25" s="187"/>
      <c r="E25" s="75"/>
      <c r="F25" s="474"/>
      <c r="G25" s="475"/>
      <c r="H25" s="24"/>
    </row>
    <row r="26" spans="2:8" s="9" customFormat="1" ht="16.5" customHeight="1">
      <c r="B26" s="89">
        <v>20</v>
      </c>
      <c r="C26" s="186">
        <v>123</v>
      </c>
      <c r="D26" s="212" t="s">
        <v>1046</v>
      </c>
      <c r="E26" s="78" t="s">
        <v>1047</v>
      </c>
      <c r="F26" s="492">
        <f>+'F-9'!E14</f>
        <v>0</v>
      </c>
      <c r="G26" s="481"/>
      <c r="H26" s="24"/>
    </row>
    <row r="27" spans="2:8" s="9" customFormat="1" ht="16.5" customHeight="1">
      <c r="B27" s="89">
        <v>21</v>
      </c>
      <c r="C27" s="186">
        <v>124</v>
      </c>
      <c r="D27" s="145" t="s">
        <v>1048</v>
      </c>
      <c r="E27" s="182" t="s">
        <v>1047</v>
      </c>
      <c r="F27" s="1219">
        <f>+'F-9'!E26</f>
        <v>0</v>
      </c>
      <c r="G27" s="485"/>
      <c r="H27" s="24"/>
    </row>
    <row r="28" spans="2:8" s="9" customFormat="1" ht="16.5" customHeight="1">
      <c r="B28" s="89">
        <v>22</v>
      </c>
      <c r="C28" s="186">
        <v>125</v>
      </c>
      <c r="D28" s="212" t="s">
        <v>1049</v>
      </c>
      <c r="E28" s="78" t="s">
        <v>1047</v>
      </c>
      <c r="F28" s="1220">
        <f>+'F-9'!E38</f>
        <v>0</v>
      </c>
      <c r="G28" s="487"/>
      <c r="H28" s="24"/>
    </row>
    <row r="29" spans="2:8" s="9" customFormat="1" ht="16.5" customHeight="1">
      <c r="B29" s="89">
        <v>23</v>
      </c>
      <c r="C29" s="186">
        <v>127</v>
      </c>
      <c r="D29" s="212" t="s">
        <v>1050</v>
      </c>
      <c r="E29" s="75" t="s">
        <v>875</v>
      </c>
      <c r="F29" s="1221">
        <f>+'F-9a'!P15</f>
        <v>0</v>
      </c>
      <c r="G29" s="1222">
        <f>+'F-9a'!K15</f>
        <v>0</v>
      </c>
      <c r="H29" s="24"/>
    </row>
    <row r="30" spans="2:8" s="9" customFormat="1" ht="16.5" customHeight="1">
      <c r="B30" s="89">
        <v>24</v>
      </c>
      <c r="C30" s="185"/>
      <c r="D30" s="188"/>
      <c r="E30" s="75"/>
      <c r="F30" s="474"/>
      <c r="G30" s="475"/>
      <c r="H30" s="24"/>
    </row>
    <row r="31" spans="2:8" s="9" customFormat="1" ht="16.5" customHeight="1">
      <c r="B31" s="89">
        <v>25</v>
      </c>
      <c r="C31" s="186"/>
      <c r="D31" s="213" t="s">
        <v>1051</v>
      </c>
      <c r="E31" s="75"/>
      <c r="F31" s="498">
        <f>+F24+F26+F27+F28+F29</f>
        <v>0</v>
      </c>
      <c r="G31" s="499">
        <f>+G24+G26+G27+G28+G29</f>
        <v>0</v>
      </c>
      <c r="H31" s="24"/>
    </row>
    <row r="32" spans="2:8" s="9" customFormat="1" ht="16.5" customHeight="1">
      <c r="B32" s="89">
        <v>26</v>
      </c>
      <c r="C32" s="185"/>
      <c r="D32" s="188"/>
      <c r="E32" s="75"/>
      <c r="F32" s="474"/>
      <c r="G32" s="475"/>
      <c r="H32" s="24"/>
    </row>
    <row r="33" spans="2:8" s="9" customFormat="1" ht="16.5" customHeight="1">
      <c r="B33" s="89">
        <v>27</v>
      </c>
      <c r="C33" s="183"/>
      <c r="D33" s="197" t="s">
        <v>1052</v>
      </c>
      <c r="E33" s="75"/>
      <c r="F33" s="474"/>
      <c r="G33" s="475"/>
      <c r="H33" s="24"/>
    </row>
    <row r="34" spans="2:8" s="9" customFormat="1" ht="16.5" customHeight="1">
      <c r="B34" s="89">
        <v>28</v>
      </c>
      <c r="C34" s="183"/>
      <c r="D34" s="192"/>
      <c r="E34" s="78"/>
      <c r="F34" s="470"/>
      <c r="G34" s="471"/>
      <c r="H34" s="24"/>
    </row>
    <row r="35" spans="2:8" s="9" customFormat="1" ht="16.5" customHeight="1">
      <c r="B35" s="89">
        <v>29</v>
      </c>
      <c r="C35" s="185">
        <v>131</v>
      </c>
      <c r="D35" s="211" t="s">
        <v>1053</v>
      </c>
      <c r="E35" s="75"/>
      <c r="F35" s="467">
        <f>31530.89+20955.88+152.04</f>
        <v>52638.810000000005</v>
      </c>
      <c r="G35" s="468">
        <v>110834.06</v>
      </c>
      <c r="H35" s="24"/>
    </row>
    <row r="36" spans="2:8" s="9" customFormat="1" ht="16.5" customHeight="1">
      <c r="B36" s="89">
        <v>30</v>
      </c>
      <c r="C36" s="185">
        <v>132</v>
      </c>
      <c r="D36" s="127" t="s">
        <v>838</v>
      </c>
      <c r="E36" s="75" t="s">
        <v>835</v>
      </c>
      <c r="F36" s="1218">
        <f>+'F-8'!G36</f>
        <v>0</v>
      </c>
      <c r="G36" s="473"/>
      <c r="H36" s="24"/>
    </row>
    <row r="37" spans="2:8" s="9" customFormat="1" ht="16.5" customHeight="1">
      <c r="B37" s="89">
        <v>31</v>
      </c>
      <c r="C37" s="185">
        <v>134</v>
      </c>
      <c r="D37" s="127" t="s">
        <v>1054</v>
      </c>
      <c r="E37" s="75"/>
      <c r="F37" s="472"/>
      <c r="G37" s="473"/>
      <c r="H37" s="24"/>
    </row>
    <row r="38" spans="2:8" s="9" customFormat="1" ht="16.5" customHeight="1">
      <c r="B38" s="89">
        <v>32</v>
      </c>
      <c r="C38" s="185">
        <v>135</v>
      </c>
      <c r="D38" s="127" t="s">
        <v>1055</v>
      </c>
      <c r="E38" s="75"/>
      <c r="F38" s="472"/>
      <c r="G38" s="473"/>
      <c r="H38" s="24"/>
    </row>
    <row r="39" spans="2:8" s="9" customFormat="1" ht="16.5" customHeight="1">
      <c r="B39" s="89">
        <v>33</v>
      </c>
      <c r="C39" s="185" t="s">
        <v>1056</v>
      </c>
      <c r="D39" s="188" t="s">
        <v>1057</v>
      </c>
      <c r="E39" s="75"/>
      <c r="F39" s="474"/>
      <c r="G39" s="475"/>
      <c r="H39" s="24"/>
    </row>
    <row r="40" spans="2:8" s="9" customFormat="1" ht="16.5" customHeight="1">
      <c r="B40" s="89">
        <v>34</v>
      </c>
      <c r="C40" s="185"/>
      <c r="D40" s="211" t="s">
        <v>1058</v>
      </c>
      <c r="E40" s="75" t="s">
        <v>845</v>
      </c>
      <c r="F40" s="1216">
        <f>+'F-10'!E52</f>
        <v>82034.03</v>
      </c>
      <c r="G40" s="468">
        <v>71147.5</v>
      </c>
      <c r="H40" s="24"/>
    </row>
    <row r="41" spans="2:8" s="9" customFormat="1" ht="16.5" customHeight="1">
      <c r="B41" s="89">
        <v>35</v>
      </c>
      <c r="C41" s="185">
        <v>145</v>
      </c>
      <c r="D41" s="127" t="s">
        <v>1059</v>
      </c>
      <c r="E41" s="75" t="s">
        <v>853</v>
      </c>
      <c r="F41" s="1218">
        <f>+'F-11'!E17</f>
        <v>87912.53</v>
      </c>
      <c r="G41" s="473">
        <v>74795.25</v>
      </c>
      <c r="H41" s="24"/>
    </row>
    <row r="42" spans="2:8" s="9" customFormat="1" ht="16.5" customHeight="1">
      <c r="B42" s="89">
        <v>36</v>
      </c>
      <c r="C42" s="186">
        <v>146</v>
      </c>
      <c r="D42" s="145" t="s">
        <v>1060</v>
      </c>
      <c r="E42" s="78" t="s">
        <v>853</v>
      </c>
      <c r="F42" s="1220">
        <f>+'F-11'!E35</f>
        <v>0</v>
      </c>
      <c r="G42" s="487"/>
      <c r="H42" s="24"/>
    </row>
    <row r="43" spans="2:8" s="9" customFormat="1" ht="16.5" customHeight="1">
      <c r="B43" s="89">
        <v>37</v>
      </c>
      <c r="C43" s="186">
        <v>151</v>
      </c>
      <c r="D43" s="145" t="s">
        <v>1061</v>
      </c>
      <c r="E43" s="78" t="s">
        <v>860</v>
      </c>
      <c r="F43" s="1220">
        <f>+'F-12'!F19</f>
        <v>0</v>
      </c>
      <c r="G43" s="487"/>
      <c r="H43" s="88"/>
    </row>
    <row r="44" spans="2:8" s="9" customFormat="1" ht="16.5" customHeight="1">
      <c r="B44" s="89">
        <v>38</v>
      </c>
      <c r="C44" s="185">
        <v>162</v>
      </c>
      <c r="D44" s="211" t="s">
        <v>865</v>
      </c>
      <c r="E44" s="75" t="s">
        <v>866</v>
      </c>
      <c r="F44" s="1218">
        <f>+'F-13'!G15</f>
        <v>0</v>
      </c>
      <c r="G44" s="473">
        <v>497.65</v>
      </c>
    </row>
    <row r="45" spans="2:8" s="9" customFormat="1" ht="16.5" customHeight="1">
      <c r="B45" s="89">
        <v>39</v>
      </c>
      <c r="C45" s="185">
        <v>171</v>
      </c>
      <c r="D45" s="188" t="s">
        <v>1062</v>
      </c>
      <c r="E45" s="75"/>
      <c r="F45" s="472"/>
      <c r="G45" s="473"/>
    </row>
    <row r="46" spans="2:8" s="9" customFormat="1" ht="16.5" customHeight="1">
      <c r="B46" s="89">
        <v>40</v>
      </c>
      <c r="C46" s="185">
        <v>174</v>
      </c>
      <c r="D46" s="211" t="s">
        <v>1063</v>
      </c>
      <c r="E46" s="75" t="s">
        <v>860</v>
      </c>
      <c r="F46" s="1221">
        <f>+'F-12'!F56</f>
        <v>178334.71</v>
      </c>
      <c r="G46" s="489">
        <v>135157.76000000001</v>
      </c>
    </row>
    <row r="47" spans="2:8" s="9" customFormat="1" ht="16.5" customHeight="1">
      <c r="B47" s="89">
        <v>41</v>
      </c>
      <c r="C47" s="185"/>
      <c r="D47" s="188"/>
      <c r="E47" s="75"/>
      <c r="F47" s="474"/>
      <c r="G47" s="475"/>
    </row>
    <row r="48" spans="2:8" s="9" customFormat="1" ht="16.5" customHeight="1">
      <c r="B48" s="89">
        <v>42</v>
      </c>
      <c r="C48" s="185"/>
      <c r="D48" s="214" t="s">
        <v>1064</v>
      </c>
      <c r="E48" s="75"/>
      <c r="F48" s="498">
        <f>SUM(F35:F46)</f>
        <v>400920.07999999996</v>
      </c>
      <c r="G48" s="499">
        <f>SUM(G35:G46)</f>
        <v>392432.22</v>
      </c>
    </row>
    <row r="49" spans="2:7" s="9" customFormat="1" ht="16.5" customHeight="1">
      <c r="B49" s="89">
        <v>43</v>
      </c>
      <c r="C49" s="185"/>
      <c r="D49" s="188"/>
      <c r="E49" s="75"/>
      <c r="F49" s="474"/>
      <c r="G49" s="475"/>
    </row>
    <row r="50" spans="2:7" s="9" customFormat="1" ht="16.5" customHeight="1">
      <c r="B50" s="89">
        <v>44</v>
      </c>
      <c r="C50" s="185" t="s">
        <v>1065</v>
      </c>
      <c r="D50" s="194" t="s">
        <v>1066</v>
      </c>
      <c r="E50" s="75" t="s">
        <v>866</v>
      </c>
      <c r="F50" s="490">
        <f>+'F-13'!G38+'F-14'!J21</f>
        <v>7545</v>
      </c>
      <c r="G50" s="491">
        <v>8229</v>
      </c>
    </row>
    <row r="51" spans="2:7" s="9" customFormat="1" ht="16.5" customHeight="1">
      <c r="B51" s="89">
        <v>45</v>
      </c>
      <c r="C51" s="185"/>
      <c r="D51" s="188"/>
      <c r="E51" s="75" t="s">
        <v>1067</v>
      </c>
      <c r="F51" s="474"/>
      <c r="G51" s="475"/>
    </row>
    <row r="52" spans="2:7" s="9" customFormat="1" ht="16.5" customHeight="1" thickBot="1">
      <c r="B52" s="135">
        <v>46</v>
      </c>
      <c r="C52" s="184"/>
      <c r="D52" s="193" t="s">
        <v>1068</v>
      </c>
      <c r="E52" s="147"/>
      <c r="F52" s="500">
        <f>+F50+F48+F31+F17</f>
        <v>5903885.4115130194</v>
      </c>
      <c r="G52" s="501">
        <f>+G50+G48+G31+G17</f>
        <v>5843465.6800000006</v>
      </c>
    </row>
    <row r="53" spans="2:7" s="9" customFormat="1" ht="16.5" customHeight="1">
      <c r="B53" s="133"/>
      <c r="C53" s="115"/>
      <c r="D53" s="115"/>
      <c r="E53" s="112"/>
      <c r="F53" s="112"/>
      <c r="G53" s="209"/>
    </row>
    <row r="54" spans="2:7" s="9" customFormat="1" ht="16.5" customHeight="1">
      <c r="B54" s="123"/>
      <c r="C54" s="108"/>
      <c r="D54" s="97"/>
      <c r="E54" s="95"/>
      <c r="F54" s="95"/>
      <c r="G54" s="101"/>
    </row>
    <row r="55" spans="2:7" s="9" customFormat="1" ht="16.5" customHeight="1">
      <c r="B55" s="123"/>
      <c r="C55" s="97"/>
      <c r="D55" s="97"/>
      <c r="E55" s="95"/>
      <c r="F55" s="95"/>
      <c r="G55" s="101"/>
    </row>
    <row r="56" spans="2:7" s="9" customFormat="1" ht="16.5" customHeight="1">
      <c r="B56" s="123"/>
      <c r="C56" s="97"/>
      <c r="D56" s="97"/>
      <c r="E56" s="95"/>
      <c r="F56" s="95"/>
      <c r="G56" s="101"/>
    </row>
    <row r="57" spans="2:7" s="9" customFormat="1" ht="16.5" customHeight="1">
      <c r="B57" s="124"/>
      <c r="C57" s="97"/>
      <c r="D57" s="97"/>
      <c r="E57" s="95"/>
      <c r="F57" s="95"/>
      <c r="G57" s="101"/>
    </row>
    <row r="58" spans="2:7" s="9" customFormat="1" ht="16.5" customHeight="1">
      <c r="B58" s="124"/>
      <c r="C58" s="97"/>
      <c r="D58" s="97"/>
      <c r="E58" s="95"/>
      <c r="F58" s="95"/>
      <c r="G58" s="101"/>
    </row>
    <row r="59" spans="2:7" ht="16.5" customHeight="1" thickBot="1">
      <c r="B59" s="132"/>
      <c r="C59" s="107"/>
      <c r="D59" s="107"/>
      <c r="E59" s="190"/>
      <c r="F59" s="190"/>
      <c r="G59" s="210"/>
    </row>
    <row r="60" spans="2:7" ht="16.5" customHeight="1" thickTop="1"/>
  </sheetData>
  <mergeCells count="4">
    <mergeCell ref="B2:G2"/>
    <mergeCell ref="B3:G3"/>
    <mergeCell ref="B4:B6"/>
    <mergeCell ref="C1:D1"/>
  </mergeCells>
  <phoneticPr fontId="0" type="noConversion"/>
  <printOptions horizontalCentered="1" verticalCentered="1"/>
  <pageMargins left="0.25" right="0.25" top="0.25" bottom="0.3" header="0" footer="0.25"/>
  <pageSetup scale="77" orientation="portrait" r:id="rId1"/>
  <headerFooter alignWithMargins="0">
    <oddFooter>&amp;C&amp;"Times New Roman,Regular"F-1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H60"/>
  <sheetViews>
    <sheetView showGridLines="0" showOutlineSymbols="0" topLeftCell="A36" zoomScale="115" zoomScaleNormal="115" workbookViewId="0">
      <selection activeCell="F14" sqref="F14"/>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c r="H1" s="504"/>
    </row>
    <row r="2" spans="2:8" ht="16.5" customHeight="1" thickTop="1">
      <c r="B2" s="1822"/>
      <c r="C2" s="1640"/>
      <c r="D2" s="1640"/>
      <c r="E2" s="1640"/>
      <c r="F2" s="1640"/>
      <c r="G2" s="1641"/>
      <c r="H2" s="28"/>
    </row>
    <row r="3" spans="2:8" ht="16.5" customHeight="1" thickBot="1">
      <c r="B3" s="1823" t="s">
        <v>1069</v>
      </c>
      <c r="C3" s="1697"/>
      <c r="D3" s="1697"/>
      <c r="E3" s="1697"/>
      <c r="F3" s="1697"/>
      <c r="G3" s="1698"/>
      <c r="H3" s="28"/>
    </row>
    <row r="4" spans="2:8" s="9" customFormat="1" ht="16.5" customHeight="1" thickTop="1">
      <c r="B4" s="1839" t="s">
        <v>960</v>
      </c>
      <c r="C4" s="198" t="s">
        <v>1021</v>
      </c>
      <c r="D4" s="199"/>
      <c r="E4" s="200" t="s">
        <v>1022</v>
      </c>
      <c r="F4" s="198" t="s">
        <v>1023</v>
      </c>
      <c r="G4" s="207" t="s">
        <v>1024</v>
      </c>
      <c r="H4" s="24"/>
    </row>
    <row r="5" spans="2:8" s="9" customFormat="1" ht="16.5" customHeight="1">
      <c r="B5" s="1847"/>
      <c r="C5" s="201" t="s">
        <v>1025</v>
      </c>
      <c r="D5" s="201" t="s">
        <v>1026</v>
      </c>
      <c r="E5" s="202" t="s">
        <v>1027</v>
      </c>
      <c r="F5" s="201" t="s">
        <v>1028</v>
      </c>
      <c r="G5" s="208" t="s">
        <v>1028</v>
      </c>
      <c r="H5" s="24"/>
    </row>
    <row r="6" spans="2:8" s="9" customFormat="1" ht="16.5" customHeight="1" thickBot="1">
      <c r="B6" s="1840"/>
      <c r="C6" s="203" t="s">
        <v>1029</v>
      </c>
      <c r="D6" s="203" t="s">
        <v>1030</v>
      </c>
      <c r="E6" s="205" t="s">
        <v>1031</v>
      </c>
      <c r="F6" s="203" t="s">
        <v>1032</v>
      </c>
      <c r="G6" s="206" t="s">
        <v>1033</v>
      </c>
      <c r="H6" s="24"/>
    </row>
    <row r="7" spans="2:8" s="9" customFormat="1" ht="16.5" customHeight="1">
      <c r="B7" s="89">
        <v>1</v>
      </c>
      <c r="C7" s="185"/>
      <c r="D7" s="191" t="s">
        <v>1070</v>
      </c>
      <c r="E7" s="75"/>
      <c r="F7" s="185"/>
      <c r="G7" s="215"/>
      <c r="H7" s="24"/>
    </row>
    <row r="8" spans="2:8" s="9" customFormat="1" ht="16.5" customHeight="1">
      <c r="B8" s="89">
        <v>2</v>
      </c>
      <c r="C8" s="185">
        <v>201</v>
      </c>
      <c r="D8" s="211" t="s">
        <v>1071</v>
      </c>
      <c r="E8" s="75" t="s">
        <v>801</v>
      </c>
      <c r="F8" s="467"/>
      <c r="G8" s="468"/>
      <c r="H8" s="24"/>
    </row>
    <row r="9" spans="2:8" s="9" customFormat="1" ht="16.5" customHeight="1">
      <c r="B9" s="89">
        <v>3</v>
      </c>
      <c r="C9" s="185">
        <v>204</v>
      </c>
      <c r="D9" s="127" t="s">
        <v>1072</v>
      </c>
      <c r="E9" s="75" t="s">
        <v>801</v>
      </c>
      <c r="F9" s="472"/>
      <c r="G9" s="473"/>
      <c r="H9" s="24"/>
    </row>
    <row r="10" spans="2:8" s="9" customFormat="1" ht="16.5" customHeight="1">
      <c r="B10" s="89">
        <v>4</v>
      </c>
      <c r="C10" s="186">
        <v>211</v>
      </c>
      <c r="D10" s="145" t="s">
        <v>1073</v>
      </c>
      <c r="E10" s="78"/>
      <c r="F10" s="486"/>
      <c r="G10" s="487"/>
      <c r="H10" s="24"/>
    </row>
    <row r="11" spans="2:8" s="9" customFormat="1" ht="16.5" customHeight="1">
      <c r="B11" s="89">
        <v>5</v>
      </c>
      <c r="C11" s="186">
        <v>212</v>
      </c>
      <c r="D11" s="145" t="s">
        <v>1074</v>
      </c>
      <c r="E11" s="78"/>
      <c r="F11" s="486"/>
      <c r="G11" s="487"/>
      <c r="H11" s="24"/>
    </row>
    <row r="12" spans="2:8" s="9" customFormat="1" ht="16.5" customHeight="1">
      <c r="B12" s="89">
        <v>6</v>
      </c>
      <c r="C12" s="186">
        <v>213</v>
      </c>
      <c r="D12" s="145" t="s">
        <v>1075</v>
      </c>
      <c r="E12" s="86"/>
      <c r="F12" s="573"/>
      <c r="G12" s="574"/>
      <c r="H12" s="24"/>
    </row>
    <row r="13" spans="2:8" s="9" customFormat="1" ht="16.5" customHeight="1">
      <c r="B13" s="89">
        <v>7</v>
      </c>
      <c r="C13" s="185">
        <v>214</v>
      </c>
      <c r="D13" s="127" t="s">
        <v>1076</v>
      </c>
      <c r="E13" s="75"/>
      <c r="F13" s="472">
        <f>'F-5'!H44</f>
        <v>4020454</v>
      </c>
      <c r="G13" s="473">
        <v>3905247</v>
      </c>
      <c r="H13" s="24"/>
    </row>
    <row r="14" spans="2:8" s="9" customFormat="1" ht="16.5" customHeight="1">
      <c r="B14" s="89">
        <v>8</v>
      </c>
      <c r="C14" s="185">
        <v>215</v>
      </c>
      <c r="D14" s="127" t="s">
        <v>1077</v>
      </c>
      <c r="E14" s="75"/>
      <c r="F14" s="472">
        <f>'F-5'!H34</f>
        <v>-746518.28848698013</v>
      </c>
      <c r="G14" s="473">
        <v>-760044.79</v>
      </c>
      <c r="H14" s="24"/>
    </row>
    <row r="15" spans="2:8" s="9" customFormat="1" ht="16.5" customHeight="1">
      <c r="B15" s="226">
        <v>9</v>
      </c>
      <c r="C15" s="186">
        <v>216</v>
      </c>
      <c r="D15" s="145" t="s">
        <v>1078</v>
      </c>
      <c r="E15" s="25"/>
      <c r="F15" s="486"/>
      <c r="G15" s="487"/>
      <c r="H15" s="29"/>
    </row>
    <row r="16" spans="2:8" s="9" customFormat="1" ht="16.5" customHeight="1">
      <c r="B16" s="89">
        <v>10</v>
      </c>
      <c r="C16" s="186">
        <v>218</v>
      </c>
      <c r="D16" s="145" t="s">
        <v>1079</v>
      </c>
      <c r="E16" s="78"/>
      <c r="F16" s="482"/>
      <c r="G16" s="483"/>
      <c r="H16" s="24"/>
    </row>
    <row r="17" spans="2:8" s="9" customFormat="1" ht="16.5" customHeight="1">
      <c r="B17" s="89">
        <v>11</v>
      </c>
      <c r="C17" s="186"/>
      <c r="D17" s="219" t="s">
        <v>1080</v>
      </c>
      <c r="E17" s="78"/>
      <c r="F17" s="554">
        <f>SUM(F8:F16)</f>
        <v>3273935.7115130201</v>
      </c>
      <c r="G17" s="555">
        <f>SUM(G8:G16)</f>
        <v>3145202.21</v>
      </c>
      <c r="H17" s="24"/>
    </row>
    <row r="18" spans="2:8" s="9" customFormat="1" ht="16.5" customHeight="1">
      <c r="B18" s="89">
        <v>12</v>
      </c>
      <c r="C18" s="186"/>
      <c r="D18" s="222" t="s">
        <v>1081</v>
      </c>
      <c r="E18" s="78"/>
      <c r="F18" s="556"/>
      <c r="G18" s="557"/>
      <c r="H18" s="24"/>
    </row>
    <row r="19" spans="2:8" s="9" customFormat="1" ht="16.5" customHeight="1">
      <c r="B19" s="89">
        <v>13</v>
      </c>
      <c r="C19" s="186">
        <v>221</v>
      </c>
      <c r="D19" s="212" t="s">
        <v>808</v>
      </c>
      <c r="E19" s="78" t="s">
        <v>805</v>
      </c>
      <c r="F19" s="480">
        <f>+'F-17'!G47</f>
        <v>915952</v>
      </c>
      <c r="G19" s="481">
        <v>1031159</v>
      </c>
      <c r="H19" s="24"/>
    </row>
    <row r="20" spans="2:8" s="9" customFormat="1" ht="16.5" customHeight="1">
      <c r="B20" s="89">
        <v>14</v>
      </c>
      <c r="C20" s="186">
        <v>223</v>
      </c>
      <c r="D20" s="145" t="s">
        <v>824</v>
      </c>
      <c r="E20" s="78" t="s">
        <v>805</v>
      </c>
      <c r="F20" s="486"/>
      <c r="G20" s="487"/>
      <c r="H20" s="24"/>
    </row>
    <row r="21" spans="2:8" s="9" customFormat="1" ht="16.5" customHeight="1">
      <c r="B21" s="89">
        <v>15</v>
      </c>
      <c r="C21" s="186">
        <v>224</v>
      </c>
      <c r="D21" s="145" t="s">
        <v>1082</v>
      </c>
      <c r="E21" s="78" t="s">
        <v>805</v>
      </c>
      <c r="F21" s="482"/>
      <c r="G21" s="483"/>
      <c r="H21" s="24"/>
    </row>
    <row r="22" spans="2:8" s="9" customFormat="1" ht="16.5" customHeight="1">
      <c r="B22" s="89">
        <v>16</v>
      </c>
      <c r="C22" s="186"/>
      <c r="D22" s="219" t="s">
        <v>1083</v>
      </c>
      <c r="E22" s="78"/>
      <c r="F22" s="559">
        <f>SUM(F19:F21)</f>
        <v>915952</v>
      </c>
      <c r="G22" s="560">
        <f>SUM(G19:G21)</f>
        <v>1031159</v>
      </c>
      <c r="H22" s="24"/>
    </row>
    <row r="23" spans="2:8" s="9" customFormat="1" ht="16.5" customHeight="1">
      <c r="B23" s="89">
        <v>17</v>
      </c>
      <c r="C23" s="186"/>
      <c r="D23" s="222" t="s">
        <v>1084</v>
      </c>
      <c r="E23" s="75"/>
      <c r="F23" s="561"/>
      <c r="G23" s="562"/>
      <c r="H23" s="24"/>
    </row>
    <row r="24" spans="2:8" s="9" customFormat="1" ht="16.5" customHeight="1">
      <c r="B24" s="89">
        <v>18</v>
      </c>
      <c r="C24" s="186">
        <v>231</v>
      </c>
      <c r="D24" s="212" t="s">
        <v>1085</v>
      </c>
      <c r="E24" s="78"/>
      <c r="F24" s="480">
        <v>23717.09</v>
      </c>
      <c r="G24" s="481">
        <v>30254.35</v>
      </c>
      <c r="H24" s="24"/>
    </row>
    <row r="25" spans="2:8" s="9" customFormat="1" ht="16.5" customHeight="1">
      <c r="B25" s="89">
        <v>19</v>
      </c>
      <c r="C25" s="186">
        <v>232</v>
      </c>
      <c r="D25" s="145" t="s">
        <v>791</v>
      </c>
      <c r="E25" s="75" t="s">
        <v>792</v>
      </c>
      <c r="F25" s="472">
        <f>+'F-15'!H16</f>
        <v>0</v>
      </c>
      <c r="G25" s="473"/>
      <c r="H25" s="24"/>
    </row>
    <row r="26" spans="2:8" s="9" customFormat="1" ht="16.5" customHeight="1">
      <c r="B26" s="89">
        <v>20</v>
      </c>
      <c r="C26" s="186">
        <v>233</v>
      </c>
      <c r="D26" s="145" t="s">
        <v>1086</v>
      </c>
      <c r="E26" s="78" t="s">
        <v>792</v>
      </c>
      <c r="F26" s="486">
        <f>+'F-15'!H46</f>
        <v>0</v>
      </c>
      <c r="G26" s="487"/>
      <c r="H26" s="24"/>
    </row>
    <row r="27" spans="2:8" s="9" customFormat="1" ht="16.5" customHeight="1">
      <c r="B27" s="89">
        <v>21</v>
      </c>
      <c r="C27" s="186">
        <v>234</v>
      </c>
      <c r="D27" s="145" t="s">
        <v>1087</v>
      </c>
      <c r="E27" s="182" t="s">
        <v>792</v>
      </c>
      <c r="F27" s="484">
        <f>+'F-15'!H27</f>
        <v>0</v>
      </c>
      <c r="G27" s="485"/>
      <c r="H27" s="24"/>
    </row>
    <row r="28" spans="2:8" s="9" customFormat="1" ht="16.5" customHeight="1">
      <c r="B28" s="89">
        <v>22</v>
      </c>
      <c r="C28" s="186">
        <v>235</v>
      </c>
      <c r="D28" s="145" t="s">
        <v>1088</v>
      </c>
      <c r="E28" s="78"/>
      <c r="F28" s="486"/>
      <c r="G28" s="487"/>
      <c r="H28" s="24"/>
    </row>
    <row r="29" spans="2:8" s="9" customFormat="1" ht="16.5" customHeight="1">
      <c r="B29" s="89">
        <v>23</v>
      </c>
      <c r="C29" s="186">
        <v>236</v>
      </c>
      <c r="D29" s="145" t="s">
        <v>826</v>
      </c>
      <c r="E29" s="75" t="s">
        <v>827</v>
      </c>
      <c r="F29" s="472"/>
      <c r="G29" s="473"/>
      <c r="H29" s="24"/>
    </row>
    <row r="30" spans="2:8" s="9" customFormat="1" ht="16.5" customHeight="1">
      <c r="B30" s="89">
        <v>24</v>
      </c>
      <c r="C30" s="185">
        <v>237</v>
      </c>
      <c r="D30" s="127" t="s">
        <v>830</v>
      </c>
      <c r="E30" s="75" t="s">
        <v>831</v>
      </c>
      <c r="F30" s="472">
        <f>+'F-19'!H27</f>
        <v>1648.4799999999977</v>
      </c>
      <c r="G30" s="473">
        <v>1913.67</v>
      </c>
      <c r="H30" s="24"/>
    </row>
    <row r="31" spans="2:8" s="9" customFormat="1" ht="16.5" customHeight="1">
      <c r="B31" s="89">
        <v>25</v>
      </c>
      <c r="C31" s="186">
        <v>238</v>
      </c>
      <c r="D31" s="145" t="s">
        <v>1089</v>
      </c>
      <c r="E31" s="75"/>
      <c r="F31" s="472"/>
      <c r="G31" s="473"/>
      <c r="H31" s="24"/>
    </row>
    <row r="32" spans="2:8" s="9" customFormat="1" ht="16.5" customHeight="1">
      <c r="B32" s="89">
        <v>26</v>
      </c>
      <c r="C32" s="185">
        <v>239</v>
      </c>
      <c r="D32" s="127" t="s">
        <v>1090</v>
      </c>
      <c r="E32" s="75"/>
      <c r="F32" s="472"/>
      <c r="G32" s="473"/>
      <c r="H32" s="24"/>
    </row>
    <row r="33" spans="2:8" s="9" customFormat="1" ht="16.5" customHeight="1">
      <c r="B33" s="89">
        <v>27</v>
      </c>
      <c r="C33" s="183">
        <v>240</v>
      </c>
      <c r="D33" s="220" t="s">
        <v>1091</v>
      </c>
      <c r="E33" s="75"/>
      <c r="F33" s="472"/>
      <c r="G33" s="473"/>
      <c r="H33" s="24"/>
    </row>
    <row r="34" spans="2:8" s="9" customFormat="1" ht="16.5" customHeight="1">
      <c r="B34" s="89">
        <v>28</v>
      </c>
      <c r="C34" s="183">
        <v>241</v>
      </c>
      <c r="D34" s="220" t="s">
        <v>1092</v>
      </c>
      <c r="E34" s="78" t="s">
        <v>837</v>
      </c>
      <c r="F34" s="482">
        <f>+'F-20'!I22</f>
        <v>11518.47</v>
      </c>
      <c r="G34" s="483">
        <v>1381</v>
      </c>
      <c r="H34" s="24"/>
    </row>
    <row r="35" spans="2:8" s="9" customFormat="1" ht="16.5" customHeight="1">
      <c r="B35" s="89">
        <v>29</v>
      </c>
      <c r="C35" s="185"/>
      <c r="D35" s="221" t="s">
        <v>1093</v>
      </c>
      <c r="E35" s="75"/>
      <c r="F35" s="563">
        <f>SUM(F24:F34)</f>
        <v>36884.04</v>
      </c>
      <c r="G35" s="564">
        <f>SUM(G24:G34)</f>
        <v>33549.019999999997</v>
      </c>
      <c r="H35" s="24"/>
    </row>
    <row r="36" spans="2:8" s="9" customFormat="1" ht="16.5" customHeight="1">
      <c r="B36" s="89">
        <v>30</v>
      </c>
      <c r="C36" s="185"/>
      <c r="D36" s="224" t="s">
        <v>1094</v>
      </c>
      <c r="E36" s="75"/>
      <c r="F36" s="565"/>
      <c r="G36" s="566"/>
      <c r="H36" s="24"/>
    </row>
    <row r="37" spans="2:8" s="9" customFormat="1" ht="16.5" customHeight="1">
      <c r="B37" s="89">
        <v>31</v>
      </c>
      <c r="C37" s="185">
        <v>251</v>
      </c>
      <c r="D37" s="211" t="s">
        <v>1095</v>
      </c>
      <c r="E37" s="75" t="s">
        <v>788</v>
      </c>
      <c r="F37" s="467"/>
      <c r="G37" s="468"/>
      <c r="H37" s="24"/>
    </row>
    <row r="38" spans="2:8" s="9" customFormat="1" ht="16.5" customHeight="1">
      <c r="B38" s="89">
        <v>32</v>
      </c>
      <c r="C38" s="185">
        <v>252</v>
      </c>
      <c r="D38" s="127" t="s">
        <v>839</v>
      </c>
      <c r="E38" s="75" t="s">
        <v>837</v>
      </c>
      <c r="F38" s="472"/>
      <c r="G38" s="473"/>
      <c r="H38" s="24"/>
    </row>
    <row r="39" spans="2:8" s="9" customFormat="1" ht="16.5" customHeight="1">
      <c r="B39" s="89">
        <v>33</v>
      </c>
      <c r="C39" s="185">
        <v>253</v>
      </c>
      <c r="D39" s="127" t="s">
        <v>1096</v>
      </c>
      <c r="E39" s="75"/>
      <c r="F39" s="472"/>
      <c r="G39" s="473"/>
      <c r="H39" s="24"/>
    </row>
    <row r="40" spans="2:8" s="9" customFormat="1" ht="16.5" customHeight="1">
      <c r="B40" s="89">
        <v>34</v>
      </c>
      <c r="C40" s="185">
        <v>255</v>
      </c>
      <c r="D40" s="127" t="s">
        <v>1097</v>
      </c>
      <c r="E40" s="75"/>
      <c r="F40" s="488"/>
      <c r="G40" s="489"/>
      <c r="H40" s="24"/>
    </row>
    <row r="41" spans="2:8" s="9" customFormat="1" ht="16.5" customHeight="1">
      <c r="B41" s="89">
        <v>35</v>
      </c>
      <c r="C41" s="185"/>
      <c r="D41" s="221" t="s">
        <v>1098</v>
      </c>
      <c r="E41" s="75"/>
      <c r="F41" s="563">
        <f>SUM(F37:F40)</f>
        <v>0</v>
      </c>
      <c r="G41" s="564">
        <f>SUM(G37:G40)</f>
        <v>0</v>
      </c>
      <c r="H41" s="24"/>
    </row>
    <row r="42" spans="2:8" s="9" customFormat="1" ht="16.5" customHeight="1">
      <c r="B42" s="89">
        <v>36</v>
      </c>
      <c r="C42" s="186" t="s">
        <v>1099</v>
      </c>
      <c r="D42" s="219" t="s">
        <v>1100</v>
      </c>
      <c r="E42" s="78" t="s">
        <v>843</v>
      </c>
      <c r="F42" s="575"/>
      <c r="G42" s="576"/>
      <c r="H42" s="24"/>
    </row>
    <row r="43" spans="2:8" s="9" customFormat="1" ht="16.5" customHeight="1">
      <c r="B43" s="89">
        <v>37</v>
      </c>
      <c r="C43" s="186"/>
      <c r="D43" s="225" t="s">
        <v>1101</v>
      </c>
      <c r="E43" s="78"/>
      <c r="F43" s="577"/>
      <c r="G43" s="578"/>
      <c r="H43" s="88"/>
    </row>
    <row r="44" spans="2:8" s="9" customFormat="1" ht="16.5" customHeight="1">
      <c r="B44" s="89">
        <v>38</v>
      </c>
      <c r="C44" s="185">
        <v>271</v>
      </c>
      <c r="D44" s="211" t="s">
        <v>1102</v>
      </c>
      <c r="E44" s="75" t="s">
        <v>843</v>
      </c>
      <c r="F44" s="467">
        <f>+'F-21'!G31</f>
        <v>2299832.48</v>
      </c>
      <c r="G44" s="468">
        <v>2210229</v>
      </c>
    </row>
    <row r="45" spans="2:8" s="9" customFormat="1" ht="16.5" customHeight="1">
      <c r="B45" s="89">
        <v>39</v>
      </c>
      <c r="C45" s="185">
        <v>272</v>
      </c>
      <c r="D45" s="127" t="s">
        <v>1103</v>
      </c>
      <c r="E45" s="75" t="s">
        <v>843</v>
      </c>
      <c r="F45" s="488">
        <f>+'F-21'!G32</f>
        <v>622719</v>
      </c>
      <c r="G45" s="489">
        <v>576673</v>
      </c>
    </row>
    <row r="46" spans="2:8" s="9" customFormat="1" ht="16.5" customHeight="1">
      <c r="B46" s="89">
        <v>40</v>
      </c>
      <c r="C46" s="185"/>
      <c r="D46" s="221" t="s">
        <v>1104</v>
      </c>
      <c r="E46" s="75" t="s">
        <v>843</v>
      </c>
      <c r="F46" s="569">
        <f>+F44-F45</f>
        <v>1677113.48</v>
      </c>
      <c r="G46" s="570">
        <f>+G44-G45</f>
        <v>1633556</v>
      </c>
    </row>
    <row r="47" spans="2:8" s="9" customFormat="1" ht="16.5" customHeight="1">
      <c r="B47" s="89">
        <v>41</v>
      </c>
      <c r="C47" s="185"/>
      <c r="D47" s="224" t="s">
        <v>1105</v>
      </c>
      <c r="E47" s="75"/>
      <c r="F47" s="561"/>
      <c r="G47" s="562"/>
    </row>
    <row r="48" spans="2:8" s="9" customFormat="1" ht="16.5" customHeight="1">
      <c r="B48" s="89">
        <v>42</v>
      </c>
      <c r="C48" s="185">
        <v>281</v>
      </c>
      <c r="D48" s="211" t="s">
        <v>1106</v>
      </c>
      <c r="E48" s="75"/>
      <c r="F48" s="467"/>
      <c r="G48" s="468"/>
    </row>
    <row r="49" spans="2:7" s="9" customFormat="1" ht="16.5" customHeight="1">
      <c r="B49" s="89">
        <v>43</v>
      </c>
      <c r="C49" s="185">
        <v>282</v>
      </c>
      <c r="D49" s="127" t="s">
        <v>1107</v>
      </c>
      <c r="E49" s="75"/>
      <c r="F49" s="472"/>
      <c r="G49" s="473"/>
    </row>
    <row r="50" spans="2:7" s="9" customFormat="1" ht="16.5" customHeight="1">
      <c r="B50" s="89">
        <v>44</v>
      </c>
      <c r="C50" s="185">
        <v>283</v>
      </c>
      <c r="D50" s="127" t="s">
        <v>1108</v>
      </c>
      <c r="E50" s="75"/>
      <c r="F50" s="490"/>
      <c r="G50" s="491"/>
    </row>
    <row r="51" spans="2:7" s="9" customFormat="1" ht="16.5" customHeight="1">
      <c r="B51" s="89">
        <v>45</v>
      </c>
      <c r="C51" s="185"/>
      <c r="D51" s="221" t="s">
        <v>1109</v>
      </c>
      <c r="E51" s="75"/>
      <c r="F51" s="563">
        <f>SUM(F48:F50)</f>
        <v>0</v>
      </c>
      <c r="G51" s="564">
        <f>SUM(G48:G50)</f>
        <v>0</v>
      </c>
    </row>
    <row r="52" spans="2:7" s="9" customFormat="1" ht="16.5" customHeight="1">
      <c r="B52" s="89">
        <v>46</v>
      </c>
      <c r="C52" s="185"/>
      <c r="D52" s="188"/>
      <c r="E52" s="75"/>
      <c r="F52" s="561"/>
      <c r="G52" s="562"/>
    </row>
    <row r="53" spans="2:7" s="9" customFormat="1" ht="16.5" customHeight="1" thickBot="1">
      <c r="B53" s="135">
        <v>47</v>
      </c>
      <c r="C53" s="184"/>
      <c r="D53" s="204" t="s">
        <v>1110</v>
      </c>
      <c r="E53" s="147" t="s">
        <v>1111</v>
      </c>
      <c r="F53" s="571">
        <f>+F51+F46+F42+F41+F35+F22+F17</f>
        <v>5903885.2315130197</v>
      </c>
      <c r="G53" s="572">
        <f>+G51+G46+G42+G41+G35+G22+G17</f>
        <v>5843466.2300000004</v>
      </c>
    </row>
    <row r="54" spans="2:7" s="9" customFormat="1" ht="16.5" customHeight="1">
      <c r="B54" s="1854"/>
      <c r="C54" s="1855"/>
      <c r="D54" s="1855"/>
      <c r="E54" s="1855"/>
      <c r="F54" s="1855"/>
      <c r="G54" s="1856"/>
    </row>
    <row r="55" spans="2:7" s="9" customFormat="1" ht="16.5" customHeight="1">
      <c r="B55" s="1857"/>
      <c r="C55" s="1849"/>
      <c r="D55" s="1849"/>
      <c r="E55" s="1849"/>
      <c r="F55" s="1849"/>
      <c r="G55" s="1850"/>
    </row>
    <row r="56" spans="2:7" s="9" customFormat="1" ht="16.5" customHeight="1">
      <c r="B56" s="1857"/>
      <c r="C56" s="1849"/>
      <c r="D56" s="1849"/>
      <c r="E56" s="1849"/>
      <c r="F56" s="1849"/>
      <c r="G56" s="1850"/>
    </row>
    <row r="57" spans="2:7" s="9" customFormat="1" ht="16.5" customHeight="1">
      <c r="B57" s="1848"/>
      <c r="C57" s="1849"/>
      <c r="D57" s="1849"/>
      <c r="E57" s="1849"/>
      <c r="F57" s="1849"/>
      <c r="G57" s="1850"/>
    </row>
    <row r="58" spans="2:7" s="9" customFormat="1" ht="16.5" customHeight="1">
      <c r="B58" s="1848"/>
      <c r="C58" s="1849"/>
      <c r="D58" s="1849"/>
      <c r="E58" s="1849"/>
      <c r="F58" s="1849"/>
      <c r="G58" s="1850"/>
    </row>
    <row r="59" spans="2:7" ht="16.5" customHeight="1" thickBot="1">
      <c r="B59" s="1851"/>
      <c r="C59" s="1852"/>
      <c r="D59" s="1852"/>
      <c r="E59" s="1852"/>
      <c r="F59" s="1852"/>
      <c r="G59" s="1853"/>
    </row>
    <row r="60" spans="2:7" ht="16.5" customHeight="1" thickTop="1"/>
  </sheetData>
  <mergeCells count="10">
    <mergeCell ref="B59:G59"/>
    <mergeCell ref="B54:G54"/>
    <mergeCell ref="B55:G55"/>
    <mergeCell ref="B56:G56"/>
    <mergeCell ref="B57:G57"/>
    <mergeCell ref="B2:G2"/>
    <mergeCell ref="B3:G3"/>
    <mergeCell ref="B4:B6"/>
    <mergeCell ref="C1:D1"/>
    <mergeCell ref="B58:G58"/>
  </mergeCells>
  <phoneticPr fontId="0" type="noConversion"/>
  <printOptions horizontalCentered="1" verticalCentered="1"/>
  <pageMargins left="0.25" right="0.25" top="0.25" bottom="0.3" header="0" footer="0.25"/>
  <pageSetup scale="77" orientation="portrait" r:id="rId1"/>
  <headerFooter alignWithMargins="0">
    <oddFooter>&amp;C&amp;"Times New Roman,Regular"F-2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H60"/>
  <sheetViews>
    <sheetView showGridLines="0" showOutlineSymbols="0" zoomScale="115" zoomScaleNormal="115" workbookViewId="0">
      <selection activeCell="B32" sqref="B32:G32"/>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c r="H1" s="504"/>
    </row>
    <row r="2" spans="2:8" ht="16.5" customHeight="1" thickTop="1">
      <c r="B2" s="1822" t="s">
        <v>1112</v>
      </c>
      <c r="C2" s="1640"/>
      <c r="D2" s="1640"/>
      <c r="E2" s="1640"/>
      <c r="F2" s="1640"/>
      <c r="G2" s="1641"/>
      <c r="H2" s="28"/>
    </row>
    <row r="3" spans="2:8" ht="16.5" customHeight="1" thickBot="1">
      <c r="B3" s="1858" t="s">
        <v>1113</v>
      </c>
      <c r="C3" s="1859"/>
      <c r="D3" s="1859"/>
      <c r="E3" s="1859"/>
      <c r="F3" s="1859"/>
      <c r="G3" s="1860"/>
      <c r="H3" s="28"/>
    </row>
    <row r="4" spans="2:8" s="9" customFormat="1" ht="16.5" customHeight="1" thickTop="1">
      <c r="B4" s="1861"/>
      <c r="C4" s="1862"/>
      <c r="D4" s="1862"/>
      <c r="E4" s="1862"/>
      <c r="F4" s="1862"/>
      <c r="G4" s="1863"/>
      <c r="H4" s="24"/>
    </row>
    <row r="5" spans="2:8" s="9" customFormat="1" ht="16.5" customHeight="1">
      <c r="B5" s="1864"/>
      <c r="C5" s="1865"/>
      <c r="D5" s="1865"/>
      <c r="E5" s="1865"/>
      <c r="F5" s="1865"/>
      <c r="G5" s="1866"/>
      <c r="H5" s="24"/>
    </row>
    <row r="6" spans="2:8" s="9" customFormat="1" ht="16.5" customHeight="1">
      <c r="B6" s="1867" t="s">
        <v>1217</v>
      </c>
      <c r="C6" s="1868"/>
      <c r="D6" s="1868"/>
      <c r="E6" s="1868"/>
      <c r="F6" s="1868"/>
      <c r="G6" s="1869"/>
      <c r="H6" s="24"/>
    </row>
    <row r="7" spans="2:8" s="9" customFormat="1" ht="16.5" customHeight="1">
      <c r="B7" s="1867"/>
      <c r="C7" s="1868"/>
      <c r="D7" s="1868"/>
      <c r="E7" s="1868"/>
      <c r="F7" s="1868"/>
      <c r="G7" s="1869"/>
      <c r="H7" s="24"/>
    </row>
    <row r="8" spans="2:8" s="9" customFormat="1" ht="16.5" customHeight="1">
      <c r="B8" s="1864"/>
      <c r="C8" s="1865"/>
      <c r="D8" s="1865"/>
      <c r="E8" s="1865"/>
      <c r="F8" s="1865"/>
      <c r="G8" s="1866"/>
      <c r="H8" s="24"/>
    </row>
    <row r="9" spans="2:8" s="9" customFormat="1" ht="16.5" customHeight="1">
      <c r="B9" s="1864"/>
      <c r="C9" s="1865"/>
      <c r="D9" s="1865"/>
      <c r="E9" s="1865"/>
      <c r="F9" s="1865"/>
      <c r="G9" s="1866"/>
      <c r="H9" s="24"/>
    </row>
    <row r="10" spans="2:8" s="9" customFormat="1" ht="16.5" customHeight="1">
      <c r="B10" s="1864"/>
      <c r="C10" s="1865"/>
      <c r="D10" s="1865"/>
      <c r="E10" s="1865"/>
      <c r="F10" s="1865"/>
      <c r="G10" s="1866"/>
      <c r="H10" s="24"/>
    </row>
    <row r="11" spans="2:8" s="9" customFormat="1" ht="16.5" customHeight="1">
      <c r="B11" s="1864"/>
      <c r="C11" s="1865"/>
      <c r="D11" s="1865"/>
      <c r="E11" s="1865"/>
      <c r="F11" s="1865"/>
      <c r="G11" s="1866"/>
      <c r="H11" s="24"/>
    </row>
    <row r="12" spans="2:8" s="9" customFormat="1" ht="16.5" customHeight="1">
      <c r="B12" s="1864"/>
      <c r="C12" s="1865"/>
      <c r="D12" s="1865"/>
      <c r="E12" s="1865"/>
      <c r="F12" s="1865"/>
      <c r="G12" s="1866"/>
      <c r="H12" s="24"/>
    </row>
    <row r="13" spans="2:8" s="9" customFormat="1" ht="16.5" customHeight="1">
      <c r="B13" s="1864"/>
      <c r="C13" s="1865"/>
      <c r="D13" s="1865"/>
      <c r="E13" s="1865"/>
      <c r="F13" s="1865"/>
      <c r="G13" s="1866"/>
      <c r="H13" s="24"/>
    </row>
    <row r="14" spans="2:8" s="9" customFormat="1" ht="16.5" customHeight="1">
      <c r="B14" s="1864"/>
      <c r="C14" s="1865"/>
      <c r="D14" s="1865"/>
      <c r="E14" s="1865"/>
      <c r="F14" s="1865"/>
      <c r="G14" s="1866"/>
      <c r="H14" s="24"/>
    </row>
    <row r="15" spans="2:8" s="9" customFormat="1" ht="16.5" customHeight="1">
      <c r="B15" s="1864"/>
      <c r="C15" s="1865"/>
      <c r="D15" s="1865"/>
      <c r="E15" s="1865"/>
      <c r="F15" s="1865"/>
      <c r="G15" s="1866"/>
      <c r="H15" s="29"/>
    </row>
    <row r="16" spans="2:8" s="9" customFormat="1" ht="16.5" customHeight="1">
      <c r="B16" s="1864"/>
      <c r="C16" s="1865"/>
      <c r="D16" s="1865"/>
      <c r="E16" s="1865"/>
      <c r="F16" s="1865"/>
      <c r="G16" s="1866"/>
      <c r="H16" s="24"/>
    </row>
    <row r="17" spans="2:8" s="9" customFormat="1" ht="16.5" customHeight="1">
      <c r="B17" s="1864"/>
      <c r="C17" s="1865"/>
      <c r="D17" s="1865"/>
      <c r="E17" s="1865"/>
      <c r="F17" s="1865"/>
      <c r="G17" s="1866"/>
      <c r="H17" s="24"/>
    </row>
    <row r="18" spans="2:8" s="9" customFormat="1" ht="16.5" customHeight="1">
      <c r="B18" s="1864"/>
      <c r="C18" s="1865"/>
      <c r="D18" s="1865"/>
      <c r="E18" s="1865"/>
      <c r="F18" s="1865"/>
      <c r="G18" s="1866"/>
      <c r="H18" s="24"/>
    </row>
    <row r="19" spans="2:8" s="9" customFormat="1" ht="16.5" customHeight="1">
      <c r="B19" s="1864"/>
      <c r="C19" s="1865"/>
      <c r="D19" s="1865"/>
      <c r="E19" s="1865"/>
      <c r="F19" s="1865"/>
      <c r="G19" s="1866"/>
      <c r="H19" s="24"/>
    </row>
    <row r="20" spans="2:8" s="9" customFormat="1" ht="16.5" customHeight="1">
      <c r="B20" s="1864"/>
      <c r="C20" s="1865"/>
      <c r="D20" s="1865"/>
      <c r="E20" s="1865"/>
      <c r="F20" s="1865"/>
      <c r="G20" s="1866"/>
      <c r="H20" s="24"/>
    </row>
    <row r="21" spans="2:8" s="9" customFormat="1" ht="16.5" customHeight="1">
      <c r="B21" s="1864"/>
      <c r="C21" s="1865"/>
      <c r="D21" s="1865"/>
      <c r="E21" s="1865"/>
      <c r="F21" s="1865"/>
      <c r="G21" s="1866"/>
      <c r="H21" s="24"/>
    </row>
    <row r="22" spans="2:8" s="9" customFormat="1" ht="16.5" customHeight="1">
      <c r="B22" s="1864"/>
      <c r="C22" s="1865"/>
      <c r="D22" s="1865"/>
      <c r="E22" s="1865"/>
      <c r="F22" s="1865"/>
      <c r="G22" s="1866"/>
      <c r="H22" s="24"/>
    </row>
    <row r="23" spans="2:8" s="9" customFormat="1" ht="16.5" customHeight="1">
      <c r="B23" s="1864"/>
      <c r="C23" s="1865"/>
      <c r="D23" s="1865"/>
      <c r="E23" s="1865"/>
      <c r="F23" s="1865"/>
      <c r="G23" s="1866"/>
      <c r="H23" s="24"/>
    </row>
    <row r="24" spans="2:8" s="9" customFormat="1" ht="16.5" customHeight="1">
      <c r="B24" s="1864"/>
      <c r="C24" s="1865"/>
      <c r="D24" s="1865"/>
      <c r="E24" s="1865"/>
      <c r="F24" s="1865"/>
      <c r="G24" s="1866"/>
      <c r="H24" s="24"/>
    </row>
    <row r="25" spans="2:8" s="9" customFormat="1" ht="16.5" customHeight="1">
      <c r="B25" s="1864"/>
      <c r="C25" s="1865"/>
      <c r="D25" s="1865"/>
      <c r="E25" s="1865"/>
      <c r="F25" s="1865"/>
      <c r="G25" s="1866"/>
      <c r="H25" s="24"/>
    </row>
    <row r="26" spans="2:8" s="9" customFormat="1" ht="16.5" customHeight="1">
      <c r="B26" s="1864"/>
      <c r="C26" s="1865"/>
      <c r="D26" s="1865"/>
      <c r="E26" s="1865"/>
      <c r="F26" s="1865"/>
      <c r="G26" s="1866"/>
      <c r="H26" s="24"/>
    </row>
    <row r="27" spans="2:8" s="9" customFormat="1" ht="16.5" customHeight="1">
      <c r="B27" s="1864"/>
      <c r="C27" s="1865"/>
      <c r="D27" s="1865"/>
      <c r="E27" s="1865"/>
      <c r="F27" s="1865"/>
      <c r="G27" s="1866"/>
      <c r="H27" s="24"/>
    </row>
    <row r="28" spans="2:8" s="9" customFormat="1" ht="16.5" customHeight="1">
      <c r="B28" s="1864"/>
      <c r="C28" s="1865"/>
      <c r="D28" s="1865"/>
      <c r="E28" s="1865"/>
      <c r="F28" s="1865"/>
      <c r="G28" s="1866"/>
      <c r="H28" s="24"/>
    </row>
    <row r="29" spans="2:8" s="9" customFormat="1" ht="16.5" customHeight="1">
      <c r="B29" s="1864"/>
      <c r="C29" s="1865"/>
      <c r="D29" s="1865"/>
      <c r="E29" s="1865"/>
      <c r="F29" s="1865"/>
      <c r="G29" s="1866"/>
      <c r="H29" s="24"/>
    </row>
    <row r="30" spans="2:8" s="9" customFormat="1" ht="16.5" customHeight="1">
      <c r="B30" s="1864"/>
      <c r="C30" s="1865"/>
      <c r="D30" s="1865"/>
      <c r="E30" s="1865"/>
      <c r="F30" s="1865"/>
      <c r="G30" s="1866"/>
      <c r="H30" s="24"/>
    </row>
    <row r="31" spans="2:8" s="9" customFormat="1" ht="16.5" customHeight="1">
      <c r="B31" s="1864"/>
      <c r="C31" s="1865"/>
      <c r="D31" s="1865"/>
      <c r="E31" s="1865"/>
      <c r="F31" s="1865"/>
      <c r="G31" s="1866"/>
      <c r="H31" s="24"/>
    </row>
    <row r="32" spans="2:8" s="9" customFormat="1" ht="16.5" customHeight="1">
      <c r="B32" s="1864"/>
      <c r="C32" s="1865"/>
      <c r="D32" s="1865"/>
      <c r="E32" s="1865"/>
      <c r="F32" s="1865"/>
      <c r="G32" s="1866"/>
      <c r="H32" s="24"/>
    </row>
    <row r="33" spans="2:8" s="9" customFormat="1" ht="16.5" customHeight="1">
      <c r="B33" s="1864"/>
      <c r="C33" s="1865"/>
      <c r="D33" s="1865"/>
      <c r="E33" s="1865"/>
      <c r="F33" s="1865"/>
      <c r="G33" s="1866"/>
      <c r="H33" s="24"/>
    </row>
    <row r="34" spans="2:8" s="9" customFormat="1" ht="16.5" customHeight="1">
      <c r="B34" s="1864"/>
      <c r="C34" s="1865"/>
      <c r="D34" s="1865"/>
      <c r="E34" s="1865"/>
      <c r="F34" s="1865"/>
      <c r="G34" s="1866"/>
      <c r="H34" s="24"/>
    </row>
    <row r="35" spans="2:8" s="9" customFormat="1" ht="16.5" customHeight="1">
      <c r="B35" s="1864"/>
      <c r="C35" s="1865"/>
      <c r="D35" s="1865"/>
      <c r="E35" s="1865"/>
      <c r="F35" s="1865"/>
      <c r="G35" s="1866"/>
      <c r="H35" s="24"/>
    </row>
    <row r="36" spans="2:8" s="9" customFormat="1" ht="16.5" customHeight="1">
      <c r="B36" s="1864"/>
      <c r="C36" s="1865"/>
      <c r="D36" s="1865"/>
      <c r="E36" s="1865"/>
      <c r="F36" s="1865"/>
      <c r="G36" s="1866"/>
      <c r="H36" s="24"/>
    </row>
    <row r="37" spans="2:8" s="9" customFormat="1" ht="16.5" customHeight="1">
      <c r="B37" s="1864"/>
      <c r="C37" s="1865"/>
      <c r="D37" s="1865"/>
      <c r="E37" s="1865"/>
      <c r="F37" s="1865"/>
      <c r="G37" s="1866"/>
      <c r="H37" s="24"/>
    </row>
    <row r="38" spans="2:8" s="9" customFormat="1" ht="16.5" customHeight="1">
      <c r="B38" s="1864"/>
      <c r="C38" s="1865"/>
      <c r="D38" s="1865"/>
      <c r="E38" s="1865"/>
      <c r="F38" s="1865"/>
      <c r="G38" s="1866"/>
      <c r="H38" s="24"/>
    </row>
    <row r="39" spans="2:8" s="9" customFormat="1" ht="16.5" customHeight="1">
      <c r="B39" s="1864"/>
      <c r="C39" s="1865"/>
      <c r="D39" s="1865"/>
      <c r="E39" s="1865"/>
      <c r="F39" s="1865"/>
      <c r="G39" s="1866"/>
      <c r="H39" s="24"/>
    </row>
    <row r="40" spans="2:8" s="9" customFormat="1" ht="16.5" customHeight="1">
      <c r="B40" s="1864"/>
      <c r="C40" s="1865"/>
      <c r="D40" s="1865"/>
      <c r="E40" s="1865"/>
      <c r="F40" s="1865"/>
      <c r="G40" s="1866"/>
      <c r="H40" s="24"/>
    </row>
    <row r="41" spans="2:8" s="9" customFormat="1" ht="16.5" customHeight="1">
      <c r="B41" s="1864"/>
      <c r="C41" s="1865"/>
      <c r="D41" s="1865"/>
      <c r="E41" s="1865"/>
      <c r="F41" s="1865"/>
      <c r="G41" s="1866"/>
      <c r="H41" s="24"/>
    </row>
    <row r="42" spans="2:8" s="9" customFormat="1" ht="16.5" customHeight="1">
      <c r="B42" s="1864"/>
      <c r="C42" s="1865"/>
      <c r="D42" s="1865"/>
      <c r="E42" s="1865"/>
      <c r="F42" s="1865"/>
      <c r="G42" s="1866"/>
      <c r="H42" s="24"/>
    </row>
    <row r="43" spans="2:8" s="9" customFormat="1" ht="16.5" customHeight="1">
      <c r="B43" s="1864"/>
      <c r="C43" s="1865"/>
      <c r="D43" s="1865"/>
      <c r="E43" s="1865"/>
      <c r="F43" s="1865"/>
      <c r="G43" s="1866"/>
      <c r="H43" s="88"/>
    </row>
    <row r="44" spans="2:8" s="9" customFormat="1" ht="16.5" customHeight="1">
      <c r="B44" s="1864"/>
      <c r="C44" s="1865"/>
      <c r="D44" s="1865"/>
      <c r="E44" s="1865"/>
      <c r="F44" s="1865"/>
      <c r="G44" s="1866"/>
    </row>
    <row r="45" spans="2:8" s="9" customFormat="1" ht="16.5" customHeight="1">
      <c r="B45" s="1864"/>
      <c r="C45" s="1865"/>
      <c r="D45" s="1865"/>
      <c r="E45" s="1865"/>
      <c r="F45" s="1865"/>
      <c r="G45" s="1866"/>
    </row>
    <row r="46" spans="2:8" s="9" customFormat="1" ht="16.5" customHeight="1">
      <c r="B46" s="1864"/>
      <c r="C46" s="1865"/>
      <c r="D46" s="1865"/>
      <c r="E46" s="1865"/>
      <c r="F46" s="1865"/>
      <c r="G46" s="1866"/>
    </row>
    <row r="47" spans="2:8" s="9" customFormat="1" ht="16.5" customHeight="1">
      <c r="B47" s="1864"/>
      <c r="C47" s="1865"/>
      <c r="D47" s="1865"/>
      <c r="E47" s="1865"/>
      <c r="F47" s="1865"/>
      <c r="G47" s="1866"/>
    </row>
    <row r="48" spans="2:8" s="9" customFormat="1" ht="16.5" customHeight="1">
      <c r="B48" s="1864"/>
      <c r="C48" s="1865"/>
      <c r="D48" s="1865"/>
      <c r="E48" s="1865"/>
      <c r="F48" s="1865"/>
      <c r="G48" s="1866"/>
    </row>
    <row r="49" spans="2:7" s="9" customFormat="1" ht="16.5" customHeight="1">
      <c r="B49" s="1864"/>
      <c r="C49" s="1865"/>
      <c r="D49" s="1865"/>
      <c r="E49" s="1865"/>
      <c r="F49" s="1865"/>
      <c r="G49" s="1866"/>
    </row>
    <row r="50" spans="2:7" s="9" customFormat="1" ht="16.5" customHeight="1">
      <c r="B50" s="1864"/>
      <c r="C50" s="1865"/>
      <c r="D50" s="1865"/>
      <c r="E50" s="1865"/>
      <c r="F50" s="1865"/>
      <c r="G50" s="1866"/>
    </row>
    <row r="51" spans="2:7" s="9" customFormat="1" ht="16.5" customHeight="1">
      <c r="B51" s="1864"/>
      <c r="C51" s="1865"/>
      <c r="D51" s="1865"/>
      <c r="E51" s="1865"/>
      <c r="F51" s="1865"/>
      <c r="G51" s="1866"/>
    </row>
    <row r="52" spans="2:7" s="9" customFormat="1" ht="16.5" customHeight="1">
      <c r="B52" s="1864"/>
      <c r="C52" s="1865"/>
      <c r="D52" s="1865"/>
      <c r="E52" s="1865"/>
      <c r="F52" s="1865"/>
      <c r="G52" s="1866"/>
    </row>
    <row r="53" spans="2:7" s="9" customFormat="1" ht="16.5" customHeight="1">
      <c r="B53" s="1864"/>
      <c r="C53" s="1865"/>
      <c r="D53" s="1865"/>
      <c r="E53" s="1865"/>
      <c r="F53" s="1865"/>
      <c r="G53" s="1866"/>
    </row>
    <row r="54" spans="2:7" s="9" customFormat="1" ht="16.5" customHeight="1">
      <c r="B54" s="1864"/>
      <c r="C54" s="1865"/>
      <c r="D54" s="1865"/>
      <c r="E54" s="1865"/>
      <c r="F54" s="1865"/>
      <c r="G54" s="1866"/>
    </row>
    <row r="55" spans="2:7" s="9" customFormat="1" ht="16.5" customHeight="1">
      <c r="B55" s="1864"/>
      <c r="C55" s="1865"/>
      <c r="D55" s="1865"/>
      <c r="E55" s="1865"/>
      <c r="F55" s="1865"/>
      <c r="G55" s="1866"/>
    </row>
    <row r="56" spans="2:7" s="9" customFormat="1" ht="16.5" customHeight="1">
      <c r="B56" s="1864"/>
      <c r="C56" s="1865"/>
      <c r="D56" s="1865"/>
      <c r="E56" s="1865"/>
      <c r="F56" s="1865"/>
      <c r="G56" s="1866"/>
    </row>
    <row r="57" spans="2:7" s="9" customFormat="1" ht="16.5" customHeight="1">
      <c r="B57" s="1870"/>
      <c r="C57" s="1865"/>
      <c r="D57" s="1865"/>
      <c r="E57" s="1865"/>
      <c r="F57" s="1865"/>
      <c r="G57" s="1866"/>
    </row>
    <row r="58" spans="2:7" s="9" customFormat="1" ht="16.5" customHeight="1">
      <c r="B58" s="1870"/>
      <c r="C58" s="1865"/>
      <c r="D58" s="1865"/>
      <c r="E58" s="1865"/>
      <c r="F58" s="1865"/>
      <c r="G58" s="1866"/>
    </row>
    <row r="59" spans="2:7" ht="16.5" customHeight="1" thickBot="1">
      <c r="B59" s="1871"/>
      <c r="C59" s="1872"/>
      <c r="D59" s="1872"/>
      <c r="E59" s="1872"/>
      <c r="F59" s="1872"/>
      <c r="G59" s="1873"/>
    </row>
    <row r="60" spans="2:7" ht="16.5" customHeight="1" thickTop="1"/>
  </sheetData>
  <mergeCells count="59">
    <mergeCell ref="B57:G57"/>
    <mergeCell ref="B58:G58"/>
    <mergeCell ref="B59:G59"/>
    <mergeCell ref="B53:G53"/>
    <mergeCell ref="B54:G54"/>
    <mergeCell ref="B55:G55"/>
    <mergeCell ref="B56:G56"/>
    <mergeCell ref="B49:G49"/>
    <mergeCell ref="B50:G50"/>
    <mergeCell ref="B51:G51"/>
    <mergeCell ref="B52:G52"/>
    <mergeCell ref="B45:G45"/>
    <mergeCell ref="B46:G46"/>
    <mergeCell ref="B47:G47"/>
    <mergeCell ref="B48:G48"/>
    <mergeCell ref="B41:G41"/>
    <mergeCell ref="B42:G42"/>
    <mergeCell ref="B43:G43"/>
    <mergeCell ref="B44:G44"/>
    <mergeCell ref="B37:G37"/>
    <mergeCell ref="B38:G38"/>
    <mergeCell ref="B39:G39"/>
    <mergeCell ref="B40:G40"/>
    <mergeCell ref="B33:G33"/>
    <mergeCell ref="B34:G34"/>
    <mergeCell ref="B35:G35"/>
    <mergeCell ref="B36:G36"/>
    <mergeCell ref="B29:G29"/>
    <mergeCell ref="B30:G30"/>
    <mergeCell ref="B31:G31"/>
    <mergeCell ref="B32:G32"/>
    <mergeCell ref="B25:G25"/>
    <mergeCell ref="B26:G26"/>
    <mergeCell ref="B27:G27"/>
    <mergeCell ref="B28:G28"/>
    <mergeCell ref="B21:G21"/>
    <mergeCell ref="B22:G22"/>
    <mergeCell ref="B23:G23"/>
    <mergeCell ref="B24:G24"/>
    <mergeCell ref="B17:G17"/>
    <mergeCell ref="B18:G18"/>
    <mergeCell ref="B19:G19"/>
    <mergeCell ref="B20:G20"/>
    <mergeCell ref="B13:G13"/>
    <mergeCell ref="B14:G14"/>
    <mergeCell ref="B15:G15"/>
    <mergeCell ref="B16:G16"/>
    <mergeCell ref="B10:G10"/>
    <mergeCell ref="B11:G11"/>
    <mergeCell ref="B12:G12"/>
    <mergeCell ref="B5:G5"/>
    <mergeCell ref="B8:G8"/>
    <mergeCell ref="B6:G6"/>
    <mergeCell ref="B7:G7"/>
    <mergeCell ref="B2:G2"/>
    <mergeCell ref="B3:G3"/>
    <mergeCell ref="C1:D1"/>
    <mergeCell ref="B4:G4"/>
    <mergeCell ref="B9:G9"/>
  </mergeCells>
  <phoneticPr fontId="0" type="noConversion"/>
  <printOptions horizontalCentered="1" verticalCentered="1"/>
  <pageMargins left="0.25" right="0.25" top="0.25" bottom="0.3" header="0" footer="0.25"/>
  <pageSetup scale="77" orientation="portrait" r:id="rId1"/>
  <headerFooter alignWithMargins="0">
    <oddFooter>&amp;C&amp;"Times New Roman,Regular"F-3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B1:H59"/>
  <sheetViews>
    <sheetView showGridLines="0" showOutlineSymbols="0" topLeftCell="A35" zoomScale="115" zoomScaleNormal="115" workbookViewId="0">
      <selection activeCell="F47" sqref="F47"/>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c r="H1" s="504"/>
    </row>
    <row r="2" spans="2:8" ht="16.5" customHeight="1" thickTop="1">
      <c r="B2" s="1822"/>
      <c r="C2" s="1640"/>
      <c r="D2" s="1640"/>
      <c r="E2" s="1640"/>
      <c r="F2" s="1640"/>
      <c r="G2" s="1641"/>
      <c r="H2" s="28"/>
    </row>
    <row r="3" spans="2:8" ht="16.5" customHeight="1" thickBot="1">
      <c r="B3" s="1823" t="s">
        <v>1114</v>
      </c>
      <c r="C3" s="1697"/>
      <c r="D3" s="1697"/>
      <c r="E3" s="1697"/>
      <c r="F3" s="1697"/>
      <c r="G3" s="1698"/>
      <c r="H3" s="28"/>
    </row>
    <row r="4" spans="2:8" s="9" customFormat="1" ht="16.5" customHeight="1" thickTop="1">
      <c r="B4" s="1839" t="s">
        <v>960</v>
      </c>
      <c r="C4" s="198" t="s">
        <v>1021</v>
      </c>
      <c r="D4" s="198"/>
      <c r="E4" s="200" t="s">
        <v>1022</v>
      </c>
      <c r="F4" s="198" t="s">
        <v>1023</v>
      </c>
      <c r="G4" s="207" t="s">
        <v>1024</v>
      </c>
      <c r="H4" s="24"/>
    </row>
    <row r="5" spans="2:8" s="9" customFormat="1" ht="16.5" customHeight="1">
      <c r="B5" s="1847"/>
      <c r="C5" s="201" t="s">
        <v>1025</v>
      </c>
      <c r="D5" s="201" t="s">
        <v>1026</v>
      </c>
      <c r="E5" s="202" t="s">
        <v>1027</v>
      </c>
      <c r="F5" s="201" t="s">
        <v>1028</v>
      </c>
      <c r="G5" s="208" t="s">
        <v>1028</v>
      </c>
      <c r="H5" s="24"/>
    </row>
    <row r="6" spans="2:8" s="9" customFormat="1" ht="16.5" customHeight="1" thickBot="1">
      <c r="B6" s="1840"/>
      <c r="C6" s="203" t="s">
        <v>1029</v>
      </c>
      <c r="D6" s="203" t="s">
        <v>1030</v>
      </c>
      <c r="E6" s="205" t="s">
        <v>1031</v>
      </c>
      <c r="F6" s="203" t="s">
        <v>1032</v>
      </c>
      <c r="G6" s="206" t="s">
        <v>1033</v>
      </c>
      <c r="H6" s="24"/>
    </row>
    <row r="7" spans="2:8" s="9" customFormat="1" ht="16.5" customHeight="1">
      <c r="B7" s="89">
        <v>1</v>
      </c>
      <c r="C7" s="185"/>
      <c r="D7" s="191" t="s">
        <v>1115</v>
      </c>
      <c r="E7" s="75"/>
      <c r="F7" s="275"/>
      <c r="G7" s="303"/>
      <c r="H7" s="24"/>
    </row>
    <row r="8" spans="2:8" s="9" customFormat="1" ht="16.5" customHeight="1">
      <c r="B8" s="89">
        <v>2</v>
      </c>
      <c r="C8" s="185">
        <v>400</v>
      </c>
      <c r="D8" s="214" t="s">
        <v>400</v>
      </c>
      <c r="E8" s="75" t="s">
        <v>888</v>
      </c>
      <c r="F8" s="569">
        <f>+'W-3'!E40</f>
        <v>697052.23</v>
      </c>
      <c r="G8" s="491">
        <v>648452.36</v>
      </c>
      <c r="H8" s="24"/>
    </row>
    <row r="9" spans="2:8" s="9" customFormat="1" ht="16.5" customHeight="1">
      <c r="B9" s="89">
        <v>3</v>
      </c>
      <c r="C9" s="185">
        <v>401</v>
      </c>
      <c r="D9" s="127" t="s">
        <v>1116</v>
      </c>
      <c r="E9" s="75" t="s">
        <v>884</v>
      </c>
      <c r="F9" s="580">
        <f>+'W-2'!E38</f>
        <v>408961.4</v>
      </c>
      <c r="G9" s="581">
        <v>400042.57</v>
      </c>
      <c r="H9" s="24"/>
    </row>
    <row r="10" spans="2:8" s="9" customFormat="1" ht="16.5" customHeight="1">
      <c r="B10" s="89">
        <v>4</v>
      </c>
      <c r="C10" s="186">
        <v>403</v>
      </c>
      <c r="D10" s="145" t="s">
        <v>1117</v>
      </c>
      <c r="E10" s="78" t="s">
        <v>891</v>
      </c>
      <c r="F10" s="486">
        <f>+'W-4'!H33</f>
        <v>173654.48848698</v>
      </c>
      <c r="G10" s="487">
        <v>169890.75</v>
      </c>
      <c r="H10" s="24"/>
    </row>
    <row r="11" spans="2:8" s="9" customFormat="1" ht="16.5" customHeight="1">
      <c r="B11" s="89">
        <v>5</v>
      </c>
      <c r="C11" s="186">
        <v>406</v>
      </c>
      <c r="D11" s="145" t="s">
        <v>1118</v>
      </c>
      <c r="E11" s="78"/>
      <c r="F11" s="486">
        <v>6364</v>
      </c>
      <c r="G11" s="487">
        <v>6364</v>
      </c>
      <c r="H11" s="24"/>
    </row>
    <row r="12" spans="2:8" s="9" customFormat="1" ht="16.5" customHeight="1">
      <c r="B12" s="89">
        <v>6</v>
      </c>
      <c r="C12" s="186">
        <v>407</v>
      </c>
      <c r="D12" s="145" t="s">
        <v>1119</v>
      </c>
      <c r="E12" s="86"/>
      <c r="F12" s="573"/>
      <c r="G12" s="574"/>
      <c r="H12" s="24"/>
    </row>
    <row r="13" spans="2:8" s="9" customFormat="1" ht="16.5" customHeight="1">
      <c r="B13" s="89">
        <v>7</v>
      </c>
      <c r="C13" s="185">
        <v>408.1</v>
      </c>
      <c r="D13" s="127" t="s">
        <v>930</v>
      </c>
      <c r="E13" s="75" t="s">
        <v>827</v>
      </c>
      <c r="F13" s="472">
        <f>+'F-18'!F43</f>
        <v>9677.67</v>
      </c>
      <c r="G13" s="473">
        <v>0</v>
      </c>
      <c r="H13" s="24"/>
    </row>
    <row r="14" spans="2:8" s="9" customFormat="1" ht="16.5" customHeight="1">
      <c r="B14" s="89">
        <v>8</v>
      </c>
      <c r="C14" s="185">
        <v>409.1</v>
      </c>
      <c r="D14" s="127" t="s">
        <v>1120</v>
      </c>
      <c r="E14" s="75" t="s">
        <v>827</v>
      </c>
      <c r="F14" s="472"/>
      <c r="G14" s="473"/>
      <c r="H14" s="24"/>
    </row>
    <row r="15" spans="2:8" s="9" customFormat="1" ht="16.5" customHeight="1">
      <c r="B15" s="226">
        <v>9</v>
      </c>
      <c r="C15" s="186">
        <v>410.1</v>
      </c>
      <c r="D15" s="145" t="s">
        <v>1121</v>
      </c>
      <c r="E15" s="78" t="s">
        <v>827</v>
      </c>
      <c r="F15" s="486"/>
      <c r="G15" s="487"/>
      <c r="H15" s="29"/>
    </row>
    <row r="16" spans="2:8" s="9" customFormat="1" ht="16.5" customHeight="1">
      <c r="B16" s="89">
        <v>10</v>
      </c>
      <c r="C16" s="186">
        <v>411.1</v>
      </c>
      <c r="D16" s="145" t="s">
        <v>1122</v>
      </c>
      <c r="E16" s="78" t="s">
        <v>827</v>
      </c>
      <c r="F16" s="486"/>
      <c r="G16" s="487"/>
      <c r="H16" s="24"/>
    </row>
    <row r="17" spans="2:8" s="9" customFormat="1" ht="16.5" customHeight="1">
      <c r="B17" s="89">
        <v>11</v>
      </c>
      <c r="C17" s="186">
        <v>412.1</v>
      </c>
      <c r="D17" s="145" t="s">
        <v>1123</v>
      </c>
      <c r="E17" s="78" t="s">
        <v>827</v>
      </c>
      <c r="F17" s="486"/>
      <c r="G17" s="487"/>
      <c r="H17" s="24"/>
    </row>
    <row r="18" spans="2:8" s="9" customFormat="1" ht="27.75" customHeight="1">
      <c r="B18" s="89">
        <v>12</v>
      </c>
      <c r="C18" s="186">
        <v>412.11</v>
      </c>
      <c r="D18" s="582" t="s">
        <v>753</v>
      </c>
      <c r="E18" s="78" t="s">
        <v>827</v>
      </c>
      <c r="F18" s="482"/>
      <c r="G18" s="483"/>
      <c r="H18" s="24"/>
    </row>
    <row r="19" spans="2:8" s="9" customFormat="1" ht="14.25" customHeight="1">
      <c r="B19" s="89">
        <v>13</v>
      </c>
      <c r="C19" s="186"/>
      <c r="D19" s="213" t="s">
        <v>1011</v>
      </c>
      <c r="E19" s="78"/>
      <c r="F19" s="1252">
        <f>SUM(F9:F18)</f>
        <v>598657.55848698004</v>
      </c>
      <c r="G19" s="1252">
        <f>SUM(G9:G18)</f>
        <v>576297.32000000007</v>
      </c>
      <c r="H19" s="24"/>
    </row>
    <row r="20" spans="2:8" s="9" customFormat="1" ht="16.5" customHeight="1">
      <c r="B20" s="89">
        <v>14</v>
      </c>
      <c r="C20" s="186"/>
      <c r="D20" s="219" t="s">
        <v>1124</v>
      </c>
      <c r="E20" s="78"/>
      <c r="F20" s="1253">
        <f>+F8-F19</f>
        <v>98394.671513019945</v>
      </c>
      <c r="G20" s="1253">
        <f>+G8-G19</f>
        <v>72155.039999999921</v>
      </c>
      <c r="H20" s="24"/>
    </row>
    <row r="21" spans="2:8" s="9" customFormat="1" ht="16.5" customHeight="1">
      <c r="B21" s="89">
        <v>15</v>
      </c>
      <c r="C21" s="186">
        <v>413</v>
      </c>
      <c r="D21" s="145" t="s">
        <v>1125</v>
      </c>
      <c r="E21" s="78"/>
      <c r="F21" s="486"/>
      <c r="G21" s="487"/>
      <c r="H21" s="24"/>
    </row>
    <row r="22" spans="2:8" s="9" customFormat="1" ht="16.5" customHeight="1">
      <c r="B22" s="89">
        <v>16</v>
      </c>
      <c r="C22" s="186">
        <v>414</v>
      </c>
      <c r="D22" s="145" t="s">
        <v>1126</v>
      </c>
      <c r="E22" s="78"/>
      <c r="F22" s="482"/>
      <c r="G22" s="483"/>
      <c r="H22" s="24"/>
    </row>
    <row r="23" spans="2:8" s="9" customFormat="1" ht="16.5" customHeight="1">
      <c r="B23" s="89">
        <v>17</v>
      </c>
      <c r="C23" s="186"/>
      <c r="D23" s="219" t="s">
        <v>1127</v>
      </c>
      <c r="E23" s="75"/>
      <c r="F23" s="569">
        <f>SUM(F21:F22)+F20</f>
        <v>98394.671513019945</v>
      </c>
      <c r="G23" s="570">
        <f>SUM(G21:G22)+G20</f>
        <v>72155.039999999921</v>
      </c>
      <c r="H23" s="24"/>
    </row>
    <row r="24" spans="2:8" s="9" customFormat="1" ht="16.5" customHeight="1">
      <c r="B24" s="89">
        <v>18</v>
      </c>
      <c r="C24" s="186"/>
      <c r="D24" s="222" t="s">
        <v>1128</v>
      </c>
      <c r="E24" s="78"/>
      <c r="F24" s="587"/>
      <c r="G24" s="588"/>
      <c r="H24" s="24"/>
    </row>
    <row r="25" spans="2:8" s="9" customFormat="1" ht="16.5" customHeight="1">
      <c r="B25" s="89">
        <v>19</v>
      </c>
      <c r="C25" s="186">
        <v>415</v>
      </c>
      <c r="D25" s="212" t="s">
        <v>1129</v>
      </c>
      <c r="E25" s="75"/>
      <c r="F25" s="467"/>
      <c r="G25" s="468"/>
      <c r="H25" s="24"/>
    </row>
    <row r="26" spans="2:8" s="9" customFormat="1" ht="16.5" customHeight="1">
      <c r="B26" s="89">
        <v>20</v>
      </c>
      <c r="C26" s="186">
        <v>416</v>
      </c>
      <c r="D26" s="225" t="s">
        <v>754</v>
      </c>
      <c r="E26" s="78"/>
      <c r="F26" s="470"/>
      <c r="G26" s="471"/>
      <c r="H26" s="24"/>
    </row>
    <row r="27" spans="2:8" s="9" customFormat="1" ht="9" customHeight="1">
      <c r="B27" s="89">
        <v>21</v>
      </c>
      <c r="C27" s="186"/>
      <c r="D27" s="212"/>
      <c r="E27" s="182"/>
      <c r="F27" s="583"/>
      <c r="G27" s="584"/>
      <c r="H27" s="24"/>
    </row>
    <row r="28" spans="2:8" s="9" customFormat="1" ht="16.5" customHeight="1">
      <c r="B28" s="89">
        <v>22</v>
      </c>
      <c r="C28" s="186">
        <v>419</v>
      </c>
      <c r="D28" s="145" t="s">
        <v>1130</v>
      </c>
      <c r="E28" s="78"/>
      <c r="F28" s="486">
        <v>382.86</v>
      </c>
      <c r="G28" s="487">
        <v>212.07</v>
      </c>
      <c r="H28" s="24"/>
    </row>
    <row r="29" spans="2:8" s="9" customFormat="1" ht="16.5" customHeight="1">
      <c r="B29" s="89">
        <v>23</v>
      </c>
      <c r="C29" s="186">
        <v>420</v>
      </c>
      <c r="D29" s="145" t="s">
        <v>1131</v>
      </c>
      <c r="E29" s="75"/>
      <c r="F29" s="472"/>
      <c r="G29" s="473"/>
      <c r="H29" s="24"/>
    </row>
    <row r="30" spans="2:8" s="9" customFormat="1" ht="16.5" customHeight="1">
      <c r="B30" s="89">
        <v>24</v>
      </c>
      <c r="C30" s="185">
        <v>421</v>
      </c>
      <c r="D30" s="127" t="s">
        <v>0</v>
      </c>
      <c r="E30" s="75"/>
      <c r="F30" s="472"/>
      <c r="G30" s="473"/>
      <c r="H30" s="24"/>
    </row>
    <row r="31" spans="2:8" s="9" customFormat="1" ht="16.5" customHeight="1">
      <c r="B31" s="89">
        <v>25</v>
      </c>
      <c r="C31" s="186">
        <v>426</v>
      </c>
      <c r="D31" s="145" t="s">
        <v>1</v>
      </c>
      <c r="E31" s="75"/>
      <c r="F31" s="488"/>
      <c r="G31" s="489"/>
      <c r="H31" s="24"/>
    </row>
    <row r="32" spans="2:8" s="9" customFormat="1" ht="16.5" customHeight="1">
      <c r="B32" s="89">
        <v>26</v>
      </c>
      <c r="C32" s="185"/>
      <c r="D32" s="221" t="s">
        <v>2</v>
      </c>
      <c r="E32" s="75"/>
      <c r="F32" s="563">
        <f>+F25-F26+F28+F29+F30-F31</f>
        <v>382.86</v>
      </c>
      <c r="G32" s="564">
        <f>+G25-G26+G28+G29+G30-G31</f>
        <v>212.07</v>
      </c>
      <c r="H32" s="24"/>
    </row>
    <row r="33" spans="2:8" s="9" customFormat="1" ht="16.5" customHeight="1">
      <c r="B33" s="89">
        <v>27</v>
      </c>
      <c r="C33" s="183"/>
      <c r="D33" s="232" t="s">
        <v>3</v>
      </c>
      <c r="E33" s="75"/>
      <c r="F33" s="585"/>
      <c r="G33" s="586"/>
      <c r="H33" s="24"/>
    </row>
    <row r="34" spans="2:8" s="9" customFormat="1" ht="16.5" customHeight="1">
      <c r="B34" s="89">
        <v>28</v>
      </c>
      <c r="C34" s="183">
        <v>408.2</v>
      </c>
      <c r="D34" s="231" t="s">
        <v>930</v>
      </c>
      <c r="E34" s="78" t="s">
        <v>827</v>
      </c>
      <c r="F34" s="480"/>
      <c r="G34" s="481"/>
      <c r="H34" s="24"/>
    </row>
    <row r="35" spans="2:8" s="9" customFormat="1" ht="16.5" customHeight="1">
      <c r="B35" s="89">
        <v>29</v>
      </c>
      <c r="C35" s="185">
        <v>409.2</v>
      </c>
      <c r="D35" s="127" t="s">
        <v>1120</v>
      </c>
      <c r="E35" s="75" t="s">
        <v>827</v>
      </c>
      <c r="F35" s="472"/>
      <c r="G35" s="473"/>
      <c r="H35" s="24"/>
    </row>
    <row r="36" spans="2:8" s="9" customFormat="1" ht="16.5" customHeight="1">
      <c r="B36" s="89">
        <v>30</v>
      </c>
      <c r="C36" s="185">
        <v>410.2</v>
      </c>
      <c r="D36" s="223" t="s">
        <v>4</v>
      </c>
      <c r="E36" s="75" t="s">
        <v>827</v>
      </c>
      <c r="F36" s="472"/>
      <c r="G36" s="473"/>
      <c r="H36" s="24"/>
    </row>
    <row r="37" spans="2:8" s="9" customFormat="1" ht="16.5" customHeight="1">
      <c r="B37" s="89">
        <v>31</v>
      </c>
      <c r="C37" s="185">
        <v>411.2</v>
      </c>
      <c r="D37" s="211" t="s">
        <v>5</v>
      </c>
      <c r="E37" s="75" t="s">
        <v>827</v>
      </c>
      <c r="F37" s="472"/>
      <c r="G37" s="473"/>
      <c r="H37" s="24"/>
    </row>
    <row r="38" spans="2:8" s="9" customFormat="1" ht="16.5" customHeight="1">
      <c r="B38" s="89">
        <v>32</v>
      </c>
      <c r="C38" s="185">
        <v>412.2</v>
      </c>
      <c r="D38" s="127" t="s">
        <v>6</v>
      </c>
      <c r="E38" s="75" t="s">
        <v>827</v>
      </c>
      <c r="F38" s="472"/>
      <c r="G38" s="473"/>
      <c r="H38" s="24"/>
    </row>
    <row r="39" spans="2:8" s="9" customFormat="1" ht="16.5" customHeight="1">
      <c r="B39" s="89">
        <v>33</v>
      </c>
      <c r="C39" s="185">
        <v>412.3</v>
      </c>
      <c r="D39" s="127" t="s">
        <v>7</v>
      </c>
      <c r="E39" s="75" t="s">
        <v>827</v>
      </c>
      <c r="F39" s="488"/>
      <c r="G39" s="489"/>
      <c r="H39" s="24"/>
    </row>
    <row r="40" spans="2:8" s="9" customFormat="1" ht="16.5" customHeight="1">
      <c r="B40" s="89">
        <v>34</v>
      </c>
      <c r="C40" s="185"/>
      <c r="D40" s="221" t="s">
        <v>8</v>
      </c>
      <c r="E40" s="75"/>
      <c r="F40" s="563">
        <f>+F34+F35+F36-F37+F38+F39</f>
        <v>0</v>
      </c>
      <c r="G40" s="564">
        <f>+G34+G35+G36-G37+G38+G39</f>
        <v>0</v>
      </c>
      <c r="H40" s="24"/>
    </row>
    <row r="41" spans="2:8" s="9" customFormat="1" ht="16.5" customHeight="1">
      <c r="B41" s="89">
        <v>35</v>
      </c>
      <c r="C41" s="185"/>
      <c r="D41" s="224" t="s">
        <v>9</v>
      </c>
      <c r="E41" s="75"/>
      <c r="F41" s="585"/>
      <c r="G41" s="586"/>
      <c r="H41" s="24"/>
    </row>
    <row r="42" spans="2:8" s="9" customFormat="1" ht="16.5" customHeight="1">
      <c r="B42" s="89">
        <v>36</v>
      </c>
      <c r="C42" s="186">
        <v>427</v>
      </c>
      <c r="D42" s="212" t="s">
        <v>10</v>
      </c>
      <c r="E42" s="78" t="s">
        <v>831</v>
      </c>
      <c r="F42" s="480">
        <f>+'F-19'!F15</f>
        <v>15405.029999999999</v>
      </c>
      <c r="G42" s="481">
        <v>6966.13</v>
      </c>
      <c r="H42" s="24"/>
    </row>
    <row r="43" spans="2:8" s="9" customFormat="1" ht="16.5" customHeight="1">
      <c r="B43" s="89">
        <v>37</v>
      </c>
      <c r="C43" s="186">
        <v>428</v>
      </c>
      <c r="D43" s="145" t="s">
        <v>11</v>
      </c>
      <c r="E43" s="78" t="s">
        <v>788</v>
      </c>
      <c r="F43" s="486">
        <f>+'F-14'!I21</f>
        <v>684</v>
      </c>
      <c r="G43" s="487">
        <v>684</v>
      </c>
      <c r="H43" s="88"/>
    </row>
    <row r="44" spans="2:8" s="9" customFormat="1" ht="16.5" customHeight="1">
      <c r="B44" s="89">
        <v>38</v>
      </c>
      <c r="C44" s="185">
        <v>429</v>
      </c>
      <c r="D44" s="211" t="s">
        <v>12</v>
      </c>
      <c r="E44" s="75" t="s">
        <v>788</v>
      </c>
      <c r="F44" s="474"/>
      <c r="G44" s="475"/>
    </row>
    <row r="45" spans="2:8" s="9" customFormat="1" ht="16.5" customHeight="1">
      <c r="B45" s="89">
        <v>39</v>
      </c>
      <c r="C45" s="185"/>
      <c r="D45" s="221" t="s">
        <v>13</v>
      </c>
      <c r="E45" s="75"/>
      <c r="F45" s="563">
        <f>SUM(F42:F44)</f>
        <v>16089.029999999999</v>
      </c>
      <c r="G45" s="564">
        <f>SUM(G42:G44)</f>
        <v>7650.13</v>
      </c>
    </row>
    <row r="46" spans="2:8" s="9" customFormat="1" ht="16.5" customHeight="1">
      <c r="B46" s="89">
        <v>40</v>
      </c>
      <c r="C46" s="185"/>
      <c r="D46" s="224" t="s">
        <v>14</v>
      </c>
      <c r="E46" s="75"/>
      <c r="F46" s="585"/>
      <c r="G46" s="586"/>
    </row>
    <row r="47" spans="2:8" s="9" customFormat="1" ht="16.5" customHeight="1">
      <c r="B47" s="89">
        <v>41</v>
      </c>
      <c r="C47" s="185">
        <v>433</v>
      </c>
      <c r="D47" s="211" t="s">
        <v>15</v>
      </c>
      <c r="E47" s="75"/>
      <c r="F47" s="548">
        <f>46046-1</f>
        <v>46045</v>
      </c>
      <c r="G47" s="549">
        <v>45983</v>
      </c>
    </row>
    <row r="48" spans="2:8" s="9" customFormat="1" ht="16.5" customHeight="1">
      <c r="B48" s="89">
        <v>42</v>
      </c>
      <c r="C48" s="185">
        <v>434</v>
      </c>
      <c r="D48" s="211" t="s">
        <v>16</v>
      </c>
      <c r="E48" s="75"/>
      <c r="F48" s="550"/>
      <c r="G48" s="551"/>
    </row>
    <row r="49" spans="2:7" s="9" customFormat="1" ht="16.5" customHeight="1">
      <c r="B49" s="89">
        <v>43</v>
      </c>
      <c r="C49" s="185">
        <v>409.3</v>
      </c>
      <c r="D49" s="127" t="s">
        <v>17</v>
      </c>
      <c r="E49" s="75" t="s">
        <v>827</v>
      </c>
      <c r="F49" s="561"/>
      <c r="G49" s="562"/>
    </row>
    <row r="50" spans="2:7" s="9" customFormat="1" ht="16.5" customHeight="1">
      <c r="B50" s="89">
        <v>44</v>
      </c>
      <c r="C50" s="185"/>
      <c r="D50" s="221" t="s">
        <v>18</v>
      </c>
      <c r="E50" s="75"/>
      <c r="F50" s="563">
        <f>SUM(F47:F49)</f>
        <v>46045</v>
      </c>
      <c r="G50" s="564">
        <f>SUM(G47:G49)</f>
        <v>45983</v>
      </c>
    </row>
    <row r="51" spans="2:7" s="9" customFormat="1" ht="16.5" customHeight="1">
      <c r="B51" s="89">
        <v>45</v>
      </c>
      <c r="C51" s="185"/>
      <c r="D51" s="223"/>
      <c r="E51" s="75"/>
      <c r="F51" s="585"/>
      <c r="G51" s="586"/>
    </row>
    <row r="52" spans="2:7" s="9" customFormat="1" ht="16.5" customHeight="1" thickBot="1">
      <c r="B52" s="135">
        <v>46</v>
      </c>
      <c r="C52" s="184"/>
      <c r="D52" s="193" t="s">
        <v>19</v>
      </c>
      <c r="E52" s="147"/>
      <c r="F52" s="571">
        <f>+F23+F32-F40-F45+F50</f>
        <v>128733.50151301995</v>
      </c>
      <c r="G52" s="572">
        <f>+G23+G32-G40-G45+G50</f>
        <v>110699.97999999992</v>
      </c>
    </row>
    <row r="53" spans="2:7" s="9" customFormat="1" ht="16.5" customHeight="1">
      <c r="B53" s="133"/>
      <c r="C53" s="111"/>
      <c r="D53" s="115"/>
      <c r="E53" s="112"/>
      <c r="F53" s="112"/>
      <c r="G53" s="209"/>
    </row>
    <row r="54" spans="2:7" s="9" customFormat="1" ht="16.5" customHeight="1">
      <c r="B54" s="123"/>
      <c r="C54" s="97"/>
      <c r="D54" s="97"/>
      <c r="E54" s="95"/>
      <c r="F54" s="95"/>
      <c r="G54" s="101"/>
    </row>
    <row r="55" spans="2:7" s="9" customFormat="1" ht="16.5" customHeight="1">
      <c r="B55" s="123"/>
      <c r="C55" s="97"/>
      <c r="D55" s="97"/>
      <c r="E55" s="95"/>
      <c r="F55" s="95"/>
      <c r="G55" s="101"/>
    </row>
    <row r="56" spans="2:7" s="9" customFormat="1" ht="16.5" customHeight="1">
      <c r="B56" s="124"/>
      <c r="C56" s="97"/>
      <c r="D56" s="97"/>
      <c r="E56" s="95"/>
      <c r="F56" s="95"/>
      <c r="G56" s="101"/>
    </row>
    <row r="57" spans="2:7" s="9" customFormat="1" ht="16.5" customHeight="1">
      <c r="B57" s="124"/>
      <c r="C57" s="97"/>
      <c r="D57" s="97"/>
      <c r="E57" s="95"/>
      <c r="F57" s="95"/>
      <c r="G57" s="101"/>
    </row>
    <row r="58" spans="2:7" ht="16.5" customHeight="1" thickBot="1">
      <c r="B58" s="132"/>
      <c r="C58" s="107"/>
      <c r="D58" s="107"/>
      <c r="E58" s="190"/>
      <c r="F58" s="190"/>
      <c r="G58" s="210"/>
    </row>
    <row r="59" spans="2:7" ht="16.5" customHeight="1" thickTop="1"/>
  </sheetData>
  <mergeCells count="4">
    <mergeCell ref="B2:G2"/>
    <mergeCell ref="B3:G3"/>
    <mergeCell ref="B4:B6"/>
    <mergeCell ref="C1:D1"/>
  </mergeCells>
  <phoneticPr fontId="0" type="noConversion"/>
  <printOptions horizontalCentered="1" verticalCentered="1"/>
  <pageMargins left="0.25" right="0.25" top="0.25" bottom="0.3" header="0" footer="0.25"/>
  <pageSetup scale="78" orientation="portrait" r:id="rId1"/>
  <headerFooter alignWithMargins="0">
    <oddFooter>&amp;C&amp;"Times New Roman,Regular"F-4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G57"/>
  <sheetViews>
    <sheetView showGridLines="0" showOutlineSymbols="0" topLeftCell="A25" zoomScale="87" zoomScaleNormal="87" workbookViewId="0">
      <selection activeCell="B5" sqref="B5:F5"/>
    </sheetView>
  </sheetViews>
  <sheetFormatPr defaultColWidth="9.6640625" defaultRowHeight="12.75"/>
  <cols>
    <col min="1" max="1" width="4.21875" style="2" customWidth="1"/>
    <col min="2" max="2" width="7.6640625" style="2" customWidth="1"/>
    <col min="3" max="3" width="8.44140625" style="2" customWidth="1"/>
    <col min="4" max="4" width="17.109375" style="2" customWidth="1"/>
    <col min="5" max="5" width="29.88671875" style="2" customWidth="1"/>
    <col min="6" max="6" width="29" style="2" customWidth="1"/>
    <col min="7" max="7" width="2.5546875" style="2" customWidth="1"/>
    <col min="8" max="16384" width="9.6640625" style="2"/>
  </cols>
  <sheetData>
    <row r="1" spans="2:7" ht="13.5" thickBot="1"/>
    <row r="2" spans="2:7" ht="5.25" customHeight="1" thickTop="1">
      <c r="B2" s="6"/>
      <c r="C2" s="7"/>
      <c r="D2" s="7"/>
      <c r="E2" s="7"/>
      <c r="F2" s="30"/>
      <c r="G2" s="28"/>
    </row>
    <row r="3" spans="2:7" ht="20.25">
      <c r="B3" s="1549" t="s">
        <v>716</v>
      </c>
      <c r="C3" s="1550"/>
      <c r="D3" s="1550"/>
      <c r="E3" s="1550"/>
      <c r="F3" s="1551"/>
      <c r="G3" s="28"/>
    </row>
    <row r="4" spans="2:7" ht="8.25" customHeight="1">
      <c r="B4" s="33"/>
      <c r="C4" s="34"/>
      <c r="D4" s="29"/>
      <c r="E4" s="29"/>
      <c r="F4" s="31"/>
      <c r="G4" s="28"/>
    </row>
    <row r="5" spans="2:7" s="9" customFormat="1" ht="18" customHeight="1">
      <c r="B5" s="1552" t="s">
        <v>719</v>
      </c>
      <c r="C5" s="1553"/>
      <c r="D5" s="1553"/>
      <c r="E5" s="1553"/>
      <c r="F5" s="1554"/>
      <c r="G5" s="24"/>
    </row>
    <row r="6" spans="2:7" ht="6.75" customHeight="1">
      <c r="B6" s="33"/>
      <c r="C6" s="34"/>
      <c r="D6" s="29"/>
      <c r="E6" s="29"/>
      <c r="F6" s="31"/>
      <c r="G6" s="28"/>
    </row>
    <row r="7" spans="2:7" ht="15">
      <c r="B7" s="33" t="s">
        <v>722</v>
      </c>
      <c r="C7" s="32"/>
      <c r="D7" s="32"/>
      <c r="E7" s="32"/>
      <c r="F7" s="45"/>
      <c r="G7" s="28"/>
    </row>
    <row r="8" spans="2:7" ht="10.5" customHeight="1">
      <c r="B8" s="42"/>
      <c r="C8" s="43"/>
      <c r="D8" s="43"/>
      <c r="E8" s="43"/>
      <c r="F8" s="46"/>
      <c r="G8" s="28"/>
    </row>
    <row r="9" spans="2:7" ht="15">
      <c r="B9" s="44" t="s">
        <v>391</v>
      </c>
      <c r="C9" s="32"/>
      <c r="D9" s="29"/>
      <c r="E9" s="29"/>
      <c r="F9" s="31"/>
      <c r="G9" s="28"/>
    </row>
    <row r="10" spans="2:7" ht="8.25" customHeight="1">
      <c r="B10" s="33"/>
      <c r="C10" s="32"/>
      <c r="D10" s="29"/>
      <c r="E10" s="29"/>
      <c r="F10" s="31"/>
      <c r="G10" s="28"/>
    </row>
    <row r="11" spans="2:7" ht="15">
      <c r="B11" s="33" t="s">
        <v>723</v>
      </c>
      <c r="C11" s="32"/>
      <c r="D11" s="29"/>
      <c r="E11" s="29"/>
      <c r="F11" s="31"/>
      <c r="G11" s="28"/>
    </row>
    <row r="12" spans="2:7" ht="9" customHeight="1">
      <c r="B12" s="33"/>
      <c r="C12" s="32"/>
      <c r="D12" s="25"/>
      <c r="E12" s="25"/>
      <c r="F12" s="31"/>
      <c r="G12" s="28"/>
    </row>
    <row r="13" spans="2:7" ht="15">
      <c r="B13" s="33" t="s">
        <v>721</v>
      </c>
      <c r="C13" s="32"/>
      <c r="D13" s="32"/>
      <c r="E13" s="32"/>
      <c r="F13" s="45"/>
      <c r="G13" s="28"/>
    </row>
    <row r="14" spans="2:7" ht="15">
      <c r="B14" s="33" t="s">
        <v>724</v>
      </c>
      <c r="C14" s="32"/>
      <c r="D14" s="32"/>
      <c r="E14" s="32"/>
      <c r="F14" s="45"/>
      <c r="G14" s="28"/>
    </row>
    <row r="15" spans="2:7" ht="15">
      <c r="B15" s="1546" t="s">
        <v>725</v>
      </c>
      <c r="C15" s="1547"/>
      <c r="D15" s="1547"/>
      <c r="E15" s="1547"/>
      <c r="F15" s="1548"/>
      <c r="G15" s="28"/>
    </row>
    <row r="16" spans="2:7" ht="15">
      <c r="B16" s="1546" t="s">
        <v>726</v>
      </c>
      <c r="C16" s="1547"/>
      <c r="D16" s="1547"/>
      <c r="E16" s="1547"/>
      <c r="F16" s="1548"/>
      <c r="G16" s="28"/>
    </row>
    <row r="17" spans="2:7" ht="11.25" customHeight="1">
      <c r="B17" s="33"/>
      <c r="C17" s="32"/>
      <c r="D17" s="29"/>
      <c r="E17" s="29"/>
      <c r="F17" s="31"/>
      <c r="G17" s="28"/>
    </row>
    <row r="18" spans="2:7" ht="15">
      <c r="B18" s="1546" t="s">
        <v>727</v>
      </c>
      <c r="C18" s="1547"/>
      <c r="D18" s="1547"/>
      <c r="E18" s="1547"/>
      <c r="F18" s="1548"/>
      <c r="G18" s="28"/>
    </row>
    <row r="19" spans="2:7" ht="15">
      <c r="B19" s="1546" t="s">
        <v>728</v>
      </c>
      <c r="C19" s="1547"/>
      <c r="D19" s="1547"/>
      <c r="E19" s="1547"/>
      <c r="F19" s="1548"/>
      <c r="G19" s="28"/>
    </row>
    <row r="20" spans="2:7" ht="15">
      <c r="B20" s="1546" t="s">
        <v>729</v>
      </c>
      <c r="C20" s="1547"/>
      <c r="D20" s="1547"/>
      <c r="E20" s="1547"/>
      <c r="F20" s="1548"/>
      <c r="G20" s="28"/>
    </row>
    <row r="21" spans="2:7" ht="9" customHeight="1">
      <c r="B21" s="33"/>
      <c r="C21" s="32"/>
      <c r="D21" s="35"/>
      <c r="E21" s="35"/>
      <c r="F21" s="36"/>
      <c r="G21" s="28"/>
    </row>
    <row r="22" spans="2:7" ht="15">
      <c r="B22" s="1546" t="s">
        <v>730</v>
      </c>
      <c r="C22" s="1547"/>
      <c r="D22" s="1547"/>
      <c r="E22" s="1547"/>
      <c r="F22" s="1548"/>
      <c r="G22" s="28"/>
    </row>
    <row r="23" spans="2:7" ht="15">
      <c r="B23" s="1546" t="s">
        <v>731</v>
      </c>
      <c r="C23" s="1547"/>
      <c r="D23" s="1547"/>
      <c r="E23" s="1547"/>
      <c r="F23" s="1548"/>
      <c r="G23" s="28"/>
    </row>
    <row r="24" spans="2:7" ht="15">
      <c r="B24" s="1546" t="s">
        <v>732</v>
      </c>
      <c r="C24" s="1547"/>
      <c r="D24" s="1547"/>
      <c r="E24" s="1547"/>
      <c r="F24" s="1548"/>
      <c r="G24" s="28"/>
    </row>
    <row r="25" spans="2:7" ht="15">
      <c r="B25" s="1546" t="s">
        <v>733</v>
      </c>
      <c r="C25" s="1547"/>
      <c r="D25" s="1547"/>
      <c r="E25" s="1547"/>
      <c r="F25" s="1548"/>
      <c r="G25" s="28"/>
    </row>
    <row r="26" spans="2:7" ht="15">
      <c r="B26" s="1546" t="s">
        <v>734</v>
      </c>
      <c r="C26" s="1547"/>
      <c r="D26" s="1547"/>
      <c r="E26" s="1547"/>
      <c r="F26" s="1548"/>
      <c r="G26" s="28"/>
    </row>
    <row r="27" spans="2:7" ht="15">
      <c r="B27" s="1546" t="s">
        <v>735</v>
      </c>
      <c r="C27" s="1547"/>
      <c r="D27" s="1547"/>
      <c r="E27" s="1547"/>
      <c r="F27" s="1548"/>
      <c r="G27" s="28"/>
    </row>
    <row r="28" spans="2:7" ht="15">
      <c r="B28" s="1546" t="s">
        <v>736</v>
      </c>
      <c r="C28" s="1547"/>
      <c r="D28" s="1547"/>
      <c r="E28" s="1547"/>
      <c r="F28" s="1548"/>
      <c r="G28" s="28"/>
    </row>
    <row r="29" spans="2:7" ht="9" customHeight="1">
      <c r="B29" s="33"/>
      <c r="C29" s="32"/>
      <c r="D29" s="49"/>
      <c r="E29" s="49"/>
      <c r="F29" s="50"/>
      <c r="G29" s="28"/>
    </row>
    <row r="30" spans="2:7" ht="15">
      <c r="B30" s="1546" t="s">
        <v>737</v>
      </c>
      <c r="C30" s="1547"/>
      <c r="D30" s="1547"/>
      <c r="E30" s="1547"/>
      <c r="F30" s="1548"/>
      <c r="G30" s="28"/>
    </row>
    <row r="31" spans="2:7" ht="9" customHeight="1">
      <c r="B31" s="1546"/>
      <c r="C31" s="1547"/>
      <c r="D31" s="1547"/>
      <c r="E31" s="1547"/>
      <c r="F31" s="1548"/>
      <c r="G31" s="28"/>
    </row>
    <row r="32" spans="2:7" ht="27" customHeight="1">
      <c r="B32" s="1543" t="s">
        <v>738</v>
      </c>
      <c r="C32" s="1544"/>
      <c r="D32" s="1544"/>
      <c r="E32" s="1544"/>
      <c r="F32" s="1545"/>
      <c r="G32" s="28"/>
    </row>
    <row r="33" spans="2:7" ht="6" customHeight="1">
      <c r="B33" s="463"/>
      <c r="C33" s="32"/>
      <c r="D33" s="32"/>
      <c r="E33" s="32"/>
      <c r="F33" s="45"/>
      <c r="G33" s="28"/>
    </row>
    <row r="34" spans="2:7" ht="93.75" customHeight="1">
      <c r="B34" s="1543" t="s">
        <v>740</v>
      </c>
      <c r="C34" s="1544"/>
      <c r="D34" s="1544"/>
      <c r="E34" s="1544"/>
      <c r="F34" s="1545"/>
      <c r="G34" s="28"/>
    </row>
    <row r="35" spans="2:7" ht="5.25" customHeight="1">
      <c r="B35" s="33"/>
      <c r="C35" s="32"/>
      <c r="D35" s="32"/>
      <c r="E35" s="32"/>
      <c r="F35" s="45"/>
      <c r="G35" s="28"/>
    </row>
    <row r="36" spans="2:7" ht="62.25" customHeight="1">
      <c r="B36" s="1543" t="s">
        <v>741</v>
      </c>
      <c r="C36" s="1544"/>
      <c r="D36" s="1544"/>
      <c r="E36" s="1544"/>
      <c r="F36" s="1545"/>
      <c r="G36" s="28"/>
    </row>
    <row r="37" spans="2:7" ht="9.75" customHeight="1">
      <c r="B37" s="33"/>
      <c r="C37" s="32"/>
      <c r="D37" s="32"/>
      <c r="E37" s="32"/>
      <c r="F37" s="45"/>
      <c r="G37" s="28"/>
    </row>
    <row r="38" spans="2:7" ht="61.5" customHeight="1">
      <c r="B38" s="1543" t="s">
        <v>742</v>
      </c>
      <c r="C38" s="1544"/>
      <c r="D38" s="1544"/>
      <c r="E38" s="1544"/>
      <c r="F38" s="1545"/>
      <c r="G38" s="28"/>
    </row>
    <row r="39" spans="2:7" ht="4.5" customHeight="1">
      <c r="B39" s="33"/>
      <c r="C39" s="32"/>
      <c r="D39" s="32"/>
      <c r="E39" s="32"/>
      <c r="F39" s="45"/>
      <c r="G39" s="28"/>
    </row>
    <row r="40" spans="2:7" ht="35.25" customHeight="1">
      <c r="B40" s="1543" t="s">
        <v>743</v>
      </c>
      <c r="C40" s="1544"/>
      <c r="D40" s="1544"/>
      <c r="E40" s="1544"/>
      <c r="F40" s="1545"/>
      <c r="G40" s="28"/>
    </row>
    <row r="41" spans="2:7" ht="10.5" customHeight="1">
      <c r="B41" s="33"/>
      <c r="C41" s="32"/>
      <c r="D41" s="32"/>
      <c r="E41" s="32"/>
      <c r="F41" s="45"/>
      <c r="G41" s="28"/>
    </row>
    <row r="42" spans="2:7" ht="19.5" customHeight="1">
      <c r="B42" s="1543" t="s">
        <v>744</v>
      </c>
      <c r="C42" s="1544"/>
      <c r="D42" s="1544"/>
      <c r="E42" s="1544"/>
      <c r="F42" s="1545"/>
      <c r="G42" s="28"/>
    </row>
    <row r="43" spans="2:7" ht="6.75" customHeight="1">
      <c r="B43" s="463" t="s">
        <v>739</v>
      </c>
      <c r="C43" s="32"/>
      <c r="D43" s="29"/>
      <c r="E43" s="29"/>
      <c r="F43" s="31"/>
      <c r="G43" s="28"/>
    </row>
    <row r="44" spans="2:7" ht="30" customHeight="1">
      <c r="B44" s="1543" t="s">
        <v>745</v>
      </c>
      <c r="C44" s="1544"/>
      <c r="D44" s="1544"/>
      <c r="E44" s="1544"/>
      <c r="F44" s="1545"/>
      <c r="G44" s="28"/>
    </row>
    <row r="45" spans="2:7" ht="9.75" customHeight="1">
      <c r="B45" s="33"/>
      <c r="C45" s="32"/>
      <c r="D45" s="37"/>
      <c r="E45" s="25"/>
      <c r="F45" s="31"/>
      <c r="G45" s="28"/>
    </row>
    <row r="46" spans="2:7" ht="15">
      <c r="B46" s="1543" t="s">
        <v>746</v>
      </c>
      <c r="C46" s="1544"/>
      <c r="D46" s="1544"/>
      <c r="E46" s="1544"/>
      <c r="F46" s="1545"/>
      <c r="G46" s="28"/>
    </row>
    <row r="47" spans="2:7" ht="10.5" customHeight="1">
      <c r="B47" s="463" t="s">
        <v>1111</v>
      </c>
      <c r="C47" s="32"/>
      <c r="D47" s="38"/>
      <c r="E47" s="29"/>
      <c r="F47" s="31"/>
      <c r="G47" s="28"/>
    </row>
    <row r="48" spans="2:7" ht="15">
      <c r="B48" s="1543" t="s">
        <v>747</v>
      </c>
      <c r="C48" s="1544"/>
      <c r="D48" s="1544"/>
      <c r="E48" s="1544"/>
      <c r="F48" s="1545"/>
      <c r="G48" s="28"/>
    </row>
    <row r="49" spans="2:7" ht="6.75" customHeight="1">
      <c r="B49" s="463" t="s">
        <v>1111</v>
      </c>
      <c r="C49" s="25"/>
      <c r="D49" s="25"/>
      <c r="E49" s="25"/>
      <c r="F49" s="31"/>
      <c r="G49" s="28"/>
    </row>
    <row r="50" spans="2:7" ht="15">
      <c r="B50" s="1543" t="s">
        <v>748</v>
      </c>
      <c r="C50" s="1544"/>
      <c r="D50" s="1544"/>
      <c r="E50" s="1544"/>
      <c r="F50" s="1559"/>
      <c r="G50" s="1"/>
    </row>
    <row r="51" spans="2:7" ht="6" customHeight="1">
      <c r="B51" s="463" t="s">
        <v>1111</v>
      </c>
      <c r="C51" s="1"/>
      <c r="D51" s="1"/>
      <c r="E51" s="1"/>
      <c r="F51" s="464"/>
    </row>
    <row r="52" spans="2:7" ht="16.5" customHeight="1">
      <c r="B52" s="1543" t="s">
        <v>749</v>
      </c>
      <c r="C52" s="1544"/>
      <c r="D52" s="1544"/>
      <c r="E52" s="1544"/>
      <c r="F52" s="1559"/>
    </row>
    <row r="53" spans="2:7" ht="6.75" customHeight="1">
      <c r="B53" s="463" t="s">
        <v>1111</v>
      </c>
      <c r="C53" s="51"/>
      <c r="D53" s="51"/>
      <c r="E53" s="51"/>
      <c r="F53" s="465"/>
    </row>
    <row r="54" spans="2:7" ht="13.5" customHeight="1">
      <c r="B54" s="1543" t="s">
        <v>750</v>
      </c>
      <c r="C54" s="1544"/>
      <c r="D54" s="1544"/>
      <c r="E54" s="1544"/>
      <c r="F54" s="1559"/>
    </row>
    <row r="55" spans="2:7" ht="7.5" customHeight="1">
      <c r="B55" s="463" t="s">
        <v>1111</v>
      </c>
      <c r="C55" s="51"/>
      <c r="D55" s="51"/>
      <c r="E55" s="51"/>
      <c r="F55" s="465"/>
    </row>
    <row r="56" spans="2:7" ht="16.5" thickBot="1">
      <c r="B56" s="1555" t="s">
        <v>751</v>
      </c>
      <c r="C56" s="1556"/>
      <c r="D56" s="1557" t="s">
        <v>752</v>
      </c>
      <c r="E56" s="1556"/>
      <c r="F56" s="1558"/>
    </row>
    <row r="57" spans="2:7" ht="13.5" thickTop="1"/>
  </sheetData>
  <sheetProtection password="CACD" sheet="1" objects="1" scenarios="1"/>
  <mergeCells count="30">
    <mergeCell ref="B42:F42"/>
    <mergeCell ref="B44:F44"/>
    <mergeCell ref="B46:F46"/>
    <mergeCell ref="B48:F48"/>
    <mergeCell ref="B56:C56"/>
    <mergeCell ref="D56:F56"/>
    <mergeCell ref="B50:F50"/>
    <mergeCell ref="B52:F52"/>
    <mergeCell ref="B54:F54"/>
    <mergeCell ref="B22:F22"/>
    <mergeCell ref="B23:F23"/>
    <mergeCell ref="B3:F3"/>
    <mergeCell ref="B5:F5"/>
    <mergeCell ref="B19:F19"/>
    <mergeCell ref="B20:F20"/>
    <mergeCell ref="B16:F16"/>
    <mergeCell ref="B18:F18"/>
    <mergeCell ref="B15:F15"/>
    <mergeCell ref="B40:F40"/>
    <mergeCell ref="B24:F24"/>
    <mergeCell ref="B25:F25"/>
    <mergeCell ref="B26:F26"/>
    <mergeCell ref="B27:F27"/>
    <mergeCell ref="B28:F28"/>
    <mergeCell ref="B30:F30"/>
    <mergeCell ref="B31:F31"/>
    <mergeCell ref="B32:F32"/>
    <mergeCell ref="B34:F34"/>
    <mergeCell ref="B36:F36"/>
    <mergeCell ref="B38:F38"/>
  </mergeCells>
  <phoneticPr fontId="0" type="noConversion"/>
  <printOptions horizontalCentered="1" verticalCentered="1"/>
  <pageMargins left="0.25" right="0.2" top="0.25" bottom="0.3" header="0" footer="0.2"/>
  <pageSetup scale="83" orientation="portrait" r:id="rId1"/>
  <headerFooter alignWithMargins="0">
    <oddFooter>&amp;C&amp;"Times New Roman,Regular"Front Matter-2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B1:I54"/>
  <sheetViews>
    <sheetView showGridLines="0" showOutlineSymbols="0" topLeftCell="A31" zoomScale="115" zoomScaleNormal="115" workbookViewId="0">
      <selection activeCell="H34" sqref="H34"/>
    </sheetView>
  </sheetViews>
  <sheetFormatPr defaultColWidth="9.6640625" defaultRowHeight="19.5" customHeight="1"/>
  <cols>
    <col min="1" max="1" width="4.21875" style="2" customWidth="1"/>
    <col min="2" max="2" width="9.6640625" style="2" customWidth="1"/>
    <col min="3" max="3" width="8.21875" style="2" customWidth="1"/>
    <col min="4" max="4" width="41.33203125" style="2" customWidth="1"/>
    <col min="5" max="5" width="9.5546875" style="63" bestFit="1" customWidth="1"/>
    <col min="6" max="6" width="9.5546875" style="63" customWidth="1"/>
    <col min="7" max="7" width="12.44140625" style="63" bestFit="1" customWidth="1"/>
    <col min="8" max="8" width="14.33203125" style="63" customWidth="1"/>
    <col min="9" max="9" width="2.5546875" style="2" customWidth="1"/>
    <col min="10" max="16384" width="9.6640625" style="2"/>
  </cols>
  <sheetData>
    <row r="1" spans="2:9" s="9" customFormat="1" ht="19.5" customHeight="1" thickBot="1">
      <c r="B1" s="9" t="s">
        <v>958</v>
      </c>
      <c r="C1" s="1703" t="str">
        <f>+'E-2'!C1:D1</f>
        <v>Southwest Harbor Water &amp; Sewer District</v>
      </c>
      <c r="D1" s="1703"/>
      <c r="E1" s="189"/>
      <c r="F1" s="189"/>
      <c r="G1" s="547" t="s">
        <v>959</v>
      </c>
      <c r="H1" s="547">
        <f>+'E-2'!F1</f>
        <v>43100</v>
      </c>
    </row>
    <row r="2" spans="2:9" ht="19.5" customHeight="1" thickTop="1">
      <c r="B2" s="1822"/>
      <c r="C2" s="1640"/>
      <c r="D2" s="1640"/>
      <c r="E2" s="1640"/>
      <c r="F2" s="1640"/>
      <c r="G2" s="1640"/>
      <c r="H2" s="1641"/>
      <c r="I2" s="28"/>
    </row>
    <row r="3" spans="2:9" ht="19.5" customHeight="1" thickBot="1">
      <c r="B3" s="1823" t="s">
        <v>1114</v>
      </c>
      <c r="C3" s="1697"/>
      <c r="D3" s="1697"/>
      <c r="E3" s="1697"/>
      <c r="F3" s="1697"/>
      <c r="G3" s="1697"/>
      <c r="H3" s="1698"/>
      <c r="I3" s="28"/>
    </row>
    <row r="4" spans="2:9" s="9" customFormat="1" ht="19.5" customHeight="1" thickTop="1">
      <c r="B4" s="1839" t="s">
        <v>960</v>
      </c>
      <c r="C4" s="198" t="s">
        <v>1021</v>
      </c>
      <c r="D4" s="233"/>
      <c r="E4" s="200"/>
      <c r="F4" s="200"/>
      <c r="G4" s="234"/>
      <c r="H4" s="207"/>
      <c r="I4" s="24"/>
    </row>
    <row r="5" spans="2:9" s="9" customFormat="1" ht="19.5" customHeight="1">
      <c r="B5" s="1847"/>
      <c r="C5" s="201" t="s">
        <v>1025</v>
      </c>
      <c r="D5" s="235"/>
      <c r="E5" s="202"/>
      <c r="F5" s="202"/>
      <c r="G5" s="236"/>
      <c r="H5" s="208" t="s">
        <v>20</v>
      </c>
      <c r="I5" s="24"/>
    </row>
    <row r="6" spans="2:9" s="9" customFormat="1" ht="19.5" customHeight="1" thickBot="1">
      <c r="B6" s="1840"/>
      <c r="C6" s="203" t="s">
        <v>1029</v>
      </c>
      <c r="D6" s="1874" t="s">
        <v>1030</v>
      </c>
      <c r="E6" s="1875"/>
      <c r="F6" s="1875"/>
      <c r="G6" s="1876"/>
      <c r="H6" s="206" t="s">
        <v>1031</v>
      </c>
      <c r="I6" s="24"/>
    </row>
    <row r="7" spans="2:9" s="9" customFormat="1" ht="19.5" customHeight="1">
      <c r="B7" s="89">
        <v>1</v>
      </c>
      <c r="C7" s="185">
        <v>215</v>
      </c>
      <c r="D7" s="1877" t="s">
        <v>1218</v>
      </c>
      <c r="E7" s="1878"/>
      <c r="F7" s="1878"/>
      <c r="G7" s="1879"/>
      <c r="H7" s="592">
        <v>-760044.79</v>
      </c>
      <c r="I7" s="24"/>
    </row>
    <row r="8" spans="2:9" s="9" customFormat="1" ht="19.5" customHeight="1">
      <c r="B8" s="89">
        <v>2</v>
      </c>
      <c r="C8" s="185"/>
      <c r="D8" s="1880"/>
      <c r="E8" s="1881"/>
      <c r="F8" s="1881"/>
      <c r="G8" s="1882"/>
      <c r="H8" s="475"/>
      <c r="I8" s="24"/>
    </row>
    <row r="9" spans="2:9" s="9" customFormat="1" ht="19.5" customHeight="1">
      <c r="B9" s="89">
        <v>3</v>
      </c>
      <c r="C9" s="185"/>
      <c r="D9" s="1883" t="s">
        <v>21</v>
      </c>
      <c r="E9" s="1884"/>
      <c r="F9" s="1884"/>
      <c r="G9" s="1885"/>
      <c r="H9" s="475"/>
      <c r="I9" s="24"/>
    </row>
    <row r="10" spans="2:9" s="9" customFormat="1" ht="19.5" customHeight="1">
      <c r="B10" s="89">
        <v>4</v>
      </c>
      <c r="C10" s="186">
        <v>439</v>
      </c>
      <c r="D10" s="1886" t="s">
        <v>22</v>
      </c>
      <c r="E10" s="1887"/>
      <c r="F10" s="1887"/>
      <c r="G10" s="1888"/>
      <c r="H10" s="471"/>
      <c r="I10" s="24"/>
    </row>
    <row r="11" spans="2:9" s="9" customFormat="1" ht="19.5" customHeight="1">
      <c r="B11" s="89">
        <v>5</v>
      </c>
      <c r="C11" s="186"/>
      <c r="D11" s="598" t="s">
        <v>23</v>
      </c>
      <c r="E11" s="1701"/>
      <c r="F11" s="1722"/>
      <c r="G11" s="1702"/>
      <c r="H11" s="471"/>
      <c r="I11" s="24"/>
    </row>
    <row r="12" spans="2:9" s="9" customFormat="1" ht="19.5" customHeight="1">
      <c r="B12" s="89">
        <v>6</v>
      </c>
      <c r="C12" s="186"/>
      <c r="D12" s="599"/>
      <c r="E12" s="1701"/>
      <c r="F12" s="1722"/>
      <c r="G12" s="1702"/>
      <c r="H12" s="593"/>
      <c r="I12" s="24"/>
    </row>
    <row r="13" spans="2:9" s="9" customFormat="1" ht="19.5" customHeight="1">
      <c r="B13" s="89">
        <v>7</v>
      </c>
      <c r="C13" s="185"/>
      <c r="D13" s="600" t="s">
        <v>24</v>
      </c>
      <c r="E13" s="1644"/>
      <c r="F13" s="1644"/>
      <c r="G13" s="1662"/>
      <c r="H13" s="499">
        <f>SUM(E11:G12)</f>
        <v>0</v>
      </c>
      <c r="I13" s="24"/>
    </row>
    <row r="14" spans="2:9" s="9" customFormat="1" ht="19.5" customHeight="1">
      <c r="B14" s="89">
        <v>8</v>
      </c>
      <c r="C14" s="185"/>
      <c r="D14" s="601" t="s">
        <v>25</v>
      </c>
      <c r="E14" s="1661"/>
      <c r="F14" s="1644"/>
      <c r="G14" s="1662"/>
      <c r="H14" s="475"/>
      <c r="I14" s="24"/>
    </row>
    <row r="15" spans="2:9" s="9" customFormat="1" ht="19.5" customHeight="1">
      <c r="B15" s="226">
        <v>9</v>
      </c>
      <c r="C15" s="186"/>
      <c r="D15" s="599"/>
      <c r="E15" s="1701"/>
      <c r="F15" s="1722"/>
      <c r="G15" s="1702"/>
      <c r="H15" s="471"/>
      <c r="I15" s="29"/>
    </row>
    <row r="16" spans="2:9" s="9" customFormat="1" ht="19.5" customHeight="1">
      <c r="B16" s="89">
        <v>10</v>
      </c>
      <c r="C16" s="186"/>
      <c r="D16" s="602" t="s">
        <v>26</v>
      </c>
      <c r="E16" s="1722"/>
      <c r="F16" s="1722"/>
      <c r="G16" s="1702"/>
      <c r="H16" s="495">
        <f>SUM(E14:G15)</f>
        <v>0</v>
      </c>
      <c r="I16" s="24"/>
    </row>
    <row r="17" spans="2:9" s="9" customFormat="1" ht="19.5" customHeight="1">
      <c r="B17" s="89">
        <v>11</v>
      </c>
      <c r="C17" s="186"/>
      <c r="D17" s="157"/>
      <c r="E17" s="78"/>
      <c r="F17" s="78"/>
      <c r="G17" s="239"/>
      <c r="H17" s="471"/>
      <c r="I17" s="24"/>
    </row>
    <row r="18" spans="2:9" s="9" customFormat="1" ht="19.5" customHeight="1">
      <c r="B18" s="89">
        <v>12</v>
      </c>
      <c r="C18" s="186">
        <v>435</v>
      </c>
      <c r="D18" s="1897" t="s">
        <v>27</v>
      </c>
      <c r="E18" s="1898"/>
      <c r="F18" s="1898"/>
      <c r="G18" s="1899"/>
      <c r="H18" s="495">
        <f>+'F-4'!F52</f>
        <v>128733.50151301995</v>
      </c>
      <c r="I18" s="24"/>
    </row>
    <row r="19" spans="2:9" s="9" customFormat="1" ht="19.5" customHeight="1">
      <c r="B19" s="89">
        <v>13</v>
      </c>
      <c r="C19" s="186"/>
      <c r="D19" s="157"/>
      <c r="E19" s="78"/>
      <c r="F19" s="78"/>
      <c r="G19" s="239"/>
      <c r="H19" s="471"/>
      <c r="I19" s="24"/>
    </row>
    <row r="20" spans="2:9" s="9" customFormat="1" ht="19.5" customHeight="1">
      <c r="B20" s="89">
        <v>14</v>
      </c>
      <c r="C20" s="186">
        <v>436</v>
      </c>
      <c r="D20" s="1672" t="s">
        <v>28</v>
      </c>
      <c r="E20" s="1651"/>
      <c r="F20" s="1651"/>
      <c r="G20" s="1900"/>
      <c r="H20" s="471"/>
      <c r="I20" s="24"/>
    </row>
    <row r="21" spans="2:9" s="9" customFormat="1" ht="19.5" customHeight="1">
      <c r="B21" s="89">
        <v>15</v>
      </c>
      <c r="C21" s="186"/>
      <c r="D21" s="251"/>
      <c r="E21" s="1646"/>
      <c r="F21" s="1647"/>
      <c r="G21" s="1895"/>
      <c r="H21" s="471"/>
      <c r="I21" s="24"/>
    </row>
    <row r="22" spans="2:9" s="9" customFormat="1" ht="19.5" customHeight="1">
      <c r="B22" s="89">
        <v>16</v>
      </c>
      <c r="C22" s="186"/>
      <c r="D22" s="249"/>
      <c r="E22" s="1701"/>
      <c r="F22" s="1722"/>
      <c r="G22" s="1702"/>
      <c r="H22" s="471"/>
      <c r="I22" s="24"/>
    </row>
    <row r="23" spans="2:9" s="9" customFormat="1" ht="39.75" customHeight="1">
      <c r="B23" s="89">
        <v>17</v>
      </c>
      <c r="C23" s="186"/>
      <c r="D23" s="1354" t="s">
        <v>849</v>
      </c>
      <c r="E23" s="1896">
        <f>+F52</f>
        <v>115207</v>
      </c>
      <c r="F23" s="1644"/>
      <c r="G23" s="1662"/>
      <c r="H23" s="475"/>
      <c r="I23" s="24"/>
    </row>
    <row r="24" spans="2:9" s="9" customFormat="1" ht="19.5" customHeight="1">
      <c r="B24" s="89">
        <v>18</v>
      </c>
      <c r="C24" s="186"/>
      <c r="D24" s="249" t="s">
        <v>29</v>
      </c>
      <c r="E24" s="1701"/>
      <c r="F24" s="1722"/>
      <c r="G24" s="1702"/>
      <c r="H24" s="471"/>
      <c r="I24" s="24"/>
    </row>
    <row r="25" spans="2:9" s="9" customFormat="1" ht="19.5" customHeight="1">
      <c r="B25" s="89">
        <v>19</v>
      </c>
      <c r="C25" s="186"/>
      <c r="D25" s="250" t="s">
        <v>30</v>
      </c>
      <c r="E25" s="95"/>
      <c r="F25" s="95"/>
      <c r="G25" s="121"/>
      <c r="H25" s="499">
        <f>SUM(E21:G24)</f>
        <v>115207</v>
      </c>
      <c r="I25" s="24"/>
    </row>
    <row r="26" spans="2:9" s="9" customFormat="1" ht="19.5" customHeight="1">
      <c r="B26" s="89">
        <v>20</v>
      </c>
      <c r="C26" s="186"/>
      <c r="D26" s="157"/>
      <c r="E26" s="78"/>
      <c r="F26" s="78"/>
      <c r="G26" s="239"/>
      <c r="H26" s="471"/>
      <c r="I26" s="24"/>
    </row>
    <row r="27" spans="2:9" s="9" customFormat="1" ht="19.5" customHeight="1">
      <c r="B27" s="89">
        <v>21</v>
      </c>
      <c r="C27" s="186"/>
      <c r="D27" s="157" t="s">
        <v>31</v>
      </c>
      <c r="E27" s="182"/>
      <c r="F27" s="182"/>
      <c r="G27" s="240"/>
      <c r="H27" s="594"/>
      <c r="I27" s="24"/>
    </row>
    <row r="28" spans="2:9" s="9" customFormat="1" ht="19.5" customHeight="1">
      <c r="B28" s="89">
        <v>22</v>
      </c>
      <c r="C28" s="186">
        <v>437</v>
      </c>
      <c r="D28" s="251" t="s">
        <v>32</v>
      </c>
      <c r="E28" s="1646"/>
      <c r="F28" s="1647"/>
      <c r="G28" s="1895"/>
      <c r="H28" s="471"/>
      <c r="I28" s="24"/>
    </row>
    <row r="29" spans="2:9" s="9" customFormat="1" ht="19.5" customHeight="1">
      <c r="B29" s="89">
        <v>23</v>
      </c>
      <c r="C29" s="186"/>
      <c r="D29" s="249"/>
      <c r="E29" s="1661"/>
      <c r="F29" s="1644"/>
      <c r="G29" s="1662"/>
      <c r="H29" s="475"/>
      <c r="I29" s="24"/>
    </row>
    <row r="30" spans="2:9" s="9" customFormat="1" ht="19.5" customHeight="1">
      <c r="B30" s="89">
        <v>24</v>
      </c>
      <c r="C30" s="185">
        <v>438</v>
      </c>
      <c r="D30" s="248" t="s">
        <v>33</v>
      </c>
      <c r="E30" s="1661"/>
      <c r="F30" s="1644"/>
      <c r="G30" s="1662"/>
      <c r="H30" s="475"/>
      <c r="I30" s="24"/>
    </row>
    <row r="31" spans="2:9" s="9" customFormat="1" ht="19.5" customHeight="1">
      <c r="B31" s="89">
        <v>25</v>
      </c>
      <c r="C31" s="186"/>
      <c r="D31" s="249"/>
      <c r="E31" s="1661"/>
      <c r="F31" s="1644"/>
      <c r="G31" s="1662"/>
      <c r="H31" s="475"/>
      <c r="I31" s="24"/>
    </row>
    <row r="32" spans="2:9" s="9" customFormat="1" ht="19.5" customHeight="1">
      <c r="B32" s="89">
        <v>26</v>
      </c>
      <c r="C32" s="185"/>
      <c r="D32" s="252" t="s">
        <v>34</v>
      </c>
      <c r="E32" s="95"/>
      <c r="F32" s="95"/>
      <c r="G32" s="121"/>
      <c r="H32" s="499">
        <f>SUM(E28:G31)</f>
        <v>0</v>
      </c>
      <c r="I32" s="24"/>
    </row>
    <row r="33" spans="2:9" s="9" customFormat="1" ht="19.5" customHeight="1">
      <c r="B33" s="89">
        <v>27</v>
      </c>
      <c r="C33" s="183"/>
      <c r="D33" s="241"/>
      <c r="E33" s="75"/>
      <c r="F33" s="75"/>
      <c r="G33" s="238"/>
      <c r="H33" s="475"/>
      <c r="I33" s="24"/>
    </row>
    <row r="34" spans="2:9" s="9" customFormat="1" ht="19.5" customHeight="1">
      <c r="B34" s="89">
        <v>28</v>
      </c>
      <c r="C34" s="183">
        <v>215</v>
      </c>
      <c r="D34" s="1889" t="s">
        <v>1219</v>
      </c>
      <c r="E34" s="1890"/>
      <c r="F34" s="1890"/>
      <c r="G34" s="1891"/>
      <c r="H34" s="495">
        <f>+H7+H13-H16+H18-H25-H32</f>
        <v>-746518.28848698013</v>
      </c>
      <c r="I34" s="24"/>
    </row>
    <row r="35" spans="2:9" s="9" customFormat="1" ht="19.5" customHeight="1" thickBot="1">
      <c r="B35" s="91">
        <v>29</v>
      </c>
      <c r="C35" s="243"/>
      <c r="D35" s="244"/>
      <c r="E35" s="245"/>
      <c r="F35" s="245"/>
      <c r="G35" s="246"/>
      <c r="H35" s="591"/>
      <c r="I35" s="24"/>
    </row>
    <row r="36" spans="2:9" s="9" customFormat="1" ht="19.5" customHeight="1" thickTop="1">
      <c r="B36" s="89">
        <v>30</v>
      </c>
      <c r="C36" s="185">
        <v>214</v>
      </c>
      <c r="D36" s="125" t="s">
        <v>1262</v>
      </c>
      <c r="E36" s="93"/>
      <c r="F36" s="93"/>
      <c r="G36" s="253"/>
      <c r="H36" s="595">
        <v>3905247</v>
      </c>
      <c r="I36" s="24"/>
    </row>
    <row r="37" spans="2:9" s="9" customFormat="1" ht="19.5" customHeight="1">
      <c r="B37" s="89">
        <v>31</v>
      </c>
      <c r="C37" s="185"/>
      <c r="D37" s="149" t="s">
        <v>35</v>
      </c>
      <c r="E37" s="75"/>
      <c r="F37" s="75"/>
      <c r="G37" s="238"/>
      <c r="H37" s="475"/>
      <c r="I37" s="24"/>
    </row>
    <row r="38" spans="2:9" s="9" customFormat="1" ht="19.5" customHeight="1">
      <c r="B38" s="89">
        <v>32</v>
      </c>
      <c r="C38" s="185"/>
      <c r="D38" s="149" t="s">
        <v>36</v>
      </c>
      <c r="E38" s="75"/>
      <c r="F38" s="75"/>
      <c r="G38" s="238"/>
      <c r="H38" s="475"/>
      <c r="I38" s="24"/>
    </row>
    <row r="39" spans="2:9" s="9" customFormat="1" ht="19.5" customHeight="1">
      <c r="B39" s="89">
        <v>33</v>
      </c>
      <c r="C39" s="185"/>
      <c r="D39" s="254"/>
      <c r="E39" s="112"/>
      <c r="F39" s="112"/>
      <c r="G39" s="138"/>
      <c r="H39" s="491"/>
      <c r="I39" s="24"/>
    </row>
    <row r="40" spans="2:9" s="9" customFormat="1" ht="19.5" customHeight="1">
      <c r="B40" s="89">
        <v>34</v>
      </c>
      <c r="C40" s="185"/>
      <c r="D40" s="248" t="s">
        <v>37</v>
      </c>
      <c r="E40" s="95"/>
      <c r="F40" s="95"/>
      <c r="G40" s="121"/>
      <c r="H40" s="596"/>
      <c r="I40" s="24"/>
    </row>
    <row r="41" spans="2:9" s="9" customFormat="1" ht="19.5" customHeight="1">
      <c r="B41" s="89">
        <v>35</v>
      </c>
      <c r="C41" s="185"/>
      <c r="D41" s="248" t="s">
        <v>38</v>
      </c>
      <c r="E41" s="95"/>
      <c r="F41" s="95"/>
      <c r="G41" s="121"/>
      <c r="H41" s="491">
        <f>+F52</f>
        <v>115207</v>
      </c>
      <c r="I41" s="24"/>
    </row>
    <row r="42" spans="2:9" s="9" customFormat="1" ht="19.5" customHeight="1">
      <c r="B42" s="89">
        <v>36</v>
      </c>
      <c r="C42" s="186"/>
      <c r="D42" s="1892"/>
      <c r="E42" s="1893"/>
      <c r="F42" s="1893"/>
      <c r="G42" s="1894"/>
      <c r="H42" s="576"/>
      <c r="I42" s="24"/>
    </row>
    <row r="43" spans="2:9" s="9" customFormat="1" ht="19.5" customHeight="1">
      <c r="B43" s="89">
        <v>37</v>
      </c>
      <c r="C43" s="186"/>
      <c r="D43" s="1892"/>
      <c r="E43" s="1893"/>
      <c r="F43" s="1893"/>
      <c r="G43" s="1894"/>
      <c r="H43" s="576"/>
      <c r="I43" s="88"/>
    </row>
    <row r="44" spans="2:9" s="9" customFormat="1" ht="19.5" customHeight="1" thickBot="1">
      <c r="B44" s="91">
        <v>38</v>
      </c>
      <c r="C44" s="243">
        <v>214</v>
      </c>
      <c r="D44" s="244" t="s">
        <v>1261</v>
      </c>
      <c r="E44" s="245"/>
      <c r="F44" s="245"/>
      <c r="G44" s="246"/>
      <c r="H44" s="1024">
        <f>+H36+H40+H41+H42+H43+H39</f>
        <v>4020454</v>
      </c>
    </row>
    <row r="45" spans="2:9" s="9" customFormat="1" ht="19.5" customHeight="1" thickTop="1">
      <c r="B45" s="227"/>
      <c r="C45" s="196" t="s">
        <v>1021</v>
      </c>
      <c r="D45" s="165"/>
      <c r="E45" s="257" t="s">
        <v>39</v>
      </c>
      <c r="F45" s="257"/>
      <c r="G45" s="255"/>
      <c r="H45" s="606" t="s">
        <v>40</v>
      </c>
    </row>
    <row r="46" spans="2:9" s="9" customFormat="1" ht="19.5" customHeight="1" thickBot="1">
      <c r="B46" s="228"/>
      <c r="C46" s="203" t="s">
        <v>1025</v>
      </c>
      <c r="D46" s="256" t="s">
        <v>718</v>
      </c>
      <c r="E46" s="203" t="s">
        <v>41</v>
      </c>
      <c r="F46" s="203" t="s">
        <v>42</v>
      </c>
      <c r="G46" s="237" t="s">
        <v>43</v>
      </c>
      <c r="H46" s="607" t="s">
        <v>41</v>
      </c>
    </row>
    <row r="47" spans="2:9" s="9" customFormat="1" ht="19.5" customHeight="1">
      <c r="B47" s="89">
        <v>39</v>
      </c>
      <c r="C47" s="185"/>
      <c r="D47" s="149"/>
      <c r="E47" s="185"/>
      <c r="F47" s="185"/>
      <c r="G47" s="238"/>
      <c r="H47" s="475"/>
    </row>
    <row r="48" spans="2:9" s="9" customFormat="1" ht="19.5" customHeight="1">
      <c r="B48" s="89">
        <v>40</v>
      </c>
      <c r="C48" s="185">
        <v>214.2</v>
      </c>
      <c r="D48" s="258" t="s">
        <v>44</v>
      </c>
      <c r="E48" s="467"/>
      <c r="F48" s="467"/>
      <c r="G48" s="604"/>
      <c r="H48" s="1223">
        <f>+E48+F48-G48</f>
        <v>0</v>
      </c>
    </row>
    <row r="49" spans="2:8" s="9" customFormat="1" ht="19.5" customHeight="1">
      <c r="B49" s="89">
        <v>41</v>
      </c>
      <c r="C49" s="185">
        <v>214.3</v>
      </c>
      <c r="D49" s="252" t="s">
        <v>45</v>
      </c>
      <c r="E49" s="472">
        <v>3905247</v>
      </c>
      <c r="F49" s="472">
        <v>115207</v>
      </c>
      <c r="G49" s="605"/>
      <c r="H49" s="870">
        <f>+E49+F49-G49</f>
        <v>4020454</v>
      </c>
    </row>
    <row r="50" spans="2:8" s="9" customFormat="1" ht="19.5" customHeight="1">
      <c r="B50" s="89">
        <v>42</v>
      </c>
      <c r="C50" s="185">
        <v>214.4</v>
      </c>
      <c r="D50" s="252" t="s">
        <v>46</v>
      </c>
      <c r="E50" s="472"/>
      <c r="F50" s="472"/>
      <c r="G50" s="605"/>
      <c r="H50" s="870">
        <f>+E50+F50-G50</f>
        <v>0</v>
      </c>
    </row>
    <row r="51" spans="2:8" s="9" customFormat="1" ht="19.5" customHeight="1">
      <c r="B51" s="89">
        <v>43</v>
      </c>
      <c r="C51" s="185"/>
      <c r="D51" s="252"/>
      <c r="E51" s="472"/>
      <c r="F51" s="472"/>
      <c r="G51" s="605"/>
      <c r="H51" s="870">
        <f>+E51+F51-G51</f>
        <v>0</v>
      </c>
    </row>
    <row r="52" spans="2:8" s="9" customFormat="1" ht="19.5" customHeight="1">
      <c r="B52" s="89">
        <v>44</v>
      </c>
      <c r="C52" s="185"/>
      <c r="D52" s="252" t="s">
        <v>941</v>
      </c>
      <c r="E52" s="1218">
        <f>SUM(E48:E51)</f>
        <v>3905247</v>
      </c>
      <c r="F52" s="1218">
        <f>SUM(F48:F51)</f>
        <v>115207</v>
      </c>
      <c r="G52" s="1224">
        <f>SUM(G48:G51)</f>
        <v>0</v>
      </c>
      <c r="H52" s="473">
        <f>SUM(H48:H51)</f>
        <v>4020454</v>
      </c>
    </row>
    <row r="53" spans="2:8" s="9" customFormat="1" ht="19.5" customHeight="1" thickBot="1">
      <c r="B53" s="91">
        <v>44</v>
      </c>
      <c r="C53" s="243"/>
      <c r="D53" s="244"/>
      <c r="E53" s="243"/>
      <c r="F53" s="243"/>
      <c r="G53" s="246"/>
      <c r="H53" s="591"/>
    </row>
    <row r="54" spans="2:8" ht="19.5" customHeight="1" thickTop="1"/>
  </sheetData>
  <mergeCells count="28">
    <mergeCell ref="C1:D1"/>
    <mergeCell ref="D34:G34"/>
    <mergeCell ref="D42:G42"/>
    <mergeCell ref="D43:G43"/>
    <mergeCell ref="E28:G28"/>
    <mergeCell ref="E29:G29"/>
    <mergeCell ref="E30:G30"/>
    <mergeCell ref="E31:G31"/>
    <mergeCell ref="E21:G21"/>
    <mergeCell ref="E22:G22"/>
    <mergeCell ref="E23:G23"/>
    <mergeCell ref="E24:G24"/>
    <mergeCell ref="E15:G15"/>
    <mergeCell ref="E16:G16"/>
    <mergeCell ref="D18:G18"/>
    <mergeCell ref="D20:G20"/>
    <mergeCell ref="E12:G12"/>
    <mergeCell ref="E13:G13"/>
    <mergeCell ref="E14:G14"/>
    <mergeCell ref="D7:G7"/>
    <mergeCell ref="D8:G8"/>
    <mergeCell ref="D9:G9"/>
    <mergeCell ref="D10:G10"/>
    <mergeCell ref="B2:H2"/>
    <mergeCell ref="B3:H3"/>
    <mergeCell ref="B4:B6"/>
    <mergeCell ref="D6:G6"/>
    <mergeCell ref="E11:G11"/>
  </mergeCells>
  <phoneticPr fontId="0" type="noConversion"/>
  <printOptions horizontalCentered="1" verticalCentered="1"/>
  <pageMargins left="0.25" right="0.25" top="0.25" bottom="0.3" header="0" footer="0.25"/>
  <pageSetup scale="70" orientation="portrait" r:id="rId1"/>
  <headerFooter alignWithMargins="0">
    <oddFooter>&amp;C&amp;"Times New Roman,Regular"F-5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B1:H59"/>
  <sheetViews>
    <sheetView showGridLines="0" showOutlineSymbols="0" zoomScale="87" zoomScaleNormal="87" workbookViewId="0">
      <selection activeCell="E30" sqref="E30"/>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15.77734375" style="63" customWidth="1"/>
    <col min="6" max="7" width="15.88671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c r="H1" s="504"/>
    </row>
    <row r="2" spans="2:8" ht="16.5" customHeight="1" thickTop="1">
      <c r="B2" s="1822"/>
      <c r="C2" s="1640"/>
      <c r="D2" s="1640"/>
      <c r="E2" s="1640"/>
      <c r="F2" s="1640"/>
      <c r="G2" s="1641"/>
      <c r="H2" s="28"/>
    </row>
    <row r="3" spans="2:8" ht="16.5" customHeight="1" thickBot="1">
      <c r="B3" s="1823" t="s">
        <v>47</v>
      </c>
      <c r="C3" s="1697"/>
      <c r="D3" s="1697"/>
      <c r="E3" s="1697"/>
      <c r="F3" s="1697"/>
      <c r="G3" s="1698"/>
      <c r="H3" s="28"/>
    </row>
    <row r="4" spans="2:8" s="9" customFormat="1" ht="16.5" customHeight="1" thickTop="1">
      <c r="B4" s="1839" t="s">
        <v>960</v>
      </c>
      <c r="C4" s="198" t="s">
        <v>1021</v>
      </c>
      <c r="D4" s="198"/>
      <c r="E4" s="200"/>
      <c r="F4" s="198"/>
      <c r="G4" s="207"/>
      <c r="H4" s="24"/>
    </row>
    <row r="5" spans="2:8" s="9" customFormat="1" ht="16.5" customHeight="1">
      <c r="B5" s="1847"/>
      <c r="C5" s="201" t="s">
        <v>1025</v>
      </c>
      <c r="D5" s="201"/>
      <c r="E5" s="202" t="s">
        <v>1014</v>
      </c>
      <c r="F5" s="201" t="s">
        <v>48</v>
      </c>
      <c r="G5" s="208" t="s">
        <v>49</v>
      </c>
      <c r="H5" s="24"/>
    </row>
    <row r="6" spans="2:8" s="9" customFormat="1" ht="16.5" customHeight="1" thickBot="1">
      <c r="B6" s="1840"/>
      <c r="C6" s="203" t="s">
        <v>1029</v>
      </c>
      <c r="D6" s="203" t="s">
        <v>1030</v>
      </c>
      <c r="E6" s="205" t="s">
        <v>1031</v>
      </c>
      <c r="F6" s="203" t="s">
        <v>1032</v>
      </c>
      <c r="G6" s="206" t="s">
        <v>1033</v>
      </c>
      <c r="H6" s="24"/>
    </row>
    <row r="7" spans="2:8" s="9" customFormat="1" ht="16.5" customHeight="1">
      <c r="B7" s="259">
        <v>1</v>
      </c>
      <c r="C7" s="260"/>
      <c r="D7" s="261" t="s">
        <v>50</v>
      </c>
      <c r="E7" s="260"/>
      <c r="F7" s="260"/>
      <c r="G7" s="215"/>
      <c r="H7" s="24"/>
    </row>
    <row r="8" spans="2:8" s="9" customFormat="1" ht="16.5" customHeight="1">
      <c r="B8" s="89">
        <v>2</v>
      </c>
      <c r="C8" s="185" t="s">
        <v>51</v>
      </c>
      <c r="D8" s="211" t="s">
        <v>52</v>
      </c>
      <c r="E8" s="467">
        <f>'W-1'!H36</f>
        <v>7625234.3399999999</v>
      </c>
      <c r="F8" s="467"/>
      <c r="G8" s="549">
        <f>+E8+F8</f>
        <v>7625234.3399999999</v>
      </c>
      <c r="H8" s="24"/>
    </row>
    <row r="9" spans="2:8" s="9" customFormat="1" ht="16.5" customHeight="1">
      <c r="B9" s="89">
        <v>3</v>
      </c>
      <c r="C9" s="185" t="s">
        <v>53</v>
      </c>
      <c r="D9" s="127" t="s">
        <v>54</v>
      </c>
      <c r="E9" s="472"/>
      <c r="F9" s="472"/>
      <c r="G9" s="551">
        <f>+E9+F9</f>
        <v>0</v>
      </c>
      <c r="H9" s="24"/>
    </row>
    <row r="10" spans="2:8" s="9" customFormat="1" ht="16.5" customHeight="1">
      <c r="B10" s="89">
        <v>4</v>
      </c>
      <c r="C10" s="186" t="s">
        <v>55</v>
      </c>
      <c r="D10" s="145" t="s">
        <v>56</v>
      </c>
      <c r="E10" s="486"/>
      <c r="F10" s="486"/>
      <c r="G10" s="552">
        <f>+E10+F10</f>
        <v>0</v>
      </c>
      <c r="H10" s="24"/>
    </row>
    <row r="11" spans="2:8" s="9" customFormat="1" ht="16.5" customHeight="1">
      <c r="B11" s="89">
        <v>5</v>
      </c>
      <c r="C11" s="186" t="s">
        <v>57</v>
      </c>
      <c r="D11" s="145" t="s">
        <v>58</v>
      </c>
      <c r="E11" s="486"/>
      <c r="F11" s="486"/>
      <c r="G11" s="552">
        <f>+E11+F11</f>
        <v>0</v>
      </c>
      <c r="H11" s="24"/>
    </row>
    <row r="12" spans="2:8" s="9" customFormat="1" ht="16.5" customHeight="1">
      <c r="B12" s="89">
        <v>6</v>
      </c>
      <c r="C12" s="186" t="s">
        <v>59</v>
      </c>
      <c r="D12" s="145" t="s">
        <v>60</v>
      </c>
      <c r="E12" s="610"/>
      <c r="F12" s="610"/>
      <c r="G12" s="608">
        <f>+E12+F12</f>
        <v>0</v>
      </c>
      <c r="H12" s="24"/>
    </row>
    <row r="13" spans="2:8" s="9" customFormat="1" ht="16.5" customHeight="1">
      <c r="B13" s="89">
        <v>7</v>
      </c>
      <c r="C13" s="185"/>
      <c r="D13" s="188"/>
      <c r="E13" s="561"/>
      <c r="F13" s="561"/>
      <c r="G13" s="562"/>
      <c r="H13" s="24"/>
    </row>
    <row r="14" spans="2:8" s="9" customFormat="1" ht="16.5" customHeight="1" thickBot="1">
      <c r="B14" s="89">
        <v>8</v>
      </c>
      <c r="C14" s="185"/>
      <c r="D14" s="262" t="s">
        <v>61</v>
      </c>
      <c r="E14" s="609">
        <f>SUM(E8:E12)</f>
        <v>7625234.3399999999</v>
      </c>
      <c r="F14" s="609">
        <f>SUM(F8:F12)</f>
        <v>0</v>
      </c>
      <c r="G14" s="590">
        <f>SUM(G8:G12)</f>
        <v>7625234.3399999999</v>
      </c>
      <c r="H14" s="24"/>
    </row>
    <row r="15" spans="2:8" s="9" customFormat="1" ht="16.5" customHeight="1" thickTop="1" thickBot="1">
      <c r="B15" s="263"/>
      <c r="C15" s="264"/>
      <c r="D15" s="265"/>
      <c r="E15" s="265"/>
      <c r="F15" s="265"/>
      <c r="G15" s="160"/>
      <c r="H15" s="29"/>
    </row>
    <row r="16" spans="2:8" s="9" customFormat="1" ht="16.5" customHeight="1">
      <c r="B16" s="612"/>
      <c r="C16" s="613"/>
      <c r="D16" s="614"/>
      <c r="E16" s="613"/>
      <c r="F16" s="613"/>
      <c r="G16" s="615"/>
      <c r="H16" s="24"/>
    </row>
    <row r="17" spans="2:8" s="9" customFormat="1" ht="16.5" customHeight="1">
      <c r="B17" s="1901" t="s">
        <v>62</v>
      </c>
      <c r="C17" s="1902"/>
      <c r="D17" s="1902"/>
      <c r="E17" s="1902"/>
      <c r="F17" s="1902"/>
      <c r="G17" s="1903"/>
      <c r="H17" s="24"/>
    </row>
    <row r="18" spans="2:8" s="9" customFormat="1" ht="16.5" customHeight="1">
      <c r="B18" s="612"/>
      <c r="C18" s="613"/>
      <c r="D18" s="614"/>
      <c r="E18" s="613"/>
      <c r="F18" s="613"/>
      <c r="G18" s="615"/>
      <c r="H18" s="24"/>
    </row>
    <row r="19" spans="2:8" s="9" customFormat="1" ht="16.5" customHeight="1">
      <c r="B19" s="1905" t="s">
        <v>63</v>
      </c>
      <c r="C19" s="1906"/>
      <c r="D19" s="1906"/>
      <c r="E19" s="1906"/>
      <c r="F19" s="1906"/>
      <c r="G19" s="1907"/>
      <c r="H19" s="24"/>
    </row>
    <row r="20" spans="2:8" s="9" customFormat="1" ht="16.5" customHeight="1">
      <c r="B20" s="1905" t="s">
        <v>64</v>
      </c>
      <c r="C20" s="1906"/>
      <c r="D20" s="1906"/>
      <c r="E20" s="1906"/>
      <c r="F20" s="1906"/>
      <c r="G20" s="1907"/>
      <c r="H20" s="24"/>
    </row>
    <row r="21" spans="2:8" s="9" customFormat="1" ht="16.5" customHeight="1" thickBot="1">
      <c r="B21" s="612"/>
      <c r="C21" s="613"/>
      <c r="D21" s="614"/>
      <c r="E21" s="613"/>
      <c r="F21" s="613"/>
      <c r="G21" s="615"/>
      <c r="H21" s="24"/>
    </row>
    <row r="22" spans="2:8" s="9" customFormat="1" ht="16.5" customHeight="1">
      <c r="B22" s="616" t="s">
        <v>65</v>
      </c>
      <c r="C22" s="617"/>
      <c r="D22" s="618"/>
      <c r="E22" s="619" t="s">
        <v>1014</v>
      </c>
      <c r="F22" s="619" t="s">
        <v>48</v>
      </c>
      <c r="G22" s="620" t="s">
        <v>49</v>
      </c>
      <c r="H22" s="24"/>
    </row>
    <row r="23" spans="2:8" s="9" customFormat="1" ht="16.5" customHeight="1" thickBot="1">
      <c r="B23" s="621" t="s">
        <v>916</v>
      </c>
      <c r="C23" s="1914" t="s">
        <v>1029</v>
      </c>
      <c r="D23" s="1915"/>
      <c r="E23" s="622" t="s">
        <v>1030</v>
      </c>
      <c r="F23" s="622" t="s">
        <v>1031</v>
      </c>
      <c r="G23" s="623" t="s">
        <v>1032</v>
      </c>
      <c r="H23" s="24"/>
    </row>
    <row r="24" spans="2:8" s="9" customFormat="1" ht="16.5" customHeight="1">
      <c r="B24" s="624"/>
      <c r="C24" s="1904"/>
      <c r="D24" s="1904"/>
      <c r="E24" s="625"/>
      <c r="F24" s="625"/>
      <c r="G24" s="626"/>
      <c r="H24" s="24"/>
    </row>
    <row r="25" spans="2:8" s="9" customFormat="1" ht="16.5" customHeight="1">
      <c r="B25" s="624">
        <v>9</v>
      </c>
      <c r="C25" s="1904" t="s">
        <v>67</v>
      </c>
      <c r="D25" s="1904"/>
      <c r="E25" s="627"/>
      <c r="F25" s="627"/>
      <c r="G25" s="628"/>
      <c r="H25" s="24"/>
    </row>
    <row r="26" spans="2:8" s="9" customFormat="1" ht="16.5" customHeight="1">
      <c r="B26" s="624">
        <v>10</v>
      </c>
      <c r="C26" s="1904"/>
      <c r="D26" s="1904"/>
      <c r="E26" s="629"/>
      <c r="F26" s="629"/>
      <c r="G26" s="630"/>
      <c r="H26" s="24"/>
    </row>
    <row r="27" spans="2:8" s="9" customFormat="1" ht="16.5" customHeight="1">
      <c r="B27" s="624">
        <v>11</v>
      </c>
      <c r="C27" s="1909"/>
      <c r="D27" s="1909"/>
      <c r="E27" s="631"/>
      <c r="F27" s="631"/>
      <c r="G27" s="632">
        <f>+E27+F27</f>
        <v>0</v>
      </c>
      <c r="H27" s="24"/>
    </row>
    <row r="28" spans="2:8" s="9" customFormat="1" ht="16.5" customHeight="1">
      <c r="B28" s="624">
        <v>12</v>
      </c>
      <c r="C28" s="1910"/>
      <c r="D28" s="1910"/>
      <c r="E28" s="633"/>
      <c r="F28" s="633"/>
      <c r="G28" s="634"/>
      <c r="H28" s="24"/>
    </row>
    <row r="29" spans="2:8" s="9" customFormat="1" ht="16.5" customHeight="1">
      <c r="B29" s="624">
        <v>13</v>
      </c>
      <c r="C29" s="1911"/>
      <c r="D29" s="1911"/>
      <c r="E29" s="633"/>
      <c r="F29" s="633"/>
      <c r="G29" s="634"/>
      <c r="H29" s="24"/>
    </row>
    <row r="30" spans="2:8" s="9" customFormat="1" ht="16.5" customHeight="1">
      <c r="B30" s="624">
        <v>14</v>
      </c>
      <c r="C30" s="1910"/>
      <c r="D30" s="1910"/>
      <c r="E30" s="635">
        <v>311856</v>
      </c>
      <c r="F30" s="635"/>
      <c r="G30" s="636">
        <f>+E30+F30</f>
        <v>311856</v>
      </c>
      <c r="H30" s="24"/>
    </row>
    <row r="31" spans="2:8" s="9" customFormat="1" ht="16.5" customHeight="1">
      <c r="B31" s="624">
        <v>15</v>
      </c>
      <c r="C31" s="1916"/>
      <c r="D31" s="1916"/>
      <c r="E31" s="638"/>
      <c r="F31" s="638"/>
      <c r="G31" s="639"/>
      <c r="H31" s="24"/>
    </row>
    <row r="32" spans="2:8" s="9" customFormat="1" ht="16.5" customHeight="1" thickBot="1">
      <c r="B32" s="624">
        <v>16</v>
      </c>
      <c r="C32" s="1919" t="s">
        <v>68</v>
      </c>
      <c r="D32" s="1919"/>
      <c r="E32" s="640">
        <f>SUM(E27:E31)</f>
        <v>311856</v>
      </c>
      <c r="F32" s="640">
        <f>SUM(F27:F31)</f>
        <v>0</v>
      </c>
      <c r="G32" s="641">
        <f>SUM(G27:G31)</f>
        <v>311856</v>
      </c>
      <c r="H32" s="24"/>
    </row>
    <row r="33" spans="2:8" s="9" customFormat="1" ht="16.5" customHeight="1" thickTop="1">
      <c r="B33" s="624">
        <v>17</v>
      </c>
      <c r="C33" s="1908"/>
      <c r="D33" s="1908"/>
      <c r="E33" s="642"/>
      <c r="F33" s="642"/>
      <c r="G33" s="643"/>
      <c r="H33" s="24"/>
    </row>
    <row r="34" spans="2:8" s="9" customFormat="1" ht="16.5" customHeight="1">
      <c r="B34" s="624">
        <v>18</v>
      </c>
      <c r="C34" s="1916" t="s">
        <v>69</v>
      </c>
      <c r="D34" s="1916"/>
      <c r="E34" s="638"/>
      <c r="F34" s="638"/>
      <c r="G34" s="639"/>
      <c r="H34" s="24"/>
    </row>
    <row r="35" spans="2:8" s="9" customFormat="1" ht="16.5" customHeight="1">
      <c r="B35" s="624">
        <v>19</v>
      </c>
      <c r="C35" s="1916"/>
      <c r="D35" s="1916"/>
      <c r="E35" s="638"/>
      <c r="F35" s="638"/>
      <c r="G35" s="639"/>
      <c r="H35" s="24"/>
    </row>
    <row r="36" spans="2:8" s="9" customFormat="1" ht="16.5" customHeight="1">
      <c r="B36" s="624">
        <v>20</v>
      </c>
      <c r="C36" s="1918"/>
      <c r="D36" s="1918"/>
      <c r="E36" s="645"/>
      <c r="F36" s="645"/>
      <c r="G36" s="646">
        <f>+E36+F36</f>
        <v>0</v>
      </c>
      <c r="H36" s="24"/>
    </row>
    <row r="37" spans="2:8" s="9" customFormat="1" ht="16.5" customHeight="1">
      <c r="B37" s="624">
        <v>21</v>
      </c>
      <c r="C37" s="1911"/>
      <c r="D37" s="1911"/>
      <c r="E37" s="633"/>
      <c r="F37" s="633"/>
      <c r="G37" s="647">
        <f>+E37+F37</f>
        <v>0</v>
      </c>
      <c r="H37" s="24"/>
    </row>
    <row r="38" spans="2:8" s="9" customFormat="1" ht="16.5" customHeight="1">
      <c r="B38" s="624">
        <v>22</v>
      </c>
      <c r="C38" s="1911"/>
      <c r="D38" s="1911"/>
      <c r="E38" s="633"/>
      <c r="F38" s="633"/>
      <c r="G38" s="647">
        <f>+E38+F38</f>
        <v>0</v>
      </c>
      <c r="H38" s="24"/>
    </row>
    <row r="39" spans="2:8" s="9" customFormat="1" ht="16.5" customHeight="1">
      <c r="B39" s="624">
        <v>23</v>
      </c>
      <c r="C39" s="1911"/>
      <c r="D39" s="1911"/>
      <c r="E39" s="635">
        <f>139097+6364</f>
        <v>145461</v>
      </c>
      <c r="F39" s="635"/>
      <c r="G39" s="648">
        <f>+E39+F39</f>
        <v>145461</v>
      </c>
      <c r="H39" s="24"/>
    </row>
    <row r="40" spans="2:8" s="9" customFormat="1" ht="16.5" customHeight="1">
      <c r="B40" s="624">
        <v>24</v>
      </c>
      <c r="C40" s="1916"/>
      <c r="D40" s="1916"/>
      <c r="E40" s="638"/>
      <c r="F40" s="638"/>
      <c r="G40" s="639"/>
      <c r="H40" s="24"/>
    </row>
    <row r="41" spans="2:8" s="9" customFormat="1" ht="16.5" customHeight="1">
      <c r="B41" s="624">
        <v>25</v>
      </c>
      <c r="C41" s="1917" t="s">
        <v>755</v>
      </c>
      <c r="D41" s="1917"/>
      <c r="E41" s="649">
        <f>SUM(E35:E39)</f>
        <v>145461</v>
      </c>
      <c r="F41" s="649">
        <f>SUM(F35:F39)</f>
        <v>0</v>
      </c>
      <c r="G41" s="650">
        <f>+E41+F41</f>
        <v>145461</v>
      </c>
      <c r="H41" s="24"/>
    </row>
    <row r="42" spans="2:8" s="9" customFormat="1" ht="16.5" customHeight="1">
      <c r="B42" s="624">
        <v>26</v>
      </c>
      <c r="C42" s="1904"/>
      <c r="D42" s="1904"/>
      <c r="E42" s="642"/>
      <c r="F42" s="642"/>
      <c r="G42" s="643"/>
      <c r="H42" s="88"/>
    </row>
    <row r="43" spans="2:8" s="9" customFormat="1" ht="16.5" customHeight="1" thickBot="1">
      <c r="B43" s="624">
        <v>27</v>
      </c>
      <c r="C43" s="1913" t="s">
        <v>70</v>
      </c>
      <c r="D43" s="1913"/>
      <c r="E43" s="640">
        <f>+E32-E41</f>
        <v>166395</v>
      </c>
      <c r="F43" s="640">
        <f>+F32-F41</f>
        <v>0</v>
      </c>
      <c r="G43" s="641">
        <f>+G32-G41</f>
        <v>166395</v>
      </c>
    </row>
    <row r="44" spans="2:8" s="9" customFormat="1" ht="16.5" customHeight="1" thickTop="1" thickBot="1">
      <c r="B44" s="621"/>
      <c r="C44" s="1912"/>
      <c r="D44" s="1912"/>
      <c r="E44" s="652"/>
      <c r="F44" s="652"/>
      <c r="G44" s="653"/>
    </row>
    <row r="45" spans="2:8" s="9" customFormat="1" ht="16.5" customHeight="1">
      <c r="B45" s="266"/>
      <c r="C45" s="267"/>
      <c r="D45" s="142"/>
      <c r="E45" s="267"/>
      <c r="F45" s="267"/>
      <c r="G45" s="268"/>
    </row>
    <row r="46" spans="2:8" s="9" customFormat="1" ht="16.5" customHeight="1">
      <c r="B46" s="123"/>
      <c r="C46" s="95"/>
      <c r="D46" s="97"/>
      <c r="E46" s="95"/>
      <c r="F46" s="95"/>
      <c r="G46" s="101"/>
    </row>
    <row r="47" spans="2:8" s="9" customFormat="1" ht="16.5" customHeight="1">
      <c r="B47" s="123"/>
      <c r="C47" s="95"/>
      <c r="D47" s="97"/>
      <c r="E47" s="95"/>
      <c r="F47" s="95"/>
      <c r="G47" s="101"/>
    </row>
    <row r="48" spans="2:8" s="9" customFormat="1" ht="16.5" customHeight="1">
      <c r="B48" s="123"/>
      <c r="C48" s="95"/>
      <c r="D48" s="97"/>
      <c r="E48" s="95"/>
      <c r="F48" s="95"/>
      <c r="G48" s="101"/>
    </row>
    <row r="49" spans="2:7" s="9" customFormat="1" ht="16.5" customHeight="1">
      <c r="B49" s="123"/>
      <c r="C49" s="95"/>
      <c r="D49" s="97"/>
      <c r="E49" s="95"/>
      <c r="F49" s="95"/>
      <c r="G49" s="101"/>
    </row>
    <row r="50" spans="2:7" s="9" customFormat="1" ht="16.5" customHeight="1">
      <c r="B50" s="123"/>
      <c r="C50" s="95"/>
      <c r="D50" s="97"/>
      <c r="E50" s="95"/>
      <c r="F50" s="95"/>
      <c r="G50" s="101"/>
    </row>
    <row r="51" spans="2:7" s="9" customFormat="1" ht="16.5" customHeight="1">
      <c r="B51" s="123"/>
      <c r="C51" s="95"/>
      <c r="D51" s="97"/>
      <c r="E51" s="95"/>
      <c r="F51" s="95"/>
      <c r="G51" s="101"/>
    </row>
    <row r="52" spans="2:7" s="9" customFormat="1" ht="16.5" customHeight="1">
      <c r="B52" s="123"/>
      <c r="C52" s="95"/>
      <c r="D52" s="97"/>
      <c r="E52" s="95"/>
      <c r="F52" s="95"/>
      <c r="G52" s="101"/>
    </row>
    <row r="53" spans="2:7" s="9" customFormat="1" ht="16.5" customHeight="1">
      <c r="B53" s="123"/>
      <c r="C53" s="108"/>
      <c r="D53" s="97"/>
      <c r="E53" s="95"/>
      <c r="F53" s="95"/>
      <c r="G53" s="101"/>
    </row>
    <row r="54" spans="2:7" s="9" customFormat="1" ht="16.5" customHeight="1">
      <c r="B54" s="123"/>
      <c r="C54" s="97"/>
      <c r="D54" s="97"/>
      <c r="E54" s="95"/>
      <c r="F54" s="95"/>
      <c r="G54" s="101"/>
    </row>
    <row r="55" spans="2:7" s="9" customFormat="1" ht="16.5" customHeight="1">
      <c r="B55" s="123"/>
      <c r="C55" s="97"/>
      <c r="D55" s="97"/>
      <c r="E55" s="95"/>
      <c r="F55" s="95"/>
      <c r="G55" s="101"/>
    </row>
    <row r="56" spans="2:7" s="9" customFormat="1" ht="16.5" customHeight="1">
      <c r="B56" s="124"/>
      <c r="C56" s="97"/>
      <c r="D56" s="97"/>
      <c r="E56" s="95"/>
      <c r="F56" s="95"/>
      <c r="G56" s="101"/>
    </row>
    <row r="57" spans="2:7" s="9" customFormat="1" ht="16.5" customHeight="1">
      <c r="B57" s="124"/>
      <c r="C57" s="97"/>
      <c r="D57" s="97"/>
      <c r="E57" s="95"/>
      <c r="F57" s="95"/>
      <c r="G57" s="101"/>
    </row>
    <row r="58" spans="2:7" ht="16.5" customHeight="1" thickBot="1">
      <c r="B58" s="61"/>
      <c r="C58" s="62"/>
      <c r="D58" s="62"/>
      <c r="E58" s="67"/>
      <c r="F58" s="67"/>
      <c r="G58" s="230"/>
    </row>
    <row r="59" spans="2:7" ht="16.5" customHeight="1" thickTop="1"/>
  </sheetData>
  <mergeCells count="29">
    <mergeCell ref="C1:D1"/>
    <mergeCell ref="C42:D42"/>
    <mergeCell ref="C44:D44"/>
    <mergeCell ref="C43:D43"/>
    <mergeCell ref="C23:D23"/>
    <mergeCell ref="C39:D39"/>
    <mergeCell ref="C38:D38"/>
    <mergeCell ref="C40:D40"/>
    <mergeCell ref="C41:D41"/>
    <mergeCell ref="C34:D34"/>
    <mergeCell ref="C35:D35"/>
    <mergeCell ref="C36:D36"/>
    <mergeCell ref="C37:D37"/>
    <mergeCell ref="C31:D31"/>
    <mergeCell ref="C30:D30"/>
    <mergeCell ref="C32:D32"/>
    <mergeCell ref="C33:D33"/>
    <mergeCell ref="C27:D27"/>
    <mergeCell ref="C28:D28"/>
    <mergeCell ref="C29:D29"/>
    <mergeCell ref="B20:G20"/>
    <mergeCell ref="C26:D26"/>
    <mergeCell ref="B17:G17"/>
    <mergeCell ref="C24:D24"/>
    <mergeCell ref="C25:D25"/>
    <mergeCell ref="B2:G2"/>
    <mergeCell ref="B3:G3"/>
    <mergeCell ref="B4:B6"/>
    <mergeCell ref="B19:G19"/>
  </mergeCells>
  <phoneticPr fontId="0" type="noConversion"/>
  <printOptions horizontalCentered="1" verticalCentered="1"/>
  <pageMargins left="0.25" right="0.25" top="0.25" bottom="0.3" header="0" footer="0.25"/>
  <pageSetup scale="73" orientation="portrait" r:id="rId1"/>
  <headerFooter alignWithMargins="0">
    <oddFooter>&amp;C&amp;"Times New Roman,Regular"F-6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B1:H59"/>
  <sheetViews>
    <sheetView showGridLines="0" showOutlineSymbols="0" zoomScale="115" zoomScaleNormal="115" workbookViewId="0">
      <selection activeCell="D8" sqref="D8"/>
    </sheetView>
  </sheetViews>
  <sheetFormatPr defaultColWidth="9.6640625" defaultRowHeight="16.5" customHeight="1"/>
  <cols>
    <col min="1" max="1" width="4.21875" style="2" customWidth="1"/>
    <col min="2" max="2" width="9.6640625" style="2" customWidth="1"/>
    <col min="3" max="3" width="43.88671875" style="2" bestFit="1" customWidth="1"/>
    <col min="4" max="6" width="16.6640625" style="63" customWidth="1"/>
    <col min="7" max="7" width="2.5546875" style="2" customWidth="1"/>
    <col min="8" max="16384" width="9.6640625" style="2"/>
  </cols>
  <sheetData>
    <row r="1" spans="2:8" s="9" customFormat="1" ht="16.5" customHeight="1" thickBot="1">
      <c r="B1" s="9" t="s">
        <v>958</v>
      </c>
      <c r="C1" s="9" t="str">
        <f>+'E-2'!C1:D1</f>
        <v>Southwest Harbor Water &amp; Sewer District</v>
      </c>
      <c r="D1" s="189"/>
      <c r="E1" s="189" t="s">
        <v>959</v>
      </c>
      <c r="F1" s="547">
        <f>+'E-2'!F1</f>
        <v>43100</v>
      </c>
      <c r="G1" s="504"/>
      <c r="H1" s="504"/>
    </row>
    <row r="2" spans="2:8" ht="16.5" customHeight="1" thickTop="1">
      <c r="B2" s="1822"/>
      <c r="C2" s="1640"/>
      <c r="D2" s="1640"/>
      <c r="E2" s="1640"/>
      <c r="F2" s="1641"/>
      <c r="G2" s="28"/>
    </row>
    <row r="3" spans="2:8" ht="16.5" customHeight="1" thickBot="1">
      <c r="B3" s="1823" t="s">
        <v>71</v>
      </c>
      <c r="C3" s="1697"/>
      <c r="D3" s="1697"/>
      <c r="E3" s="1697"/>
      <c r="F3" s="1698"/>
      <c r="G3" s="28"/>
    </row>
    <row r="4" spans="2:8" s="9" customFormat="1" ht="16.5" customHeight="1" thickTop="1">
      <c r="B4" s="1839" t="s">
        <v>960</v>
      </c>
      <c r="C4" s="198"/>
      <c r="D4" s="200"/>
      <c r="E4" s="198"/>
      <c r="F4" s="207"/>
      <c r="G4" s="24"/>
    </row>
    <row r="5" spans="2:8" s="9" customFormat="1" ht="16.5" customHeight="1">
      <c r="B5" s="1847"/>
      <c r="C5" s="201"/>
      <c r="D5" s="202" t="s">
        <v>1014</v>
      </c>
      <c r="E5" s="201" t="s">
        <v>48</v>
      </c>
      <c r="F5" s="208" t="s">
        <v>49</v>
      </c>
      <c r="G5" s="24"/>
    </row>
    <row r="6" spans="2:8" s="9" customFormat="1" ht="16.5" customHeight="1" thickBot="1">
      <c r="B6" s="1840"/>
      <c r="C6" s="203" t="s">
        <v>1029</v>
      </c>
      <c r="D6" s="205" t="s">
        <v>1030</v>
      </c>
      <c r="E6" s="203" t="s">
        <v>1031</v>
      </c>
      <c r="F6" s="206" t="s">
        <v>1032</v>
      </c>
      <c r="G6" s="24"/>
    </row>
    <row r="7" spans="2:8" s="9" customFormat="1" ht="16.5" customHeight="1">
      <c r="B7" s="259">
        <v>1</v>
      </c>
      <c r="C7" s="283" t="s">
        <v>72</v>
      </c>
      <c r="D7" s="948">
        <v>2122554.52</v>
      </c>
      <c r="E7" s="948"/>
      <c r="F7" s="589">
        <f>+E7+D7</f>
        <v>2122554.52</v>
      </c>
      <c r="G7" s="24"/>
    </row>
    <row r="8" spans="2:8" s="9" customFormat="1" ht="16.5" customHeight="1">
      <c r="B8" s="89">
        <v>2</v>
      </c>
      <c r="C8" s="194" t="s">
        <v>73</v>
      </c>
      <c r="D8" s="638"/>
      <c r="E8" s="638"/>
      <c r="F8" s="639"/>
      <c r="G8" s="24"/>
    </row>
    <row r="9" spans="2:8" s="9" customFormat="1" ht="16.5" customHeight="1">
      <c r="B9" s="89">
        <v>3</v>
      </c>
      <c r="C9" s="211" t="s">
        <v>74</v>
      </c>
      <c r="D9" s="467">
        <f>+'W-4'!H33</f>
        <v>173654.48848698</v>
      </c>
      <c r="E9" s="467"/>
      <c r="F9" s="676">
        <f t="shared" ref="F9:F14" si="0">+E9+D9</f>
        <v>173654.48848698</v>
      </c>
      <c r="G9" s="24"/>
    </row>
    <row r="10" spans="2:8" s="9" customFormat="1" ht="16.5" customHeight="1">
      <c r="B10" s="89">
        <v>4</v>
      </c>
      <c r="C10" s="145" t="s">
        <v>75</v>
      </c>
      <c r="D10" s="486"/>
      <c r="E10" s="486"/>
      <c r="F10" s="676">
        <f t="shared" si="0"/>
        <v>0</v>
      </c>
      <c r="G10" s="24"/>
    </row>
    <row r="11" spans="2:8" s="9" customFormat="1" ht="16.5" customHeight="1">
      <c r="B11" s="89">
        <v>5</v>
      </c>
      <c r="C11" s="515"/>
      <c r="D11" s="486"/>
      <c r="E11" s="486"/>
      <c r="F11" s="551">
        <f t="shared" si="0"/>
        <v>0</v>
      </c>
      <c r="G11" s="24"/>
    </row>
    <row r="12" spans="2:8" s="9" customFormat="1" ht="16.5" customHeight="1">
      <c r="B12" s="89">
        <v>6</v>
      </c>
      <c r="C12" s="515"/>
      <c r="D12" s="573"/>
      <c r="E12" s="573"/>
      <c r="F12" s="549">
        <f t="shared" si="0"/>
        <v>0</v>
      </c>
      <c r="G12" s="24"/>
    </row>
    <row r="13" spans="2:8" s="9" customFormat="1" ht="16.5" customHeight="1">
      <c r="B13" s="89">
        <v>7</v>
      </c>
      <c r="C13" s="127" t="s">
        <v>76</v>
      </c>
      <c r="D13" s="472"/>
      <c r="E13" s="472"/>
      <c r="F13" s="549">
        <f t="shared" si="0"/>
        <v>0</v>
      </c>
      <c r="G13" s="24"/>
    </row>
    <row r="14" spans="2:8" s="9" customFormat="1" ht="16.5" customHeight="1">
      <c r="B14" s="89">
        <v>8</v>
      </c>
      <c r="C14" s="127" t="s">
        <v>77</v>
      </c>
      <c r="D14" s="488"/>
      <c r="E14" s="488"/>
      <c r="F14" s="570">
        <f t="shared" si="0"/>
        <v>0</v>
      </c>
      <c r="G14" s="24"/>
    </row>
    <row r="15" spans="2:8" s="9" customFormat="1" ht="16.5" customHeight="1">
      <c r="B15" s="226">
        <v>9</v>
      </c>
      <c r="C15" s="145" t="s">
        <v>78</v>
      </c>
      <c r="D15" s="567">
        <f>SUM(D9:D14)</f>
        <v>173654.48848698</v>
      </c>
      <c r="E15" s="567">
        <f>SUM(E9:E14)</f>
        <v>0</v>
      </c>
      <c r="F15" s="568">
        <f>SUM(F9:F14)</f>
        <v>173654.48848698</v>
      </c>
      <c r="G15" s="29"/>
    </row>
    <row r="16" spans="2:8" s="9" customFormat="1" ht="16.5" customHeight="1">
      <c r="B16" s="89">
        <v>10</v>
      </c>
      <c r="C16" s="187"/>
      <c r="D16" s="556"/>
      <c r="E16" s="556"/>
      <c r="F16" s="557"/>
      <c r="G16" s="24"/>
    </row>
    <row r="17" spans="2:7" s="9" customFormat="1" ht="16.5" customHeight="1">
      <c r="B17" s="89">
        <v>11</v>
      </c>
      <c r="C17" s="187" t="s">
        <v>79</v>
      </c>
      <c r="D17" s="642"/>
      <c r="E17" s="642"/>
      <c r="F17" s="643"/>
      <c r="G17" s="24"/>
    </row>
    <row r="18" spans="2:7" s="9" customFormat="1" ht="16.5" customHeight="1">
      <c r="B18" s="89">
        <v>12</v>
      </c>
      <c r="C18" s="212" t="s">
        <v>80</v>
      </c>
      <c r="D18" s="480"/>
      <c r="E18" s="480"/>
      <c r="F18" s="558">
        <f>+E18+D18</f>
        <v>0</v>
      </c>
      <c r="G18" s="24"/>
    </row>
    <row r="19" spans="2:7" s="9" customFormat="1" ht="16.5" customHeight="1">
      <c r="B19" s="89">
        <v>13</v>
      </c>
      <c r="C19" s="145" t="s">
        <v>81</v>
      </c>
      <c r="D19" s="486"/>
      <c r="E19" s="486"/>
      <c r="F19" s="552">
        <f>+E19+D19</f>
        <v>0</v>
      </c>
      <c r="G19" s="24"/>
    </row>
    <row r="20" spans="2:7" s="9" customFormat="1" ht="16.5" customHeight="1">
      <c r="B20" s="89">
        <v>14</v>
      </c>
      <c r="C20" s="515" t="s">
        <v>82</v>
      </c>
      <c r="D20" s="486"/>
      <c r="E20" s="486"/>
      <c r="F20" s="552">
        <f>+E20+D20</f>
        <v>0</v>
      </c>
      <c r="G20" s="24"/>
    </row>
    <row r="21" spans="2:7" s="9" customFormat="1" ht="16.5" customHeight="1">
      <c r="B21" s="89">
        <v>15</v>
      </c>
      <c r="C21" s="515"/>
      <c r="D21" s="482"/>
      <c r="E21" s="482"/>
      <c r="F21" s="553">
        <f>+E21+D21</f>
        <v>0</v>
      </c>
      <c r="G21" s="24"/>
    </row>
    <row r="22" spans="2:7" s="9" customFormat="1" ht="16.5" customHeight="1">
      <c r="B22" s="89">
        <v>16</v>
      </c>
      <c r="C22" s="145" t="s">
        <v>83</v>
      </c>
      <c r="D22" s="567">
        <f>SUM(D18:D21)</f>
        <v>0</v>
      </c>
      <c r="E22" s="567">
        <f>SUM(E18:E21)</f>
        <v>0</v>
      </c>
      <c r="F22" s="568">
        <f>+E22+D22</f>
        <v>0</v>
      </c>
      <c r="G22" s="24"/>
    </row>
    <row r="23" spans="2:7" s="9" customFormat="1" ht="16.5" customHeight="1">
      <c r="B23" s="89">
        <v>17</v>
      </c>
      <c r="C23" s="187"/>
      <c r="D23" s="561"/>
      <c r="E23" s="561"/>
      <c r="F23" s="562"/>
      <c r="G23" s="24"/>
    </row>
    <row r="24" spans="2:7" s="9" customFormat="1" ht="16.5" customHeight="1" thickBot="1">
      <c r="B24" s="89">
        <v>18</v>
      </c>
      <c r="C24" s="212" t="s">
        <v>84</v>
      </c>
      <c r="D24" s="673">
        <f>+D7+D15-D22</f>
        <v>2296209.0084869801</v>
      </c>
      <c r="E24" s="673">
        <f>+E7+E15-E22</f>
        <v>0</v>
      </c>
      <c r="F24" s="673">
        <f>+F7+F15-F22</f>
        <v>2296209.0084869801</v>
      </c>
      <c r="G24" s="24"/>
    </row>
    <row r="25" spans="2:7" s="9" customFormat="1" ht="16.5" customHeight="1" thickTop="1" thickBot="1">
      <c r="B25" s="135"/>
      <c r="C25" s="265"/>
      <c r="D25" s="571"/>
      <c r="E25" s="571"/>
      <c r="F25" s="572"/>
      <c r="G25" s="24"/>
    </row>
    <row r="26" spans="2:7" s="9" customFormat="1" ht="16.5" customHeight="1">
      <c r="B26" s="1923" t="s">
        <v>85</v>
      </c>
      <c r="C26" s="1924"/>
      <c r="D26" s="1924"/>
      <c r="E26" s="1924"/>
      <c r="F26" s="1925"/>
      <c r="G26" s="24"/>
    </row>
    <row r="27" spans="2:7" s="9" customFormat="1" ht="16.5" customHeight="1" thickBot="1">
      <c r="B27" s="1926"/>
      <c r="C27" s="1927"/>
      <c r="D27" s="1927"/>
      <c r="E27" s="1927"/>
      <c r="F27" s="1928"/>
      <c r="G27" s="24"/>
    </row>
    <row r="28" spans="2:7" s="9" customFormat="1" ht="16.5" customHeight="1" thickTop="1">
      <c r="B28" s="1920" t="s">
        <v>960</v>
      </c>
      <c r="C28" s="654"/>
      <c r="D28" s="655"/>
      <c r="E28" s="654"/>
      <c r="F28" s="656"/>
      <c r="G28" s="24"/>
    </row>
    <row r="29" spans="2:7" s="9" customFormat="1" ht="16.5" customHeight="1">
      <c r="B29" s="1921"/>
      <c r="C29" s="657"/>
      <c r="D29" s="658" t="s">
        <v>1014</v>
      </c>
      <c r="E29" s="657" t="s">
        <v>48</v>
      </c>
      <c r="F29" s="659" t="s">
        <v>49</v>
      </c>
      <c r="G29" s="24"/>
    </row>
    <row r="30" spans="2:7" s="9" customFormat="1" ht="16.5" customHeight="1" thickBot="1">
      <c r="B30" s="1922"/>
      <c r="C30" s="660" t="s">
        <v>1029</v>
      </c>
      <c r="D30" s="661" t="s">
        <v>1030</v>
      </c>
      <c r="E30" s="660" t="s">
        <v>1031</v>
      </c>
      <c r="F30" s="662" t="s">
        <v>1032</v>
      </c>
      <c r="G30" s="24"/>
    </row>
    <row r="31" spans="2:7" s="9" customFormat="1" ht="16.5" customHeight="1">
      <c r="B31" s="616">
        <v>19</v>
      </c>
      <c r="C31" s="663" t="s">
        <v>72</v>
      </c>
      <c r="D31" s="677"/>
      <c r="E31" s="677"/>
      <c r="F31" s="678">
        <f>+D31+E31</f>
        <v>0</v>
      </c>
      <c r="G31" s="24"/>
    </row>
    <row r="32" spans="2:7" s="9" customFormat="1" ht="16.5" customHeight="1">
      <c r="B32" s="624">
        <v>20</v>
      </c>
      <c r="C32" s="664" t="s">
        <v>86</v>
      </c>
      <c r="D32" s="638"/>
      <c r="E32" s="638"/>
      <c r="F32" s="639"/>
      <c r="G32" s="24"/>
    </row>
    <row r="33" spans="2:7" s="9" customFormat="1" ht="16.5" customHeight="1">
      <c r="B33" s="624">
        <v>21</v>
      </c>
      <c r="C33" s="665" t="s">
        <v>87</v>
      </c>
      <c r="D33" s="645"/>
      <c r="E33" s="645"/>
      <c r="F33" s="646">
        <f>+D33+E33</f>
        <v>0</v>
      </c>
      <c r="G33" s="24"/>
    </row>
    <row r="34" spans="2:7" s="9" customFormat="1" ht="16.5" customHeight="1">
      <c r="B34" s="624">
        <v>22</v>
      </c>
      <c r="C34" s="689" t="s">
        <v>77</v>
      </c>
      <c r="D34" s="633"/>
      <c r="E34" s="633"/>
      <c r="F34" s="647">
        <f>+D34+E34</f>
        <v>0</v>
      </c>
      <c r="G34" s="24"/>
    </row>
    <row r="35" spans="2:7" s="9" customFormat="1" ht="16.5" customHeight="1">
      <c r="B35" s="624">
        <v>23</v>
      </c>
      <c r="C35" s="689"/>
      <c r="D35" s="688"/>
      <c r="E35" s="688"/>
      <c r="F35" s="681">
        <f>+D35+E35</f>
        <v>0</v>
      </c>
      <c r="G35" s="24"/>
    </row>
    <row r="36" spans="2:7" s="9" customFormat="1" ht="16.5" customHeight="1">
      <c r="B36" s="624">
        <v>24</v>
      </c>
      <c r="C36" s="690"/>
      <c r="D36" s="635"/>
      <c r="E36" s="635"/>
      <c r="F36" s="648">
        <f>+D36+E36</f>
        <v>0</v>
      </c>
      <c r="G36" s="24"/>
    </row>
    <row r="37" spans="2:7" s="9" customFormat="1" ht="16.5" customHeight="1">
      <c r="B37" s="624">
        <v>25</v>
      </c>
      <c r="C37" s="666" t="s">
        <v>88</v>
      </c>
      <c r="D37" s="682">
        <f>SUM(D33:D36)</f>
        <v>0</v>
      </c>
      <c r="E37" s="682">
        <f>SUM(E33:E36)</f>
        <v>0</v>
      </c>
      <c r="F37" s="683">
        <f>SUM(F33:F36)</f>
        <v>0</v>
      </c>
      <c r="G37" s="24"/>
    </row>
    <row r="38" spans="2:7" s="9" customFormat="1" ht="16.5" customHeight="1">
      <c r="B38" s="624">
        <v>26</v>
      </c>
      <c r="C38" s="667"/>
      <c r="D38" s="638"/>
      <c r="E38" s="638"/>
      <c r="F38" s="639"/>
      <c r="G38" s="24"/>
    </row>
    <row r="39" spans="2:7" s="9" customFormat="1" ht="16.5" customHeight="1">
      <c r="B39" s="624">
        <v>27</v>
      </c>
      <c r="C39" s="668" t="s">
        <v>79</v>
      </c>
      <c r="D39" s="638"/>
      <c r="E39" s="638"/>
      <c r="F39" s="639"/>
      <c r="G39" s="24"/>
    </row>
    <row r="40" spans="2:7" s="9" customFormat="1" ht="16.5" customHeight="1">
      <c r="B40" s="624">
        <v>28</v>
      </c>
      <c r="C40" s="665" t="s">
        <v>80</v>
      </c>
      <c r="D40" s="645"/>
      <c r="E40" s="645"/>
      <c r="F40" s="646">
        <f>+D40+E40</f>
        <v>0</v>
      </c>
      <c r="G40" s="24"/>
    </row>
    <row r="41" spans="2:7" s="9" customFormat="1" ht="16.5" customHeight="1">
      <c r="B41" s="624">
        <v>29</v>
      </c>
      <c r="C41" s="690" t="s">
        <v>82</v>
      </c>
      <c r="D41" s="633"/>
      <c r="E41" s="633"/>
      <c r="F41" s="647">
        <f>+D41+E41</f>
        <v>0</v>
      </c>
      <c r="G41" s="24"/>
    </row>
    <row r="42" spans="2:7" s="9" customFormat="1" ht="16.5" customHeight="1">
      <c r="B42" s="624">
        <v>30</v>
      </c>
      <c r="C42" s="690"/>
      <c r="D42" s="635"/>
      <c r="E42" s="635"/>
      <c r="F42" s="648">
        <f>+D42+E42</f>
        <v>0</v>
      </c>
      <c r="G42" s="24"/>
    </row>
    <row r="43" spans="2:7" s="9" customFormat="1" ht="16.5" customHeight="1">
      <c r="B43" s="624">
        <v>31</v>
      </c>
      <c r="C43" s="669" t="s">
        <v>83</v>
      </c>
      <c r="D43" s="684">
        <f>SUM(D40:D42)</f>
        <v>0</v>
      </c>
      <c r="E43" s="684">
        <f>SUM(E40:E42)</f>
        <v>0</v>
      </c>
      <c r="F43" s="685">
        <f>SUM(F40:F42)</f>
        <v>0</v>
      </c>
      <c r="G43" s="24"/>
    </row>
    <row r="44" spans="2:7" s="9" customFormat="1" ht="16.5" customHeight="1">
      <c r="B44" s="624">
        <v>32</v>
      </c>
      <c r="C44" s="670"/>
      <c r="D44" s="642"/>
      <c r="E44" s="642"/>
      <c r="F44" s="643"/>
      <c r="G44" s="88"/>
    </row>
    <row r="45" spans="2:7" s="9" customFormat="1" ht="16.5" customHeight="1" thickBot="1">
      <c r="B45" s="624">
        <v>33</v>
      </c>
      <c r="C45" s="667" t="s">
        <v>84</v>
      </c>
      <c r="D45" s="686">
        <f>+D31+D37-D43</f>
        <v>0</v>
      </c>
      <c r="E45" s="686">
        <f>+E31+E37-E43</f>
        <v>0</v>
      </c>
      <c r="F45" s="687">
        <f>+F31+F37-F43</f>
        <v>0</v>
      </c>
    </row>
    <row r="46" spans="2:7" s="9" customFormat="1" ht="16.5" customHeight="1" thickTop="1" thickBot="1">
      <c r="B46" s="621"/>
      <c r="C46" s="671"/>
      <c r="D46" s="652"/>
      <c r="E46" s="652"/>
      <c r="F46" s="653"/>
    </row>
    <row r="47" spans="2:7" s="9" customFormat="1" ht="16.5" customHeight="1">
      <c r="B47" s="266"/>
      <c r="C47" s="142"/>
      <c r="D47" s="267"/>
      <c r="E47" s="267"/>
      <c r="F47" s="268"/>
    </row>
    <row r="48" spans="2:7" s="9" customFormat="1" ht="16.5" customHeight="1">
      <c r="B48" s="123"/>
      <c r="C48" s="97"/>
      <c r="D48" s="95"/>
      <c r="E48" s="95"/>
      <c r="F48" s="101"/>
    </row>
    <row r="49" spans="2:6" s="9" customFormat="1" ht="16.5" customHeight="1">
      <c r="B49" s="123"/>
      <c r="C49" s="97"/>
      <c r="D49" s="95"/>
      <c r="E49" s="95"/>
      <c r="F49" s="101"/>
    </row>
    <row r="50" spans="2:6" s="9" customFormat="1" ht="16.5" customHeight="1">
      <c r="B50" s="123"/>
      <c r="C50" s="97"/>
      <c r="D50" s="95"/>
      <c r="E50" s="95"/>
      <c r="F50" s="101"/>
    </row>
    <row r="51" spans="2:6" s="9" customFormat="1" ht="16.5" customHeight="1">
      <c r="B51" s="123"/>
      <c r="C51" s="97"/>
      <c r="D51" s="95"/>
      <c r="E51" s="95"/>
      <c r="F51" s="101"/>
    </row>
    <row r="52" spans="2:6" s="9" customFormat="1" ht="16.5" customHeight="1">
      <c r="B52" s="123"/>
      <c r="C52" s="97"/>
      <c r="D52" s="95"/>
      <c r="E52" s="95"/>
      <c r="F52" s="101"/>
    </row>
    <row r="53" spans="2:6" s="9" customFormat="1" ht="16.5" customHeight="1">
      <c r="B53" s="123"/>
      <c r="C53" s="97"/>
      <c r="D53" s="95"/>
      <c r="E53" s="95"/>
      <c r="F53" s="101"/>
    </row>
    <row r="54" spans="2:6" s="9" customFormat="1" ht="16.5" customHeight="1">
      <c r="B54" s="123"/>
      <c r="C54" s="97"/>
      <c r="D54" s="95"/>
      <c r="E54" s="95"/>
      <c r="F54" s="101"/>
    </row>
    <row r="55" spans="2:6" s="9" customFormat="1" ht="16.5" customHeight="1">
      <c r="B55" s="123"/>
      <c r="C55" s="97"/>
      <c r="D55" s="95"/>
      <c r="E55" s="95"/>
      <c r="F55" s="101"/>
    </row>
    <row r="56" spans="2:6" s="9" customFormat="1" ht="16.5" customHeight="1">
      <c r="B56" s="123"/>
      <c r="C56" s="97"/>
      <c r="D56" s="95"/>
      <c r="E56" s="95"/>
      <c r="F56" s="101"/>
    </row>
    <row r="57" spans="2:6" s="9" customFormat="1" ht="16.5" customHeight="1">
      <c r="B57" s="124"/>
      <c r="C57" s="97"/>
      <c r="D57" s="95"/>
      <c r="E57" s="95"/>
      <c r="F57" s="101"/>
    </row>
    <row r="58" spans="2:6" ht="16.5" customHeight="1" thickBot="1">
      <c r="B58" s="61"/>
      <c r="C58" s="62"/>
      <c r="D58" s="67"/>
      <c r="E58" s="67"/>
      <c r="F58" s="230"/>
    </row>
    <row r="59" spans="2:6" ht="16.5" customHeight="1" thickTop="1"/>
  </sheetData>
  <mergeCells count="5">
    <mergeCell ref="B28:B30"/>
    <mergeCell ref="B2:F2"/>
    <mergeCell ref="B3:F3"/>
    <mergeCell ref="B4:B6"/>
    <mergeCell ref="B26:F27"/>
  </mergeCells>
  <phoneticPr fontId="0" type="noConversion"/>
  <printOptions horizontalCentered="1" verticalCentered="1"/>
  <pageMargins left="0.25" right="0.25" top="0.25" bottom="0.3" header="0" footer="0.25"/>
  <pageSetup scale="77" orientation="portrait" r:id="rId1"/>
  <headerFooter alignWithMargins="0">
    <oddFooter>&amp;C&amp;"Times New Roman,Regular"F-7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B1:H61"/>
  <sheetViews>
    <sheetView showGridLines="0" showOutlineSymbols="0" zoomScale="87" zoomScaleNormal="87" workbookViewId="0">
      <selection activeCell="B1" sqref="B1"/>
    </sheetView>
  </sheetViews>
  <sheetFormatPr defaultColWidth="9.6640625" defaultRowHeight="16.5" customHeight="1"/>
  <cols>
    <col min="1" max="1" width="4.21875" style="2" customWidth="1"/>
    <col min="2" max="2" width="9.6640625" style="2" customWidth="1"/>
    <col min="3" max="3" width="33.5546875" style="2" customWidth="1"/>
    <col min="4" max="7" width="16.664062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703"/>
      <c r="F1" s="189" t="s">
        <v>959</v>
      </c>
      <c r="G1" s="547">
        <f>+'E-2'!F1</f>
        <v>43100</v>
      </c>
      <c r="H1" s="504"/>
    </row>
    <row r="2" spans="2:8" ht="16.5" customHeight="1" thickTop="1">
      <c r="B2" s="1947" t="s">
        <v>89</v>
      </c>
      <c r="C2" s="1934"/>
      <c r="D2" s="1934"/>
      <c r="E2" s="1934"/>
      <c r="F2" s="1934"/>
      <c r="G2" s="1948"/>
      <c r="H2" s="28"/>
    </row>
    <row r="3" spans="2:8" ht="16.5" customHeight="1">
      <c r="B3" s="1949"/>
      <c r="C3" s="1937"/>
      <c r="D3" s="1937"/>
      <c r="E3" s="1937"/>
      <c r="F3" s="1937"/>
      <c r="G3" s="1950"/>
      <c r="H3" s="28"/>
    </row>
    <row r="4" spans="2:8" ht="16.5" customHeight="1" thickBot="1">
      <c r="B4" s="1951" t="s">
        <v>90</v>
      </c>
      <c r="C4" s="1952"/>
      <c r="D4" s="1952"/>
      <c r="E4" s="1952"/>
      <c r="F4" s="1952"/>
      <c r="G4" s="1953"/>
      <c r="H4" s="28"/>
    </row>
    <row r="5" spans="2:8" s="9" customFormat="1" ht="16.5" customHeight="1" thickTop="1">
      <c r="B5" s="1920" t="s">
        <v>960</v>
      </c>
      <c r="C5" s="654"/>
      <c r="D5" s="654" t="s">
        <v>93</v>
      </c>
      <c r="E5" s="655"/>
      <c r="F5" s="654"/>
      <c r="G5" s="656" t="s">
        <v>95</v>
      </c>
      <c r="H5" s="24"/>
    </row>
    <row r="6" spans="2:8" s="9" customFormat="1" ht="16.5" customHeight="1">
      <c r="B6" s="1921"/>
      <c r="C6" s="657" t="s">
        <v>91</v>
      </c>
      <c r="D6" s="657" t="s">
        <v>41</v>
      </c>
      <c r="E6" s="658" t="s">
        <v>42</v>
      </c>
      <c r="F6" s="657" t="s">
        <v>94</v>
      </c>
      <c r="G6" s="659" t="s">
        <v>41</v>
      </c>
      <c r="H6" s="24"/>
    </row>
    <row r="7" spans="2:8" s="9" customFormat="1" ht="16.5" customHeight="1" thickBot="1">
      <c r="B7" s="1922"/>
      <c r="C7" s="660" t="s">
        <v>1029</v>
      </c>
      <c r="D7" s="660" t="s">
        <v>1030</v>
      </c>
      <c r="E7" s="660" t="s">
        <v>1031</v>
      </c>
      <c r="F7" s="660" t="s">
        <v>1032</v>
      </c>
      <c r="G7" s="662" t="s">
        <v>1033</v>
      </c>
      <c r="H7" s="24"/>
    </row>
    <row r="8" spans="2:8" s="9" customFormat="1" ht="16.5" customHeight="1">
      <c r="B8" s="616">
        <v>1</v>
      </c>
      <c r="C8" s="722"/>
      <c r="D8" s="723"/>
      <c r="E8" s="723"/>
      <c r="F8" s="723"/>
      <c r="G8" s="718">
        <f>+D8+E8-F8</f>
        <v>0</v>
      </c>
      <c r="H8" s="24"/>
    </row>
    <row r="9" spans="2:8" s="9" customFormat="1" ht="16.5" customHeight="1">
      <c r="B9" s="624">
        <v>2</v>
      </c>
      <c r="C9" s="690"/>
      <c r="D9" s="633"/>
      <c r="E9" s="633"/>
      <c r="F9" s="633"/>
      <c r="G9" s="647">
        <f t="shared" ref="G9:G20" si="0">+D9+E9-F9</f>
        <v>0</v>
      </c>
      <c r="H9" s="24"/>
    </row>
    <row r="10" spans="2:8" s="9" customFormat="1" ht="16.5" customHeight="1">
      <c r="B10" s="624">
        <v>3</v>
      </c>
      <c r="C10" s="690"/>
      <c r="D10" s="633"/>
      <c r="E10" s="633"/>
      <c r="F10" s="633"/>
      <c r="G10" s="647">
        <f t="shared" si="0"/>
        <v>0</v>
      </c>
      <c r="H10" s="24"/>
    </row>
    <row r="11" spans="2:8" s="9" customFormat="1" ht="16.5" customHeight="1">
      <c r="B11" s="624">
        <v>4</v>
      </c>
      <c r="C11" s="724"/>
      <c r="D11" s="688"/>
      <c r="E11" s="688"/>
      <c r="F11" s="688"/>
      <c r="G11" s="681">
        <f t="shared" si="0"/>
        <v>0</v>
      </c>
      <c r="H11" s="24"/>
    </row>
    <row r="12" spans="2:8" s="9" customFormat="1" ht="16.5" customHeight="1">
      <c r="B12" s="624">
        <v>5</v>
      </c>
      <c r="C12" s="724"/>
      <c r="D12" s="688"/>
      <c r="E12" s="688"/>
      <c r="F12" s="688"/>
      <c r="G12" s="681">
        <f t="shared" si="0"/>
        <v>0</v>
      </c>
      <c r="H12" s="24"/>
    </row>
    <row r="13" spans="2:8" s="9" customFormat="1" ht="16.5" customHeight="1">
      <c r="B13" s="624">
        <v>6</v>
      </c>
      <c r="C13" s="724"/>
      <c r="D13" s="725"/>
      <c r="E13" s="725"/>
      <c r="F13" s="725"/>
      <c r="G13" s="719">
        <f t="shared" si="0"/>
        <v>0</v>
      </c>
      <c r="H13" s="24"/>
    </row>
    <row r="14" spans="2:8" s="9" customFormat="1" ht="16.5" customHeight="1">
      <c r="B14" s="624">
        <v>7</v>
      </c>
      <c r="C14" s="690"/>
      <c r="D14" s="633"/>
      <c r="E14" s="633"/>
      <c r="F14" s="633"/>
      <c r="G14" s="647">
        <f t="shared" si="0"/>
        <v>0</v>
      </c>
      <c r="H14" s="24"/>
    </row>
    <row r="15" spans="2:8" s="9" customFormat="1" ht="16.5" customHeight="1">
      <c r="B15" s="624">
        <v>8</v>
      </c>
      <c r="C15" s="690"/>
      <c r="D15" s="633"/>
      <c r="E15" s="633"/>
      <c r="F15" s="633"/>
      <c r="G15" s="647">
        <f t="shared" si="0"/>
        <v>0</v>
      </c>
      <c r="H15" s="24"/>
    </row>
    <row r="16" spans="2:8" s="9" customFormat="1" ht="16.5" customHeight="1">
      <c r="B16" s="692">
        <v>9</v>
      </c>
      <c r="C16" s="724"/>
      <c r="D16" s="688"/>
      <c r="E16" s="688"/>
      <c r="F16" s="688"/>
      <c r="G16" s="681">
        <f t="shared" si="0"/>
        <v>0</v>
      </c>
      <c r="H16" s="29"/>
    </row>
    <row r="17" spans="2:8" s="9" customFormat="1" ht="16.5" customHeight="1">
      <c r="B17" s="624">
        <v>10</v>
      </c>
      <c r="C17" s="724"/>
      <c r="D17" s="688"/>
      <c r="E17" s="688"/>
      <c r="F17" s="688"/>
      <c r="G17" s="681">
        <f t="shared" si="0"/>
        <v>0</v>
      </c>
      <c r="H17" s="29"/>
    </row>
    <row r="18" spans="2:8" s="9" customFormat="1" ht="16.5" customHeight="1">
      <c r="B18" s="692">
        <v>11</v>
      </c>
      <c r="C18" s="724"/>
      <c r="D18" s="688"/>
      <c r="E18" s="688"/>
      <c r="F18" s="688"/>
      <c r="G18" s="681">
        <f t="shared" si="0"/>
        <v>0</v>
      </c>
      <c r="H18" s="24"/>
    </row>
    <row r="19" spans="2:8" s="9" customFormat="1" ht="16.5" customHeight="1">
      <c r="B19" s="624">
        <v>12</v>
      </c>
      <c r="C19" s="724"/>
      <c r="D19" s="688"/>
      <c r="E19" s="688"/>
      <c r="F19" s="688"/>
      <c r="G19" s="681">
        <f t="shared" si="0"/>
        <v>0</v>
      </c>
      <c r="H19" s="24"/>
    </row>
    <row r="20" spans="2:8" s="9" customFormat="1" ht="16.5" customHeight="1">
      <c r="B20" s="692">
        <v>13</v>
      </c>
      <c r="C20" s="724"/>
      <c r="D20" s="726"/>
      <c r="E20" s="726"/>
      <c r="F20" s="726"/>
      <c r="G20" s="721">
        <f t="shared" si="0"/>
        <v>0</v>
      </c>
      <c r="H20" s="24"/>
    </row>
    <row r="21" spans="2:8" s="9" customFormat="1" ht="16.5" customHeight="1">
      <c r="B21" s="624">
        <v>14</v>
      </c>
      <c r="C21" s="693"/>
      <c r="D21" s="638"/>
      <c r="E21" s="638"/>
      <c r="F21" s="638"/>
      <c r="G21" s="639"/>
      <c r="H21" s="24"/>
    </row>
    <row r="22" spans="2:8" s="9" customFormat="1" ht="16.5" customHeight="1" thickBot="1">
      <c r="B22" s="692">
        <v>15</v>
      </c>
      <c r="C22" s="694" t="s">
        <v>92</v>
      </c>
      <c r="D22" s="686">
        <f>SUM(D8:D20)</f>
        <v>0</v>
      </c>
      <c r="E22" s="686">
        <f>SUM(E8:E20)</f>
        <v>0</v>
      </c>
      <c r="F22" s="686">
        <f>SUM(F8:F20)</f>
        <v>0</v>
      </c>
      <c r="G22" s="687">
        <f>SUM(G8:G20)</f>
        <v>0</v>
      </c>
      <c r="H22" s="24"/>
    </row>
    <row r="23" spans="2:8" s="9" customFormat="1" ht="16.5" customHeight="1" thickTop="1" thickBot="1">
      <c r="B23" s="621"/>
      <c r="C23" s="695"/>
      <c r="D23" s="651"/>
      <c r="E23" s="651"/>
      <c r="F23" s="651"/>
      <c r="G23" s="672"/>
      <c r="H23" s="24"/>
    </row>
    <row r="24" spans="2:8" s="9" customFormat="1" ht="16.5" customHeight="1">
      <c r="B24" s="1923" t="s">
        <v>97</v>
      </c>
      <c r="C24" s="1924"/>
      <c r="D24" s="1924"/>
      <c r="E24" s="1924"/>
      <c r="F24" s="1924"/>
      <c r="G24" s="1925"/>
      <c r="H24" s="24"/>
    </row>
    <row r="25" spans="2:8" s="9" customFormat="1" ht="16.5" customHeight="1" thickBot="1">
      <c r="B25" s="1942" t="s">
        <v>98</v>
      </c>
      <c r="C25" s="1943"/>
      <c r="D25" s="1943"/>
      <c r="E25" s="1943"/>
      <c r="F25" s="1943"/>
      <c r="G25" s="1944"/>
      <c r="H25" s="24"/>
    </row>
    <row r="26" spans="2:8" s="9" customFormat="1" ht="16.5" customHeight="1" thickTop="1">
      <c r="B26" s="1920" t="s">
        <v>960</v>
      </c>
      <c r="C26" s="1933" t="s">
        <v>100</v>
      </c>
      <c r="D26" s="1934"/>
      <c r="E26" s="1934"/>
      <c r="F26" s="1935"/>
      <c r="G26" s="1954" t="s">
        <v>99</v>
      </c>
      <c r="H26" s="24"/>
    </row>
    <row r="27" spans="2:8" s="9" customFormat="1" ht="16.5" customHeight="1">
      <c r="B27" s="1921"/>
      <c r="C27" s="1936"/>
      <c r="D27" s="1937"/>
      <c r="E27" s="1937"/>
      <c r="F27" s="1938"/>
      <c r="G27" s="1955"/>
      <c r="H27" s="24"/>
    </row>
    <row r="28" spans="2:8" s="9" customFormat="1" ht="16.5" customHeight="1" thickBot="1">
      <c r="B28" s="1922"/>
      <c r="C28" s="1939" t="s">
        <v>1029</v>
      </c>
      <c r="D28" s="1940"/>
      <c r="E28" s="1940"/>
      <c r="F28" s="1941"/>
      <c r="G28" s="701" t="s">
        <v>1030</v>
      </c>
      <c r="H28" s="24"/>
    </row>
    <row r="29" spans="2:8" s="9" customFormat="1" ht="16.5" customHeight="1">
      <c r="B29" s="616">
        <v>16</v>
      </c>
      <c r="C29" s="702" t="s">
        <v>101</v>
      </c>
      <c r="D29" s="703"/>
      <c r="E29" s="703"/>
      <c r="F29" s="703"/>
      <c r="G29" s="626"/>
      <c r="H29" s="24"/>
    </row>
    <row r="30" spans="2:8" s="9" customFormat="1" ht="16.5" customHeight="1">
      <c r="B30" s="624">
        <v>17</v>
      </c>
      <c r="C30" s="1956"/>
      <c r="D30" s="1957"/>
      <c r="E30" s="1957"/>
      <c r="F30" s="1958"/>
      <c r="G30" s="731"/>
      <c r="H30" s="24"/>
    </row>
    <row r="31" spans="2:8" s="9" customFormat="1" ht="16.5" customHeight="1">
      <c r="B31" s="624">
        <v>18</v>
      </c>
      <c r="C31" s="1959"/>
      <c r="D31" s="1960"/>
      <c r="E31" s="1960"/>
      <c r="F31" s="1961"/>
      <c r="G31" s="732"/>
      <c r="H31" s="24"/>
    </row>
    <row r="32" spans="2:8" s="9" customFormat="1" ht="16.5" customHeight="1">
      <c r="B32" s="624">
        <v>19</v>
      </c>
      <c r="C32" s="1930"/>
      <c r="D32" s="1931"/>
      <c r="E32" s="1931"/>
      <c r="F32" s="1932"/>
      <c r="G32" s="732"/>
      <c r="H32" s="24"/>
    </row>
    <row r="33" spans="2:8" s="9" customFormat="1" ht="16.5" customHeight="1">
      <c r="B33" s="624">
        <v>20</v>
      </c>
      <c r="C33" s="1930"/>
      <c r="D33" s="1931"/>
      <c r="E33" s="1931"/>
      <c r="F33" s="1932"/>
      <c r="G33" s="733"/>
      <c r="H33" s="24"/>
    </row>
    <row r="34" spans="2:8" s="9" customFormat="1" ht="16.5" customHeight="1">
      <c r="B34" s="624">
        <v>21</v>
      </c>
      <c r="C34" s="1930"/>
      <c r="D34" s="1931"/>
      <c r="E34" s="1931"/>
      <c r="F34" s="1932"/>
      <c r="G34" s="734"/>
      <c r="H34" s="24"/>
    </row>
    <row r="35" spans="2:8" s="9" customFormat="1" ht="16.5" customHeight="1">
      <c r="B35" s="624">
        <v>22</v>
      </c>
      <c r="C35" s="702"/>
      <c r="D35" s="703"/>
      <c r="E35" s="703"/>
      <c r="F35" s="703"/>
      <c r="G35" s="626"/>
      <c r="H35" s="24"/>
    </row>
    <row r="36" spans="2:8" s="9" customFormat="1" ht="16.5" customHeight="1" thickBot="1">
      <c r="B36" s="624">
        <v>23</v>
      </c>
      <c r="C36" s="704" t="s">
        <v>588</v>
      </c>
      <c r="D36" s="705"/>
      <c r="E36" s="705"/>
      <c r="F36" s="706"/>
      <c r="G36" s="641">
        <f>SUM(G30:G34)</f>
        <v>0</v>
      </c>
      <c r="H36" s="24"/>
    </row>
    <row r="37" spans="2:8" s="9" customFormat="1" ht="16.5" customHeight="1" thickTop="1" thickBot="1">
      <c r="B37" s="621"/>
      <c r="C37" s="708"/>
      <c r="D37" s="709"/>
      <c r="E37" s="709"/>
      <c r="F37" s="709"/>
      <c r="G37" s="672"/>
      <c r="H37" s="24"/>
    </row>
    <row r="38" spans="2:8" s="9" customFormat="1" ht="16.5" customHeight="1">
      <c r="B38" s="1945"/>
      <c r="C38" s="1837"/>
      <c r="D38" s="1837"/>
      <c r="E38" s="1837"/>
      <c r="F38" s="1837"/>
      <c r="G38" s="1946"/>
      <c r="H38" s="24"/>
    </row>
    <row r="39" spans="2:8" s="9" customFormat="1" ht="16.5" customHeight="1">
      <c r="B39" s="1929"/>
      <c r="C39" s="1747"/>
      <c r="D39" s="1747"/>
      <c r="E39" s="1747"/>
      <c r="F39" s="1747"/>
      <c r="G39" s="1748"/>
      <c r="H39" s="24"/>
    </row>
    <row r="40" spans="2:8" s="9" customFormat="1" ht="16.5" customHeight="1">
      <c r="B40" s="1929"/>
      <c r="C40" s="1747"/>
      <c r="D40" s="1747"/>
      <c r="E40" s="1747"/>
      <c r="F40" s="1747"/>
      <c r="G40" s="1748"/>
      <c r="H40" s="24"/>
    </row>
    <row r="41" spans="2:8" s="9" customFormat="1" ht="16.5" customHeight="1">
      <c r="B41" s="1929"/>
      <c r="C41" s="1747"/>
      <c r="D41" s="1747"/>
      <c r="E41" s="1747"/>
      <c r="F41" s="1747"/>
      <c r="G41" s="1748"/>
      <c r="H41" s="24"/>
    </row>
    <row r="42" spans="2:8" s="9" customFormat="1" ht="16.5" customHeight="1">
      <c r="B42" s="1929"/>
      <c r="C42" s="1747"/>
      <c r="D42" s="1747"/>
      <c r="E42" s="1747"/>
      <c r="F42" s="1747"/>
      <c r="G42" s="1748"/>
      <c r="H42" s="24"/>
    </row>
    <row r="43" spans="2:8" s="9" customFormat="1" ht="16.5" customHeight="1">
      <c r="B43" s="1929"/>
      <c r="C43" s="1747"/>
      <c r="D43" s="1747"/>
      <c r="E43" s="1747"/>
      <c r="F43" s="1747"/>
      <c r="G43" s="1748"/>
      <c r="H43" s="24"/>
    </row>
    <row r="44" spans="2:8" s="9" customFormat="1" ht="16.5" customHeight="1">
      <c r="B44" s="1929"/>
      <c r="C44" s="1747"/>
      <c r="D44" s="1747"/>
      <c r="E44" s="1747"/>
      <c r="F44" s="1747"/>
      <c r="G44" s="1748"/>
      <c r="H44" s="24"/>
    </row>
    <row r="45" spans="2:8" s="9" customFormat="1" ht="16.5" customHeight="1">
      <c r="B45" s="1929"/>
      <c r="C45" s="1747"/>
      <c r="D45" s="1747"/>
      <c r="E45" s="1747"/>
      <c r="F45" s="1747"/>
      <c r="G45" s="1748"/>
      <c r="H45" s="24"/>
    </row>
    <row r="46" spans="2:8" s="9" customFormat="1" ht="16.5" customHeight="1">
      <c r="B46" s="1929"/>
      <c r="C46" s="1747"/>
      <c r="D46" s="1747"/>
      <c r="E46" s="1747"/>
      <c r="F46" s="1747"/>
      <c r="G46" s="1748"/>
      <c r="H46" s="88"/>
    </row>
    <row r="47" spans="2:8" s="9" customFormat="1" ht="16.5" customHeight="1">
      <c r="B47" s="1929"/>
      <c r="C47" s="1747"/>
      <c r="D47" s="1747"/>
      <c r="E47" s="1747"/>
      <c r="F47" s="1747"/>
      <c r="G47" s="1748"/>
    </row>
    <row r="48" spans="2:8" s="9" customFormat="1" ht="16.5" customHeight="1">
      <c r="B48" s="1929"/>
      <c r="C48" s="1747"/>
      <c r="D48" s="1747"/>
      <c r="E48" s="1747"/>
      <c r="F48" s="1747"/>
      <c r="G48" s="1748"/>
    </row>
    <row r="49" spans="2:7" s="9" customFormat="1" ht="16.5" customHeight="1">
      <c r="B49" s="1929"/>
      <c r="C49" s="1747"/>
      <c r="D49" s="1747"/>
      <c r="E49" s="1747"/>
      <c r="F49" s="1747"/>
      <c r="G49" s="1748"/>
    </row>
    <row r="50" spans="2:7" s="9" customFormat="1" ht="16.5" customHeight="1">
      <c r="B50" s="1929"/>
      <c r="C50" s="1747"/>
      <c r="D50" s="1747"/>
      <c r="E50" s="1747"/>
      <c r="F50" s="1747"/>
      <c r="G50" s="1748"/>
    </row>
    <row r="51" spans="2:7" s="9" customFormat="1" ht="16.5" customHeight="1">
      <c r="B51" s="1929"/>
      <c r="C51" s="1747"/>
      <c r="D51" s="1747"/>
      <c r="E51" s="1747"/>
      <c r="F51" s="1747"/>
      <c r="G51" s="1748"/>
    </row>
    <row r="52" spans="2:7" s="9" customFormat="1" ht="16.5" customHeight="1">
      <c r="B52" s="1929"/>
      <c r="C52" s="1747"/>
      <c r="D52" s="1747"/>
      <c r="E52" s="1747"/>
      <c r="F52" s="1747"/>
      <c r="G52" s="1748"/>
    </row>
    <row r="53" spans="2:7" s="9" customFormat="1" ht="16.5" customHeight="1">
      <c r="B53" s="1929"/>
      <c r="C53" s="1747"/>
      <c r="D53" s="1747"/>
      <c r="E53" s="1747"/>
      <c r="F53" s="1747"/>
      <c r="G53" s="1748"/>
    </row>
    <row r="54" spans="2:7" s="9" customFormat="1" ht="16.5" customHeight="1">
      <c r="B54" s="1929"/>
      <c r="C54" s="1747"/>
      <c r="D54" s="1747"/>
      <c r="E54" s="1747"/>
      <c r="F54" s="1747"/>
      <c r="G54" s="1748"/>
    </row>
    <row r="55" spans="2:7" s="9" customFormat="1" ht="16.5" customHeight="1">
      <c r="B55" s="1929"/>
      <c r="C55" s="1747"/>
      <c r="D55" s="1747"/>
      <c r="E55" s="1747"/>
      <c r="F55" s="1747"/>
      <c r="G55" s="1748"/>
    </row>
    <row r="56" spans="2:7" s="9" customFormat="1" ht="16.5" customHeight="1">
      <c r="B56" s="1929"/>
      <c r="C56" s="1747"/>
      <c r="D56" s="1747"/>
      <c r="E56" s="1747"/>
      <c r="F56" s="1747"/>
      <c r="G56" s="1748"/>
    </row>
    <row r="57" spans="2:7" s="9" customFormat="1" ht="16.5" customHeight="1">
      <c r="B57" s="1929"/>
      <c r="C57" s="1747"/>
      <c r="D57" s="1747"/>
      <c r="E57" s="1747"/>
      <c r="F57" s="1747"/>
      <c r="G57" s="1748"/>
    </row>
    <row r="58" spans="2:7" s="9" customFormat="1" ht="16.5" customHeight="1">
      <c r="B58" s="1929"/>
      <c r="C58" s="1747"/>
      <c r="D58" s="1747"/>
      <c r="E58" s="1747"/>
      <c r="F58" s="1747"/>
      <c r="G58" s="1748"/>
    </row>
    <row r="59" spans="2:7" s="9" customFormat="1" ht="16.5" customHeight="1">
      <c r="B59" s="1964"/>
      <c r="C59" s="1965"/>
      <c r="D59" s="1965"/>
      <c r="E59" s="1965"/>
      <c r="F59" s="1965"/>
      <c r="G59" s="1966"/>
    </row>
    <row r="60" spans="2:7" ht="16.5" customHeight="1" thickBot="1">
      <c r="B60" s="1962"/>
      <c r="C60" s="1753"/>
      <c r="D60" s="1753"/>
      <c r="E60" s="1753"/>
      <c r="F60" s="1753"/>
      <c r="G60" s="1963"/>
    </row>
    <row r="61" spans="2:7" ht="16.5" customHeight="1" thickTop="1"/>
  </sheetData>
  <mergeCells count="38">
    <mergeCell ref="B57:G57"/>
    <mergeCell ref="B58:G58"/>
    <mergeCell ref="B60:G60"/>
    <mergeCell ref="B59:G59"/>
    <mergeCell ref="B53:G53"/>
    <mergeCell ref="B54:G54"/>
    <mergeCell ref="B55:G55"/>
    <mergeCell ref="B56:G56"/>
    <mergeCell ref="B49:G49"/>
    <mergeCell ref="B50:G50"/>
    <mergeCell ref="B51:G51"/>
    <mergeCell ref="B52:G52"/>
    <mergeCell ref="B45:G45"/>
    <mergeCell ref="B46:G46"/>
    <mergeCell ref="B47:G47"/>
    <mergeCell ref="B48:G48"/>
    <mergeCell ref="B43:G43"/>
    <mergeCell ref="B44:G44"/>
    <mergeCell ref="C1:E1"/>
    <mergeCell ref="B38:G38"/>
    <mergeCell ref="B39:G39"/>
    <mergeCell ref="B40:G40"/>
    <mergeCell ref="B26:B28"/>
    <mergeCell ref="B5:B7"/>
    <mergeCell ref="B2:G3"/>
    <mergeCell ref="B4:G4"/>
    <mergeCell ref="B42:G42"/>
    <mergeCell ref="C33:F33"/>
    <mergeCell ref="C34:F34"/>
    <mergeCell ref="G26:G27"/>
    <mergeCell ref="C30:F30"/>
    <mergeCell ref="C31:F31"/>
    <mergeCell ref="B41:G41"/>
    <mergeCell ref="C32:F32"/>
    <mergeCell ref="C26:F27"/>
    <mergeCell ref="C28:F28"/>
    <mergeCell ref="B24:G24"/>
    <mergeCell ref="B25:G25"/>
  </mergeCells>
  <phoneticPr fontId="0" type="noConversion"/>
  <printOptions horizontalCentered="1" verticalCentered="1"/>
  <pageMargins left="0.25" right="0.25" top="0.25" bottom="0.3" header="0" footer="0.25"/>
  <pageSetup scale="73" orientation="portrait" r:id="rId1"/>
  <headerFooter alignWithMargins="0">
    <oddFooter>&amp;C&amp;"Times New Roman,Regular"F-8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B1:I54"/>
  <sheetViews>
    <sheetView showGridLines="0" showOutlineSymbols="0" topLeftCell="B1" zoomScale="87" zoomScaleNormal="87" workbookViewId="0">
      <selection activeCell="B1" sqref="B1"/>
    </sheetView>
  </sheetViews>
  <sheetFormatPr defaultColWidth="9.6640625" defaultRowHeight="16.5" customHeight="1"/>
  <cols>
    <col min="1" max="1" width="4.21875" style="2" customWidth="1"/>
    <col min="2" max="2" width="9.6640625" style="2" customWidth="1"/>
    <col min="3" max="3" width="40.44140625" style="2" bestFit="1" customWidth="1"/>
    <col min="4" max="4" width="10.88671875" style="2" bestFit="1" customWidth="1"/>
    <col min="5" max="5" width="11.5546875" style="2" customWidth="1"/>
    <col min="6" max="6" width="8.77734375" style="63" customWidth="1"/>
    <col min="7" max="7" width="17.77734375" style="63" customWidth="1"/>
    <col min="8" max="8" width="13" style="63"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E1" s="1703"/>
      <c r="F1" s="189"/>
      <c r="G1" s="547" t="s">
        <v>959</v>
      </c>
      <c r="H1" s="547">
        <f>+'E-2'!F1</f>
        <v>43100</v>
      </c>
    </row>
    <row r="2" spans="2:9" ht="16.5" customHeight="1" thickTop="1">
      <c r="B2" s="1822"/>
      <c r="C2" s="1640"/>
      <c r="D2" s="1640"/>
      <c r="E2" s="1640"/>
      <c r="F2" s="1640"/>
      <c r="G2" s="1640"/>
      <c r="H2" s="1641"/>
      <c r="I2" s="28"/>
    </row>
    <row r="3" spans="2:9" ht="21" customHeight="1">
      <c r="B3" s="1978" t="s">
        <v>102</v>
      </c>
      <c r="C3" s="1979"/>
      <c r="D3" s="1979"/>
      <c r="E3" s="1979"/>
      <c r="F3" s="1979"/>
      <c r="G3" s="1979"/>
      <c r="H3" s="1980"/>
      <c r="I3" s="28"/>
    </row>
    <row r="4" spans="2:9" ht="21" customHeight="1" thickBot="1">
      <c r="B4" s="1858" t="s">
        <v>103</v>
      </c>
      <c r="C4" s="1859"/>
      <c r="D4" s="1859"/>
      <c r="E4" s="1859"/>
      <c r="F4" s="1859"/>
      <c r="G4" s="1859"/>
      <c r="H4" s="1860"/>
      <c r="I4" s="28"/>
    </row>
    <row r="5" spans="2:9" ht="29.25" customHeight="1" thickTop="1" thickBot="1">
      <c r="B5" s="1975" t="s">
        <v>116</v>
      </c>
      <c r="C5" s="1976"/>
      <c r="D5" s="1976"/>
      <c r="E5" s="1976"/>
      <c r="F5" s="1976"/>
      <c r="G5" s="1976"/>
      <c r="H5" s="1977"/>
      <c r="I5" s="28"/>
    </row>
    <row r="6" spans="2:9" s="9" customFormat="1" ht="16.5" customHeight="1" thickTop="1" thickBot="1">
      <c r="B6" s="1920" t="s">
        <v>960</v>
      </c>
      <c r="C6" s="736"/>
      <c r="D6" s="654" t="s">
        <v>105</v>
      </c>
      <c r="E6" s="655" t="s">
        <v>571</v>
      </c>
      <c r="F6" s="1981" t="s">
        <v>107</v>
      </c>
      <c r="G6" s="1982"/>
      <c r="H6" s="656" t="s">
        <v>111</v>
      </c>
      <c r="I6" s="24"/>
    </row>
    <row r="7" spans="2:9" s="9" customFormat="1" ht="16.5" customHeight="1">
      <c r="B7" s="1921"/>
      <c r="C7" s="657" t="s">
        <v>104</v>
      </c>
      <c r="D7" s="657" t="s">
        <v>106</v>
      </c>
      <c r="E7" s="698" t="s">
        <v>106</v>
      </c>
      <c r="F7" s="737" t="s">
        <v>108</v>
      </c>
      <c r="G7" s="699" t="s">
        <v>109</v>
      </c>
      <c r="H7" s="659" t="s">
        <v>112</v>
      </c>
      <c r="I7" s="24"/>
    </row>
    <row r="8" spans="2:9" s="9" customFormat="1" ht="16.5" customHeight="1" thickBot="1">
      <c r="B8" s="1922"/>
      <c r="C8" s="660" t="s">
        <v>1029</v>
      </c>
      <c r="D8" s="660" t="s">
        <v>1030</v>
      </c>
      <c r="E8" s="661" t="s">
        <v>1031</v>
      </c>
      <c r="F8" s="660" t="s">
        <v>1032</v>
      </c>
      <c r="G8" s="700" t="s">
        <v>1033</v>
      </c>
      <c r="H8" s="662" t="s">
        <v>110</v>
      </c>
      <c r="I8" s="24"/>
    </row>
    <row r="9" spans="2:9" s="9" customFormat="1" ht="21.75" customHeight="1">
      <c r="B9" s="624">
        <v>1</v>
      </c>
      <c r="C9" s="722"/>
      <c r="D9" s="722"/>
      <c r="E9" s="722"/>
      <c r="F9" s="747"/>
      <c r="G9" s="748"/>
      <c r="H9" s="749"/>
      <c r="I9" s="24"/>
    </row>
    <row r="10" spans="2:9" s="9" customFormat="1" ht="21.75" customHeight="1">
      <c r="B10" s="624">
        <v>2</v>
      </c>
      <c r="C10" s="690"/>
      <c r="D10" s="690"/>
      <c r="E10" s="690"/>
      <c r="F10" s="727"/>
      <c r="G10" s="750"/>
      <c r="H10" s="728"/>
      <c r="I10" s="24"/>
    </row>
    <row r="11" spans="2:9" s="9" customFormat="1" ht="21.75" customHeight="1">
      <c r="B11" s="624">
        <v>3</v>
      </c>
      <c r="C11" s="690"/>
      <c r="D11" s="690"/>
      <c r="E11" s="690"/>
      <c r="F11" s="727"/>
      <c r="G11" s="750"/>
      <c r="H11" s="728"/>
      <c r="I11" s="24"/>
    </row>
    <row r="12" spans="2:9" s="9" customFormat="1" ht="21.75" customHeight="1">
      <c r="B12" s="624">
        <v>4</v>
      </c>
      <c r="C12" s="724"/>
      <c r="D12" s="724"/>
      <c r="E12" s="724"/>
      <c r="F12" s="751"/>
      <c r="G12" s="752"/>
      <c r="H12" s="730"/>
      <c r="I12" s="24"/>
    </row>
    <row r="13" spans="2:9" s="9" customFormat="1" ht="21.75" customHeight="1">
      <c r="B13" s="624">
        <v>5</v>
      </c>
      <c r="C13" s="724"/>
      <c r="D13" s="753"/>
      <c r="E13" s="753"/>
      <c r="F13" s="754"/>
      <c r="G13" s="755"/>
      <c r="H13" s="756"/>
      <c r="I13" s="24"/>
    </row>
    <row r="14" spans="2:9" s="9" customFormat="1" ht="21.75" customHeight="1">
      <c r="B14" s="624">
        <v>6</v>
      </c>
      <c r="C14" s="694" t="s">
        <v>113</v>
      </c>
      <c r="D14" s="757"/>
      <c r="E14" s="738">
        <f>SUM(E9:E13)</f>
        <v>0</v>
      </c>
      <c r="F14" s="758"/>
      <c r="G14" s="759"/>
      <c r="H14" s="760"/>
      <c r="I14" s="24"/>
    </row>
    <row r="15" spans="2:9" s="9" customFormat="1" ht="21.75" customHeight="1" thickBot="1">
      <c r="B15" s="742"/>
      <c r="C15" s="743"/>
      <c r="D15" s="744"/>
      <c r="E15" s="744"/>
      <c r="F15" s="745"/>
      <c r="G15" s="746"/>
      <c r="H15" s="707"/>
      <c r="I15" s="24"/>
    </row>
    <row r="16" spans="2:9" s="9" customFormat="1" ht="16.5" customHeight="1" thickTop="1">
      <c r="B16" s="1969" t="s">
        <v>114</v>
      </c>
      <c r="C16" s="1970"/>
      <c r="D16" s="1970"/>
      <c r="E16" s="1970"/>
      <c r="F16" s="1970"/>
      <c r="G16" s="1970"/>
      <c r="H16" s="1971"/>
      <c r="I16" s="24"/>
    </row>
    <row r="17" spans="2:9" s="9" customFormat="1" ht="16.5" customHeight="1" thickBot="1">
      <c r="B17" s="1823"/>
      <c r="C17" s="1697"/>
      <c r="D17" s="1697"/>
      <c r="E17" s="1697"/>
      <c r="F17" s="1697"/>
      <c r="G17" s="1697"/>
      <c r="H17" s="1698"/>
      <c r="I17" s="29"/>
    </row>
    <row r="18" spans="2:9" s="9" customFormat="1" ht="16.5" customHeight="1" thickTop="1" thickBot="1">
      <c r="B18" s="1839" t="s">
        <v>960</v>
      </c>
      <c r="C18" s="199"/>
      <c r="D18" s="198" t="s">
        <v>105</v>
      </c>
      <c r="E18" s="200" t="s">
        <v>571</v>
      </c>
      <c r="F18" s="1967" t="s">
        <v>107</v>
      </c>
      <c r="G18" s="1968"/>
      <c r="H18" s="207" t="s">
        <v>111</v>
      </c>
      <c r="I18" s="24"/>
    </row>
    <row r="19" spans="2:9" s="9" customFormat="1" ht="16.5" customHeight="1">
      <c r="B19" s="1847"/>
      <c r="C19" s="201" t="s">
        <v>104</v>
      </c>
      <c r="D19" s="201" t="s">
        <v>106</v>
      </c>
      <c r="E19" s="235" t="s">
        <v>106</v>
      </c>
      <c r="F19" s="300" t="s">
        <v>108</v>
      </c>
      <c r="G19" s="236" t="s">
        <v>109</v>
      </c>
      <c r="H19" s="208" t="s">
        <v>112</v>
      </c>
      <c r="I19" s="24"/>
    </row>
    <row r="20" spans="2:9" s="9" customFormat="1" ht="16.5" customHeight="1" thickBot="1">
      <c r="B20" s="1840"/>
      <c r="C20" s="203" t="s">
        <v>1029</v>
      </c>
      <c r="D20" s="203" t="s">
        <v>1030</v>
      </c>
      <c r="E20" s="205" t="s">
        <v>1031</v>
      </c>
      <c r="F20" s="203" t="s">
        <v>1032</v>
      </c>
      <c r="G20" s="237" t="s">
        <v>1033</v>
      </c>
      <c r="H20" s="206" t="s">
        <v>110</v>
      </c>
      <c r="I20" s="24"/>
    </row>
    <row r="21" spans="2:9" s="9" customFormat="1" ht="21.75" customHeight="1">
      <c r="B21" s="89">
        <v>7</v>
      </c>
      <c r="C21" s="761"/>
      <c r="D21" s="761"/>
      <c r="E21" s="761"/>
      <c r="F21" s="762"/>
      <c r="G21" s="763"/>
      <c r="H21" s="764"/>
      <c r="I21" s="24"/>
    </row>
    <row r="22" spans="2:9" s="9" customFormat="1" ht="21.75" customHeight="1">
      <c r="B22" s="89">
        <v>8</v>
      </c>
      <c r="C22" s="172"/>
      <c r="D22" s="172"/>
      <c r="E22" s="172"/>
      <c r="F22" s="460"/>
      <c r="G22" s="507"/>
      <c r="H22" s="765"/>
      <c r="I22" s="24"/>
    </row>
    <row r="23" spans="2:9" s="9" customFormat="1" ht="21.75" customHeight="1">
      <c r="B23" s="89">
        <v>9</v>
      </c>
      <c r="C23" s="172"/>
      <c r="D23" s="172"/>
      <c r="E23" s="172"/>
      <c r="F23" s="460"/>
      <c r="G23" s="507"/>
      <c r="H23" s="765"/>
      <c r="I23" s="24"/>
    </row>
    <row r="24" spans="2:9" s="9" customFormat="1" ht="21.75" customHeight="1">
      <c r="B24" s="89">
        <v>10</v>
      </c>
      <c r="C24" s="515"/>
      <c r="D24" s="515"/>
      <c r="E24" s="515"/>
      <c r="F24" s="597"/>
      <c r="G24" s="513"/>
      <c r="H24" s="532"/>
      <c r="I24" s="24"/>
    </row>
    <row r="25" spans="2:9" s="9" customFormat="1" ht="21.75" customHeight="1">
      <c r="B25" s="89">
        <v>11</v>
      </c>
      <c r="C25" s="515"/>
      <c r="D25" s="766"/>
      <c r="E25" s="766"/>
      <c r="F25" s="767"/>
      <c r="G25" s="768"/>
      <c r="H25" s="769"/>
      <c r="I25" s="24"/>
    </row>
    <row r="26" spans="2:9" s="9" customFormat="1" ht="21.75" customHeight="1">
      <c r="B26" s="89">
        <v>12</v>
      </c>
      <c r="C26" s="212" t="s">
        <v>113</v>
      </c>
      <c r="D26" s="738"/>
      <c r="E26" s="284">
        <f>SUM(E21:E25)</f>
        <v>0</v>
      </c>
      <c r="F26" s="739"/>
      <c r="G26" s="740"/>
      <c r="H26" s="741"/>
      <c r="I26" s="24"/>
    </row>
    <row r="27" spans="2:9" s="9" customFormat="1" ht="21.75" customHeight="1" thickBot="1">
      <c r="B27" s="91"/>
      <c r="C27" s="297"/>
      <c r="D27" s="299"/>
      <c r="E27" s="299"/>
      <c r="F27" s="245"/>
      <c r="G27" s="243"/>
      <c r="H27" s="247"/>
      <c r="I27" s="24"/>
    </row>
    <row r="28" spans="2:9" s="9" customFormat="1" ht="16.5" customHeight="1" thickTop="1">
      <c r="B28" s="1969" t="s">
        <v>115</v>
      </c>
      <c r="C28" s="1970"/>
      <c r="D28" s="1970"/>
      <c r="E28" s="1970"/>
      <c r="F28" s="1970"/>
      <c r="G28" s="1970"/>
      <c r="H28" s="1971"/>
      <c r="I28" s="24"/>
    </row>
    <row r="29" spans="2:9" s="9" customFormat="1" ht="16.5" customHeight="1" thickBot="1">
      <c r="B29" s="1823"/>
      <c r="C29" s="1697"/>
      <c r="D29" s="1697"/>
      <c r="E29" s="1697"/>
      <c r="F29" s="1697"/>
      <c r="G29" s="1697"/>
      <c r="H29" s="1698"/>
      <c r="I29" s="24"/>
    </row>
    <row r="30" spans="2:9" s="9" customFormat="1" ht="16.5" customHeight="1" thickTop="1" thickBot="1">
      <c r="B30" s="1839" t="s">
        <v>960</v>
      </c>
      <c r="C30" s="199"/>
      <c r="D30" s="198" t="s">
        <v>105</v>
      </c>
      <c r="E30" s="200" t="s">
        <v>571</v>
      </c>
      <c r="F30" s="1967" t="s">
        <v>107</v>
      </c>
      <c r="G30" s="1968"/>
      <c r="H30" s="207" t="s">
        <v>111</v>
      </c>
      <c r="I30" s="24"/>
    </row>
    <row r="31" spans="2:9" s="9" customFormat="1" ht="16.5" customHeight="1">
      <c r="B31" s="1847"/>
      <c r="C31" s="201" t="s">
        <v>104</v>
      </c>
      <c r="D31" s="201" t="s">
        <v>106</v>
      </c>
      <c r="E31" s="235" t="s">
        <v>106</v>
      </c>
      <c r="F31" s="300" t="s">
        <v>108</v>
      </c>
      <c r="G31" s="236" t="s">
        <v>109</v>
      </c>
      <c r="H31" s="208" t="s">
        <v>112</v>
      </c>
      <c r="I31" s="24"/>
    </row>
    <row r="32" spans="2:9" s="9" customFormat="1" ht="16.5" customHeight="1" thickBot="1">
      <c r="B32" s="1840"/>
      <c r="C32" s="203" t="s">
        <v>1029</v>
      </c>
      <c r="D32" s="203" t="s">
        <v>1030</v>
      </c>
      <c r="E32" s="205" t="s">
        <v>1031</v>
      </c>
      <c r="F32" s="203" t="s">
        <v>1032</v>
      </c>
      <c r="G32" s="237" t="s">
        <v>1033</v>
      </c>
      <c r="H32" s="206" t="s">
        <v>110</v>
      </c>
      <c r="I32" s="24"/>
    </row>
    <row r="33" spans="2:9" s="9" customFormat="1" ht="21.75" customHeight="1">
      <c r="B33" s="89">
        <v>13</v>
      </c>
      <c r="C33" s="761"/>
      <c r="D33" s="761"/>
      <c r="E33" s="761"/>
      <c r="F33" s="762"/>
      <c r="G33" s="763"/>
      <c r="H33" s="764"/>
      <c r="I33" s="24"/>
    </row>
    <row r="34" spans="2:9" s="9" customFormat="1" ht="21.75" customHeight="1">
      <c r="B34" s="89">
        <v>14</v>
      </c>
      <c r="C34" s="172"/>
      <c r="D34" s="172"/>
      <c r="E34" s="172"/>
      <c r="F34" s="460"/>
      <c r="G34" s="507"/>
      <c r="H34" s="765"/>
      <c r="I34" s="24"/>
    </row>
    <row r="35" spans="2:9" s="9" customFormat="1" ht="21.75" customHeight="1">
      <c r="B35" s="89">
        <v>15</v>
      </c>
      <c r="C35" s="172"/>
      <c r="D35" s="172"/>
      <c r="E35" s="172"/>
      <c r="F35" s="460"/>
      <c r="G35" s="507"/>
      <c r="H35" s="765"/>
      <c r="I35" s="24"/>
    </row>
    <row r="36" spans="2:9" s="9" customFormat="1" ht="21.75" customHeight="1">
      <c r="B36" s="89">
        <v>16</v>
      </c>
      <c r="C36" s="515"/>
      <c r="D36" s="515"/>
      <c r="E36" s="515"/>
      <c r="F36" s="597"/>
      <c r="G36" s="513"/>
      <c r="H36" s="532"/>
      <c r="I36" s="24"/>
    </row>
    <row r="37" spans="2:9" s="9" customFormat="1" ht="21.75" customHeight="1">
      <c r="B37" s="89">
        <v>17</v>
      </c>
      <c r="C37" s="515"/>
      <c r="D37" s="766"/>
      <c r="E37" s="766"/>
      <c r="F37" s="767"/>
      <c r="G37" s="768"/>
      <c r="H37" s="769"/>
      <c r="I37" s="24"/>
    </row>
    <row r="38" spans="2:9" s="9" customFormat="1" ht="21.75" customHeight="1">
      <c r="B38" s="89">
        <v>18</v>
      </c>
      <c r="C38" s="212" t="s">
        <v>113</v>
      </c>
      <c r="D38" s="738"/>
      <c r="E38" s="284">
        <f>SUM(E33:E37)</f>
        <v>0</v>
      </c>
      <c r="F38" s="739"/>
      <c r="G38" s="740"/>
      <c r="H38" s="741"/>
      <c r="I38" s="24"/>
    </row>
    <row r="39" spans="2:9" s="9" customFormat="1" ht="21.75" customHeight="1" thickBot="1">
      <c r="B39" s="91"/>
      <c r="C39" s="297"/>
      <c r="D39" s="299"/>
      <c r="E39" s="299"/>
      <c r="F39" s="245"/>
      <c r="G39" s="243"/>
      <c r="H39" s="247"/>
      <c r="I39" s="24"/>
    </row>
    <row r="40" spans="2:9" s="9" customFormat="1" ht="16.5" customHeight="1" thickTop="1">
      <c r="B40" s="1972"/>
      <c r="C40" s="1973"/>
      <c r="D40" s="1973"/>
      <c r="E40" s="1973"/>
      <c r="F40" s="1973"/>
      <c r="G40" s="1973"/>
      <c r="H40" s="1974"/>
    </row>
    <row r="41" spans="2:9" s="9" customFormat="1" ht="16.5" customHeight="1">
      <c r="B41" s="1746"/>
      <c r="C41" s="1747"/>
      <c r="D41" s="1747"/>
      <c r="E41" s="1747"/>
      <c r="F41" s="1747"/>
      <c r="G41" s="1747"/>
      <c r="H41" s="1748"/>
    </row>
    <row r="42" spans="2:9" s="9" customFormat="1" ht="16.5" customHeight="1">
      <c r="B42" s="1746"/>
      <c r="C42" s="1747"/>
      <c r="D42" s="1747"/>
      <c r="E42" s="1747"/>
      <c r="F42" s="1747"/>
      <c r="G42" s="1747"/>
      <c r="H42" s="1748"/>
    </row>
    <row r="43" spans="2:9" s="9" customFormat="1" ht="16.5" customHeight="1">
      <c r="B43" s="1746"/>
      <c r="C43" s="1747"/>
      <c r="D43" s="1747"/>
      <c r="E43" s="1747"/>
      <c r="F43" s="1747"/>
      <c r="G43" s="1747"/>
      <c r="H43" s="1748"/>
    </row>
    <row r="44" spans="2:9" s="9" customFormat="1" ht="16.5" customHeight="1">
      <c r="B44" s="1746"/>
      <c r="C44" s="1747"/>
      <c r="D44" s="1747"/>
      <c r="E44" s="1747"/>
      <c r="F44" s="1747"/>
      <c r="G44" s="1747"/>
      <c r="H44" s="1748"/>
    </row>
    <row r="45" spans="2:9" s="9" customFormat="1" ht="16.5" customHeight="1">
      <c r="B45" s="1746"/>
      <c r="C45" s="1747"/>
      <c r="D45" s="1747"/>
      <c r="E45" s="1747"/>
      <c r="F45" s="1747"/>
      <c r="G45" s="1747"/>
      <c r="H45" s="1748"/>
    </row>
    <row r="46" spans="2:9" s="9" customFormat="1" ht="16.5" customHeight="1">
      <c r="B46" s="1746"/>
      <c r="C46" s="1747"/>
      <c r="D46" s="1747"/>
      <c r="E46" s="1747"/>
      <c r="F46" s="1747"/>
      <c r="G46" s="1747"/>
      <c r="H46" s="1748"/>
    </row>
    <row r="47" spans="2:9" s="9" customFormat="1" ht="16.5" customHeight="1">
      <c r="B47" s="1746"/>
      <c r="C47" s="1747"/>
      <c r="D47" s="1747"/>
      <c r="E47" s="1747"/>
      <c r="F47" s="1747"/>
      <c r="G47" s="1747"/>
      <c r="H47" s="1748"/>
    </row>
    <row r="48" spans="2:9" s="9" customFormat="1" ht="16.5" customHeight="1">
      <c r="B48" s="1746"/>
      <c r="C48" s="1747"/>
      <c r="D48" s="1747"/>
      <c r="E48" s="1747"/>
      <c r="F48" s="1747"/>
      <c r="G48" s="1747"/>
      <c r="H48" s="1748"/>
    </row>
    <row r="49" spans="2:8" s="9" customFormat="1" ht="16.5" customHeight="1">
      <c r="B49" s="1746"/>
      <c r="C49" s="1747"/>
      <c r="D49" s="1747"/>
      <c r="E49" s="1747"/>
      <c r="F49" s="1747"/>
      <c r="G49" s="1747"/>
      <c r="H49" s="1748"/>
    </row>
    <row r="50" spans="2:8" s="9" customFormat="1" ht="16.5" customHeight="1">
      <c r="B50" s="1746"/>
      <c r="C50" s="1747"/>
      <c r="D50" s="1747"/>
      <c r="E50" s="1747"/>
      <c r="F50" s="1747"/>
      <c r="G50" s="1747"/>
      <c r="H50" s="1748"/>
    </row>
    <row r="51" spans="2:8" s="9" customFormat="1" ht="16.5" customHeight="1">
      <c r="B51" s="1751"/>
      <c r="C51" s="1747"/>
      <c r="D51" s="1747"/>
      <c r="E51" s="1747"/>
      <c r="F51" s="1747"/>
      <c r="G51" s="1747"/>
      <c r="H51" s="1748"/>
    </row>
    <row r="52" spans="2:8" s="9" customFormat="1" ht="16.5" customHeight="1">
      <c r="B52" s="1751"/>
      <c r="C52" s="1747"/>
      <c r="D52" s="1747"/>
      <c r="E52" s="1747"/>
      <c r="F52" s="1747"/>
      <c r="G52" s="1747"/>
      <c r="H52" s="1748"/>
    </row>
    <row r="53" spans="2:8" ht="16.5" customHeight="1" thickBot="1">
      <c r="B53" s="1752"/>
      <c r="C53" s="1753"/>
      <c r="D53" s="1753"/>
      <c r="E53" s="1753"/>
      <c r="F53" s="1753"/>
      <c r="G53" s="1753"/>
      <c r="H53" s="1963"/>
    </row>
    <row r="54" spans="2:8" ht="16.5" customHeight="1" thickTop="1"/>
  </sheetData>
  <mergeCells count="27">
    <mergeCell ref="B52:H52"/>
    <mergeCell ref="B53:H53"/>
    <mergeCell ref="B47:H47"/>
    <mergeCell ref="B48:H48"/>
    <mergeCell ref="B49:H49"/>
    <mergeCell ref="B50:H50"/>
    <mergeCell ref="B51:H51"/>
    <mergeCell ref="B45:H45"/>
    <mergeCell ref="B46:H46"/>
    <mergeCell ref="C1:E1"/>
    <mergeCell ref="B40:H40"/>
    <mergeCell ref="B41:H41"/>
    <mergeCell ref="B42:H42"/>
    <mergeCell ref="B2:H2"/>
    <mergeCell ref="B5:H5"/>
    <mergeCell ref="B6:B8"/>
    <mergeCell ref="B3:H3"/>
    <mergeCell ref="F6:G6"/>
    <mergeCell ref="B30:B32"/>
    <mergeCell ref="F30:G30"/>
    <mergeCell ref="B4:H4"/>
    <mergeCell ref="B16:H17"/>
    <mergeCell ref="B18:B20"/>
    <mergeCell ref="F18:G18"/>
    <mergeCell ref="B28:H29"/>
    <mergeCell ref="B43:H43"/>
    <mergeCell ref="B44:H44"/>
  </mergeCells>
  <phoneticPr fontId="0" type="noConversion"/>
  <printOptions horizontalCentered="1" verticalCentered="1"/>
  <pageMargins left="0.25" right="0.25" top="0.25" bottom="0.3" header="0" footer="0.25"/>
  <pageSetup scale="72" orientation="portrait" r:id="rId1"/>
  <headerFooter alignWithMargins="0">
    <oddFooter>&amp;C&amp;"Times New Roman,Regular"F-9</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P48"/>
  <sheetViews>
    <sheetView showGridLines="0" showOutlineSymbols="0" zoomScaleNormal="87" workbookViewId="0"/>
  </sheetViews>
  <sheetFormatPr defaultColWidth="9.6640625" defaultRowHeight="16.5" customHeight="1"/>
  <cols>
    <col min="1" max="1" width="2.5546875" style="2" bestFit="1" customWidth="1"/>
    <col min="2" max="2" width="9.109375" style="2" customWidth="1"/>
    <col min="3" max="3" width="14.6640625" style="2" customWidth="1"/>
    <col min="4" max="4" width="11.33203125" style="2" customWidth="1"/>
    <col min="5" max="5" width="12.109375" style="2" customWidth="1"/>
    <col min="6" max="6" width="6" style="2" customWidth="1"/>
    <col min="7" max="7" width="11.33203125" style="63" customWidth="1"/>
    <col min="8" max="8" width="8.77734375" style="63" customWidth="1"/>
    <col min="9" max="9" width="7.77734375" style="63" customWidth="1"/>
    <col min="10" max="10" width="14.109375" style="2" customWidth="1"/>
    <col min="11" max="11" width="19.109375" style="2" customWidth="1"/>
    <col min="12" max="12" width="16.109375" style="2" bestFit="1" customWidth="1"/>
    <col min="13" max="13" width="10.6640625" style="2" customWidth="1"/>
    <col min="14" max="14" width="10.109375" style="2" customWidth="1"/>
    <col min="15" max="15" width="9.6640625" style="2" customWidth="1"/>
    <col min="16" max="16" width="13.88671875" style="2" customWidth="1"/>
    <col min="17" max="16384" width="9.6640625" style="2"/>
  </cols>
  <sheetData>
    <row r="1" spans="1:16" s="9" customFormat="1" ht="16.5" customHeight="1" thickBot="1">
      <c r="B1" s="9" t="s">
        <v>958</v>
      </c>
      <c r="C1" s="1703" t="str">
        <f>+'E-2'!C1:D1</f>
        <v>Southwest Harbor Water &amp; Sewer District</v>
      </c>
      <c r="D1" s="1703"/>
      <c r="E1" s="1703"/>
      <c r="F1" s="1703"/>
      <c r="G1" s="547"/>
      <c r="H1" s="504"/>
      <c r="I1" s="189"/>
      <c r="O1" s="23" t="s">
        <v>959</v>
      </c>
      <c r="P1" s="504">
        <f>+'E-2'!F1</f>
        <v>43100</v>
      </c>
    </row>
    <row r="2" spans="1:16" ht="16.5" customHeight="1" thickTop="1">
      <c r="A2" s="2012" t="s">
        <v>875</v>
      </c>
      <c r="B2" s="1822"/>
      <c r="C2" s="1640"/>
      <c r="D2" s="1640"/>
      <c r="E2" s="1640"/>
      <c r="F2" s="1640"/>
      <c r="G2" s="1640"/>
      <c r="H2" s="1640"/>
      <c r="I2" s="1640"/>
      <c r="J2" s="1640"/>
      <c r="K2" s="1640"/>
      <c r="L2" s="1640"/>
      <c r="M2" s="1640"/>
      <c r="N2" s="1640"/>
      <c r="O2" s="1640"/>
      <c r="P2" s="1641"/>
    </row>
    <row r="3" spans="1:16" ht="21" customHeight="1">
      <c r="A3" s="2012"/>
      <c r="B3" s="2019" t="s">
        <v>117</v>
      </c>
      <c r="C3" s="2020"/>
      <c r="D3" s="2020"/>
      <c r="E3" s="2020"/>
      <c r="F3" s="2020"/>
      <c r="G3" s="2020"/>
      <c r="H3" s="2020"/>
      <c r="I3" s="2020"/>
      <c r="J3" s="2020"/>
      <c r="K3" s="2020"/>
      <c r="L3" s="2020"/>
      <c r="M3" s="2020"/>
      <c r="N3" s="2020"/>
      <c r="O3" s="2020"/>
      <c r="P3" s="2021"/>
    </row>
    <row r="4" spans="1:16" ht="21" customHeight="1" thickBot="1">
      <c r="A4" s="2012"/>
      <c r="B4" s="1858"/>
      <c r="C4" s="1859"/>
      <c r="D4" s="1859"/>
      <c r="E4" s="1859"/>
      <c r="F4" s="1859"/>
      <c r="G4" s="1859"/>
      <c r="H4" s="1859"/>
      <c r="I4" s="1859"/>
      <c r="J4" s="1859"/>
      <c r="K4" s="1859"/>
      <c r="L4" s="1859"/>
      <c r="M4" s="1859"/>
      <c r="N4" s="1859"/>
      <c r="O4" s="1859"/>
      <c r="P4" s="1860"/>
    </row>
    <row r="5" spans="1:16" ht="29.25" customHeight="1" thickTop="1" thickBot="1">
      <c r="A5" s="2012"/>
      <c r="B5" s="2016" t="s">
        <v>118</v>
      </c>
      <c r="C5" s="2017"/>
      <c r="D5" s="2017"/>
      <c r="E5" s="2017"/>
      <c r="F5" s="2017"/>
      <c r="G5" s="2017"/>
      <c r="H5" s="2017"/>
      <c r="I5" s="2017"/>
      <c r="J5" s="2017"/>
      <c r="K5" s="2017"/>
      <c r="L5" s="2017"/>
      <c r="M5" s="2017"/>
      <c r="N5" s="2017"/>
      <c r="O5" s="2017"/>
      <c r="P5" s="2018"/>
    </row>
    <row r="6" spans="1:16" s="9" customFormat="1" ht="14.25" thickTop="1" thickBot="1">
      <c r="A6" s="2012"/>
      <c r="B6" s="1839" t="s">
        <v>960</v>
      </c>
      <c r="C6" s="2031"/>
      <c r="D6" s="2032"/>
      <c r="E6" s="1991" t="s">
        <v>121</v>
      </c>
      <c r="F6" s="1992"/>
      <c r="G6" s="1993"/>
      <c r="H6" s="2029" t="s">
        <v>122</v>
      </c>
      <c r="I6" s="2030"/>
      <c r="J6" s="459"/>
      <c r="K6" s="198" t="s">
        <v>123</v>
      </c>
      <c r="L6" s="1967" t="s">
        <v>125</v>
      </c>
      <c r="M6" s="1990"/>
      <c r="N6" s="1968"/>
      <c r="O6" s="2001" t="s">
        <v>129</v>
      </c>
      <c r="P6" s="1986" t="s">
        <v>130</v>
      </c>
    </row>
    <row r="7" spans="1:16" s="9" customFormat="1" ht="12.75">
      <c r="A7" s="2012"/>
      <c r="B7" s="1847"/>
      <c r="C7" s="1988" t="s">
        <v>119</v>
      </c>
      <c r="D7" s="1989"/>
      <c r="E7" s="1994"/>
      <c r="F7" s="1995"/>
      <c r="G7" s="1996"/>
      <c r="H7" s="1988"/>
      <c r="I7" s="1989"/>
      <c r="J7" s="236"/>
      <c r="K7" s="201" t="s">
        <v>124</v>
      </c>
      <c r="L7" s="201" t="s">
        <v>126</v>
      </c>
      <c r="M7" s="1988" t="s">
        <v>127</v>
      </c>
      <c r="N7" s="1989"/>
      <c r="O7" s="2002"/>
      <c r="P7" s="1987"/>
    </row>
    <row r="8" spans="1:16" s="9" customFormat="1" ht="13.5" thickBot="1">
      <c r="A8" s="2012"/>
      <c r="B8" s="1840"/>
      <c r="C8" s="1874" t="s">
        <v>1029</v>
      </c>
      <c r="D8" s="1876"/>
      <c r="E8" s="1874" t="s">
        <v>1030</v>
      </c>
      <c r="F8" s="1875"/>
      <c r="G8" s="1876"/>
      <c r="H8" s="1874" t="s">
        <v>1031</v>
      </c>
      <c r="I8" s="1876"/>
      <c r="J8" s="237" t="s">
        <v>1032</v>
      </c>
      <c r="K8" s="203" t="s">
        <v>1033</v>
      </c>
      <c r="L8" s="203" t="s">
        <v>110</v>
      </c>
      <c r="M8" s="1874" t="s">
        <v>128</v>
      </c>
      <c r="N8" s="1876"/>
      <c r="O8" s="237" t="s">
        <v>131</v>
      </c>
      <c r="P8" s="206" t="s">
        <v>132</v>
      </c>
    </row>
    <row r="9" spans="1:16" s="9" customFormat="1" ht="21.75" customHeight="1">
      <c r="A9" s="2012"/>
      <c r="B9" s="89">
        <v>1</v>
      </c>
      <c r="C9" s="2033" t="s">
        <v>120</v>
      </c>
      <c r="D9" s="2034"/>
      <c r="E9" s="1983"/>
      <c r="F9" s="1984"/>
      <c r="G9" s="1985"/>
      <c r="H9" s="1983"/>
      <c r="I9" s="1985"/>
      <c r="J9" s="773"/>
      <c r="K9" s="774"/>
      <c r="L9" s="774"/>
      <c r="M9" s="1997"/>
      <c r="N9" s="1998"/>
      <c r="O9" s="774"/>
      <c r="P9" s="776">
        <f>+K9+L9+M9-O9</f>
        <v>0</v>
      </c>
    </row>
    <row r="10" spans="1:16" s="9" customFormat="1" ht="21.75" customHeight="1">
      <c r="A10" s="2012"/>
      <c r="B10" s="89">
        <v>2</v>
      </c>
      <c r="C10" s="1661"/>
      <c r="D10" s="1662"/>
      <c r="E10" s="1661"/>
      <c r="F10" s="1644"/>
      <c r="G10" s="1662"/>
      <c r="H10" s="1661"/>
      <c r="I10" s="1662"/>
      <c r="J10" s="506"/>
      <c r="K10" s="472"/>
      <c r="L10" s="472"/>
      <c r="M10" s="1791"/>
      <c r="N10" s="1999"/>
      <c r="O10" s="472"/>
      <c r="P10" s="473">
        <f t="shared" ref="P10:P15" si="0">+K10+L10+M10-O10</f>
        <v>0</v>
      </c>
    </row>
    <row r="11" spans="1:16" s="9" customFormat="1" ht="21.75" customHeight="1">
      <c r="A11" s="2012"/>
      <c r="B11" s="89">
        <v>3</v>
      </c>
      <c r="C11" s="1661"/>
      <c r="D11" s="1662"/>
      <c r="E11" s="1661"/>
      <c r="F11" s="1644"/>
      <c r="G11" s="1662"/>
      <c r="H11" s="1661"/>
      <c r="I11" s="1662"/>
      <c r="J11" s="506"/>
      <c r="K11" s="472"/>
      <c r="L11" s="472"/>
      <c r="M11" s="1791"/>
      <c r="N11" s="1999"/>
      <c r="O11" s="472"/>
      <c r="P11" s="473">
        <f t="shared" si="0"/>
        <v>0</v>
      </c>
    </row>
    <row r="12" spans="1:16" s="9" customFormat="1" ht="21.75" customHeight="1">
      <c r="A12" s="2012"/>
      <c r="B12" s="89">
        <v>4</v>
      </c>
      <c r="C12" s="1661"/>
      <c r="D12" s="1662"/>
      <c r="E12" s="1661"/>
      <c r="F12" s="1644"/>
      <c r="G12" s="1662"/>
      <c r="H12" s="1661"/>
      <c r="I12" s="1662"/>
      <c r="J12" s="508"/>
      <c r="K12" s="486"/>
      <c r="L12" s="486"/>
      <c r="M12" s="1789"/>
      <c r="N12" s="2000"/>
      <c r="O12" s="486"/>
      <c r="P12" s="487">
        <f t="shared" si="0"/>
        <v>0</v>
      </c>
    </row>
    <row r="13" spans="1:16" s="9" customFormat="1" ht="21.75" customHeight="1">
      <c r="A13" s="2012"/>
      <c r="B13" s="89">
        <v>5</v>
      </c>
      <c r="C13" s="1661"/>
      <c r="D13" s="1662"/>
      <c r="E13" s="1661"/>
      <c r="F13" s="1644"/>
      <c r="G13" s="1662"/>
      <c r="H13" s="1661"/>
      <c r="I13" s="1662"/>
      <c r="J13" s="508"/>
      <c r="K13" s="486"/>
      <c r="L13" s="482"/>
      <c r="M13" s="2003"/>
      <c r="N13" s="2004"/>
      <c r="O13" s="482"/>
      <c r="P13" s="483">
        <f t="shared" si="0"/>
        <v>0</v>
      </c>
    </row>
    <row r="14" spans="1:16" s="9" customFormat="1" ht="21.75" customHeight="1">
      <c r="A14" s="2012"/>
      <c r="B14" s="89">
        <v>6</v>
      </c>
      <c r="C14" s="1704"/>
      <c r="D14" s="2011"/>
      <c r="E14" s="1661"/>
      <c r="F14" s="1644"/>
      <c r="G14" s="1662"/>
      <c r="H14" s="1661"/>
      <c r="I14" s="1662"/>
      <c r="J14" s="772"/>
      <c r="K14" s="478"/>
      <c r="L14" s="478"/>
      <c r="M14" s="2005"/>
      <c r="N14" s="2006"/>
      <c r="O14" s="478"/>
      <c r="P14" s="479">
        <f t="shared" si="0"/>
        <v>0</v>
      </c>
    </row>
    <row r="15" spans="1:16" s="9" customFormat="1" ht="21.75" customHeight="1" thickBot="1">
      <c r="A15" s="2012"/>
      <c r="B15" s="89">
        <v>7</v>
      </c>
      <c r="C15" s="2027" t="s">
        <v>113</v>
      </c>
      <c r="D15" s="2028"/>
      <c r="E15" s="2022"/>
      <c r="F15" s="2023"/>
      <c r="G15" s="2024"/>
      <c r="H15" s="2022"/>
      <c r="I15" s="2024"/>
      <c r="J15" s="779"/>
      <c r="K15" s="554">
        <f>SUM(K9:K14)</f>
        <v>0</v>
      </c>
      <c r="L15" s="554">
        <f>SUM(L9:L14)</f>
        <v>0</v>
      </c>
      <c r="M15" s="2025">
        <f>SUM(M9:M14)</f>
        <v>0</v>
      </c>
      <c r="N15" s="2026"/>
      <c r="O15" s="554">
        <f>SUM(O9:O14)</f>
        <v>0</v>
      </c>
      <c r="P15" s="555">
        <f t="shared" si="0"/>
        <v>0</v>
      </c>
    </row>
    <row r="16" spans="1:16" s="9" customFormat="1" ht="16.5" customHeight="1">
      <c r="A16" s="2012"/>
      <c r="B16" s="2008"/>
      <c r="C16" s="2009"/>
      <c r="D16" s="2009"/>
      <c r="E16" s="2009"/>
      <c r="F16" s="2009"/>
      <c r="G16" s="2009"/>
      <c r="H16" s="2009"/>
      <c r="I16" s="2009"/>
      <c r="J16" s="2009"/>
      <c r="K16" s="2009"/>
      <c r="L16" s="2009"/>
      <c r="M16" s="2009"/>
      <c r="N16" s="2009"/>
      <c r="O16" s="2009"/>
      <c r="P16" s="2010"/>
    </row>
    <row r="17" spans="1:16" s="9" customFormat="1" ht="16.5" customHeight="1">
      <c r="A17" s="2012"/>
      <c r="B17" s="1716"/>
      <c r="C17" s="1717"/>
      <c r="D17" s="1717"/>
      <c r="E17" s="1717"/>
      <c r="F17" s="1717"/>
      <c r="G17" s="1717"/>
      <c r="H17" s="1717"/>
      <c r="I17" s="1717"/>
      <c r="J17" s="1717"/>
      <c r="K17" s="1717"/>
      <c r="L17" s="1717"/>
      <c r="M17" s="1717"/>
      <c r="N17" s="1717"/>
      <c r="O17" s="1717"/>
      <c r="P17" s="2007"/>
    </row>
    <row r="18" spans="1:16" s="9" customFormat="1" ht="16.5" customHeight="1">
      <c r="A18" s="2012"/>
      <c r="B18" s="1716"/>
      <c r="C18" s="1717"/>
      <c r="D18" s="1717"/>
      <c r="E18" s="1717"/>
      <c r="F18" s="1717"/>
      <c r="G18" s="1717"/>
      <c r="H18" s="1717"/>
      <c r="I18" s="1717"/>
      <c r="J18" s="1717"/>
      <c r="K18" s="1717"/>
      <c r="L18" s="1717"/>
      <c r="M18" s="1717"/>
      <c r="N18" s="1717"/>
      <c r="O18" s="1717"/>
      <c r="P18" s="2007"/>
    </row>
    <row r="19" spans="1:16" s="9" customFormat="1" ht="16.5" customHeight="1">
      <c r="A19" s="2012"/>
      <c r="B19" s="1716"/>
      <c r="C19" s="1717"/>
      <c r="D19" s="1717"/>
      <c r="E19" s="1717"/>
      <c r="F19" s="1717"/>
      <c r="G19" s="1717"/>
      <c r="H19" s="1717"/>
      <c r="I19" s="1717"/>
      <c r="J19" s="1717"/>
      <c r="K19" s="1717"/>
      <c r="L19" s="1717"/>
      <c r="M19" s="1717"/>
      <c r="N19" s="1717"/>
      <c r="O19" s="1717"/>
      <c r="P19" s="2007"/>
    </row>
    <row r="20" spans="1:16" s="9" customFormat="1" ht="16.5" customHeight="1">
      <c r="A20" s="2012"/>
      <c r="B20" s="1716"/>
      <c r="C20" s="1717"/>
      <c r="D20" s="1717"/>
      <c r="E20" s="1717"/>
      <c r="F20" s="1717"/>
      <c r="G20" s="1717"/>
      <c r="H20" s="1717"/>
      <c r="I20" s="1717"/>
      <c r="J20" s="1717"/>
      <c r="K20" s="1717"/>
      <c r="L20" s="1717"/>
      <c r="M20" s="1717"/>
      <c r="N20" s="1717"/>
      <c r="O20" s="1717"/>
      <c r="P20" s="2007"/>
    </row>
    <row r="21" spans="1:16" s="9" customFormat="1" ht="16.5" customHeight="1">
      <c r="A21" s="2012"/>
      <c r="B21" s="1716"/>
      <c r="C21" s="1717"/>
      <c r="D21" s="1717"/>
      <c r="E21" s="1717"/>
      <c r="F21" s="1717"/>
      <c r="G21" s="1717"/>
      <c r="H21" s="1717"/>
      <c r="I21" s="1717"/>
      <c r="J21" s="1717"/>
      <c r="K21" s="1717"/>
      <c r="L21" s="1717"/>
      <c r="M21" s="1717"/>
      <c r="N21" s="1717"/>
      <c r="O21" s="1717"/>
      <c r="P21" s="2007"/>
    </row>
    <row r="22" spans="1:16" s="9" customFormat="1" ht="16.5" customHeight="1">
      <c r="A22" s="2012"/>
      <c r="B22" s="1716"/>
      <c r="C22" s="1717"/>
      <c r="D22" s="1717"/>
      <c r="E22" s="1717"/>
      <c r="F22" s="1717"/>
      <c r="G22" s="1717"/>
      <c r="H22" s="1717"/>
      <c r="I22" s="1717"/>
      <c r="J22" s="1717"/>
      <c r="K22" s="1717"/>
      <c r="L22" s="1717"/>
      <c r="M22" s="1717"/>
      <c r="N22" s="1717"/>
      <c r="O22" s="1717"/>
      <c r="P22" s="2007"/>
    </row>
    <row r="23" spans="1:16" s="9" customFormat="1" ht="16.5" customHeight="1">
      <c r="A23" s="2012"/>
      <c r="B23" s="1716"/>
      <c r="C23" s="1717"/>
      <c r="D23" s="1717"/>
      <c r="E23" s="1717"/>
      <c r="F23" s="1717"/>
      <c r="G23" s="1717"/>
      <c r="H23" s="1717"/>
      <c r="I23" s="1717"/>
      <c r="J23" s="1717"/>
      <c r="K23" s="1717"/>
      <c r="L23" s="1717"/>
      <c r="M23" s="1717"/>
      <c r="N23" s="1717"/>
      <c r="O23" s="1717"/>
      <c r="P23" s="2007"/>
    </row>
    <row r="24" spans="1:16" s="9" customFormat="1" ht="16.5" customHeight="1">
      <c r="A24" s="2012"/>
      <c r="B24" s="1716"/>
      <c r="C24" s="1717"/>
      <c r="D24" s="1717"/>
      <c r="E24" s="1717"/>
      <c r="F24" s="1717"/>
      <c r="G24" s="1717"/>
      <c r="H24" s="1717"/>
      <c r="I24" s="1717"/>
      <c r="J24" s="1717"/>
      <c r="K24" s="1717"/>
      <c r="L24" s="1717"/>
      <c r="M24" s="1717"/>
      <c r="N24" s="1717"/>
      <c r="O24" s="1717"/>
      <c r="P24" s="2007"/>
    </row>
    <row r="25" spans="1:16" s="9" customFormat="1" ht="16.5" customHeight="1">
      <c r="A25" s="2012"/>
      <c r="B25" s="1716"/>
      <c r="C25" s="1717"/>
      <c r="D25" s="1717"/>
      <c r="E25" s="1717"/>
      <c r="F25" s="1717"/>
      <c r="G25" s="1717"/>
      <c r="H25" s="1717"/>
      <c r="I25" s="1717"/>
      <c r="J25" s="1717"/>
      <c r="K25" s="1717"/>
      <c r="L25" s="1717"/>
      <c r="M25" s="1717"/>
      <c r="N25" s="1717"/>
      <c r="O25" s="1717"/>
      <c r="P25" s="2007"/>
    </row>
    <row r="26" spans="1:16" s="9" customFormat="1" ht="16.5" customHeight="1">
      <c r="A26" s="2012"/>
      <c r="B26" s="1716"/>
      <c r="C26" s="1717"/>
      <c r="D26" s="1717"/>
      <c r="E26" s="1717"/>
      <c r="F26" s="1717"/>
      <c r="G26" s="1717"/>
      <c r="H26" s="1717"/>
      <c r="I26" s="1717"/>
      <c r="J26" s="1717"/>
      <c r="K26" s="1717"/>
      <c r="L26" s="1717"/>
      <c r="M26" s="1717"/>
      <c r="N26" s="1717"/>
      <c r="O26" s="1717"/>
      <c r="P26" s="2007"/>
    </row>
    <row r="27" spans="1:16" s="9" customFormat="1" ht="16.5" customHeight="1">
      <c r="A27" s="2012"/>
      <c r="B27" s="1716"/>
      <c r="C27" s="1717"/>
      <c r="D27" s="1717"/>
      <c r="E27" s="1717"/>
      <c r="F27" s="1717"/>
      <c r="G27" s="1717"/>
      <c r="H27" s="1717"/>
      <c r="I27" s="1717"/>
      <c r="J27" s="1717"/>
      <c r="K27" s="1717"/>
      <c r="L27" s="1717"/>
      <c r="M27" s="1717"/>
      <c r="N27" s="1717"/>
      <c r="O27" s="1717"/>
      <c r="P27" s="2007"/>
    </row>
    <row r="28" spans="1:16" s="9" customFormat="1" ht="16.5" customHeight="1">
      <c r="A28" s="2012"/>
      <c r="B28" s="1716"/>
      <c r="C28" s="1717"/>
      <c r="D28" s="1717"/>
      <c r="E28" s="1717"/>
      <c r="F28" s="1717"/>
      <c r="G28" s="1717"/>
      <c r="H28" s="1717"/>
      <c r="I28" s="1717"/>
      <c r="J28" s="1717"/>
      <c r="K28" s="1717"/>
      <c r="L28" s="1717"/>
      <c r="M28" s="1717"/>
      <c r="N28" s="1717"/>
      <c r="O28" s="1717"/>
      <c r="P28" s="2007"/>
    </row>
    <row r="29" spans="1:16" s="9" customFormat="1" ht="16.5" customHeight="1">
      <c r="A29" s="2012"/>
      <c r="B29" s="1716"/>
      <c r="C29" s="1717"/>
      <c r="D29" s="1717"/>
      <c r="E29" s="1717"/>
      <c r="F29" s="1717"/>
      <c r="G29" s="1717"/>
      <c r="H29" s="1717"/>
      <c r="I29" s="1717"/>
      <c r="J29" s="1717"/>
      <c r="K29" s="1717"/>
      <c r="L29" s="1717"/>
      <c r="M29" s="1717"/>
      <c r="N29" s="1717"/>
      <c r="O29" s="1717"/>
      <c r="P29" s="2007"/>
    </row>
    <row r="30" spans="1:16" s="9" customFormat="1" ht="16.5" customHeight="1">
      <c r="A30" s="2012"/>
      <c r="B30" s="1716"/>
      <c r="C30" s="1717"/>
      <c r="D30" s="1717"/>
      <c r="E30" s="1717"/>
      <c r="F30" s="1717"/>
      <c r="G30" s="1717"/>
      <c r="H30" s="1717"/>
      <c r="I30" s="1717"/>
      <c r="J30" s="1717"/>
      <c r="K30" s="1717"/>
      <c r="L30" s="1717"/>
      <c r="M30" s="1717"/>
      <c r="N30" s="1717"/>
      <c r="O30" s="1717"/>
      <c r="P30" s="2007"/>
    </row>
    <row r="31" spans="1:16" s="9" customFormat="1" ht="16.5" customHeight="1">
      <c r="A31" s="2012"/>
      <c r="B31" s="1716"/>
      <c r="C31" s="1717"/>
      <c r="D31" s="1717"/>
      <c r="E31" s="1717"/>
      <c r="F31" s="1717"/>
      <c r="G31" s="1717"/>
      <c r="H31" s="1717"/>
      <c r="I31" s="1717"/>
      <c r="J31" s="1717"/>
      <c r="K31" s="1717"/>
      <c r="L31" s="1717"/>
      <c r="M31" s="1717"/>
      <c r="N31" s="1717"/>
      <c r="O31" s="1717"/>
      <c r="P31" s="2007"/>
    </row>
    <row r="32" spans="1:16" s="9" customFormat="1" ht="16.5" customHeight="1">
      <c r="A32" s="2012"/>
      <c r="B32" s="1716"/>
      <c r="C32" s="1717"/>
      <c r="D32" s="1717"/>
      <c r="E32" s="1717"/>
      <c r="F32" s="1717"/>
      <c r="G32" s="1717"/>
      <c r="H32" s="1717"/>
      <c r="I32" s="1717"/>
      <c r="J32" s="1717"/>
      <c r="K32" s="1717"/>
      <c r="L32" s="1717"/>
      <c r="M32" s="1717"/>
      <c r="N32" s="1717"/>
      <c r="O32" s="1717"/>
      <c r="P32" s="2007"/>
    </row>
    <row r="33" spans="1:16" s="9" customFormat="1" ht="16.5" customHeight="1">
      <c r="A33" s="2012"/>
      <c r="B33" s="1716"/>
      <c r="C33" s="1717"/>
      <c r="D33" s="1717"/>
      <c r="E33" s="1717"/>
      <c r="F33" s="1717"/>
      <c r="G33" s="1717"/>
      <c r="H33" s="1717"/>
      <c r="I33" s="1717"/>
      <c r="J33" s="1717"/>
      <c r="K33" s="1717"/>
      <c r="L33" s="1717"/>
      <c r="M33" s="1717"/>
      <c r="N33" s="1717"/>
      <c r="O33" s="1717"/>
      <c r="P33" s="2007"/>
    </row>
    <row r="34" spans="1:16" s="9" customFormat="1" ht="16.5" customHeight="1">
      <c r="A34" s="2012"/>
      <c r="B34" s="1716"/>
      <c r="C34" s="1717"/>
      <c r="D34" s="1717"/>
      <c r="E34" s="1717"/>
      <c r="F34" s="1717"/>
      <c r="G34" s="1717"/>
      <c r="H34" s="1717"/>
      <c r="I34" s="1717"/>
      <c r="J34" s="1717"/>
      <c r="K34" s="1717"/>
      <c r="L34" s="1717"/>
      <c r="M34" s="1717"/>
      <c r="N34" s="1717"/>
      <c r="O34" s="1717"/>
      <c r="P34" s="2007"/>
    </row>
    <row r="35" spans="1:16" s="9" customFormat="1" ht="16.5" customHeight="1">
      <c r="A35" s="2012"/>
      <c r="B35" s="1716"/>
      <c r="C35" s="1717"/>
      <c r="D35" s="1717"/>
      <c r="E35" s="1717"/>
      <c r="F35" s="1717"/>
      <c r="G35" s="1717"/>
      <c r="H35" s="1717"/>
      <c r="I35" s="1717"/>
      <c r="J35" s="1717"/>
      <c r="K35" s="1717"/>
      <c r="L35" s="1717"/>
      <c r="M35" s="1717"/>
      <c r="N35" s="1717"/>
      <c r="O35" s="1717"/>
      <c r="P35" s="2007"/>
    </row>
    <row r="36" spans="1:16" s="9" customFormat="1" ht="16.5" customHeight="1">
      <c r="A36" s="2012"/>
      <c r="B36" s="1716"/>
      <c r="C36" s="1717"/>
      <c r="D36" s="1717"/>
      <c r="E36" s="1717"/>
      <c r="F36" s="1717"/>
      <c r="G36" s="1717"/>
      <c r="H36" s="1717"/>
      <c r="I36" s="1717"/>
      <c r="J36" s="1717"/>
      <c r="K36" s="1717"/>
      <c r="L36" s="1717"/>
      <c r="M36" s="1717"/>
      <c r="N36" s="1717"/>
      <c r="O36" s="1717"/>
      <c r="P36" s="2007"/>
    </row>
    <row r="37" spans="1:16" s="9" customFormat="1" ht="16.5" customHeight="1">
      <c r="A37" s="2012"/>
      <c r="B37" s="1716"/>
      <c r="C37" s="1717"/>
      <c r="D37" s="1717"/>
      <c r="E37" s="1717"/>
      <c r="F37" s="1717"/>
      <c r="G37" s="1717"/>
      <c r="H37" s="1717"/>
      <c r="I37" s="1717"/>
      <c r="J37" s="1717"/>
      <c r="K37" s="1717"/>
      <c r="L37" s="1717"/>
      <c r="M37" s="1717"/>
      <c r="N37" s="1717"/>
      <c r="O37" s="1717"/>
      <c r="P37" s="2007"/>
    </row>
    <row r="38" spans="1:16" s="9" customFormat="1" ht="16.5" customHeight="1">
      <c r="A38" s="2012"/>
      <c r="B38" s="1716"/>
      <c r="C38" s="1717"/>
      <c r="D38" s="1717"/>
      <c r="E38" s="1717"/>
      <c r="F38" s="1717"/>
      <c r="G38" s="1717"/>
      <c r="H38" s="1717"/>
      <c r="I38" s="1717"/>
      <c r="J38" s="1717"/>
      <c r="K38" s="1717"/>
      <c r="L38" s="1717"/>
      <c r="M38" s="1717"/>
      <c r="N38" s="1717"/>
      <c r="O38" s="1717"/>
      <c r="P38" s="2007"/>
    </row>
    <row r="39" spans="1:16" s="9" customFormat="1" ht="16.5" customHeight="1">
      <c r="A39" s="2012"/>
      <c r="B39" s="1716"/>
      <c r="C39" s="1717"/>
      <c r="D39" s="1717"/>
      <c r="E39" s="1717"/>
      <c r="F39" s="1717"/>
      <c r="G39" s="1717"/>
      <c r="H39" s="1717"/>
      <c r="I39" s="1717"/>
      <c r="J39" s="1717"/>
      <c r="K39" s="1717"/>
      <c r="L39" s="1717"/>
      <c r="M39" s="1717"/>
      <c r="N39" s="1717"/>
      <c r="O39" s="1717"/>
      <c r="P39" s="2007"/>
    </row>
    <row r="40" spans="1:16" s="9" customFormat="1" ht="16.5" customHeight="1">
      <c r="A40" s="2012"/>
      <c r="B40" s="1716"/>
      <c r="C40" s="1717"/>
      <c r="D40" s="1717"/>
      <c r="E40" s="1717"/>
      <c r="F40" s="1717"/>
      <c r="G40" s="1717"/>
      <c r="H40" s="1717"/>
      <c r="I40" s="1717"/>
      <c r="J40" s="1717"/>
      <c r="K40" s="1717"/>
      <c r="L40" s="1717"/>
      <c r="M40" s="1717"/>
      <c r="N40" s="1717"/>
      <c r="O40" s="1717"/>
      <c r="P40" s="2007"/>
    </row>
    <row r="41" spans="1:16" s="9" customFormat="1" ht="16.5" customHeight="1">
      <c r="A41" s="2012"/>
      <c r="B41" s="1716"/>
      <c r="C41" s="1717"/>
      <c r="D41" s="1717"/>
      <c r="E41" s="1717"/>
      <c r="F41" s="1717"/>
      <c r="G41" s="1717"/>
      <c r="H41" s="1717"/>
      <c r="I41" s="1717"/>
      <c r="J41" s="1717"/>
      <c r="K41" s="1717"/>
      <c r="L41" s="1717"/>
      <c r="M41" s="1717"/>
      <c r="N41" s="1717"/>
      <c r="O41" s="1717"/>
      <c r="P41" s="2007"/>
    </row>
    <row r="42" spans="1:16" s="9" customFormat="1" ht="16.5" customHeight="1">
      <c r="A42" s="2012"/>
      <c r="B42" s="1716"/>
      <c r="C42" s="1717"/>
      <c r="D42" s="1717"/>
      <c r="E42" s="1717"/>
      <c r="F42" s="1717"/>
      <c r="G42" s="1717"/>
      <c r="H42" s="1717"/>
      <c r="I42" s="1717"/>
      <c r="J42" s="1717"/>
      <c r="K42" s="1717"/>
      <c r="L42" s="1717"/>
      <c r="M42" s="1717"/>
      <c r="N42" s="1717"/>
      <c r="O42" s="1717"/>
      <c r="P42" s="2007"/>
    </row>
    <row r="43" spans="1:16" s="9" customFormat="1" ht="16.5" customHeight="1">
      <c r="A43" s="2012"/>
      <c r="B43" s="1716"/>
      <c r="C43" s="1717"/>
      <c r="D43" s="1717"/>
      <c r="E43" s="1717"/>
      <c r="F43" s="1717"/>
      <c r="G43" s="1717"/>
      <c r="H43" s="1717"/>
      <c r="I43" s="1717"/>
      <c r="J43" s="1717"/>
      <c r="K43" s="1717"/>
      <c r="L43" s="1717"/>
      <c r="M43" s="1717"/>
      <c r="N43" s="1717"/>
      <c r="O43" s="1717"/>
      <c r="P43" s="2007"/>
    </row>
    <row r="44" spans="1:16" s="9" customFormat="1" ht="16.5" customHeight="1">
      <c r="A44" s="2012"/>
      <c r="B44" s="1716"/>
      <c r="C44" s="1717"/>
      <c r="D44" s="1717"/>
      <c r="E44" s="1717"/>
      <c r="F44" s="1717"/>
      <c r="G44" s="1717"/>
      <c r="H44" s="1717"/>
      <c r="I44" s="1717"/>
      <c r="J44" s="1717"/>
      <c r="K44" s="1717"/>
      <c r="L44" s="1717"/>
      <c r="M44" s="1717"/>
      <c r="N44" s="1717"/>
      <c r="O44" s="1717"/>
      <c r="P44" s="2007"/>
    </row>
    <row r="45" spans="1:16" s="9" customFormat="1" ht="16.5" customHeight="1">
      <c r="A45" s="2012"/>
      <c r="B45" s="1716"/>
      <c r="C45" s="1717"/>
      <c r="D45" s="1717"/>
      <c r="E45" s="1717"/>
      <c r="F45" s="1717"/>
      <c r="G45" s="1717"/>
      <c r="H45" s="1717"/>
      <c r="I45" s="1717"/>
      <c r="J45" s="1717"/>
      <c r="K45" s="1717"/>
      <c r="L45" s="1717"/>
      <c r="M45" s="1717"/>
      <c r="N45" s="1717"/>
      <c r="O45" s="1717"/>
      <c r="P45" s="2007"/>
    </row>
    <row r="46" spans="1:16" s="9" customFormat="1" ht="16.5" customHeight="1">
      <c r="A46" s="2012"/>
      <c r="B46" s="1716"/>
      <c r="C46" s="1717"/>
      <c r="D46" s="1717"/>
      <c r="E46" s="1717"/>
      <c r="F46" s="1717"/>
      <c r="G46" s="1717"/>
      <c r="H46" s="1717"/>
      <c r="I46" s="1717"/>
      <c r="J46" s="1717"/>
      <c r="K46" s="1717"/>
      <c r="L46" s="1717"/>
      <c r="M46" s="1717"/>
      <c r="N46" s="1717"/>
      <c r="O46" s="1717"/>
      <c r="P46" s="2007"/>
    </row>
    <row r="47" spans="1:16" ht="16.5" customHeight="1" thickBot="1">
      <c r="A47" s="2012"/>
      <c r="B47" s="2013"/>
      <c r="C47" s="2014"/>
      <c r="D47" s="2014"/>
      <c r="E47" s="2014"/>
      <c r="F47" s="2014"/>
      <c r="G47" s="2014"/>
      <c r="H47" s="2014"/>
      <c r="I47" s="2014"/>
      <c r="J47" s="2014"/>
      <c r="K47" s="2014"/>
      <c r="L47" s="2014"/>
      <c r="M47" s="2014"/>
      <c r="N47" s="2014"/>
      <c r="O47" s="2014"/>
      <c r="P47" s="2015"/>
    </row>
    <row r="48" spans="1:16" ht="16.5" customHeight="1" thickTop="1"/>
  </sheetData>
  <mergeCells count="79">
    <mergeCell ref="C1:F1"/>
    <mergeCell ref="E15:G15"/>
    <mergeCell ref="H15:I15"/>
    <mergeCell ref="M15:N15"/>
    <mergeCell ref="C15:D15"/>
    <mergeCell ref="H6:I7"/>
    <mergeCell ref="H8:I8"/>
    <mergeCell ref="C7:D7"/>
    <mergeCell ref="C8:D8"/>
    <mergeCell ref="C6:D6"/>
    <mergeCell ref="H9:I9"/>
    <mergeCell ref="H10:I10"/>
    <mergeCell ref="H11:I11"/>
    <mergeCell ref="H12:I12"/>
    <mergeCell ref="E11:G11"/>
    <mergeCell ref="C9:D9"/>
    <mergeCell ref="A2:A47"/>
    <mergeCell ref="B47:P47"/>
    <mergeCell ref="B5:P5"/>
    <mergeCell ref="B2:P2"/>
    <mergeCell ref="B3:P3"/>
    <mergeCell ref="B4:P4"/>
    <mergeCell ref="B43:P43"/>
    <mergeCell ref="B44:P44"/>
    <mergeCell ref="B45:P45"/>
    <mergeCell ref="B46:P46"/>
    <mergeCell ref="B39:P39"/>
    <mergeCell ref="B40:P40"/>
    <mergeCell ref="B41:P41"/>
    <mergeCell ref="B42:P42"/>
    <mergeCell ref="B35:P35"/>
    <mergeCell ref="B36:P36"/>
    <mergeCell ref="B37:P37"/>
    <mergeCell ref="B38:P38"/>
    <mergeCell ref="B33:P33"/>
    <mergeCell ref="B34:P34"/>
    <mergeCell ref="B27:P27"/>
    <mergeCell ref="B28:P28"/>
    <mergeCell ref="B29:P29"/>
    <mergeCell ref="B30:P30"/>
    <mergeCell ref="B31:P31"/>
    <mergeCell ref="B23:P23"/>
    <mergeCell ref="B24:P24"/>
    <mergeCell ref="B25:P25"/>
    <mergeCell ref="B32:P32"/>
    <mergeCell ref="H13:I13"/>
    <mergeCell ref="H14:I14"/>
    <mergeCell ref="B26:P26"/>
    <mergeCell ref="B19:P19"/>
    <mergeCell ref="B20:P20"/>
    <mergeCell ref="B21:P21"/>
    <mergeCell ref="B22:P22"/>
    <mergeCell ref="B16:P16"/>
    <mergeCell ref="B17:P17"/>
    <mergeCell ref="B18:P18"/>
    <mergeCell ref="C13:D13"/>
    <mergeCell ref="C14:D14"/>
    <mergeCell ref="E13:G13"/>
    <mergeCell ref="M13:N13"/>
    <mergeCell ref="M14:N14"/>
    <mergeCell ref="E14:G14"/>
    <mergeCell ref="C10:D10"/>
    <mergeCell ref="C11:D11"/>
    <mergeCell ref="C12:D12"/>
    <mergeCell ref="B6:B8"/>
    <mergeCell ref="E10:G10"/>
    <mergeCell ref="E9:G9"/>
    <mergeCell ref="E12:G12"/>
    <mergeCell ref="P6:P7"/>
    <mergeCell ref="M7:N7"/>
    <mergeCell ref="M8:N8"/>
    <mergeCell ref="L6:N6"/>
    <mergeCell ref="E6:G7"/>
    <mergeCell ref="E8:G8"/>
    <mergeCell ref="M9:N9"/>
    <mergeCell ref="M10:N10"/>
    <mergeCell ref="M11:N11"/>
    <mergeCell ref="M12:N12"/>
    <mergeCell ref="O6:O7"/>
  </mergeCells>
  <phoneticPr fontId="0" type="noConversion"/>
  <printOptions horizontalCentered="1" verticalCentered="1"/>
  <pageMargins left="0.25" right="0.25" top="0.25" bottom="0.3" header="0" footer="0.25"/>
  <pageSetup scale="63" orientation="landscape" r:id="rId1"/>
  <headerFooter alignWithMargins="0">
    <oddFooter>&amp;C&amp;"Times New Roman,Regular"F-9a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B1:H60"/>
  <sheetViews>
    <sheetView showGridLines="0" showOutlineSymbols="0" zoomScale="115" zoomScaleNormal="115" workbookViewId="0">
      <selection activeCell="D10" sqref="D10"/>
    </sheetView>
  </sheetViews>
  <sheetFormatPr defaultColWidth="9.6640625" defaultRowHeight="16.5" customHeight="1"/>
  <cols>
    <col min="1" max="1" width="4.21875" style="2" customWidth="1"/>
    <col min="2" max="2" width="9.6640625" style="2" customWidth="1"/>
    <col min="3" max="3" width="48.21875" style="2" customWidth="1"/>
    <col min="4" max="4" width="18.77734375" style="63" customWidth="1"/>
    <col min="5" max="5" width="17.5546875" style="63" customWidth="1"/>
    <col min="6" max="6" width="2.5546875" style="2" customWidth="1"/>
    <col min="7" max="16384" width="9.6640625" style="2"/>
  </cols>
  <sheetData>
    <row r="1" spans="2:8" s="9" customFormat="1" ht="16.5" customHeight="1" thickBot="1">
      <c r="B1" s="9" t="s">
        <v>958</v>
      </c>
      <c r="C1" s="9" t="str">
        <f>+'E-2'!C1:D1</f>
        <v>Southwest Harbor Water &amp; Sewer District</v>
      </c>
      <c r="D1" s="189" t="s">
        <v>959</v>
      </c>
      <c r="E1" s="547">
        <f>+'E-2'!F1</f>
        <v>43100</v>
      </c>
      <c r="G1" s="504"/>
      <c r="H1" s="504"/>
    </row>
    <row r="2" spans="2:8" ht="16.5" customHeight="1" thickTop="1">
      <c r="B2" s="2035" t="s">
        <v>134</v>
      </c>
      <c r="C2" s="2036"/>
      <c r="D2" s="2036"/>
      <c r="E2" s="2037"/>
      <c r="F2" s="28"/>
    </row>
    <row r="3" spans="2:8" ht="16.5" customHeight="1" thickBot="1">
      <c r="B3" s="2038" t="s">
        <v>135</v>
      </c>
      <c r="C3" s="2039"/>
      <c r="D3" s="2039"/>
      <c r="E3" s="2040"/>
      <c r="F3" s="28"/>
    </row>
    <row r="4" spans="2:8" s="9" customFormat="1" ht="14.25" customHeight="1" thickTop="1">
      <c r="B4" s="1920" t="s">
        <v>960</v>
      </c>
      <c r="C4" s="696"/>
      <c r="D4" s="697"/>
      <c r="E4" s="656"/>
      <c r="F4" s="24"/>
    </row>
    <row r="5" spans="2:8" s="9" customFormat="1" ht="15.75" customHeight="1">
      <c r="B5" s="1921"/>
      <c r="C5" s="1936" t="s">
        <v>133</v>
      </c>
      <c r="D5" s="1938"/>
      <c r="E5" s="659" t="s">
        <v>49</v>
      </c>
      <c r="F5" s="24"/>
    </row>
    <row r="6" spans="2:8" s="9" customFormat="1" ht="16.5" customHeight="1" thickBot="1">
      <c r="B6" s="1922"/>
      <c r="C6" s="1939" t="s">
        <v>1029</v>
      </c>
      <c r="D6" s="1941"/>
      <c r="E6" s="662" t="s">
        <v>1030</v>
      </c>
      <c r="F6" s="24"/>
    </row>
    <row r="7" spans="2:8" s="9" customFormat="1" ht="16.5" customHeight="1">
      <c r="B7" s="624">
        <v>1</v>
      </c>
      <c r="C7" s="780" t="s">
        <v>136</v>
      </c>
      <c r="D7" s="781"/>
      <c r="E7" s="782"/>
      <c r="F7" s="24"/>
    </row>
    <row r="8" spans="2:8" s="9" customFormat="1" ht="16.5" customHeight="1">
      <c r="B8" s="624">
        <v>2</v>
      </c>
      <c r="C8" s="702"/>
      <c r="D8" s="784"/>
      <c r="E8" s="626"/>
      <c r="F8" s="24"/>
    </row>
    <row r="9" spans="2:8" s="9" customFormat="1" ht="16.5" customHeight="1" thickBot="1">
      <c r="B9" s="624">
        <v>3</v>
      </c>
      <c r="C9" s="702" t="s">
        <v>137</v>
      </c>
      <c r="D9" s="793"/>
      <c r="E9" s="797"/>
      <c r="F9" s="24"/>
    </row>
    <row r="10" spans="2:8" s="9" customFormat="1" ht="16.5" customHeight="1">
      <c r="B10" s="624">
        <v>4</v>
      </c>
      <c r="C10" s="694" t="s">
        <v>138</v>
      </c>
      <c r="D10" s="631">
        <v>54992.78</v>
      </c>
      <c r="E10" s="643"/>
      <c r="F10" s="24"/>
    </row>
    <row r="11" spans="2:8" s="9" customFormat="1" ht="16.5" customHeight="1">
      <c r="B11" s="624">
        <v>5</v>
      </c>
      <c r="C11" s="669" t="s">
        <v>29</v>
      </c>
      <c r="D11" s="688"/>
      <c r="E11" s="643"/>
      <c r="F11" s="24"/>
    </row>
    <row r="12" spans="2:8" s="9" customFormat="1" ht="16.5" customHeight="1">
      <c r="B12" s="624">
        <v>6</v>
      </c>
      <c r="C12" s="783"/>
      <c r="D12" s="798"/>
      <c r="E12" s="643"/>
      <c r="F12" s="24"/>
    </row>
    <row r="13" spans="2:8" s="9" customFormat="1" ht="16.5" customHeight="1">
      <c r="B13" s="624">
        <v>7</v>
      </c>
      <c r="C13" s="704" t="s">
        <v>139</v>
      </c>
      <c r="D13" s="799"/>
      <c r="E13" s="800">
        <f>+D11+D10</f>
        <v>54992.78</v>
      </c>
      <c r="F13" s="24"/>
    </row>
    <row r="14" spans="2:8" s="9" customFormat="1" ht="16.5" customHeight="1">
      <c r="B14" s="624">
        <v>8</v>
      </c>
      <c r="C14" s="702"/>
      <c r="D14" s="801"/>
      <c r="E14" s="639"/>
      <c r="F14" s="24"/>
    </row>
    <row r="15" spans="2:8" s="9" customFormat="1" ht="16.5" customHeight="1">
      <c r="B15" s="692">
        <v>9</v>
      </c>
      <c r="C15" s="785" t="s">
        <v>140</v>
      </c>
      <c r="D15" s="802"/>
      <c r="E15" s="643"/>
      <c r="F15" s="29"/>
    </row>
    <row r="16" spans="2:8" s="9" customFormat="1" ht="16.5" customHeight="1" thickBot="1">
      <c r="B16" s="624">
        <v>10</v>
      </c>
      <c r="C16" s="786"/>
      <c r="D16" s="802"/>
      <c r="E16" s="643"/>
      <c r="F16" s="24"/>
    </row>
    <row r="17" spans="2:6" s="9" customFormat="1" ht="16.5" customHeight="1">
      <c r="B17" s="624">
        <v>11</v>
      </c>
      <c r="C17" s="806" t="s">
        <v>141</v>
      </c>
      <c r="D17" s="1233">
        <v>35958</v>
      </c>
      <c r="E17" s="643"/>
      <c r="F17" s="24"/>
    </row>
    <row r="18" spans="2:6" s="9" customFormat="1" ht="16.5" customHeight="1">
      <c r="B18" s="624">
        <v>12</v>
      </c>
      <c r="C18" s="807"/>
      <c r="D18" s="680"/>
      <c r="E18" s="643"/>
      <c r="F18" s="24"/>
    </row>
    <row r="19" spans="2:6" s="9" customFormat="1" ht="16.5" customHeight="1">
      <c r="B19" s="624">
        <v>13</v>
      </c>
      <c r="C19" s="807"/>
      <c r="D19" s="680"/>
      <c r="E19" s="643"/>
      <c r="F19" s="24"/>
    </row>
    <row r="20" spans="2:6" s="9" customFormat="1" ht="16.5" customHeight="1">
      <c r="B20" s="624">
        <v>14</v>
      </c>
      <c r="C20" s="786"/>
      <c r="D20" s="802"/>
      <c r="E20" s="643"/>
      <c r="F20" s="24"/>
    </row>
    <row r="21" spans="2:6" s="9" customFormat="1" ht="16.5" customHeight="1">
      <c r="B21" s="624">
        <v>15</v>
      </c>
      <c r="C21" s="787" t="s">
        <v>142</v>
      </c>
      <c r="D21" s="803"/>
      <c r="E21" s="650">
        <f>SUM(D17:D19)</f>
        <v>35958</v>
      </c>
      <c r="F21" s="24"/>
    </row>
    <row r="22" spans="2:6" s="9" customFormat="1" ht="16.5" customHeight="1">
      <c r="B22" s="624">
        <v>16</v>
      </c>
      <c r="C22" s="783"/>
      <c r="D22" s="798"/>
      <c r="E22" s="643"/>
      <c r="F22" s="24"/>
    </row>
    <row r="23" spans="2:6" s="9" customFormat="1" ht="16.5" customHeight="1">
      <c r="B23" s="624">
        <v>17</v>
      </c>
      <c r="C23" s="785" t="s">
        <v>143</v>
      </c>
      <c r="D23" s="801"/>
      <c r="E23" s="639"/>
      <c r="F23" s="24"/>
    </row>
    <row r="24" spans="2:6" s="9" customFormat="1" ht="16.5" customHeight="1" thickBot="1">
      <c r="B24" s="624">
        <v>18</v>
      </c>
      <c r="C24" s="786"/>
      <c r="D24" s="802"/>
      <c r="E24" s="643"/>
      <c r="F24" s="24"/>
    </row>
    <row r="25" spans="2:6" s="9" customFormat="1" ht="16.5" customHeight="1">
      <c r="B25" s="624">
        <v>19</v>
      </c>
      <c r="C25" s="806"/>
      <c r="D25" s="723"/>
      <c r="E25" s="639"/>
      <c r="F25" s="24"/>
    </row>
    <row r="26" spans="2:6" s="9" customFormat="1" ht="16.5" customHeight="1">
      <c r="B26" s="624">
        <v>20</v>
      </c>
      <c r="C26" s="807"/>
      <c r="D26" s="688"/>
      <c r="E26" s="643"/>
      <c r="F26" s="24"/>
    </row>
    <row r="27" spans="2:6" s="9" customFormat="1" ht="16.5" customHeight="1">
      <c r="B27" s="624">
        <v>21</v>
      </c>
      <c r="C27" s="807"/>
      <c r="D27" s="633"/>
      <c r="E27" s="639"/>
      <c r="F27" s="24"/>
    </row>
    <row r="28" spans="2:6" s="9" customFormat="1" ht="16.5" customHeight="1">
      <c r="B28" s="624">
        <v>22</v>
      </c>
      <c r="C28" s="807"/>
      <c r="D28" s="688"/>
      <c r="E28" s="643"/>
      <c r="F28" s="24"/>
    </row>
    <row r="29" spans="2:6" s="9" customFormat="1" ht="16.5" customHeight="1">
      <c r="B29" s="624">
        <v>23</v>
      </c>
      <c r="C29" s="783"/>
      <c r="D29" s="804"/>
      <c r="E29" s="639"/>
      <c r="F29" s="24"/>
    </row>
    <row r="30" spans="2:6" s="9" customFormat="1" ht="16.5" customHeight="1">
      <c r="B30" s="624">
        <v>24</v>
      </c>
      <c r="C30" s="704" t="s">
        <v>144</v>
      </c>
      <c r="D30" s="799"/>
      <c r="E30" s="800">
        <f>SUM(D25:D28)</f>
        <v>0</v>
      </c>
      <c r="F30" s="24"/>
    </row>
    <row r="31" spans="2:6" s="9" customFormat="1" ht="16.5" customHeight="1">
      <c r="B31" s="624">
        <v>25</v>
      </c>
      <c r="C31" s="783"/>
      <c r="D31" s="804"/>
      <c r="E31" s="639"/>
      <c r="F31" s="24"/>
    </row>
    <row r="32" spans="2:6" s="9" customFormat="1" ht="16.5" customHeight="1">
      <c r="B32" s="624">
        <v>26</v>
      </c>
      <c r="C32" s="704" t="s">
        <v>145</v>
      </c>
      <c r="D32" s="799"/>
      <c r="E32" s="800">
        <f>+E30+E21+E13</f>
        <v>90950.78</v>
      </c>
      <c r="F32" s="24"/>
    </row>
    <row r="33" spans="2:6" s="9" customFormat="1" ht="16.5" customHeight="1">
      <c r="B33" s="624">
        <v>27</v>
      </c>
      <c r="C33" s="789"/>
      <c r="D33" s="801"/>
      <c r="E33" s="639"/>
      <c r="F33" s="24"/>
    </row>
    <row r="34" spans="2:6" s="9" customFormat="1" ht="16.5" customHeight="1">
      <c r="B34" s="624">
        <v>28</v>
      </c>
      <c r="C34" s="790" t="s">
        <v>146</v>
      </c>
      <c r="D34" s="802"/>
      <c r="E34" s="643"/>
      <c r="F34" s="24"/>
    </row>
    <row r="35" spans="2:6" s="9" customFormat="1" ht="16.5" customHeight="1">
      <c r="B35" s="624">
        <v>29</v>
      </c>
      <c r="C35" s="702"/>
      <c r="D35" s="801"/>
      <c r="E35" s="808"/>
      <c r="F35" s="24"/>
    </row>
    <row r="36" spans="2:6" s="9" customFormat="1" ht="16.5" customHeight="1" thickBot="1">
      <c r="B36" s="624">
        <v>30</v>
      </c>
      <c r="C36" s="704" t="s">
        <v>147</v>
      </c>
      <c r="D36" s="810"/>
      <c r="E36" s="639"/>
      <c r="F36" s="24"/>
    </row>
    <row r="37" spans="2:6" s="9" customFormat="1" ht="16.5" customHeight="1">
      <c r="B37" s="624">
        <v>31</v>
      </c>
      <c r="C37" s="791" t="s">
        <v>148</v>
      </c>
      <c r="D37" s="645">
        <v>8916.75</v>
      </c>
      <c r="E37" s="639"/>
      <c r="F37" s="24"/>
    </row>
    <row r="38" spans="2:6" s="9" customFormat="1" ht="16.5" customHeight="1">
      <c r="B38" s="624">
        <v>32</v>
      </c>
      <c r="C38" s="791" t="s">
        <v>149</v>
      </c>
      <c r="D38" s="633"/>
      <c r="E38" s="639"/>
      <c r="F38" s="24"/>
    </row>
    <row r="39" spans="2:6" s="9" customFormat="1" ht="16.5" customHeight="1">
      <c r="B39" s="624">
        <v>33</v>
      </c>
      <c r="C39" s="791" t="s">
        <v>150</v>
      </c>
      <c r="D39" s="633"/>
      <c r="E39" s="639"/>
      <c r="F39" s="24"/>
    </row>
    <row r="40" spans="2:6" s="9" customFormat="1" ht="16.5" customHeight="1">
      <c r="B40" s="624">
        <v>34</v>
      </c>
      <c r="C40" s="791" t="s">
        <v>151</v>
      </c>
      <c r="D40" s="633"/>
      <c r="E40" s="639"/>
      <c r="F40" s="24"/>
    </row>
    <row r="41" spans="2:6" s="9" customFormat="1" ht="16.5" customHeight="1">
      <c r="B41" s="624">
        <v>35</v>
      </c>
      <c r="C41" s="791"/>
      <c r="D41" s="633"/>
      <c r="E41" s="639"/>
      <c r="F41" s="24"/>
    </row>
    <row r="42" spans="2:6" s="9" customFormat="1" ht="16.5" customHeight="1">
      <c r="B42" s="624">
        <v>36</v>
      </c>
      <c r="C42" s="788" t="s">
        <v>152</v>
      </c>
      <c r="D42" s="813"/>
      <c r="E42" s="643">
        <f>SUM(D37:D41)</f>
        <v>8916.75</v>
      </c>
      <c r="F42" s="24"/>
    </row>
    <row r="43" spans="2:6" s="9" customFormat="1" ht="16.5" customHeight="1">
      <c r="B43" s="624">
        <v>37</v>
      </c>
      <c r="C43" s="783" t="s">
        <v>153</v>
      </c>
      <c r="D43" s="809"/>
      <c r="E43" s="643"/>
      <c r="F43" s="88"/>
    </row>
    <row r="44" spans="2:6" s="9" customFormat="1" ht="16.5" customHeight="1">
      <c r="B44" s="624">
        <v>38</v>
      </c>
      <c r="C44" s="704" t="s">
        <v>154</v>
      </c>
      <c r="D44" s="645"/>
      <c r="E44" s="639"/>
    </row>
    <row r="45" spans="2:6" s="9" customFormat="1" ht="16.5" customHeight="1">
      <c r="B45" s="624">
        <v>39</v>
      </c>
      <c r="C45" s="791" t="s">
        <v>155</v>
      </c>
      <c r="D45" s="633"/>
      <c r="E45" s="639"/>
    </row>
    <row r="46" spans="2:6" s="9" customFormat="1" ht="16.5" customHeight="1">
      <c r="B46" s="624">
        <v>40</v>
      </c>
      <c r="C46" s="791"/>
      <c r="D46" s="633"/>
      <c r="E46" s="639"/>
    </row>
    <row r="47" spans="2:6" s="9" customFormat="1" ht="16.5" customHeight="1">
      <c r="B47" s="624">
        <v>41</v>
      </c>
      <c r="C47" s="792"/>
      <c r="D47" s="811"/>
      <c r="E47" s="639"/>
    </row>
    <row r="48" spans="2:6" s="9" customFormat="1" ht="16.5" customHeight="1">
      <c r="B48" s="624">
        <v>42</v>
      </c>
      <c r="C48" s="704" t="s">
        <v>156</v>
      </c>
      <c r="D48" s="812"/>
      <c r="E48" s="639">
        <f>SUM(D44:D46)</f>
        <v>0</v>
      </c>
    </row>
    <row r="49" spans="2:5" s="9" customFormat="1" ht="16.5" customHeight="1">
      <c r="B49" s="624">
        <v>43</v>
      </c>
      <c r="C49" s="792"/>
      <c r="D49" s="801"/>
      <c r="E49" s="639"/>
    </row>
    <row r="50" spans="2:5" s="9" customFormat="1" ht="16.5" customHeight="1">
      <c r="B50" s="624">
        <v>44</v>
      </c>
      <c r="C50" s="704" t="s">
        <v>157</v>
      </c>
      <c r="D50" s="799"/>
      <c r="E50" s="800">
        <f>+E36+E42-E48</f>
        <v>8916.75</v>
      </c>
    </row>
    <row r="51" spans="2:5" s="9" customFormat="1" ht="16.5" customHeight="1">
      <c r="B51" s="624">
        <v>45</v>
      </c>
      <c r="C51" s="702"/>
      <c r="D51" s="801"/>
      <c r="E51" s="639"/>
    </row>
    <row r="52" spans="2:5" s="9" customFormat="1" ht="16.5" customHeight="1" thickBot="1">
      <c r="B52" s="624">
        <v>46</v>
      </c>
      <c r="C52" s="704" t="s">
        <v>158</v>
      </c>
      <c r="D52" s="799"/>
      <c r="E52" s="641">
        <f>+E32-E50</f>
        <v>82034.03</v>
      </c>
    </row>
    <row r="53" spans="2:5" s="9" customFormat="1" ht="16.5" customHeight="1" thickTop="1" thickBot="1">
      <c r="B53" s="621"/>
      <c r="C53" s="708"/>
      <c r="D53" s="793"/>
      <c r="E53" s="672"/>
    </row>
    <row r="54" spans="2:5" s="9" customFormat="1" ht="16.5" customHeight="1">
      <c r="B54" s="2043"/>
      <c r="C54" s="1855"/>
      <c r="D54" s="1855"/>
      <c r="E54" s="1856"/>
    </row>
    <row r="55" spans="2:5" s="9" customFormat="1" ht="16.5" customHeight="1">
      <c r="B55" s="2044"/>
      <c r="C55" s="1849"/>
      <c r="D55" s="1849"/>
      <c r="E55" s="1850"/>
    </row>
    <row r="56" spans="2:5" s="9" customFormat="1" ht="16.5" customHeight="1">
      <c r="B56" s="2044"/>
      <c r="C56" s="1849"/>
      <c r="D56" s="1849"/>
      <c r="E56" s="1850"/>
    </row>
    <row r="57" spans="2:5" s="9" customFormat="1" ht="16.5" customHeight="1">
      <c r="B57" s="2041"/>
      <c r="C57" s="1849"/>
      <c r="D57" s="1849"/>
      <c r="E57" s="1850"/>
    </row>
    <row r="58" spans="2:5" s="9" customFormat="1" ht="16.5" customHeight="1">
      <c r="B58" s="2041"/>
      <c r="C58" s="1849"/>
      <c r="D58" s="1849"/>
      <c r="E58" s="1850"/>
    </row>
    <row r="59" spans="2:5" ht="16.5" customHeight="1" thickBot="1">
      <c r="B59" s="2042"/>
      <c r="C59" s="1852"/>
      <c r="D59" s="1852"/>
      <c r="E59" s="1853"/>
    </row>
    <row r="60" spans="2:5" ht="16.5" customHeight="1" thickTop="1"/>
  </sheetData>
  <mergeCells count="11">
    <mergeCell ref="B58:E58"/>
    <mergeCell ref="B59:E59"/>
    <mergeCell ref="B54:E54"/>
    <mergeCell ref="B55:E55"/>
    <mergeCell ref="B56:E56"/>
    <mergeCell ref="B57:E57"/>
    <mergeCell ref="B2:E2"/>
    <mergeCell ref="B3:E3"/>
    <mergeCell ref="B4:B6"/>
    <mergeCell ref="C5:D5"/>
    <mergeCell ref="C6:D6"/>
  </mergeCells>
  <phoneticPr fontId="0" type="noConversion"/>
  <printOptions horizontalCentered="1" verticalCentered="1"/>
  <pageMargins left="0.25" right="0.25" top="0.25" bottom="0.3" header="0" footer="0.25"/>
  <pageSetup scale="77" orientation="portrait" r:id="rId1"/>
  <headerFooter alignWithMargins="0">
    <oddFooter>&amp;C&amp;"Times New Roman,Regular"F-10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B1:F59"/>
  <sheetViews>
    <sheetView showGridLines="0" showOutlineSymbols="0" zoomScale="87" zoomScaleNormal="87" workbookViewId="0">
      <selection activeCell="E8" sqref="E8"/>
    </sheetView>
  </sheetViews>
  <sheetFormatPr defaultColWidth="9.6640625" defaultRowHeight="16.5" customHeight="1"/>
  <cols>
    <col min="1" max="1" width="4.21875" style="2" customWidth="1"/>
    <col min="2" max="2" width="9.6640625" style="2" customWidth="1"/>
    <col min="3" max="3" width="47.21875" style="2" customWidth="1"/>
    <col min="4" max="4" width="19" style="63" customWidth="1"/>
    <col min="5" max="5" width="16.6640625" style="63" customWidth="1"/>
    <col min="6" max="6" width="2.5546875" style="2" customWidth="1"/>
    <col min="7" max="16384" width="9.6640625" style="2"/>
  </cols>
  <sheetData>
    <row r="1" spans="2:6" s="9" customFormat="1" ht="16.5" customHeight="1" thickBot="1">
      <c r="B1" s="9" t="s">
        <v>958</v>
      </c>
      <c r="C1" s="9" t="str">
        <f>+'E-2'!C1:D1</f>
        <v>Southwest Harbor Water &amp; Sewer District</v>
      </c>
      <c r="D1" s="189" t="s">
        <v>959</v>
      </c>
      <c r="E1" s="547">
        <f>+'E-2'!$F$1</f>
        <v>43100</v>
      </c>
    </row>
    <row r="2" spans="2:6" ht="16.5" customHeight="1" thickTop="1">
      <c r="B2" s="2060" t="s">
        <v>159</v>
      </c>
      <c r="C2" s="2061"/>
      <c r="D2" s="2061"/>
      <c r="E2" s="2062"/>
      <c r="F2" s="28"/>
    </row>
    <row r="3" spans="2:6" ht="16.5" customHeight="1" thickBot="1">
      <c r="B3" s="2063" t="s">
        <v>160</v>
      </c>
      <c r="C3" s="2064"/>
      <c r="D3" s="2064"/>
      <c r="E3" s="2065"/>
      <c r="F3" s="28"/>
    </row>
    <row r="4" spans="2:6" s="9" customFormat="1" ht="16.5" customHeight="1" thickTop="1">
      <c r="B4" s="2056" t="s">
        <v>960</v>
      </c>
      <c r="C4" s="2066"/>
      <c r="D4" s="2067"/>
      <c r="E4" s="286"/>
      <c r="F4" s="24"/>
    </row>
    <row r="5" spans="2:6" s="9" customFormat="1" ht="16.5" customHeight="1">
      <c r="B5" s="2057"/>
      <c r="C5" s="2068" t="s">
        <v>91</v>
      </c>
      <c r="D5" s="2069"/>
      <c r="E5" s="288" t="s">
        <v>49</v>
      </c>
      <c r="F5" s="24"/>
    </row>
    <row r="6" spans="2:6" s="9" customFormat="1" ht="16.5" customHeight="1" thickBot="1">
      <c r="B6" s="2058"/>
      <c r="C6" s="2070" t="s">
        <v>1029</v>
      </c>
      <c r="D6" s="2071"/>
      <c r="E6" s="290" t="s">
        <v>1030</v>
      </c>
      <c r="F6" s="24"/>
    </row>
    <row r="7" spans="2:6" s="9" customFormat="1" ht="16.5" customHeight="1">
      <c r="B7" s="272">
        <v>1</v>
      </c>
      <c r="C7" s="2077" t="s">
        <v>1220</v>
      </c>
      <c r="D7" s="2078"/>
      <c r="E7" s="814">
        <f>94296.49-6383.96</f>
        <v>87912.53</v>
      </c>
      <c r="F7" s="24"/>
    </row>
    <row r="8" spans="2:6" s="9" customFormat="1" ht="16.5" customHeight="1">
      <c r="B8" s="274">
        <v>2</v>
      </c>
      <c r="C8" s="2045"/>
      <c r="D8" s="2046"/>
      <c r="E8" s="815"/>
      <c r="F8" s="24"/>
    </row>
    <row r="9" spans="2:6" s="9" customFormat="1" ht="16.5" customHeight="1">
      <c r="B9" s="274">
        <v>3</v>
      </c>
      <c r="C9" s="2045"/>
      <c r="D9" s="2046"/>
      <c r="E9" s="815"/>
      <c r="F9" s="24"/>
    </row>
    <row r="10" spans="2:6" s="9" customFormat="1" ht="16.5" customHeight="1">
      <c r="B10" s="274">
        <v>4</v>
      </c>
      <c r="C10" s="2045"/>
      <c r="D10" s="2046"/>
      <c r="E10" s="816"/>
      <c r="F10" s="24"/>
    </row>
    <row r="11" spans="2:6" s="9" customFormat="1" ht="16.5" customHeight="1">
      <c r="B11" s="274">
        <v>5</v>
      </c>
      <c r="C11" s="2045"/>
      <c r="D11" s="2046"/>
      <c r="E11" s="816"/>
      <c r="F11" s="24"/>
    </row>
    <row r="12" spans="2:6" s="9" customFormat="1" ht="16.5" customHeight="1">
      <c r="B12" s="274">
        <v>6</v>
      </c>
      <c r="C12" s="2045"/>
      <c r="D12" s="2046"/>
      <c r="E12" s="816"/>
      <c r="F12" s="24"/>
    </row>
    <row r="13" spans="2:6" s="9" customFormat="1" ht="16.5" customHeight="1">
      <c r="B13" s="274">
        <v>7</v>
      </c>
      <c r="C13" s="2045"/>
      <c r="D13" s="2046"/>
      <c r="E13" s="815"/>
      <c r="F13" s="24"/>
    </row>
    <row r="14" spans="2:6" s="9" customFormat="1" ht="16.5" customHeight="1">
      <c r="B14" s="274">
        <v>8</v>
      </c>
      <c r="C14" s="2045"/>
      <c r="D14" s="2046"/>
      <c r="E14" s="815"/>
      <c r="F14" s="24"/>
    </row>
    <row r="15" spans="2:6" s="9" customFormat="1" ht="16.5" customHeight="1">
      <c r="B15" s="281">
        <v>9</v>
      </c>
      <c r="C15" s="2045"/>
      <c r="D15" s="2046"/>
      <c r="E15" s="817"/>
      <c r="F15" s="29"/>
    </row>
    <row r="16" spans="2:6" s="9" customFormat="1" ht="16.5" customHeight="1">
      <c r="B16" s="274">
        <v>10</v>
      </c>
      <c r="C16" s="2074"/>
      <c r="D16" s="2075"/>
      <c r="E16" s="588"/>
      <c r="F16" s="24"/>
    </row>
    <row r="17" spans="2:6" s="9" customFormat="1" ht="16.5" customHeight="1" thickBot="1">
      <c r="B17" s="274">
        <v>11</v>
      </c>
      <c r="C17" s="2072" t="s">
        <v>941</v>
      </c>
      <c r="D17" s="2073"/>
      <c r="E17" s="818">
        <f>SUM(E7:E15)</f>
        <v>87912.53</v>
      </c>
      <c r="F17" s="24"/>
    </row>
    <row r="18" spans="2:6" s="9" customFormat="1" ht="16.5" customHeight="1" thickTop="1" thickBot="1">
      <c r="B18" s="274"/>
      <c r="C18" s="304"/>
      <c r="D18" s="305"/>
      <c r="E18" s="276"/>
      <c r="F18" s="24"/>
    </row>
    <row r="19" spans="2:6" s="9" customFormat="1" ht="16.5" customHeight="1" thickTop="1">
      <c r="B19" s="2050" t="s">
        <v>161</v>
      </c>
      <c r="C19" s="2051"/>
      <c r="D19" s="2051"/>
      <c r="E19" s="2052"/>
      <c r="F19" s="24"/>
    </row>
    <row r="20" spans="2:6" s="9" customFormat="1" ht="16.5" customHeight="1">
      <c r="B20" s="2053"/>
      <c r="C20" s="2054"/>
      <c r="D20" s="2054"/>
      <c r="E20" s="2055"/>
      <c r="F20" s="24"/>
    </row>
    <row r="21" spans="2:6" s="9" customFormat="1" ht="16.5" customHeight="1" thickBot="1">
      <c r="B21" s="2047" t="s">
        <v>162</v>
      </c>
      <c r="C21" s="2048"/>
      <c r="D21" s="2048"/>
      <c r="E21" s="2049"/>
      <c r="F21" s="24"/>
    </row>
    <row r="22" spans="2:6" s="9" customFormat="1" ht="16.5" customHeight="1" thickTop="1">
      <c r="B22" s="2056" t="s">
        <v>960</v>
      </c>
      <c r="C22" s="285"/>
      <c r="D22" s="285" t="s">
        <v>163</v>
      </c>
      <c r="E22" s="286"/>
      <c r="F22" s="24"/>
    </row>
    <row r="23" spans="2:6" s="9" customFormat="1" ht="16.5" customHeight="1">
      <c r="B23" s="2057"/>
      <c r="C23" s="287" t="s">
        <v>91</v>
      </c>
      <c r="D23" s="287" t="s">
        <v>164</v>
      </c>
      <c r="E23" s="288" t="s">
        <v>49</v>
      </c>
      <c r="F23" s="24"/>
    </row>
    <row r="24" spans="2:6" s="9" customFormat="1" ht="16.5" customHeight="1" thickBot="1">
      <c r="B24" s="2058"/>
      <c r="C24" s="289" t="s">
        <v>1029</v>
      </c>
      <c r="D24" s="289" t="s">
        <v>1030</v>
      </c>
      <c r="E24" s="290" t="s">
        <v>1032</v>
      </c>
      <c r="F24" s="24"/>
    </row>
    <row r="25" spans="2:6" s="9" customFormat="1" ht="16.5" customHeight="1">
      <c r="B25" s="272">
        <v>12</v>
      </c>
      <c r="C25" s="819"/>
      <c r="D25" s="828"/>
      <c r="E25" s="814"/>
      <c r="F25" s="24"/>
    </row>
    <row r="26" spans="2:6" s="9" customFormat="1" ht="16.5" customHeight="1">
      <c r="B26" s="274">
        <v>13</v>
      </c>
      <c r="C26" s="820"/>
      <c r="D26" s="829"/>
      <c r="E26" s="815"/>
      <c r="F26" s="24"/>
    </row>
    <row r="27" spans="2:6" s="9" customFormat="1" ht="16.5" customHeight="1">
      <c r="B27" s="274">
        <v>14</v>
      </c>
      <c r="C27" s="821"/>
      <c r="D27" s="829"/>
      <c r="E27" s="815"/>
      <c r="F27" s="24"/>
    </row>
    <row r="28" spans="2:6" s="9" customFormat="1" ht="16.5" customHeight="1">
      <c r="B28" s="274">
        <v>15</v>
      </c>
      <c r="C28" s="822"/>
      <c r="D28" s="829"/>
      <c r="E28" s="815"/>
      <c r="F28" s="24"/>
    </row>
    <row r="29" spans="2:6" s="9" customFormat="1" ht="16.5" customHeight="1">
      <c r="B29" s="274">
        <v>16</v>
      </c>
      <c r="C29" s="822"/>
      <c r="D29" s="830"/>
      <c r="E29" s="816"/>
      <c r="F29" s="24"/>
    </row>
    <row r="30" spans="2:6" s="9" customFormat="1" ht="16.5" customHeight="1">
      <c r="B30" s="274">
        <v>17</v>
      </c>
      <c r="C30" s="821"/>
      <c r="D30" s="829"/>
      <c r="E30" s="815"/>
      <c r="F30" s="24"/>
    </row>
    <row r="31" spans="2:6" s="9" customFormat="1" ht="16.5" customHeight="1">
      <c r="B31" s="274">
        <v>18</v>
      </c>
      <c r="C31" s="821"/>
      <c r="D31" s="829"/>
      <c r="E31" s="815"/>
      <c r="F31" s="24"/>
    </row>
    <row r="32" spans="2:6" s="9" customFormat="1" ht="16.5" customHeight="1">
      <c r="B32" s="274">
        <v>19</v>
      </c>
      <c r="C32" s="821"/>
      <c r="D32" s="829"/>
      <c r="E32" s="815"/>
      <c r="F32" s="24"/>
    </row>
    <row r="33" spans="2:6" s="9" customFormat="1" ht="16.5" customHeight="1">
      <c r="B33" s="274">
        <v>20</v>
      </c>
      <c r="C33" s="821"/>
      <c r="D33" s="829"/>
      <c r="E33" s="826"/>
      <c r="F33" s="24"/>
    </row>
    <row r="34" spans="2:6" s="9" customFormat="1" ht="16.5" customHeight="1">
      <c r="B34" s="274">
        <v>21</v>
      </c>
      <c r="C34" s="306"/>
      <c r="D34" s="824"/>
      <c r="E34" s="827"/>
      <c r="F34" s="24"/>
    </row>
    <row r="35" spans="2:6" s="9" customFormat="1" ht="16.5" customHeight="1" thickBot="1">
      <c r="B35" s="274">
        <v>22</v>
      </c>
      <c r="C35" s="823" t="s">
        <v>941</v>
      </c>
      <c r="D35" s="825"/>
      <c r="E35" s="611">
        <f>SUM(E25:E33)</f>
        <v>0</v>
      </c>
      <c r="F35" s="24"/>
    </row>
    <row r="36" spans="2:6" s="9" customFormat="1" ht="16.5" customHeight="1" thickTop="1" thickBot="1">
      <c r="B36" s="273"/>
      <c r="C36" s="291"/>
      <c r="D36" s="278"/>
      <c r="E36" s="279"/>
    </row>
    <row r="37" spans="2:6" s="9" customFormat="1" ht="16.5" customHeight="1">
      <c r="B37" s="2076"/>
      <c r="C37" s="1837"/>
      <c r="D37" s="1837"/>
      <c r="E37" s="1946"/>
    </row>
    <row r="38" spans="2:6" s="9" customFormat="1" ht="16.5" customHeight="1">
      <c r="B38" s="2059"/>
      <c r="C38" s="1747"/>
      <c r="D38" s="1747"/>
      <c r="E38" s="1748"/>
    </row>
    <row r="39" spans="2:6" s="9" customFormat="1" ht="16.5" customHeight="1">
      <c r="B39" s="2059"/>
      <c r="C39" s="1747"/>
      <c r="D39" s="1747"/>
      <c r="E39" s="1748"/>
    </row>
    <row r="40" spans="2:6" s="9" customFormat="1" ht="16.5" customHeight="1">
      <c r="B40" s="2059"/>
      <c r="C40" s="1747"/>
      <c r="D40" s="1747"/>
      <c r="E40" s="1748"/>
    </row>
    <row r="41" spans="2:6" s="9" customFormat="1" ht="16.5" customHeight="1">
      <c r="B41" s="2059"/>
      <c r="C41" s="1747"/>
      <c r="D41" s="1747"/>
      <c r="E41" s="1748"/>
    </row>
    <row r="42" spans="2:6" s="9" customFormat="1" ht="16.5" customHeight="1">
      <c r="B42" s="2059"/>
      <c r="C42" s="1747"/>
      <c r="D42" s="1747"/>
      <c r="E42" s="1748"/>
    </row>
    <row r="43" spans="2:6" s="9" customFormat="1" ht="16.5" customHeight="1">
      <c r="B43" s="2059"/>
      <c r="C43" s="1747"/>
      <c r="D43" s="1747"/>
      <c r="E43" s="1748"/>
    </row>
    <row r="44" spans="2:6" s="9" customFormat="1" ht="16.5" customHeight="1">
      <c r="B44" s="2059"/>
      <c r="C44" s="1747"/>
      <c r="D44" s="1747"/>
      <c r="E44" s="1748"/>
    </row>
    <row r="45" spans="2:6" s="9" customFormat="1" ht="16.5" customHeight="1">
      <c r="B45" s="2059"/>
      <c r="C45" s="1747"/>
      <c r="D45" s="1747"/>
      <c r="E45" s="1748"/>
    </row>
    <row r="46" spans="2:6" s="9" customFormat="1" ht="16.5" customHeight="1">
      <c r="B46" s="2059"/>
      <c r="C46" s="1747"/>
      <c r="D46" s="1747"/>
      <c r="E46" s="1748"/>
    </row>
    <row r="47" spans="2:6" s="9" customFormat="1" ht="16.5" customHeight="1">
      <c r="B47" s="2059"/>
      <c r="C47" s="1747"/>
      <c r="D47" s="1747"/>
      <c r="E47" s="1748"/>
    </row>
    <row r="48" spans="2:6" s="9" customFormat="1" ht="16.5" customHeight="1">
      <c r="B48" s="2059"/>
      <c r="C48" s="1747"/>
      <c r="D48" s="1747"/>
      <c r="E48" s="1748"/>
    </row>
    <row r="49" spans="2:5" s="9" customFormat="1" ht="16.5" customHeight="1">
      <c r="B49" s="2059"/>
      <c r="C49" s="1747"/>
      <c r="D49" s="1747"/>
      <c r="E49" s="1748"/>
    </row>
    <row r="50" spans="2:5" s="9" customFormat="1" ht="16.5" customHeight="1">
      <c r="B50" s="2059"/>
      <c r="C50" s="1747"/>
      <c r="D50" s="1747"/>
      <c r="E50" s="1748"/>
    </row>
    <row r="51" spans="2:5" s="9" customFormat="1" ht="16.5" customHeight="1">
      <c r="B51" s="2059"/>
      <c r="C51" s="1747"/>
      <c r="D51" s="1747"/>
      <c r="E51" s="1748"/>
    </row>
    <row r="52" spans="2:5" s="9" customFormat="1" ht="16.5" customHeight="1">
      <c r="B52" s="2059"/>
      <c r="C52" s="1747"/>
      <c r="D52" s="1747"/>
      <c r="E52" s="1748"/>
    </row>
    <row r="53" spans="2:5" s="9" customFormat="1" ht="16.5" customHeight="1">
      <c r="B53" s="2059"/>
      <c r="C53" s="1747"/>
      <c r="D53" s="1747"/>
      <c r="E53" s="1748"/>
    </row>
    <row r="54" spans="2:5" s="9" customFormat="1" ht="16.5" customHeight="1">
      <c r="B54" s="2059"/>
      <c r="C54" s="1747"/>
      <c r="D54" s="1747"/>
      <c r="E54" s="1748"/>
    </row>
    <row r="55" spans="2:5" s="9" customFormat="1" ht="16.5" customHeight="1">
      <c r="B55" s="2059"/>
      <c r="C55" s="1747"/>
      <c r="D55" s="1747"/>
      <c r="E55" s="1748"/>
    </row>
    <row r="56" spans="2:5" s="9" customFormat="1" ht="16.5" customHeight="1">
      <c r="B56" s="2059"/>
      <c r="C56" s="1747"/>
      <c r="D56" s="1747"/>
      <c r="E56" s="1748"/>
    </row>
    <row r="57" spans="2:5" s="9" customFormat="1" ht="16.5" customHeight="1">
      <c r="B57" s="2079"/>
      <c r="C57" s="1747"/>
      <c r="D57" s="1747"/>
      <c r="E57" s="1748"/>
    </row>
    <row r="58" spans="2:5" ht="16.5" customHeight="1" thickBot="1">
      <c r="B58" s="2080"/>
      <c r="C58" s="1753"/>
      <c r="D58" s="1753"/>
      <c r="E58" s="1963"/>
    </row>
    <row r="59" spans="2:5" ht="16.5" customHeight="1" thickTop="1"/>
  </sheetData>
  <mergeCells count="42">
    <mergeCell ref="B49:E49"/>
    <mergeCell ref="B50:E50"/>
    <mergeCell ref="B51:E51"/>
    <mergeCell ref="B52:E52"/>
    <mergeCell ref="B45:E45"/>
    <mergeCell ref="B46:E46"/>
    <mergeCell ref="B47:E47"/>
    <mergeCell ref="B48:E48"/>
    <mergeCell ref="B57:E57"/>
    <mergeCell ref="B58:E58"/>
    <mergeCell ref="B53:E53"/>
    <mergeCell ref="B54:E54"/>
    <mergeCell ref="B55:E55"/>
    <mergeCell ref="B56:E56"/>
    <mergeCell ref="B44:E44"/>
    <mergeCell ref="B37:E37"/>
    <mergeCell ref="B38:E38"/>
    <mergeCell ref="B39:E39"/>
    <mergeCell ref="B40:E40"/>
    <mergeCell ref="B41:E41"/>
    <mergeCell ref="B43:E43"/>
    <mergeCell ref="B22:B24"/>
    <mergeCell ref="B42:E42"/>
    <mergeCell ref="B2:E2"/>
    <mergeCell ref="B3:E3"/>
    <mergeCell ref="B4:B6"/>
    <mergeCell ref="C4:D4"/>
    <mergeCell ref="C5:D5"/>
    <mergeCell ref="C6:D6"/>
    <mergeCell ref="C17:D17"/>
    <mergeCell ref="C13:D13"/>
    <mergeCell ref="C14:D14"/>
    <mergeCell ref="C15:D15"/>
    <mergeCell ref="C16:D16"/>
    <mergeCell ref="C8:D8"/>
    <mergeCell ref="C7:D7"/>
    <mergeCell ref="C9:D9"/>
    <mergeCell ref="C10:D10"/>
    <mergeCell ref="C11:D11"/>
    <mergeCell ref="C12:D12"/>
    <mergeCell ref="B21:E21"/>
    <mergeCell ref="B19:E20"/>
  </mergeCells>
  <phoneticPr fontId="0" type="noConversion"/>
  <printOptions horizontalCentered="1" verticalCentered="1"/>
  <pageMargins left="0.25" right="0.25" top="0.25" bottom="0.3" header="0" footer="0.25"/>
  <pageSetup scale="78" orientation="portrait" r:id="rId1"/>
  <headerFooter alignWithMargins="0">
    <oddFooter>&amp;C&amp;"Times New Roman,Regular"F-11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B1:G59"/>
  <sheetViews>
    <sheetView showGridLines="0" showOutlineSymbols="0" zoomScale="87" zoomScaleNormal="87" workbookViewId="0">
      <selection activeCell="F28" sqref="F28"/>
    </sheetView>
  </sheetViews>
  <sheetFormatPr defaultColWidth="9.6640625" defaultRowHeight="16.5" customHeight="1"/>
  <cols>
    <col min="1" max="1" width="4.21875" style="2" customWidth="1"/>
    <col min="2" max="2" width="9.6640625" style="2" customWidth="1"/>
    <col min="3" max="3" width="43.88671875" style="2" bestFit="1" customWidth="1"/>
    <col min="4" max="6" width="16.6640625" style="63" customWidth="1"/>
    <col min="7" max="7" width="2.5546875" style="2" customWidth="1"/>
    <col min="8" max="16384" width="9.6640625" style="2"/>
  </cols>
  <sheetData>
    <row r="1" spans="2:7" s="9" customFormat="1" ht="16.5" customHeight="1" thickBot="1">
      <c r="B1" s="9" t="s">
        <v>958</v>
      </c>
      <c r="C1" s="1703" t="str">
        <f>+'E-2'!C1:D1</f>
        <v>Southwest Harbor Water &amp; Sewer District</v>
      </c>
      <c r="D1" s="1703"/>
      <c r="E1" s="23" t="s">
        <v>959</v>
      </c>
      <c r="F1" s="547">
        <f>+'E-2'!$F$1</f>
        <v>43100</v>
      </c>
    </row>
    <row r="2" spans="2:7" ht="16.5" customHeight="1" thickTop="1">
      <c r="B2" s="2035"/>
      <c r="C2" s="2036"/>
      <c r="D2" s="2036"/>
      <c r="E2" s="2036"/>
      <c r="F2" s="2037"/>
      <c r="G2" s="28"/>
    </row>
    <row r="3" spans="2:7" ht="16.5" customHeight="1">
      <c r="B3" s="2095" t="s">
        <v>165</v>
      </c>
      <c r="C3" s="2096"/>
      <c r="D3" s="2096"/>
      <c r="E3" s="2096"/>
      <c r="F3" s="2097"/>
      <c r="G3" s="28"/>
    </row>
    <row r="4" spans="2:7" ht="16.5" customHeight="1" thickBot="1">
      <c r="B4" s="1975"/>
      <c r="C4" s="1976"/>
      <c r="D4" s="1976"/>
      <c r="E4" s="1976"/>
      <c r="F4" s="1977"/>
      <c r="G4" s="28"/>
    </row>
    <row r="5" spans="2:7" s="9" customFormat="1" ht="16.5" customHeight="1" thickTop="1">
      <c r="B5" s="1920" t="s">
        <v>960</v>
      </c>
      <c r="C5" s="654"/>
      <c r="D5" s="655"/>
      <c r="E5" s="657" t="s">
        <v>48</v>
      </c>
      <c r="F5" s="656"/>
      <c r="G5" s="24"/>
    </row>
    <row r="6" spans="2:7" s="9" customFormat="1" ht="16.5" customHeight="1">
      <c r="B6" s="1921"/>
      <c r="C6" s="657" t="s">
        <v>166</v>
      </c>
      <c r="D6" s="658" t="s">
        <v>1014</v>
      </c>
      <c r="E6" s="657" t="s">
        <v>170</v>
      </c>
      <c r="F6" s="659" t="s">
        <v>49</v>
      </c>
      <c r="G6" s="24"/>
    </row>
    <row r="7" spans="2:7" s="9" customFormat="1" ht="16.5" customHeight="1" thickBot="1">
      <c r="B7" s="1922"/>
      <c r="C7" s="660" t="s">
        <v>1029</v>
      </c>
      <c r="D7" s="661" t="s">
        <v>1030</v>
      </c>
      <c r="E7" s="660" t="s">
        <v>1031</v>
      </c>
      <c r="F7" s="662" t="s">
        <v>1032</v>
      </c>
      <c r="G7" s="24"/>
    </row>
    <row r="8" spans="2:7" s="9" customFormat="1" ht="16.5" customHeight="1">
      <c r="B8" s="616">
        <v>1</v>
      </c>
      <c r="C8" s="691" t="s">
        <v>167</v>
      </c>
      <c r="D8" s="723"/>
      <c r="E8" s="723"/>
      <c r="F8" s="837">
        <f>+D8+E8</f>
        <v>0</v>
      </c>
      <c r="G8" s="24"/>
    </row>
    <row r="9" spans="2:7" s="9" customFormat="1" ht="16.5" customHeight="1">
      <c r="B9" s="624">
        <v>2</v>
      </c>
      <c r="C9" s="831"/>
      <c r="D9" s="633"/>
      <c r="E9" s="633"/>
      <c r="F9" s="732"/>
      <c r="G9" s="24"/>
    </row>
    <row r="10" spans="2:7" s="9" customFormat="1" ht="16.5" customHeight="1">
      <c r="B10" s="624">
        <v>3</v>
      </c>
      <c r="C10" s="666" t="s">
        <v>168</v>
      </c>
      <c r="D10" s="633"/>
      <c r="E10" s="633"/>
      <c r="F10" s="732">
        <f>+D10+E10</f>
        <v>0</v>
      </c>
      <c r="G10" s="24"/>
    </row>
    <row r="11" spans="2:7" s="9" customFormat="1" ht="16.5" customHeight="1">
      <c r="B11" s="624">
        <v>4</v>
      </c>
      <c r="C11" s="669"/>
      <c r="D11" s="688"/>
      <c r="E11" s="688"/>
      <c r="F11" s="733"/>
      <c r="G11" s="24"/>
    </row>
    <row r="12" spans="2:7" s="9" customFormat="1" ht="16.5" customHeight="1">
      <c r="B12" s="624">
        <v>5</v>
      </c>
      <c r="C12" s="669" t="s">
        <v>169</v>
      </c>
      <c r="D12" s="688"/>
      <c r="E12" s="688"/>
      <c r="F12" s="733">
        <f>+D12+E12</f>
        <v>0</v>
      </c>
      <c r="G12" s="24"/>
    </row>
    <row r="13" spans="2:7" s="9" customFormat="1" ht="16.5" customHeight="1">
      <c r="B13" s="624">
        <v>6</v>
      </c>
      <c r="C13" s="724"/>
      <c r="D13" s="688"/>
      <c r="E13" s="688"/>
      <c r="F13" s="733"/>
      <c r="G13" s="24"/>
    </row>
    <row r="14" spans="2:7" s="9" customFormat="1" ht="16.5" customHeight="1">
      <c r="B14" s="624">
        <v>7</v>
      </c>
      <c r="C14" s="690"/>
      <c r="D14" s="633"/>
      <c r="E14" s="633"/>
      <c r="F14" s="732"/>
      <c r="G14" s="24"/>
    </row>
    <row r="15" spans="2:7" s="9" customFormat="1" ht="16.5" customHeight="1">
      <c r="B15" s="624">
        <v>8</v>
      </c>
      <c r="C15" s="690"/>
      <c r="D15" s="633"/>
      <c r="E15" s="633"/>
      <c r="F15" s="732"/>
      <c r="G15" s="24"/>
    </row>
    <row r="16" spans="2:7" s="9" customFormat="1" ht="16.5" customHeight="1">
      <c r="B16" s="692">
        <v>9</v>
      </c>
      <c r="C16" s="724"/>
      <c r="D16" s="688"/>
      <c r="E16" s="688"/>
      <c r="F16" s="733"/>
      <c r="G16" s="29"/>
    </row>
    <row r="17" spans="2:7" s="9" customFormat="1" ht="16.5" customHeight="1">
      <c r="B17" s="624">
        <v>10</v>
      </c>
      <c r="C17" s="724"/>
      <c r="D17" s="688"/>
      <c r="E17" s="688"/>
      <c r="F17" s="733"/>
      <c r="G17" s="24"/>
    </row>
    <row r="18" spans="2:7" s="9" customFormat="1" ht="16.5" customHeight="1">
      <c r="B18" s="624">
        <v>11</v>
      </c>
      <c r="C18" s="724"/>
      <c r="D18" s="726"/>
      <c r="E18" s="726"/>
      <c r="F18" s="836"/>
      <c r="G18" s="24"/>
    </row>
    <row r="19" spans="2:7" s="9" customFormat="1" ht="16.5" customHeight="1">
      <c r="B19" s="624">
        <v>12</v>
      </c>
      <c r="C19" s="694" t="s">
        <v>113</v>
      </c>
      <c r="D19" s="632">
        <f>SUM(D8:D18)</f>
        <v>0</v>
      </c>
      <c r="E19" s="632">
        <f>SUM(E8:E18)</f>
        <v>0</v>
      </c>
      <c r="F19" s="835">
        <f>SUM(F8:F18)</f>
        <v>0</v>
      </c>
      <c r="G19" s="24"/>
    </row>
    <row r="20" spans="2:7" s="9" customFormat="1" ht="16.5" customHeight="1" thickBot="1">
      <c r="B20" s="621"/>
      <c r="C20" s="695"/>
      <c r="D20" s="652"/>
      <c r="E20" s="652"/>
      <c r="F20" s="653"/>
      <c r="G20" s="24"/>
    </row>
    <row r="21" spans="2:7" s="9" customFormat="1" ht="16.5" customHeight="1">
      <c r="B21" s="2084" t="s">
        <v>171</v>
      </c>
      <c r="C21" s="2085"/>
      <c r="D21" s="2085"/>
      <c r="E21" s="2085"/>
      <c r="F21" s="2086"/>
      <c r="G21" s="24"/>
    </row>
    <row r="22" spans="2:7" s="9" customFormat="1" ht="16.5" customHeight="1">
      <c r="B22" s="1949"/>
      <c r="C22" s="1937"/>
      <c r="D22" s="1937"/>
      <c r="E22" s="1937"/>
      <c r="F22" s="1950"/>
      <c r="G22" s="24"/>
    </row>
    <row r="23" spans="2:7" s="9" customFormat="1" ht="16.5" customHeight="1" thickBot="1">
      <c r="B23" s="1975"/>
      <c r="C23" s="1976"/>
      <c r="D23" s="1976"/>
      <c r="E23" s="1976"/>
      <c r="F23" s="1977"/>
      <c r="G23" s="24"/>
    </row>
    <row r="24" spans="2:7" s="9" customFormat="1" ht="16.5" customHeight="1" thickTop="1">
      <c r="B24" s="1920" t="s">
        <v>960</v>
      </c>
      <c r="C24" s="1933" t="s">
        <v>172</v>
      </c>
      <c r="D24" s="1934"/>
      <c r="E24" s="1935"/>
      <c r="F24" s="2087" t="s">
        <v>173</v>
      </c>
      <c r="G24" s="24"/>
    </row>
    <row r="25" spans="2:7" s="9" customFormat="1" ht="16.5" customHeight="1">
      <c r="B25" s="1921"/>
      <c r="C25" s="1936"/>
      <c r="D25" s="1937"/>
      <c r="E25" s="1938"/>
      <c r="F25" s="2088"/>
      <c r="G25" s="24"/>
    </row>
    <row r="26" spans="2:7" s="9" customFormat="1" ht="16.5" customHeight="1" thickBot="1">
      <c r="B26" s="1922"/>
      <c r="C26" s="1939" t="s">
        <v>1029</v>
      </c>
      <c r="D26" s="1940"/>
      <c r="E26" s="1941"/>
      <c r="F26" s="662" t="s">
        <v>174</v>
      </c>
      <c r="G26" s="24"/>
    </row>
    <row r="27" spans="2:7" s="9" customFormat="1" ht="16.5" customHeight="1">
      <c r="B27" s="616">
        <v>13</v>
      </c>
      <c r="C27" s="2098" t="s">
        <v>401</v>
      </c>
      <c r="D27" s="2099"/>
      <c r="E27" s="2100"/>
      <c r="F27" s="837">
        <v>178334.71</v>
      </c>
      <c r="G27" s="24"/>
    </row>
    <row r="28" spans="2:7" s="9" customFormat="1" ht="16.5" customHeight="1">
      <c r="B28" s="624">
        <v>14</v>
      </c>
      <c r="C28" s="2101" t="s">
        <v>175</v>
      </c>
      <c r="D28" s="2102"/>
      <c r="E28" s="2103"/>
      <c r="F28" s="732"/>
      <c r="G28" s="24"/>
    </row>
    <row r="29" spans="2:7" s="9" customFormat="1" ht="16.5" customHeight="1">
      <c r="B29" s="624">
        <v>15</v>
      </c>
      <c r="C29" s="2081"/>
      <c r="D29" s="2082"/>
      <c r="E29" s="2083"/>
      <c r="F29" s="732"/>
      <c r="G29" s="24"/>
    </row>
    <row r="30" spans="2:7" s="9" customFormat="1" ht="16.5" customHeight="1">
      <c r="B30" s="624">
        <v>16</v>
      </c>
      <c r="C30" s="2081"/>
      <c r="D30" s="2082"/>
      <c r="E30" s="2083"/>
      <c r="F30" s="732"/>
      <c r="G30" s="24"/>
    </row>
    <row r="31" spans="2:7" s="9" customFormat="1" ht="16.5" customHeight="1">
      <c r="B31" s="624">
        <v>17</v>
      </c>
      <c r="C31" s="2081"/>
      <c r="D31" s="2082"/>
      <c r="E31" s="2083"/>
      <c r="F31" s="733"/>
      <c r="G31" s="24"/>
    </row>
    <row r="32" spans="2:7" s="9" customFormat="1" ht="16.5" customHeight="1">
      <c r="B32" s="624">
        <v>18</v>
      </c>
      <c r="C32" s="838"/>
      <c r="D32" s="839"/>
      <c r="E32" s="840"/>
      <c r="F32" s="733"/>
      <c r="G32" s="24"/>
    </row>
    <row r="33" spans="2:7" s="9" customFormat="1" ht="16.5" customHeight="1">
      <c r="B33" s="624">
        <v>19</v>
      </c>
      <c r="C33" s="838"/>
      <c r="D33" s="839"/>
      <c r="E33" s="840"/>
      <c r="F33" s="733"/>
      <c r="G33" s="24"/>
    </row>
    <row r="34" spans="2:7" s="9" customFormat="1" ht="16.5" customHeight="1">
      <c r="B34" s="624">
        <v>20</v>
      </c>
      <c r="C34" s="838"/>
      <c r="D34" s="839"/>
      <c r="E34" s="840"/>
      <c r="F34" s="733"/>
      <c r="G34" s="24"/>
    </row>
    <row r="35" spans="2:7" s="9" customFormat="1" ht="16.5" customHeight="1">
      <c r="B35" s="624">
        <v>21</v>
      </c>
      <c r="C35" s="838"/>
      <c r="D35" s="839"/>
      <c r="E35" s="840"/>
      <c r="F35" s="733"/>
      <c r="G35" s="24"/>
    </row>
    <row r="36" spans="2:7" s="9" customFormat="1" ht="16.5" customHeight="1">
      <c r="B36" s="624">
        <v>22</v>
      </c>
      <c r="C36" s="838"/>
      <c r="D36" s="839"/>
      <c r="E36" s="840"/>
      <c r="F36" s="733"/>
      <c r="G36" s="24"/>
    </row>
    <row r="37" spans="2:7" s="9" customFormat="1" ht="16.5" customHeight="1">
      <c r="B37" s="624">
        <v>23</v>
      </c>
      <c r="C37" s="2081"/>
      <c r="D37" s="2082"/>
      <c r="E37" s="2083"/>
      <c r="F37" s="732"/>
      <c r="G37" s="24"/>
    </row>
    <row r="38" spans="2:7" s="9" customFormat="1" ht="16.5" customHeight="1">
      <c r="B38" s="624">
        <v>24</v>
      </c>
      <c r="C38" s="2081"/>
      <c r="D38" s="2082"/>
      <c r="E38" s="2083"/>
      <c r="F38" s="732"/>
      <c r="G38" s="24"/>
    </row>
    <row r="39" spans="2:7" s="9" customFormat="1" ht="16.5" customHeight="1">
      <c r="B39" s="624">
        <v>25</v>
      </c>
      <c r="C39" s="2081"/>
      <c r="D39" s="2082"/>
      <c r="E39" s="2083"/>
      <c r="F39" s="732"/>
      <c r="G39" s="24"/>
    </row>
    <row r="40" spans="2:7" s="9" customFormat="1" ht="16.5" customHeight="1">
      <c r="B40" s="624">
        <v>26</v>
      </c>
      <c r="C40" s="2081"/>
      <c r="D40" s="2082"/>
      <c r="E40" s="2083"/>
      <c r="F40" s="732"/>
      <c r="G40" s="24"/>
    </row>
    <row r="41" spans="2:7" s="9" customFormat="1" ht="16.5" customHeight="1">
      <c r="B41" s="624">
        <v>27</v>
      </c>
      <c r="C41" s="2081"/>
      <c r="D41" s="2082"/>
      <c r="E41" s="2083"/>
      <c r="F41" s="732"/>
      <c r="G41" s="24"/>
    </row>
    <row r="42" spans="2:7" s="9" customFormat="1" ht="16.5" customHeight="1">
      <c r="B42" s="624">
        <v>28</v>
      </c>
      <c r="C42" s="838"/>
      <c r="D42" s="839"/>
      <c r="E42" s="840"/>
      <c r="F42" s="732"/>
      <c r="G42" s="24"/>
    </row>
    <row r="43" spans="2:7" s="9" customFormat="1" ht="16.5" customHeight="1">
      <c r="B43" s="624">
        <v>29</v>
      </c>
      <c r="C43" s="838"/>
      <c r="D43" s="839"/>
      <c r="E43" s="840"/>
      <c r="F43" s="732"/>
      <c r="G43" s="24"/>
    </row>
    <row r="44" spans="2:7" s="9" customFormat="1" ht="16.5" customHeight="1">
      <c r="B44" s="624">
        <v>30</v>
      </c>
      <c r="C44" s="838"/>
      <c r="D44" s="839"/>
      <c r="E44" s="840"/>
      <c r="F44" s="732"/>
      <c r="G44" s="24"/>
    </row>
    <row r="45" spans="2:7" s="9" customFormat="1" ht="16.5" customHeight="1">
      <c r="B45" s="624">
        <v>31</v>
      </c>
      <c r="C45" s="838"/>
      <c r="D45" s="839"/>
      <c r="E45" s="840"/>
      <c r="F45" s="732"/>
      <c r="G45" s="24"/>
    </row>
    <row r="46" spans="2:7" s="9" customFormat="1" ht="16.5" customHeight="1">
      <c r="B46" s="624">
        <v>32</v>
      </c>
      <c r="C46" s="838"/>
      <c r="D46" s="839"/>
      <c r="E46" s="840"/>
      <c r="F46" s="732"/>
      <c r="G46" s="24"/>
    </row>
    <row r="47" spans="2:7" s="9" customFormat="1" ht="16.5" customHeight="1">
      <c r="B47" s="624">
        <v>33</v>
      </c>
      <c r="C47" s="2081"/>
      <c r="D47" s="2082"/>
      <c r="E47" s="2083"/>
      <c r="F47" s="732"/>
      <c r="G47" s="24"/>
    </row>
    <row r="48" spans="2:7" s="9" customFormat="1" ht="16.5" customHeight="1">
      <c r="B48" s="624">
        <v>34</v>
      </c>
      <c r="C48" s="838"/>
      <c r="D48" s="839"/>
      <c r="E48" s="840"/>
      <c r="F48" s="732"/>
      <c r="G48" s="24"/>
    </row>
    <row r="49" spans="2:7" s="9" customFormat="1" ht="16.5" customHeight="1">
      <c r="B49" s="624">
        <v>35</v>
      </c>
      <c r="C49" s="838"/>
      <c r="D49" s="839"/>
      <c r="E49" s="840"/>
      <c r="F49" s="732"/>
      <c r="G49" s="24"/>
    </row>
    <row r="50" spans="2:7" s="9" customFormat="1" ht="16.5" customHeight="1">
      <c r="B50" s="624">
        <v>36</v>
      </c>
      <c r="C50" s="838"/>
      <c r="D50" s="839"/>
      <c r="E50" s="840"/>
      <c r="F50" s="732"/>
      <c r="G50" s="24"/>
    </row>
    <row r="51" spans="2:7" s="9" customFormat="1" ht="16.5" customHeight="1">
      <c r="B51" s="624">
        <v>37</v>
      </c>
      <c r="C51" s="838"/>
      <c r="D51" s="839"/>
      <c r="E51" s="840"/>
      <c r="F51" s="732"/>
      <c r="G51" s="24"/>
    </row>
    <row r="52" spans="2:7" s="9" customFormat="1" ht="16.5" customHeight="1">
      <c r="B52" s="624">
        <v>38</v>
      </c>
      <c r="C52" s="2089"/>
      <c r="D52" s="2090"/>
      <c r="E52" s="2091"/>
      <c r="F52" s="732"/>
      <c r="G52" s="24"/>
    </row>
    <row r="53" spans="2:7" s="9" customFormat="1" ht="16.5" customHeight="1">
      <c r="B53" s="624">
        <v>39</v>
      </c>
      <c r="C53" s="841"/>
      <c r="D53" s="842"/>
      <c r="E53" s="843"/>
      <c r="F53" s="732"/>
      <c r="G53" s="24"/>
    </row>
    <row r="54" spans="2:7" s="9" customFormat="1" ht="16.5" customHeight="1">
      <c r="B54" s="624">
        <v>40</v>
      </c>
      <c r="C54" s="2089"/>
      <c r="D54" s="2090"/>
      <c r="E54" s="2091"/>
      <c r="F54" s="733"/>
      <c r="G54" s="24"/>
    </row>
    <row r="55" spans="2:7" s="9" customFormat="1" ht="16.5" customHeight="1">
      <c r="B55" s="624">
        <v>41</v>
      </c>
      <c r="C55" s="2089"/>
      <c r="D55" s="2090"/>
      <c r="E55" s="2091"/>
      <c r="F55" s="733"/>
      <c r="G55" s="88"/>
    </row>
    <row r="56" spans="2:7" s="9" customFormat="1" ht="16.5" customHeight="1">
      <c r="B56" s="624">
        <v>42</v>
      </c>
      <c r="C56" s="2092" t="s">
        <v>941</v>
      </c>
      <c r="D56" s="2093"/>
      <c r="E56" s="2094"/>
      <c r="F56" s="733">
        <f>SUM(F27:F55)</f>
        <v>178334.71</v>
      </c>
    </row>
    <row r="57" spans="2:7" s="9" customFormat="1" ht="16.5" customHeight="1" thickBot="1">
      <c r="B57" s="621"/>
      <c r="C57" s="832"/>
      <c r="D57" s="833"/>
      <c r="E57" s="834"/>
      <c r="F57" s="844"/>
    </row>
    <row r="58" spans="2:7" ht="16.5" customHeight="1" thickBot="1">
      <c r="B58" s="714"/>
      <c r="C58" s="715"/>
      <c r="D58" s="716"/>
      <c r="E58" s="716"/>
      <c r="F58" s="717"/>
    </row>
    <row r="59" spans="2:7" ht="16.5" customHeight="1" thickTop="1"/>
  </sheetData>
  <mergeCells count="25">
    <mergeCell ref="C1:D1"/>
    <mergeCell ref="C54:E54"/>
    <mergeCell ref="C55:E55"/>
    <mergeCell ref="C56:E56"/>
    <mergeCell ref="C52:E52"/>
    <mergeCell ref="C40:E40"/>
    <mergeCell ref="C41:E41"/>
    <mergeCell ref="C47:E47"/>
    <mergeCell ref="B3:F3"/>
    <mergeCell ref="C31:E31"/>
    <mergeCell ref="C37:E37"/>
    <mergeCell ref="C38:E38"/>
    <mergeCell ref="C39:E39"/>
    <mergeCell ref="C27:E27"/>
    <mergeCell ref="C28:E28"/>
    <mergeCell ref="C29:E29"/>
    <mergeCell ref="C30:E30"/>
    <mergeCell ref="B24:B26"/>
    <mergeCell ref="B2:F2"/>
    <mergeCell ref="B4:F4"/>
    <mergeCell ref="B5:B7"/>
    <mergeCell ref="B21:F23"/>
    <mergeCell ref="C24:E25"/>
    <mergeCell ref="C26:E26"/>
    <mergeCell ref="F24:F25"/>
  </mergeCells>
  <phoneticPr fontId="0" type="noConversion"/>
  <printOptions horizontalCentered="1" verticalCentered="1"/>
  <pageMargins left="0.25" right="0.25" top="0.25" bottom="0.3" header="0" footer="0.25"/>
  <pageSetup scale="77" orientation="portrait" r:id="rId1"/>
  <headerFooter alignWithMargins="0">
    <oddFooter>&amp;C&amp;"Times New Roman,Regular"F-12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B1:H62"/>
  <sheetViews>
    <sheetView showGridLines="0" showOutlineSymbols="0" zoomScale="87" zoomScaleNormal="87" workbookViewId="0">
      <selection activeCell="E12" sqref="E12"/>
    </sheetView>
  </sheetViews>
  <sheetFormatPr defaultColWidth="9.6640625" defaultRowHeight="16.5" customHeight="1"/>
  <cols>
    <col min="1" max="1" width="4.21875" style="2" customWidth="1"/>
    <col min="2" max="2" width="9.6640625" style="2" customWidth="1"/>
    <col min="3" max="3" width="43.88671875" style="2" bestFit="1" customWidth="1"/>
    <col min="4" max="4" width="13.88671875" style="2" customWidth="1"/>
    <col min="5" max="5" width="13.77734375" style="63" customWidth="1"/>
    <col min="6" max="6" width="13.6640625" style="63" customWidth="1"/>
    <col min="7" max="7" width="13.777343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16.5" customHeight="1" thickTop="1">
      <c r="B2" s="2035"/>
      <c r="C2" s="2036"/>
      <c r="D2" s="2036"/>
      <c r="E2" s="2036"/>
      <c r="F2" s="2036"/>
      <c r="G2" s="2037"/>
      <c r="H2" s="28"/>
    </row>
    <row r="3" spans="2:8" ht="16.5" customHeight="1" thickBot="1">
      <c r="B3" s="1975" t="s">
        <v>176</v>
      </c>
      <c r="C3" s="1976"/>
      <c r="D3" s="1976"/>
      <c r="E3" s="1976"/>
      <c r="F3" s="1976"/>
      <c r="G3" s="1977"/>
      <c r="H3" s="28"/>
    </row>
    <row r="4" spans="2:8" s="9" customFormat="1" ht="16.5" customHeight="1" thickTop="1">
      <c r="B4" s="1920" t="s">
        <v>960</v>
      </c>
      <c r="C4" s="1933"/>
      <c r="D4" s="1935"/>
      <c r="E4" s="655"/>
      <c r="F4" s="654"/>
      <c r="G4" s="656"/>
      <c r="H4" s="24"/>
    </row>
    <row r="5" spans="2:8" s="9" customFormat="1" ht="16.5" customHeight="1">
      <c r="B5" s="1921"/>
      <c r="C5" s="1936"/>
      <c r="D5" s="1938"/>
      <c r="E5" s="658" t="s">
        <v>1014</v>
      </c>
      <c r="F5" s="657" t="s">
        <v>48</v>
      </c>
      <c r="G5" s="659" t="s">
        <v>49</v>
      </c>
      <c r="H5" s="24"/>
    </row>
    <row r="6" spans="2:8" s="9" customFormat="1" ht="16.5" customHeight="1" thickBot="1">
      <c r="B6" s="1922"/>
      <c r="C6" s="1939" t="s">
        <v>1029</v>
      </c>
      <c r="D6" s="1941"/>
      <c r="E6" s="661" t="s">
        <v>1030</v>
      </c>
      <c r="F6" s="660" t="s">
        <v>1031</v>
      </c>
      <c r="G6" s="662" t="s">
        <v>1032</v>
      </c>
      <c r="H6" s="24"/>
    </row>
    <row r="7" spans="2:8" s="9" customFormat="1" ht="16.5" customHeight="1">
      <c r="B7" s="616">
        <v>1</v>
      </c>
      <c r="C7" s="2104" t="s">
        <v>177</v>
      </c>
      <c r="D7" s="2105"/>
      <c r="E7" s="849"/>
      <c r="F7" s="849"/>
      <c r="G7" s="850"/>
      <c r="H7" s="24"/>
    </row>
    <row r="8" spans="2:8" s="9" customFormat="1" ht="16.5" customHeight="1">
      <c r="B8" s="624">
        <v>2</v>
      </c>
      <c r="C8" s="2101" t="s">
        <v>178</v>
      </c>
      <c r="D8" s="2103"/>
      <c r="E8" s="645"/>
      <c r="F8" s="645"/>
      <c r="G8" s="646">
        <f t="shared" ref="G8:G13" si="0">+E8+F8</f>
        <v>0</v>
      </c>
      <c r="H8" s="24"/>
    </row>
    <row r="9" spans="2:8" s="9" customFormat="1" ht="16.5" customHeight="1">
      <c r="B9" s="624">
        <v>3</v>
      </c>
      <c r="C9" s="2109" t="s">
        <v>179</v>
      </c>
      <c r="D9" s="2110"/>
      <c r="E9" s="633"/>
      <c r="F9" s="633"/>
      <c r="G9" s="647">
        <f t="shared" si="0"/>
        <v>0</v>
      </c>
      <c r="H9" s="24"/>
    </row>
    <row r="10" spans="2:8" s="9" customFormat="1" ht="16.5" customHeight="1">
      <c r="B10" s="624">
        <v>4</v>
      </c>
      <c r="C10" s="2116" t="s">
        <v>180</v>
      </c>
      <c r="D10" s="2117"/>
      <c r="E10" s="688"/>
      <c r="F10" s="688"/>
      <c r="G10" s="681">
        <f t="shared" si="0"/>
        <v>0</v>
      </c>
      <c r="H10" s="24"/>
    </row>
    <row r="11" spans="2:8" s="9" customFormat="1" ht="16.5" customHeight="1">
      <c r="B11" s="624">
        <v>5</v>
      </c>
      <c r="C11" s="2116" t="s">
        <v>181</v>
      </c>
      <c r="D11" s="2117"/>
      <c r="E11" s="688"/>
      <c r="F11" s="688"/>
      <c r="G11" s="681">
        <f t="shared" si="0"/>
        <v>0</v>
      </c>
      <c r="H11" s="24"/>
    </row>
    <row r="12" spans="2:8" s="9" customFormat="1" ht="16.5" customHeight="1">
      <c r="B12" s="624">
        <v>6</v>
      </c>
      <c r="C12" s="2106"/>
      <c r="D12" s="2107"/>
      <c r="E12" s="809"/>
      <c r="F12" s="809"/>
      <c r="G12" s="848">
        <f t="shared" si="0"/>
        <v>0</v>
      </c>
      <c r="H12" s="24"/>
    </row>
    <row r="13" spans="2:8" s="9" customFormat="1" ht="16.5" customHeight="1">
      <c r="B13" s="624">
        <v>7</v>
      </c>
      <c r="C13" s="2106"/>
      <c r="D13" s="2107"/>
      <c r="E13" s="726"/>
      <c r="F13" s="726"/>
      <c r="G13" s="721">
        <f t="shared" si="0"/>
        <v>0</v>
      </c>
      <c r="H13" s="24"/>
    </row>
    <row r="14" spans="2:8" s="9" customFormat="1" ht="16.5" customHeight="1">
      <c r="B14" s="624">
        <v>8</v>
      </c>
      <c r="C14" s="2111"/>
      <c r="D14" s="2112"/>
      <c r="E14" s="638"/>
      <c r="F14" s="638"/>
      <c r="G14" s="639"/>
      <c r="H14" s="24"/>
    </row>
    <row r="15" spans="2:8" s="9" customFormat="1" ht="16.5" customHeight="1" thickBot="1">
      <c r="B15" s="624">
        <v>9</v>
      </c>
      <c r="C15" s="2101" t="s">
        <v>182</v>
      </c>
      <c r="D15" s="2103"/>
      <c r="E15" s="640">
        <f>SUM(E8:E13)</f>
        <v>0</v>
      </c>
      <c r="F15" s="640">
        <f>SUM(F8:F13)</f>
        <v>0</v>
      </c>
      <c r="G15" s="641">
        <f>SUM(G8:G13)</f>
        <v>0</v>
      </c>
      <c r="H15" s="24"/>
    </row>
    <row r="16" spans="2:8" s="9" customFormat="1" ht="16.5" customHeight="1" thickTop="1" thickBot="1">
      <c r="B16" s="846"/>
      <c r="C16" s="2118"/>
      <c r="D16" s="2119"/>
      <c r="E16" s="695"/>
      <c r="F16" s="695"/>
      <c r="G16" s="847"/>
      <c r="H16" s="29"/>
    </row>
    <row r="17" spans="2:8" s="9" customFormat="1" ht="16.5" customHeight="1">
      <c r="B17" s="1613"/>
      <c r="C17" s="1614"/>
      <c r="D17" s="1614"/>
      <c r="E17" s="1614"/>
      <c r="F17" s="1614"/>
      <c r="G17" s="2108"/>
      <c r="H17" s="24"/>
    </row>
    <row r="18" spans="2:8" s="9" customFormat="1" ht="16.5" customHeight="1">
      <c r="B18" s="2113" t="s">
        <v>183</v>
      </c>
      <c r="C18" s="2114"/>
      <c r="D18" s="2114"/>
      <c r="E18" s="2114"/>
      <c r="F18" s="2114"/>
      <c r="G18" s="2115"/>
      <c r="H18" s="24"/>
    </row>
    <row r="19" spans="2:8" s="9" customFormat="1" ht="16.5" customHeight="1" thickBot="1">
      <c r="B19" s="83"/>
      <c r="C19" s="25"/>
      <c r="D19" s="25"/>
      <c r="E19" s="78"/>
      <c r="F19" s="78"/>
      <c r="G19" s="181"/>
      <c r="H19" s="24"/>
    </row>
    <row r="20" spans="2:8" s="9" customFormat="1" ht="33" customHeight="1">
      <c r="B20" s="318" t="s">
        <v>65</v>
      </c>
      <c r="C20" s="316" t="s">
        <v>133</v>
      </c>
      <c r="D20" s="317" t="s">
        <v>184</v>
      </c>
      <c r="E20" s="307" t="s">
        <v>185</v>
      </c>
      <c r="F20" s="307" t="s">
        <v>186</v>
      </c>
      <c r="G20" s="319" t="s">
        <v>187</v>
      </c>
      <c r="H20" s="24"/>
    </row>
    <row r="21" spans="2:8" s="9" customFormat="1" ht="16.5" customHeight="1" thickBot="1">
      <c r="B21" s="135" t="s">
        <v>916</v>
      </c>
      <c r="C21" s="313" t="s">
        <v>1029</v>
      </c>
      <c r="D21" s="308" t="s">
        <v>1030</v>
      </c>
      <c r="E21" s="308" t="s">
        <v>1031</v>
      </c>
      <c r="F21" s="308" t="s">
        <v>1031</v>
      </c>
      <c r="G21" s="309" t="s">
        <v>1032</v>
      </c>
      <c r="H21" s="24"/>
    </row>
    <row r="22" spans="2:8" s="9" customFormat="1" ht="16.5" customHeight="1">
      <c r="B22" s="89"/>
      <c r="C22" s="310"/>
      <c r="D22" s="310"/>
      <c r="E22" s="185"/>
      <c r="F22" s="185"/>
      <c r="G22" s="216"/>
      <c r="H22" s="24"/>
    </row>
    <row r="23" spans="2:8" s="9" customFormat="1" ht="16.5" customHeight="1">
      <c r="B23" s="89">
        <v>10</v>
      </c>
      <c r="C23" s="311" t="s">
        <v>188</v>
      </c>
      <c r="D23" s="321"/>
      <c r="E23" s="321"/>
      <c r="F23" s="321"/>
      <c r="G23" s="471"/>
      <c r="H23" s="24"/>
    </row>
    <row r="24" spans="2:8" s="9" customFormat="1" ht="16.5" customHeight="1">
      <c r="B24" s="89">
        <v>11</v>
      </c>
      <c r="C24" s="144"/>
      <c r="D24" s="144"/>
      <c r="E24" s="144"/>
      <c r="F24" s="144"/>
      <c r="G24" s="473"/>
      <c r="H24" s="24"/>
    </row>
    <row r="25" spans="2:8" s="9" customFormat="1" ht="16.5" customHeight="1">
      <c r="B25" s="89">
        <v>12</v>
      </c>
      <c r="C25" s="144" t="s">
        <v>189</v>
      </c>
      <c r="D25" s="322"/>
      <c r="E25" s="322"/>
      <c r="F25" s="322"/>
      <c r="G25" s="486"/>
      <c r="H25" s="24"/>
    </row>
    <row r="26" spans="2:8" s="9" customFormat="1" ht="16.5" customHeight="1">
      <c r="B26" s="89">
        <v>13</v>
      </c>
      <c r="C26" s="144" t="s">
        <v>190</v>
      </c>
      <c r="D26" s="322"/>
      <c r="E26" s="322"/>
      <c r="F26" s="322"/>
      <c r="G26" s="472"/>
      <c r="H26" s="24"/>
    </row>
    <row r="27" spans="2:8" s="9" customFormat="1" ht="16.5" customHeight="1">
      <c r="B27" s="89">
        <v>14</v>
      </c>
      <c r="C27" s="128" t="s">
        <v>191</v>
      </c>
      <c r="D27" s="128"/>
      <c r="E27" s="128"/>
      <c r="F27" s="128"/>
      <c r="G27" s="472"/>
      <c r="H27" s="24"/>
    </row>
    <row r="28" spans="2:8" s="9" customFormat="1" ht="16.5" customHeight="1">
      <c r="B28" s="89">
        <v>15</v>
      </c>
      <c r="C28" s="512"/>
      <c r="D28" s="512"/>
      <c r="E28" s="512"/>
      <c r="F28" s="512"/>
      <c r="G28" s="472"/>
      <c r="H28" s="24"/>
    </row>
    <row r="29" spans="2:8" s="9" customFormat="1" ht="16.5" customHeight="1">
      <c r="B29" s="89">
        <v>16</v>
      </c>
      <c r="C29" s="174"/>
      <c r="D29" s="174"/>
      <c r="E29" s="174"/>
      <c r="F29" s="174"/>
      <c r="G29" s="473"/>
      <c r="H29" s="24"/>
    </row>
    <row r="30" spans="2:8" s="9" customFormat="1" ht="16.5" customHeight="1">
      <c r="B30" s="89">
        <v>17</v>
      </c>
      <c r="C30" s="851"/>
      <c r="D30" s="851"/>
      <c r="E30" s="851"/>
      <c r="F30" s="851"/>
      <c r="G30" s="473"/>
      <c r="H30" s="24"/>
    </row>
    <row r="31" spans="2:8" s="9" customFormat="1" ht="16.5" customHeight="1">
      <c r="B31" s="89">
        <v>18</v>
      </c>
      <c r="C31" s="851"/>
      <c r="D31" s="851"/>
      <c r="E31" s="851"/>
      <c r="F31" s="851"/>
      <c r="G31" s="487"/>
      <c r="H31" s="24"/>
    </row>
    <row r="32" spans="2:8" s="9" customFormat="1" ht="16.5" customHeight="1">
      <c r="B32" s="89">
        <v>19</v>
      </c>
      <c r="C32" s="174"/>
      <c r="D32" s="174"/>
      <c r="E32" s="174"/>
      <c r="F32" s="174"/>
      <c r="G32" s="473"/>
      <c r="H32" s="24"/>
    </row>
    <row r="33" spans="2:8" s="9" customFormat="1" ht="16.5" customHeight="1">
      <c r="B33" s="89">
        <v>20</v>
      </c>
      <c r="C33" s="174"/>
      <c r="D33" s="174"/>
      <c r="E33" s="174"/>
      <c r="F33" s="174"/>
      <c r="G33" s="473"/>
      <c r="H33" s="24"/>
    </row>
    <row r="34" spans="2:8" s="9" customFormat="1" ht="16.5" customHeight="1">
      <c r="B34" s="89">
        <v>21</v>
      </c>
      <c r="C34" s="174"/>
      <c r="D34" s="174"/>
      <c r="E34" s="174"/>
      <c r="F34" s="174"/>
      <c r="G34" s="473"/>
      <c r="H34" s="24"/>
    </row>
    <row r="35" spans="2:8" s="9" customFormat="1" ht="16.5" customHeight="1">
      <c r="B35" s="89">
        <v>22</v>
      </c>
      <c r="C35" s="174"/>
      <c r="D35" s="174"/>
      <c r="E35" s="174"/>
      <c r="F35" s="174"/>
      <c r="G35" s="473"/>
      <c r="H35" s="24"/>
    </row>
    <row r="36" spans="2:8" s="9" customFormat="1" ht="16.5" customHeight="1">
      <c r="B36" s="89">
        <v>23</v>
      </c>
      <c r="C36" s="174"/>
      <c r="D36" s="174"/>
      <c r="E36" s="174"/>
      <c r="F36" s="174"/>
      <c r="G36" s="473"/>
      <c r="H36" s="24"/>
    </row>
    <row r="37" spans="2:8" s="9" customFormat="1" ht="16.5" customHeight="1">
      <c r="B37" s="89">
        <v>24</v>
      </c>
      <c r="C37" s="315"/>
      <c r="D37" s="315"/>
      <c r="E37" s="315"/>
      <c r="F37" s="315"/>
      <c r="G37" s="156"/>
      <c r="H37" s="24"/>
    </row>
    <row r="38" spans="2:8" s="9" customFormat="1" ht="16.5" customHeight="1" thickBot="1">
      <c r="B38" s="89">
        <v>25</v>
      </c>
      <c r="C38" s="312" t="s">
        <v>192</v>
      </c>
      <c r="D38" s="322"/>
      <c r="E38" s="322"/>
      <c r="F38" s="322"/>
      <c r="G38" s="590">
        <f>SUM(G23:G37)</f>
        <v>0</v>
      </c>
      <c r="H38" s="24"/>
    </row>
    <row r="39" spans="2:8" s="9" customFormat="1" ht="16.5" customHeight="1" thickTop="1" thickBot="1">
      <c r="B39" s="135"/>
      <c r="C39" s="184"/>
      <c r="D39" s="184"/>
      <c r="E39" s="184"/>
      <c r="F39" s="184"/>
      <c r="G39" s="218"/>
    </row>
    <row r="40" spans="2:8" s="9" customFormat="1" ht="16.5" customHeight="1">
      <c r="B40" s="1836"/>
      <c r="C40" s="1837"/>
      <c r="D40" s="1837"/>
      <c r="E40" s="1837"/>
      <c r="F40" s="1837"/>
      <c r="G40" s="1946"/>
    </row>
    <row r="41" spans="2:8" s="9" customFormat="1" ht="16.5" customHeight="1">
      <c r="B41" s="1746"/>
      <c r="C41" s="1747"/>
      <c r="D41" s="1747"/>
      <c r="E41" s="1747"/>
      <c r="F41" s="1747"/>
      <c r="G41" s="1748"/>
    </row>
    <row r="42" spans="2:8" s="9" customFormat="1" ht="16.5" customHeight="1">
      <c r="B42" s="1746"/>
      <c r="C42" s="1747"/>
      <c r="D42" s="1747"/>
      <c r="E42" s="1747"/>
      <c r="F42" s="1747"/>
      <c r="G42" s="1748"/>
    </row>
    <row r="43" spans="2:8" s="9" customFormat="1" ht="16.5" customHeight="1">
      <c r="B43" s="1746"/>
      <c r="C43" s="1747"/>
      <c r="D43" s="1747"/>
      <c r="E43" s="1747"/>
      <c r="F43" s="1747"/>
      <c r="G43" s="1748"/>
    </row>
    <row r="44" spans="2:8" s="9" customFormat="1" ht="16.5" customHeight="1">
      <c r="B44" s="1746"/>
      <c r="C44" s="1747"/>
      <c r="D44" s="1747"/>
      <c r="E44" s="1747"/>
      <c r="F44" s="1747"/>
      <c r="G44" s="1748"/>
    </row>
    <row r="45" spans="2:8" s="9" customFormat="1" ht="16.5" customHeight="1">
      <c r="B45" s="1746"/>
      <c r="C45" s="1747"/>
      <c r="D45" s="1747"/>
      <c r="E45" s="1747"/>
      <c r="F45" s="1747"/>
      <c r="G45" s="1748"/>
    </row>
    <row r="46" spans="2:8" s="9" customFormat="1" ht="16.5" customHeight="1">
      <c r="B46" s="1746"/>
      <c r="C46" s="1747"/>
      <c r="D46" s="1747"/>
      <c r="E46" s="1747"/>
      <c r="F46" s="1747"/>
      <c r="G46" s="1748"/>
    </row>
    <row r="47" spans="2:8" s="9" customFormat="1" ht="16.5" customHeight="1">
      <c r="B47" s="1746"/>
      <c r="C47" s="1747"/>
      <c r="D47" s="1747"/>
      <c r="E47" s="1747"/>
      <c r="F47" s="1747"/>
      <c r="G47" s="1748"/>
    </row>
    <row r="48" spans="2:8" s="9" customFormat="1" ht="16.5" customHeight="1">
      <c r="B48" s="1746"/>
      <c r="C48" s="1747"/>
      <c r="D48" s="1747"/>
      <c r="E48" s="1747"/>
      <c r="F48" s="1747"/>
      <c r="G48" s="1748"/>
    </row>
    <row r="49" spans="2:7" s="9" customFormat="1" ht="16.5" customHeight="1">
      <c r="B49" s="1746"/>
      <c r="C49" s="1747"/>
      <c r="D49" s="1747"/>
      <c r="E49" s="1747"/>
      <c r="F49" s="1747"/>
      <c r="G49" s="1748"/>
    </row>
    <row r="50" spans="2:7" s="9" customFormat="1" ht="16.5" customHeight="1">
      <c r="B50" s="1746"/>
      <c r="C50" s="1747"/>
      <c r="D50" s="1747"/>
      <c r="E50" s="1747"/>
      <c r="F50" s="1747"/>
      <c r="G50" s="1748"/>
    </row>
    <row r="51" spans="2:7" s="9" customFormat="1" ht="16.5" customHeight="1">
      <c r="B51" s="1746"/>
      <c r="C51" s="1747"/>
      <c r="D51" s="1747"/>
      <c r="E51" s="1747"/>
      <c r="F51" s="1747"/>
      <c r="G51" s="1748"/>
    </row>
    <row r="52" spans="2:7" s="9" customFormat="1" ht="16.5" customHeight="1">
      <c r="B52" s="1746"/>
      <c r="C52" s="1747"/>
      <c r="D52" s="1747"/>
      <c r="E52" s="1747"/>
      <c r="F52" s="1747"/>
      <c r="G52" s="1748"/>
    </row>
    <row r="53" spans="2:7" s="9" customFormat="1" ht="16.5" customHeight="1">
      <c r="B53" s="1746"/>
      <c r="C53" s="1747"/>
      <c r="D53" s="1747"/>
      <c r="E53" s="1747"/>
      <c r="F53" s="1747"/>
      <c r="G53" s="1748"/>
    </row>
    <row r="54" spans="2:7" s="9" customFormat="1" ht="16.5" customHeight="1">
      <c r="B54" s="1746"/>
      <c r="C54" s="1747"/>
      <c r="D54" s="1747"/>
      <c r="E54" s="1747"/>
      <c r="F54" s="1747"/>
      <c r="G54" s="1748"/>
    </row>
    <row r="55" spans="2:7" s="9" customFormat="1" ht="16.5" customHeight="1">
      <c r="B55" s="1746"/>
      <c r="C55" s="1747"/>
      <c r="D55" s="1747"/>
      <c r="E55" s="1747"/>
      <c r="F55" s="1747"/>
      <c r="G55" s="1748"/>
    </row>
    <row r="56" spans="2:7" s="9" customFormat="1" ht="16.5" customHeight="1">
      <c r="B56" s="1746"/>
      <c r="C56" s="1747"/>
      <c r="D56" s="1747"/>
      <c r="E56" s="1747"/>
      <c r="F56" s="1747"/>
      <c r="G56" s="1748"/>
    </row>
    <row r="57" spans="2:7" s="9" customFormat="1" ht="16.5" customHeight="1">
      <c r="B57" s="1746"/>
      <c r="C57" s="1747"/>
      <c r="D57" s="1747"/>
      <c r="E57" s="1747"/>
      <c r="F57" s="1747"/>
      <c r="G57" s="1748"/>
    </row>
    <row r="58" spans="2:7" s="9" customFormat="1" ht="16.5" customHeight="1">
      <c r="B58" s="1746"/>
      <c r="C58" s="1747"/>
      <c r="D58" s="1747"/>
      <c r="E58" s="1747"/>
      <c r="F58" s="1747"/>
      <c r="G58" s="1748"/>
    </row>
    <row r="59" spans="2:7" s="9" customFormat="1" ht="16.5" customHeight="1">
      <c r="B59" s="1751"/>
      <c r="C59" s="1747"/>
      <c r="D59" s="1747"/>
      <c r="E59" s="1747"/>
      <c r="F59" s="1747"/>
      <c r="G59" s="1748"/>
    </row>
    <row r="60" spans="2:7" s="9" customFormat="1" ht="16.5" customHeight="1">
      <c r="B60" s="1751"/>
      <c r="C60" s="1747"/>
      <c r="D60" s="1747"/>
      <c r="E60" s="1747"/>
      <c r="F60" s="1747"/>
      <c r="G60" s="1748"/>
    </row>
    <row r="61" spans="2:7" ht="16.5" customHeight="1" thickBot="1">
      <c r="B61" s="1752"/>
      <c r="C61" s="1753"/>
      <c r="D61" s="1753"/>
      <c r="E61" s="1753"/>
      <c r="F61" s="1753"/>
      <c r="G61" s="1963"/>
    </row>
    <row r="62" spans="2:7" ht="16.5" customHeight="1" thickTop="1"/>
  </sheetData>
  <mergeCells count="40">
    <mergeCell ref="B59:G59"/>
    <mergeCell ref="B60:G60"/>
    <mergeCell ref="B61:G61"/>
    <mergeCell ref="B55:G55"/>
    <mergeCell ref="B56:G56"/>
    <mergeCell ref="B57:G57"/>
    <mergeCell ref="B58:G58"/>
    <mergeCell ref="B51:G51"/>
    <mergeCell ref="B52:G52"/>
    <mergeCell ref="B53:G53"/>
    <mergeCell ref="B54:G54"/>
    <mergeCell ref="B47:G47"/>
    <mergeCell ref="B48:G48"/>
    <mergeCell ref="B49:G49"/>
    <mergeCell ref="B50:G50"/>
    <mergeCell ref="B43:G43"/>
    <mergeCell ref="B44:G44"/>
    <mergeCell ref="B45:G45"/>
    <mergeCell ref="B46:G46"/>
    <mergeCell ref="B42:G42"/>
    <mergeCell ref="C13:D13"/>
    <mergeCell ref="B17:G17"/>
    <mergeCell ref="B40:G40"/>
    <mergeCell ref="B41:G41"/>
    <mergeCell ref="C9:D9"/>
    <mergeCell ref="C14:D14"/>
    <mergeCell ref="B18:G18"/>
    <mergeCell ref="C10:D10"/>
    <mergeCell ref="C15:D15"/>
    <mergeCell ref="C16:D16"/>
    <mergeCell ref="C11:D11"/>
    <mergeCell ref="C12:D12"/>
    <mergeCell ref="C4:D5"/>
    <mergeCell ref="C7:D7"/>
    <mergeCell ref="C8:D8"/>
    <mergeCell ref="C1:D1"/>
    <mergeCell ref="B2:G2"/>
    <mergeCell ref="B3:G3"/>
    <mergeCell ref="B4:B6"/>
    <mergeCell ref="C6:D6"/>
  </mergeCells>
  <phoneticPr fontId="0" type="noConversion"/>
  <printOptions horizontalCentered="1" verticalCentered="1"/>
  <pageMargins left="0.25" right="0.25" top="0.25" bottom="0.3" header="0" footer="0.25"/>
  <pageSetup scale="73" orientation="portrait" r:id="rId1"/>
  <headerFooter alignWithMargins="0">
    <oddFooter>&amp;C&amp;"Times New Roman,Regular"F-13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G54"/>
  <sheetViews>
    <sheetView showGridLines="0" showOutlineSymbols="0" zoomScale="87" zoomScaleNormal="87" workbookViewId="0">
      <selection activeCell="B2" sqref="B2"/>
    </sheetView>
  </sheetViews>
  <sheetFormatPr defaultColWidth="9.6640625" defaultRowHeight="12.75"/>
  <cols>
    <col min="1" max="1" width="4.21875" style="2" customWidth="1"/>
    <col min="2" max="2" width="7.6640625" style="2" customWidth="1"/>
    <col min="3" max="3" width="8.44140625" style="2" customWidth="1"/>
    <col min="4" max="4" width="13.6640625" style="2" customWidth="1"/>
    <col min="5" max="5" width="25.5546875" style="2" customWidth="1"/>
    <col min="6" max="6" width="29" style="2" customWidth="1"/>
    <col min="7" max="7" width="2.5546875" style="2" customWidth="1"/>
    <col min="8" max="16384" width="9.6640625" style="2"/>
  </cols>
  <sheetData>
    <row r="1" spans="2:7" ht="13.5" thickBot="1"/>
    <row r="2" spans="2:7" ht="13.5" thickTop="1">
      <c r="B2" s="6"/>
      <c r="C2" s="7"/>
      <c r="D2" s="7"/>
      <c r="E2" s="7"/>
      <c r="F2" s="30"/>
      <c r="G2" s="51"/>
    </row>
    <row r="3" spans="2:7">
      <c r="B3" s="8"/>
      <c r="C3" s="25"/>
      <c r="D3" s="25"/>
      <c r="E3" s="25"/>
      <c r="F3" s="31"/>
      <c r="G3" s="51"/>
    </row>
    <row r="4" spans="2:7">
      <c r="B4" s="8"/>
      <c r="C4" s="29"/>
      <c r="D4" s="29"/>
      <c r="E4" s="29"/>
      <c r="F4" s="31"/>
      <c r="G4" s="51"/>
    </row>
    <row r="5" spans="2:7" ht="20.25">
      <c r="B5" s="1560" t="s">
        <v>720</v>
      </c>
      <c r="C5" s="1561"/>
      <c r="D5" s="1561"/>
      <c r="E5" s="1561"/>
      <c r="F5" s="1562"/>
      <c r="G5" s="51"/>
    </row>
    <row r="6" spans="2:7">
      <c r="B6" s="52"/>
      <c r="C6" s="51"/>
      <c r="D6" s="51"/>
      <c r="E6" s="29"/>
      <c r="F6" s="31"/>
      <c r="G6" s="51"/>
    </row>
    <row r="7" spans="2:7">
      <c r="B7" s="52"/>
      <c r="C7" s="51"/>
      <c r="D7" s="51"/>
      <c r="E7" s="29"/>
      <c r="F7" s="31"/>
      <c r="G7" s="51"/>
    </row>
    <row r="8" spans="2:7" ht="18.75">
      <c r="B8" s="52"/>
      <c r="C8" s="51"/>
      <c r="D8" s="51"/>
      <c r="E8" s="47"/>
      <c r="F8" s="48"/>
      <c r="G8" s="51"/>
    </row>
    <row r="9" spans="2:7">
      <c r="B9" s="1566" t="s">
        <v>757</v>
      </c>
      <c r="C9" s="1573"/>
      <c r="D9" s="1573"/>
      <c r="E9" s="1573"/>
      <c r="F9" s="1574"/>
      <c r="G9" s="51"/>
    </row>
    <row r="10" spans="2:7">
      <c r="B10" s="1566" t="s">
        <v>872</v>
      </c>
      <c r="C10" s="1573"/>
      <c r="D10" s="1573"/>
      <c r="E10" s="1573"/>
      <c r="F10" s="1574"/>
      <c r="G10" s="51"/>
    </row>
    <row r="11" spans="2:7" ht="15">
      <c r="B11" s="53"/>
      <c r="C11" s="54"/>
      <c r="D11" s="54"/>
      <c r="E11" s="32"/>
      <c r="F11" s="45"/>
      <c r="G11" s="51"/>
    </row>
    <row r="12" spans="2:7" ht="15">
      <c r="B12" s="1566" t="s">
        <v>392</v>
      </c>
      <c r="C12" s="1567"/>
      <c r="D12" s="1567"/>
      <c r="E12" s="1567"/>
      <c r="F12" s="1568"/>
      <c r="G12" s="51"/>
    </row>
    <row r="13" spans="2:7">
      <c r="B13" s="53"/>
      <c r="C13" s="54"/>
      <c r="D13" s="54"/>
      <c r="E13" s="29"/>
      <c r="F13" s="31"/>
      <c r="G13" s="51"/>
    </row>
    <row r="14" spans="2:7" ht="15">
      <c r="B14" s="1566" t="s">
        <v>758</v>
      </c>
      <c r="C14" s="1567"/>
      <c r="D14" s="1567"/>
      <c r="E14" s="1567"/>
      <c r="F14" s="1568"/>
      <c r="G14" s="51"/>
    </row>
    <row r="15" spans="2:7" ht="15">
      <c r="B15" s="1566" t="s">
        <v>759</v>
      </c>
      <c r="C15" s="1567"/>
      <c r="D15" s="1567"/>
      <c r="E15" s="1567"/>
      <c r="F15" s="1568"/>
      <c r="G15" s="51"/>
    </row>
    <row r="16" spans="2:7">
      <c r="B16" s="53"/>
      <c r="C16" s="54"/>
      <c r="D16" s="54"/>
      <c r="E16" s="25"/>
      <c r="F16" s="31"/>
      <c r="G16" s="51"/>
    </row>
    <row r="17" spans="2:7" ht="15">
      <c r="B17" s="1566" t="s">
        <v>760</v>
      </c>
      <c r="C17" s="1567"/>
      <c r="D17" s="1567"/>
      <c r="E17" s="1567"/>
      <c r="F17" s="1568"/>
      <c r="G17" s="51"/>
    </row>
    <row r="18" spans="2:7" ht="15" customHeight="1">
      <c r="B18" s="1566" t="s">
        <v>761</v>
      </c>
      <c r="C18" s="1567"/>
      <c r="D18" s="1567"/>
      <c r="E18" s="1567"/>
      <c r="F18" s="1568"/>
      <c r="G18" s="51"/>
    </row>
    <row r="19" spans="2:7" ht="15" customHeight="1">
      <c r="B19" s="53"/>
      <c r="C19" s="54"/>
      <c r="D19" s="54"/>
      <c r="E19" s="32"/>
      <c r="F19" s="45"/>
      <c r="G19" s="51"/>
    </row>
    <row r="20" spans="2:7" ht="15">
      <c r="B20" s="1566" t="s">
        <v>762</v>
      </c>
      <c r="C20" s="1569"/>
      <c r="D20" s="1569"/>
      <c r="E20" s="1569"/>
      <c r="F20" s="1570"/>
      <c r="G20" s="51"/>
    </row>
    <row r="21" spans="2:7">
      <c r="B21" s="53"/>
      <c r="C21" s="54"/>
      <c r="D21" s="54"/>
      <c r="E21" s="29"/>
      <c r="F21" s="31"/>
      <c r="G21" s="51"/>
    </row>
    <row r="22" spans="2:7" ht="15">
      <c r="B22" s="1566" t="s">
        <v>763</v>
      </c>
      <c r="C22" s="1569"/>
      <c r="D22" s="1569"/>
      <c r="E22" s="1569"/>
      <c r="F22" s="1570"/>
      <c r="G22" s="51"/>
    </row>
    <row r="23" spans="2:7" ht="15">
      <c r="B23" s="53"/>
      <c r="C23" s="54"/>
      <c r="D23" s="54"/>
      <c r="E23" s="32"/>
      <c r="F23" s="45"/>
      <c r="G23" s="51"/>
    </row>
    <row r="24" spans="2:7" ht="15">
      <c r="B24" s="1566" t="s">
        <v>1167</v>
      </c>
      <c r="C24" s="1567"/>
      <c r="D24" s="1567"/>
      <c r="E24" s="1567"/>
      <c r="F24" s="1568"/>
      <c r="G24" s="51"/>
    </row>
    <row r="25" spans="2:7" ht="15" customHeight="1">
      <c r="B25" s="1566" t="s">
        <v>764</v>
      </c>
      <c r="C25" s="1567"/>
      <c r="D25" s="1567"/>
      <c r="E25" s="1567"/>
      <c r="F25" s="1568"/>
      <c r="G25" s="51"/>
    </row>
    <row r="26" spans="2:7" ht="15" customHeight="1">
      <c r="B26" s="1566" t="s">
        <v>765</v>
      </c>
      <c r="C26" s="1567"/>
      <c r="D26" s="1567"/>
      <c r="E26" s="1567"/>
      <c r="F26" s="1568"/>
      <c r="G26" s="51"/>
    </row>
    <row r="27" spans="2:7" ht="15">
      <c r="B27" s="53"/>
      <c r="C27" s="54"/>
      <c r="D27" s="54"/>
      <c r="E27" s="32"/>
      <c r="F27" s="45"/>
      <c r="G27" s="51"/>
    </row>
    <row r="28" spans="2:7" ht="15">
      <c r="B28" s="1566" t="s">
        <v>766</v>
      </c>
      <c r="C28" s="1567"/>
      <c r="D28" s="1567"/>
      <c r="E28" s="1567"/>
      <c r="F28" s="1568"/>
      <c r="G28" s="51"/>
    </row>
    <row r="29" spans="2:7" ht="15" customHeight="1">
      <c r="B29" s="1566" t="s">
        <v>767</v>
      </c>
      <c r="C29" s="1567"/>
      <c r="D29" s="1567"/>
      <c r="E29" s="1567"/>
      <c r="F29" s="1568"/>
      <c r="G29" s="51"/>
    </row>
    <row r="30" spans="2:7" ht="15" customHeight="1">
      <c r="B30" s="1566" t="s">
        <v>768</v>
      </c>
      <c r="C30" s="1567"/>
      <c r="D30" s="1567"/>
      <c r="E30" s="1567"/>
      <c r="F30" s="1568"/>
      <c r="G30" s="51"/>
    </row>
    <row r="31" spans="2:7" ht="15" customHeight="1">
      <c r="B31" s="53"/>
      <c r="C31" s="54"/>
      <c r="D31" s="54"/>
      <c r="E31" s="32"/>
      <c r="F31" s="45"/>
      <c r="G31" s="51"/>
    </row>
    <row r="32" spans="2:7" ht="15.75">
      <c r="B32" s="1563" t="s">
        <v>1132</v>
      </c>
      <c r="C32" s="1571"/>
      <c r="D32" s="1571"/>
      <c r="E32" s="1571"/>
      <c r="F32" s="1572"/>
      <c r="G32" s="51"/>
    </row>
    <row r="33" spans="2:7" ht="15" customHeight="1">
      <c r="B33" s="1563" t="s">
        <v>1160</v>
      </c>
      <c r="C33" s="1564"/>
      <c r="D33" s="1564"/>
      <c r="E33" s="1564"/>
      <c r="F33" s="1565"/>
      <c r="G33" s="51"/>
    </row>
    <row r="34" spans="2:7" ht="15" customHeight="1">
      <c r="B34" s="1566"/>
      <c r="C34" s="1573"/>
      <c r="D34" s="1573"/>
      <c r="E34" s="1573"/>
      <c r="F34" s="1574"/>
      <c r="G34" s="51"/>
    </row>
    <row r="35" spans="2:7" ht="18">
      <c r="B35" s="1576"/>
      <c r="C35" s="1577"/>
      <c r="D35" s="1577"/>
      <c r="E35" s="1577"/>
      <c r="F35" s="1578"/>
      <c r="G35" s="51"/>
    </row>
    <row r="36" spans="2:7" ht="18">
      <c r="B36" s="1576"/>
      <c r="C36" s="1577"/>
      <c r="D36" s="1577"/>
      <c r="E36" s="1577"/>
      <c r="F36" s="1578"/>
      <c r="G36" s="51"/>
    </row>
    <row r="37" spans="2:7" ht="18">
      <c r="B37" s="1576"/>
      <c r="C37" s="1577"/>
      <c r="D37" s="1577"/>
      <c r="E37" s="1577"/>
      <c r="F37" s="1578"/>
      <c r="G37" s="51"/>
    </row>
    <row r="38" spans="2:7" ht="15">
      <c r="B38" s="33"/>
      <c r="C38" s="32"/>
      <c r="D38" s="32"/>
      <c r="E38" s="32"/>
      <c r="F38" s="45"/>
      <c r="G38" s="51"/>
    </row>
    <row r="39" spans="2:7" ht="18">
      <c r="B39" s="1576"/>
      <c r="C39" s="1577"/>
      <c r="D39" s="1577"/>
      <c r="E39" s="1577"/>
      <c r="F39" s="1578"/>
      <c r="G39" s="51"/>
    </row>
    <row r="40" spans="2:7" ht="18">
      <c r="B40" s="1576"/>
      <c r="C40" s="1577"/>
      <c r="D40" s="1577"/>
      <c r="E40" s="1577"/>
      <c r="F40" s="1578"/>
      <c r="G40" s="51"/>
    </row>
    <row r="41" spans="2:7" ht="18">
      <c r="B41" s="1576"/>
      <c r="C41" s="1577"/>
      <c r="D41" s="1577"/>
      <c r="E41" s="1577"/>
      <c r="F41" s="1578"/>
      <c r="G41" s="51"/>
    </row>
    <row r="42" spans="2:7" ht="15">
      <c r="B42" s="1566" t="s">
        <v>873</v>
      </c>
      <c r="C42" s="1567"/>
      <c r="D42" s="1567"/>
      <c r="E42" s="1567"/>
      <c r="F42" s="1568"/>
      <c r="G42" s="51"/>
    </row>
    <row r="43" spans="2:7" ht="15">
      <c r="B43" s="1575" t="s">
        <v>972</v>
      </c>
      <c r="C43" s="1569"/>
      <c r="D43" s="1569"/>
      <c r="E43" s="1569"/>
      <c r="F43" s="1570"/>
      <c r="G43" s="51"/>
    </row>
    <row r="44" spans="2:7" ht="15">
      <c r="B44" s="1566"/>
      <c r="C44" s="1567"/>
      <c r="D44" s="1567"/>
      <c r="E44" s="1567"/>
      <c r="F44" s="1568"/>
      <c r="G44" s="51"/>
    </row>
    <row r="45" spans="2:7" ht="15">
      <c r="B45" s="1575"/>
      <c r="C45" s="1569"/>
      <c r="D45" s="1569"/>
      <c r="E45" s="1569"/>
      <c r="F45" s="1570"/>
      <c r="G45" s="51"/>
    </row>
    <row r="46" spans="2:7" ht="15.75" customHeight="1">
      <c r="B46" s="33"/>
      <c r="C46" s="32"/>
      <c r="D46" s="32"/>
      <c r="E46" s="32"/>
      <c r="F46" s="45"/>
      <c r="G46" s="51"/>
    </row>
    <row r="47" spans="2:7" ht="15">
      <c r="B47" s="33"/>
      <c r="C47" s="32"/>
      <c r="D47" s="29"/>
      <c r="E47" s="29"/>
      <c r="F47" s="31"/>
      <c r="G47" s="51"/>
    </row>
    <row r="48" spans="2:7" ht="15">
      <c r="B48" s="33"/>
      <c r="C48" s="32"/>
      <c r="D48" s="29"/>
      <c r="E48" s="29"/>
      <c r="F48" s="31"/>
      <c r="G48" s="51"/>
    </row>
    <row r="49" spans="2:7" ht="15.75">
      <c r="B49" s="33"/>
      <c r="C49" s="32"/>
      <c r="D49" s="37"/>
      <c r="E49" s="25"/>
      <c r="F49" s="31"/>
      <c r="G49" s="51"/>
    </row>
    <row r="50" spans="2:7" ht="15">
      <c r="B50" s="33"/>
      <c r="C50" s="32"/>
      <c r="D50" s="29"/>
      <c r="E50" s="29"/>
      <c r="F50" s="31"/>
      <c r="G50" s="51"/>
    </row>
    <row r="51" spans="2:7" ht="15">
      <c r="B51" s="33"/>
      <c r="C51" s="32"/>
      <c r="D51" s="38"/>
      <c r="E51" s="29"/>
      <c r="F51" s="31"/>
      <c r="G51" s="51"/>
    </row>
    <row r="52" spans="2:7">
      <c r="B52" s="8"/>
      <c r="C52" s="29"/>
      <c r="D52" s="29"/>
      <c r="E52" s="29"/>
      <c r="F52" s="31"/>
      <c r="G52" s="51"/>
    </row>
    <row r="53" spans="2:7" ht="13.5" thickBot="1">
      <c r="B53" s="39"/>
      <c r="C53" s="40"/>
      <c r="D53" s="40"/>
      <c r="E53" s="40"/>
      <c r="F53" s="41"/>
      <c r="G53" s="51"/>
    </row>
    <row r="54" spans="2:7" ht="13.5" thickTop="1">
      <c r="B54" s="4"/>
      <c r="C54" s="5"/>
      <c r="D54" s="5"/>
      <c r="E54" s="5"/>
      <c r="F54" s="5"/>
    </row>
  </sheetData>
  <mergeCells count="29">
    <mergeCell ref="B45:F45"/>
    <mergeCell ref="B42:F42"/>
    <mergeCell ref="B43:F43"/>
    <mergeCell ref="B29:F29"/>
    <mergeCell ref="B30:F30"/>
    <mergeCell ref="B36:F36"/>
    <mergeCell ref="B37:F37"/>
    <mergeCell ref="B44:F44"/>
    <mergeCell ref="B39:F39"/>
    <mergeCell ref="B40:F40"/>
    <mergeCell ref="B41:F41"/>
    <mergeCell ref="B34:F34"/>
    <mergeCell ref="B35:F35"/>
    <mergeCell ref="B5:F5"/>
    <mergeCell ref="B33:F33"/>
    <mergeCell ref="B12:F12"/>
    <mergeCell ref="B14:F14"/>
    <mergeCell ref="B15:F15"/>
    <mergeCell ref="B18:F18"/>
    <mergeCell ref="B17:F17"/>
    <mergeCell ref="B20:F20"/>
    <mergeCell ref="B22:F22"/>
    <mergeCell ref="B24:F24"/>
    <mergeCell ref="B32:F32"/>
    <mergeCell ref="B9:F9"/>
    <mergeCell ref="B10:F10"/>
    <mergeCell ref="B25:F25"/>
    <mergeCell ref="B26:F26"/>
    <mergeCell ref="B28:F28"/>
  </mergeCells>
  <phoneticPr fontId="0" type="noConversion"/>
  <printOptions horizontalCentered="1" verticalCentered="1"/>
  <pageMargins left="0.25" right="0.25" top="0.25" bottom="0.3" header="0" footer="0.25"/>
  <pageSetup scale="93" orientation="portrait" r:id="rId1"/>
  <headerFooter alignWithMargins="0">
    <oddFooter>&amp;C&amp;"Times New Roman,Regular"Front Matter-3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B1:K54"/>
  <sheetViews>
    <sheetView showGridLines="0" showOutlineSymbols="0" topLeftCell="A4" zoomScale="87" zoomScaleNormal="87" workbookViewId="0">
      <selection activeCell="J34" sqref="J34"/>
    </sheetView>
  </sheetViews>
  <sheetFormatPr defaultColWidth="9.6640625" defaultRowHeight="16.5" customHeight="1"/>
  <cols>
    <col min="1" max="1" width="4.21875" style="2" customWidth="1"/>
    <col min="2" max="2" width="9.6640625" style="2" customWidth="1"/>
    <col min="3" max="3" width="14.77734375" style="2" customWidth="1"/>
    <col min="4" max="4" width="12.21875" style="2" customWidth="1"/>
    <col min="5" max="5" width="8.6640625" style="2" customWidth="1"/>
    <col min="6" max="6" width="7.77734375" style="2" customWidth="1"/>
    <col min="7" max="7" width="15.33203125" style="2" bestFit="1" customWidth="1"/>
    <col min="8" max="8" width="12.77734375" style="63" customWidth="1"/>
    <col min="9" max="9" width="9.5546875" style="63" customWidth="1"/>
    <col min="10" max="10" width="12.77734375" style="63" customWidth="1"/>
    <col min="11" max="11" width="2.5546875" style="2" customWidth="1"/>
    <col min="12" max="16384" width="9.6640625" style="2"/>
  </cols>
  <sheetData>
    <row r="1" spans="2:11" s="9" customFormat="1" ht="16.5" customHeight="1" thickBot="1">
      <c r="B1" s="9" t="s">
        <v>958</v>
      </c>
      <c r="C1" s="1703" t="str">
        <f>+'E-2'!C1:D1</f>
        <v>Southwest Harbor Water &amp; Sewer District</v>
      </c>
      <c r="D1" s="1703"/>
      <c r="E1" s="1703"/>
      <c r="F1" s="1703"/>
      <c r="H1" s="189" t="s">
        <v>959</v>
      </c>
      <c r="I1" s="1760">
        <f>+'E-2'!$F$1</f>
        <v>43100</v>
      </c>
      <c r="J1" s="1813"/>
    </row>
    <row r="2" spans="2:11" ht="16.5" customHeight="1" thickTop="1">
      <c r="B2" s="1822" t="s">
        <v>193</v>
      </c>
      <c r="C2" s="1640"/>
      <c r="D2" s="1640"/>
      <c r="E2" s="1640"/>
      <c r="F2" s="1640"/>
      <c r="G2" s="1640"/>
      <c r="H2" s="1640"/>
      <c r="I2" s="1640"/>
      <c r="J2" s="1641"/>
      <c r="K2" s="28"/>
    </row>
    <row r="3" spans="2:11" ht="16.5" customHeight="1" thickBot="1">
      <c r="B3" s="2120"/>
      <c r="C3" s="1642"/>
      <c r="D3" s="1642"/>
      <c r="E3" s="1642"/>
      <c r="F3" s="1642"/>
      <c r="G3" s="1642"/>
      <c r="H3" s="1642"/>
      <c r="I3" s="1642"/>
      <c r="J3" s="1643"/>
      <c r="K3" s="28"/>
    </row>
    <row r="4" spans="2:11" s="9" customFormat="1" ht="29.25" customHeight="1" thickTop="1" thickBot="1">
      <c r="B4" s="1839" t="s">
        <v>960</v>
      </c>
      <c r="C4" s="2001" t="s">
        <v>194</v>
      </c>
      <c r="D4" s="2001" t="s">
        <v>195</v>
      </c>
      <c r="E4" s="2123" t="s">
        <v>196</v>
      </c>
      <c r="F4" s="2124"/>
      <c r="G4" s="2001" t="s">
        <v>199</v>
      </c>
      <c r="H4" s="2001" t="s">
        <v>200</v>
      </c>
      <c r="I4" s="2001" t="s">
        <v>201</v>
      </c>
      <c r="J4" s="1986" t="s">
        <v>202</v>
      </c>
      <c r="K4" s="24"/>
    </row>
    <row r="5" spans="2:11" s="9" customFormat="1" ht="21" customHeight="1">
      <c r="B5" s="1847"/>
      <c r="C5" s="2121"/>
      <c r="D5" s="2122"/>
      <c r="E5" s="201" t="s">
        <v>197</v>
      </c>
      <c r="F5" s="201" t="s">
        <v>198</v>
      </c>
      <c r="G5" s="2002"/>
      <c r="H5" s="2002"/>
      <c r="I5" s="2002"/>
      <c r="J5" s="1987"/>
      <c r="K5" s="24"/>
    </row>
    <row r="6" spans="2:11" s="9" customFormat="1" ht="16.5" customHeight="1" thickBot="1">
      <c r="B6" s="1840"/>
      <c r="C6" s="323" t="s">
        <v>1029</v>
      </c>
      <c r="D6" s="323" t="s">
        <v>1030</v>
      </c>
      <c r="E6" s="323" t="s">
        <v>1031</v>
      </c>
      <c r="F6" s="203" t="s">
        <v>1032</v>
      </c>
      <c r="G6" s="203" t="s">
        <v>1033</v>
      </c>
      <c r="H6" s="203" t="s">
        <v>110</v>
      </c>
      <c r="I6" s="203" t="s">
        <v>128</v>
      </c>
      <c r="J6" s="229" t="s">
        <v>131</v>
      </c>
      <c r="K6" s="24"/>
    </row>
    <row r="7" spans="2:11" s="9" customFormat="1" ht="16.5" customHeight="1">
      <c r="B7" s="324">
        <v>1</v>
      </c>
      <c r="C7" s="858" t="s">
        <v>1221</v>
      </c>
      <c r="D7" s="1461">
        <v>9261</v>
      </c>
      <c r="E7" s="1459">
        <v>2010</v>
      </c>
      <c r="F7" s="1458">
        <v>2029</v>
      </c>
      <c r="G7" s="774">
        <v>6020</v>
      </c>
      <c r="H7" s="774"/>
      <c r="I7" s="774">
        <v>463</v>
      </c>
      <c r="J7" s="776">
        <f>+G7+H7-I7</f>
        <v>5557</v>
      </c>
      <c r="K7" s="24"/>
    </row>
    <row r="8" spans="2:11" s="9" customFormat="1" ht="16.5" customHeight="1">
      <c r="B8" s="325">
        <v>2</v>
      </c>
      <c r="C8" s="859" t="s">
        <v>1221</v>
      </c>
      <c r="D8" s="1462">
        <v>3535</v>
      </c>
      <c r="E8" s="1460">
        <v>2011</v>
      </c>
      <c r="F8" s="1457">
        <v>2027</v>
      </c>
      <c r="G8" s="472">
        <v>2209</v>
      </c>
      <c r="H8" s="472"/>
      <c r="I8" s="472">
        <v>221</v>
      </c>
      <c r="J8" s="473">
        <f>+G8+H8-I8</f>
        <v>1988</v>
      </c>
      <c r="K8" s="24"/>
    </row>
    <row r="9" spans="2:11" s="9" customFormat="1" ht="16.5" customHeight="1">
      <c r="B9" s="325">
        <v>3</v>
      </c>
      <c r="C9" s="859"/>
      <c r="D9" s="1254"/>
      <c r="E9" s="859"/>
      <c r="F9" s="507"/>
      <c r="G9" s="472"/>
      <c r="H9" s="472"/>
      <c r="I9" s="472"/>
      <c r="J9" s="473"/>
      <c r="K9" s="24"/>
    </row>
    <row r="10" spans="2:11" s="9" customFormat="1" ht="16.5" customHeight="1">
      <c r="B10" s="325">
        <v>4</v>
      </c>
      <c r="C10" s="859"/>
      <c r="D10" s="1254"/>
      <c r="E10" s="859"/>
      <c r="F10" s="513"/>
      <c r="G10" s="486"/>
      <c r="H10" s="486"/>
      <c r="I10" s="486"/>
      <c r="J10" s="487"/>
      <c r="K10" s="24"/>
    </row>
    <row r="11" spans="2:11" s="9" customFormat="1" ht="16.5" customHeight="1">
      <c r="B11" s="325">
        <v>5</v>
      </c>
      <c r="C11" s="859"/>
      <c r="D11" s="1254"/>
      <c r="E11" s="859"/>
      <c r="F11" s="513"/>
      <c r="G11" s="486"/>
      <c r="H11" s="486"/>
      <c r="I11" s="486"/>
      <c r="J11" s="487"/>
      <c r="K11" s="24"/>
    </row>
    <row r="12" spans="2:11" s="9" customFormat="1" ht="16.5" customHeight="1">
      <c r="B12" s="325">
        <v>6</v>
      </c>
      <c r="C12" s="859"/>
      <c r="D12" s="1254"/>
      <c r="E12" s="859"/>
      <c r="F12" s="513"/>
      <c r="G12" s="486"/>
      <c r="H12" s="486"/>
      <c r="I12" s="486"/>
      <c r="J12" s="487"/>
      <c r="K12" s="24"/>
    </row>
    <row r="13" spans="2:11" s="9" customFormat="1" ht="16.5" customHeight="1">
      <c r="B13" s="325">
        <v>7</v>
      </c>
      <c r="C13" s="859"/>
      <c r="D13" s="1254"/>
      <c r="E13" s="859"/>
      <c r="F13" s="507"/>
      <c r="G13" s="472"/>
      <c r="H13" s="472"/>
      <c r="I13" s="472"/>
      <c r="J13" s="473"/>
      <c r="K13" s="24"/>
    </row>
    <row r="14" spans="2:11" s="9" customFormat="1" ht="16.5" customHeight="1">
      <c r="B14" s="325">
        <v>8</v>
      </c>
      <c r="C14" s="859"/>
      <c r="D14" s="1254"/>
      <c r="E14" s="859"/>
      <c r="F14" s="507"/>
      <c r="G14" s="472"/>
      <c r="H14" s="472"/>
      <c r="I14" s="472"/>
      <c r="J14" s="473"/>
      <c r="K14" s="24"/>
    </row>
    <row r="15" spans="2:11" s="9" customFormat="1" ht="16.5" customHeight="1">
      <c r="B15" s="325">
        <v>9</v>
      </c>
      <c r="C15" s="513"/>
      <c r="D15" s="1195"/>
      <c r="E15" s="513"/>
      <c r="F15" s="513"/>
      <c r="G15" s="486"/>
      <c r="H15" s="486"/>
      <c r="I15" s="486"/>
      <c r="J15" s="487"/>
      <c r="K15" s="29"/>
    </row>
    <row r="16" spans="2:11" s="9" customFormat="1" ht="16.5" customHeight="1">
      <c r="B16" s="325">
        <v>10</v>
      </c>
      <c r="C16" s="859"/>
      <c r="D16" s="1254"/>
      <c r="E16" s="859"/>
      <c r="F16" s="513"/>
      <c r="G16" s="486"/>
      <c r="H16" s="486"/>
      <c r="I16" s="486"/>
      <c r="J16" s="487"/>
      <c r="K16" s="24"/>
    </row>
    <row r="17" spans="2:11" s="9" customFormat="1" ht="16.5" customHeight="1">
      <c r="B17" s="325">
        <v>11</v>
      </c>
      <c r="C17" s="859"/>
      <c r="D17" s="1254"/>
      <c r="E17" s="859"/>
      <c r="F17" s="513"/>
      <c r="G17" s="486"/>
      <c r="H17" s="486"/>
      <c r="I17" s="486"/>
      <c r="J17" s="487"/>
      <c r="K17" s="24"/>
    </row>
    <row r="18" spans="2:11" s="9" customFormat="1" ht="16.5" customHeight="1">
      <c r="B18" s="325">
        <v>12</v>
      </c>
      <c r="C18" s="859"/>
      <c r="D18" s="1254"/>
      <c r="E18" s="859"/>
      <c r="F18" s="513"/>
      <c r="G18" s="486"/>
      <c r="H18" s="486"/>
      <c r="I18" s="486"/>
      <c r="J18" s="487"/>
      <c r="K18" s="24"/>
    </row>
    <row r="19" spans="2:11" s="9" customFormat="1" ht="16.5" customHeight="1">
      <c r="B19" s="325">
        <v>13</v>
      </c>
      <c r="C19" s="859"/>
      <c r="D19" s="1254"/>
      <c r="E19" s="859"/>
      <c r="F19" s="513"/>
      <c r="G19" s="486"/>
      <c r="H19" s="486"/>
      <c r="I19" s="486"/>
      <c r="J19" s="487"/>
      <c r="K19" s="24"/>
    </row>
    <row r="20" spans="2:11" s="9" customFormat="1" ht="16.5" customHeight="1">
      <c r="B20" s="325">
        <v>14</v>
      </c>
      <c r="C20" s="859"/>
      <c r="D20" s="1254"/>
      <c r="E20" s="859"/>
      <c r="F20" s="513"/>
      <c r="G20" s="486"/>
      <c r="H20" s="486"/>
      <c r="I20" s="486"/>
      <c r="J20" s="487"/>
      <c r="K20" s="24"/>
    </row>
    <row r="21" spans="2:11" s="9" customFormat="1" ht="16.5" customHeight="1" thickBot="1">
      <c r="B21" s="331">
        <v>15</v>
      </c>
      <c r="C21" s="332" t="s">
        <v>113</v>
      </c>
      <c r="D21" s="1255">
        <f>SUM(D7:D20)</f>
        <v>12796</v>
      </c>
      <c r="E21" s="333"/>
      <c r="F21" s="334"/>
      <c r="G21" s="861">
        <f>SUM(G7:G20)</f>
        <v>8229</v>
      </c>
      <c r="H21" s="861">
        <f>SUM(H7:H20)</f>
        <v>0</v>
      </c>
      <c r="I21" s="861">
        <f>SUM(I7:I20)</f>
        <v>684</v>
      </c>
      <c r="J21" s="862">
        <f>SUM(J7:J20)</f>
        <v>7545</v>
      </c>
      <c r="K21" s="24"/>
    </row>
    <row r="22" spans="2:11" s="9" customFormat="1" ht="16.5" customHeight="1">
      <c r="B22" s="2151" t="s">
        <v>203</v>
      </c>
      <c r="C22" s="2152"/>
      <c r="D22" s="2152"/>
      <c r="E22" s="2152"/>
      <c r="F22" s="2152"/>
      <c r="G22" s="2152"/>
      <c r="H22" s="2152"/>
      <c r="I22" s="2152"/>
      <c r="J22" s="2153"/>
      <c r="K22" s="24"/>
    </row>
    <row r="23" spans="2:11" s="9" customFormat="1" ht="16.5" customHeight="1" thickBot="1">
      <c r="B23" s="2120"/>
      <c r="C23" s="1642"/>
      <c r="D23" s="1642"/>
      <c r="E23" s="1642"/>
      <c r="F23" s="1642"/>
      <c r="G23" s="1642"/>
      <c r="H23" s="1642"/>
      <c r="I23" s="1642"/>
      <c r="J23" s="1643"/>
      <c r="K23" s="24"/>
    </row>
    <row r="24" spans="2:11" s="9" customFormat="1" ht="18.75" customHeight="1" thickTop="1" thickBot="1">
      <c r="B24" s="1839" t="s">
        <v>960</v>
      </c>
      <c r="C24" s="2001" t="s">
        <v>402</v>
      </c>
      <c r="D24" s="2001" t="s">
        <v>403</v>
      </c>
      <c r="E24" s="2123" t="s">
        <v>196</v>
      </c>
      <c r="F24" s="2124"/>
      <c r="G24" s="2001" t="s">
        <v>199</v>
      </c>
      <c r="H24" s="2001" t="s">
        <v>404</v>
      </c>
      <c r="I24" s="2001" t="s">
        <v>405</v>
      </c>
      <c r="J24" s="1986" t="s">
        <v>202</v>
      </c>
      <c r="K24" s="24"/>
    </row>
    <row r="25" spans="2:11" s="9" customFormat="1" ht="23.25" customHeight="1">
      <c r="B25" s="1847"/>
      <c r="C25" s="2121"/>
      <c r="D25" s="2122"/>
      <c r="E25" s="201" t="s">
        <v>197</v>
      </c>
      <c r="F25" s="201" t="s">
        <v>198</v>
      </c>
      <c r="G25" s="2002"/>
      <c r="H25" s="2002"/>
      <c r="I25" s="2002"/>
      <c r="J25" s="1987"/>
      <c r="K25" s="24"/>
    </row>
    <row r="26" spans="2:11" s="9" customFormat="1" ht="16.5" customHeight="1" thickBot="1">
      <c r="B26" s="1840"/>
      <c r="C26" s="323" t="s">
        <v>1029</v>
      </c>
      <c r="D26" s="323" t="s">
        <v>1030</v>
      </c>
      <c r="E26" s="323" t="s">
        <v>1031</v>
      </c>
      <c r="F26" s="203" t="s">
        <v>1032</v>
      </c>
      <c r="G26" s="203" t="s">
        <v>1033</v>
      </c>
      <c r="H26" s="203" t="s">
        <v>110</v>
      </c>
      <c r="I26" s="203" t="s">
        <v>128</v>
      </c>
      <c r="J26" s="229" t="s">
        <v>131</v>
      </c>
      <c r="K26" s="24"/>
    </row>
    <row r="27" spans="2:11" s="9" customFormat="1" ht="16.5" customHeight="1">
      <c r="B27" s="324">
        <v>1</v>
      </c>
      <c r="C27" s="858"/>
      <c r="D27" s="1257"/>
      <c r="E27" s="858"/>
      <c r="F27" s="763"/>
      <c r="G27" s="774"/>
      <c r="H27" s="774"/>
      <c r="I27" s="774"/>
      <c r="J27" s="675">
        <f>+G27+H27-I27</f>
        <v>0</v>
      </c>
      <c r="K27" s="24"/>
    </row>
    <row r="28" spans="2:11" s="9" customFormat="1" ht="16.5" customHeight="1">
      <c r="B28" s="325">
        <v>2</v>
      </c>
      <c r="C28" s="859"/>
      <c r="D28" s="1258"/>
      <c r="E28" s="859"/>
      <c r="F28" s="507"/>
      <c r="G28" s="472"/>
      <c r="H28" s="472"/>
      <c r="I28" s="472"/>
      <c r="J28" s="551">
        <f t="shared" ref="J28:J41" si="0">+G28+H28-I28</f>
        <v>0</v>
      </c>
      <c r="K28" s="24"/>
    </row>
    <row r="29" spans="2:11" s="9" customFormat="1" ht="16.5" customHeight="1">
      <c r="B29" s="325">
        <v>3</v>
      </c>
      <c r="C29" s="859"/>
      <c r="D29" s="1258"/>
      <c r="E29" s="859"/>
      <c r="F29" s="507"/>
      <c r="G29" s="472"/>
      <c r="H29" s="472"/>
      <c r="I29" s="472"/>
      <c r="J29" s="551">
        <f t="shared" si="0"/>
        <v>0</v>
      </c>
      <c r="K29" s="24"/>
    </row>
    <row r="30" spans="2:11" s="9" customFormat="1" ht="16.5" customHeight="1">
      <c r="B30" s="325">
        <v>4</v>
      </c>
      <c r="C30" s="859"/>
      <c r="D30" s="1258"/>
      <c r="E30" s="859"/>
      <c r="F30" s="513"/>
      <c r="G30" s="486"/>
      <c r="H30" s="486"/>
      <c r="I30" s="486"/>
      <c r="J30" s="552">
        <f t="shared" si="0"/>
        <v>0</v>
      </c>
      <c r="K30" s="24"/>
    </row>
    <row r="31" spans="2:11" s="9" customFormat="1" ht="16.5" customHeight="1">
      <c r="B31" s="325">
        <v>5</v>
      </c>
      <c r="C31" s="859"/>
      <c r="D31" s="1258"/>
      <c r="E31" s="859"/>
      <c r="F31" s="513"/>
      <c r="G31" s="486"/>
      <c r="H31" s="486"/>
      <c r="I31" s="486"/>
      <c r="J31" s="552">
        <f t="shared" si="0"/>
        <v>0</v>
      </c>
      <c r="K31" s="24"/>
    </row>
    <row r="32" spans="2:11" s="9" customFormat="1" ht="16.5" customHeight="1">
      <c r="B32" s="325">
        <v>6</v>
      </c>
      <c r="C32" s="859"/>
      <c r="D32" s="1258"/>
      <c r="E32" s="859"/>
      <c r="F32" s="513"/>
      <c r="G32" s="486"/>
      <c r="H32" s="486"/>
      <c r="I32" s="486"/>
      <c r="J32" s="552">
        <f t="shared" si="0"/>
        <v>0</v>
      </c>
      <c r="K32" s="24"/>
    </row>
    <row r="33" spans="2:11" s="9" customFormat="1" ht="16.5" customHeight="1">
      <c r="B33" s="325">
        <v>7</v>
      </c>
      <c r="C33" s="859"/>
      <c r="D33" s="1258"/>
      <c r="E33" s="859"/>
      <c r="F33" s="507"/>
      <c r="G33" s="472"/>
      <c r="H33" s="472"/>
      <c r="I33" s="472"/>
      <c r="J33" s="551">
        <f t="shared" si="0"/>
        <v>0</v>
      </c>
      <c r="K33" s="24"/>
    </row>
    <row r="34" spans="2:11" s="9" customFormat="1" ht="16.5" customHeight="1">
      <c r="B34" s="325">
        <v>8</v>
      </c>
      <c r="C34" s="859"/>
      <c r="D34" s="1258"/>
      <c r="E34" s="859"/>
      <c r="F34" s="507"/>
      <c r="G34" s="472"/>
      <c r="H34" s="472"/>
      <c r="I34" s="472"/>
      <c r="J34" s="551">
        <f t="shared" si="0"/>
        <v>0</v>
      </c>
      <c r="K34" s="24"/>
    </row>
    <row r="35" spans="2:11" s="9" customFormat="1" ht="16.5" customHeight="1">
      <c r="B35" s="325">
        <v>9</v>
      </c>
      <c r="C35" s="513"/>
      <c r="D35" s="486"/>
      <c r="E35" s="513"/>
      <c r="F35" s="513"/>
      <c r="G35" s="486"/>
      <c r="H35" s="486"/>
      <c r="I35" s="486"/>
      <c r="J35" s="552">
        <f t="shared" si="0"/>
        <v>0</v>
      </c>
      <c r="K35" s="24"/>
    </row>
    <row r="36" spans="2:11" s="9" customFormat="1" ht="16.5" customHeight="1">
      <c r="B36" s="325">
        <v>10</v>
      </c>
      <c r="C36" s="859"/>
      <c r="D36" s="1258"/>
      <c r="E36" s="859"/>
      <c r="F36" s="513"/>
      <c r="G36" s="486"/>
      <c r="H36" s="486"/>
      <c r="I36" s="486"/>
      <c r="J36" s="552">
        <f t="shared" si="0"/>
        <v>0</v>
      </c>
      <c r="K36" s="24"/>
    </row>
    <row r="37" spans="2:11" s="9" customFormat="1" ht="16.5" customHeight="1">
      <c r="B37" s="325">
        <v>11</v>
      </c>
      <c r="C37" s="859"/>
      <c r="D37" s="1258"/>
      <c r="E37" s="859"/>
      <c r="F37" s="513"/>
      <c r="G37" s="486"/>
      <c r="H37" s="486"/>
      <c r="I37" s="486"/>
      <c r="J37" s="552">
        <f t="shared" si="0"/>
        <v>0</v>
      </c>
      <c r="K37" s="24"/>
    </row>
    <row r="38" spans="2:11" s="9" customFormat="1" ht="16.5" customHeight="1">
      <c r="B38" s="325">
        <v>12</v>
      </c>
      <c r="C38" s="859"/>
      <c r="D38" s="1258"/>
      <c r="E38" s="859"/>
      <c r="F38" s="513"/>
      <c r="G38" s="486"/>
      <c r="H38" s="486"/>
      <c r="I38" s="486"/>
      <c r="J38" s="552">
        <f t="shared" si="0"/>
        <v>0</v>
      </c>
      <c r="K38" s="24"/>
    </row>
    <row r="39" spans="2:11" s="9" customFormat="1" ht="16.5" customHeight="1">
      <c r="B39" s="325">
        <v>13</v>
      </c>
      <c r="C39" s="859"/>
      <c r="D39" s="1258"/>
      <c r="E39" s="859"/>
      <c r="F39" s="513"/>
      <c r="G39" s="486"/>
      <c r="H39" s="486"/>
      <c r="I39" s="486"/>
      <c r="J39" s="552">
        <f t="shared" si="0"/>
        <v>0</v>
      </c>
      <c r="K39" s="24"/>
    </row>
    <row r="40" spans="2:11" s="9" customFormat="1" ht="16.5" customHeight="1">
      <c r="B40" s="325">
        <v>14</v>
      </c>
      <c r="C40" s="859"/>
      <c r="D40" s="1258"/>
      <c r="E40" s="859"/>
      <c r="F40" s="513"/>
      <c r="G40" s="486"/>
      <c r="H40" s="486"/>
      <c r="I40" s="486"/>
      <c r="J40" s="552">
        <f t="shared" si="0"/>
        <v>0</v>
      </c>
      <c r="K40" s="24"/>
    </row>
    <row r="41" spans="2:11" s="9" customFormat="1" ht="16.5" customHeight="1" thickBot="1">
      <c r="B41" s="326">
        <v>15</v>
      </c>
      <c r="C41" s="328" t="s">
        <v>113</v>
      </c>
      <c r="D41" s="1256">
        <f>SUM(D27:D40)</f>
        <v>0</v>
      </c>
      <c r="E41" s="329"/>
      <c r="F41" s="330"/>
      <c r="G41" s="863">
        <f>SUM(G27:G40)</f>
        <v>0</v>
      </c>
      <c r="H41" s="863">
        <f>SUM(H27:H40)</f>
        <v>0</v>
      </c>
      <c r="I41" s="863">
        <f>SUM(I27:I40)</f>
        <v>0</v>
      </c>
      <c r="J41" s="864">
        <f t="shared" si="0"/>
        <v>0</v>
      </c>
      <c r="K41" s="24"/>
    </row>
    <row r="42" spans="2:11" s="9" customFormat="1" ht="16.5" customHeight="1">
      <c r="B42" s="2128" t="s">
        <v>204</v>
      </c>
      <c r="C42" s="2129"/>
      <c r="D42" s="2129"/>
      <c r="E42" s="2129"/>
      <c r="F42" s="2129"/>
      <c r="G42" s="2129"/>
      <c r="H42" s="2129"/>
      <c r="I42" s="2129"/>
      <c r="J42" s="2130"/>
      <c r="K42" s="24"/>
    </row>
    <row r="43" spans="2:11" s="9" customFormat="1" ht="16.5" customHeight="1" thickBot="1">
      <c r="B43" s="1951" t="s">
        <v>205</v>
      </c>
      <c r="C43" s="1952"/>
      <c r="D43" s="1952"/>
      <c r="E43" s="1952"/>
      <c r="F43" s="1952"/>
      <c r="G43" s="1952"/>
      <c r="H43" s="1952"/>
      <c r="I43" s="1952"/>
      <c r="J43" s="1953"/>
      <c r="K43" s="88"/>
    </row>
    <row r="44" spans="2:11" s="9" customFormat="1" ht="16.5" customHeight="1" thickTop="1">
      <c r="B44" s="1920" t="s">
        <v>960</v>
      </c>
      <c r="C44" s="1933" t="s">
        <v>91</v>
      </c>
      <c r="D44" s="1934"/>
      <c r="E44" s="1934"/>
      <c r="F44" s="1934"/>
      <c r="G44" s="1934"/>
      <c r="H44" s="1935"/>
      <c r="I44" s="2145" t="s">
        <v>49</v>
      </c>
      <c r="J44" s="2146"/>
    </row>
    <row r="45" spans="2:11" s="9" customFormat="1" ht="16.5" customHeight="1">
      <c r="B45" s="1921"/>
      <c r="C45" s="1936"/>
      <c r="D45" s="1937"/>
      <c r="E45" s="1937"/>
      <c r="F45" s="1937"/>
      <c r="G45" s="1937"/>
      <c r="H45" s="1938"/>
      <c r="I45" s="2147"/>
      <c r="J45" s="2148"/>
    </row>
    <row r="46" spans="2:11" s="9" customFormat="1" ht="16.5" customHeight="1" thickBot="1">
      <c r="B46" s="1922"/>
      <c r="C46" s="2125" t="s">
        <v>1029</v>
      </c>
      <c r="D46" s="2126"/>
      <c r="E46" s="2126"/>
      <c r="F46" s="2126"/>
      <c r="G46" s="2126"/>
      <c r="H46" s="2127"/>
      <c r="I46" s="2149" t="s">
        <v>1030</v>
      </c>
      <c r="J46" s="2150"/>
    </row>
    <row r="47" spans="2:11" s="9" customFormat="1" ht="16.5" customHeight="1">
      <c r="B47" s="616">
        <v>31</v>
      </c>
      <c r="C47" s="2140" t="s">
        <v>206</v>
      </c>
      <c r="D47" s="2141"/>
      <c r="E47" s="2141"/>
      <c r="F47" s="2141"/>
      <c r="G47" s="2141"/>
      <c r="H47" s="2142"/>
      <c r="I47" s="2133"/>
      <c r="J47" s="2134"/>
    </row>
    <row r="48" spans="2:11" s="9" customFormat="1" ht="16.5" customHeight="1">
      <c r="B48" s="624">
        <v>32</v>
      </c>
      <c r="C48" s="1930"/>
      <c r="D48" s="1931"/>
      <c r="E48" s="1931"/>
      <c r="F48" s="1931"/>
      <c r="G48" s="1931"/>
      <c r="H48" s="1932"/>
      <c r="I48" s="2135"/>
      <c r="J48" s="2136"/>
    </row>
    <row r="49" spans="2:10" s="9" customFormat="1" ht="16.5" customHeight="1">
      <c r="B49" s="624">
        <v>33</v>
      </c>
      <c r="C49" s="1930"/>
      <c r="D49" s="1931"/>
      <c r="E49" s="1931"/>
      <c r="F49" s="1931"/>
      <c r="G49" s="1931"/>
      <c r="H49" s="1932"/>
      <c r="I49" s="2135"/>
      <c r="J49" s="2136"/>
    </row>
    <row r="50" spans="2:10" s="9" customFormat="1" ht="16.5" customHeight="1">
      <c r="B50" s="624">
        <v>34</v>
      </c>
      <c r="C50" s="1930"/>
      <c r="D50" s="1931"/>
      <c r="E50" s="1931"/>
      <c r="F50" s="1931"/>
      <c r="G50" s="1931"/>
      <c r="H50" s="1932"/>
      <c r="I50" s="2135"/>
      <c r="J50" s="2136"/>
    </row>
    <row r="51" spans="2:10" s="9" customFormat="1" ht="16.5" customHeight="1">
      <c r="B51" s="624">
        <v>35</v>
      </c>
      <c r="C51" s="1930"/>
      <c r="D51" s="1931"/>
      <c r="E51" s="1931"/>
      <c r="F51" s="1931"/>
      <c r="G51" s="1931"/>
      <c r="H51" s="1932"/>
      <c r="I51" s="2135"/>
      <c r="J51" s="2136"/>
    </row>
    <row r="52" spans="2:10" s="9" customFormat="1" ht="16.5" customHeight="1" thickBot="1">
      <c r="B52" s="621">
        <v>36</v>
      </c>
      <c r="C52" s="2137" t="s">
        <v>207</v>
      </c>
      <c r="D52" s="2138"/>
      <c r="E52" s="2138"/>
      <c r="F52" s="2138"/>
      <c r="G52" s="2138"/>
      <c r="H52" s="2139"/>
      <c r="I52" s="2143">
        <f>SUM(I47:J51)</f>
        <v>0</v>
      </c>
      <c r="J52" s="2144"/>
    </row>
    <row r="53" spans="2:10" s="9" customFormat="1" ht="16.5" customHeight="1" thickBot="1">
      <c r="B53" s="852"/>
      <c r="C53" s="853"/>
      <c r="D53" s="853"/>
      <c r="E53" s="853"/>
      <c r="F53" s="854"/>
      <c r="G53" s="855"/>
      <c r="H53" s="854"/>
      <c r="I53" s="2131"/>
      <c r="J53" s="2132"/>
    </row>
    <row r="54" spans="2:10" ht="16.5" customHeight="1" thickTop="1"/>
  </sheetData>
  <mergeCells count="40">
    <mergeCell ref="I1:J1"/>
    <mergeCell ref="C1:F1"/>
    <mergeCell ref="C52:H52"/>
    <mergeCell ref="C47:H47"/>
    <mergeCell ref="C48:H48"/>
    <mergeCell ref="C49:H49"/>
    <mergeCell ref="C50:H50"/>
    <mergeCell ref="C51:H51"/>
    <mergeCell ref="I51:J51"/>
    <mergeCell ref="I52:J52"/>
    <mergeCell ref="I44:J45"/>
    <mergeCell ref="I46:J46"/>
    <mergeCell ref="B22:J23"/>
    <mergeCell ref="B24:B26"/>
    <mergeCell ref="C24:C25"/>
    <mergeCell ref="D24:D25"/>
    <mergeCell ref="I53:J53"/>
    <mergeCell ref="I47:J47"/>
    <mergeCell ref="I48:J48"/>
    <mergeCell ref="I49:J49"/>
    <mergeCell ref="I50:J50"/>
    <mergeCell ref="B43:J43"/>
    <mergeCell ref="B44:B46"/>
    <mergeCell ref="C44:H45"/>
    <mergeCell ref="C46:H46"/>
    <mergeCell ref="J24:J25"/>
    <mergeCell ref="E24:F24"/>
    <mergeCell ref="G24:G25"/>
    <mergeCell ref="H24:H25"/>
    <mergeCell ref="I24:I25"/>
    <mergeCell ref="B42:J42"/>
    <mergeCell ref="B4:B6"/>
    <mergeCell ref="B2:J3"/>
    <mergeCell ref="C4:C5"/>
    <mergeCell ref="D4:D5"/>
    <mergeCell ref="E4:F4"/>
    <mergeCell ref="G4:G5"/>
    <mergeCell ref="H4:H5"/>
    <mergeCell ref="I4:I5"/>
    <mergeCell ref="J4:J5"/>
  </mergeCells>
  <phoneticPr fontId="0" type="noConversion"/>
  <printOptions horizontalCentered="1" verticalCentered="1"/>
  <pageMargins left="0.25" right="0.25" top="0.25" bottom="0.3" header="0" footer="0.25"/>
  <pageSetup scale="79" orientation="portrait" r:id="rId1"/>
  <headerFooter alignWithMargins="0">
    <oddFooter>&amp;C&amp;"Times New Roman,Regular"F-14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B1:I51"/>
  <sheetViews>
    <sheetView showGridLines="0" showOutlineSymbols="0" topLeftCell="A10" zoomScale="87" zoomScaleNormal="87" workbookViewId="0">
      <selection activeCell="C36" sqref="C36:G36"/>
    </sheetView>
  </sheetViews>
  <sheetFormatPr defaultColWidth="9.6640625" defaultRowHeight="16.5" customHeight="1"/>
  <cols>
    <col min="1" max="1" width="4.21875" style="2" customWidth="1"/>
    <col min="2" max="2" width="9.109375" style="2" customWidth="1"/>
    <col min="3" max="3" width="19.5546875" style="2" customWidth="1"/>
    <col min="4" max="4" width="13.44140625" style="2" customWidth="1"/>
    <col min="5" max="5" width="10.33203125" style="2" customWidth="1"/>
    <col min="6" max="6" width="11.5546875" style="2" customWidth="1"/>
    <col min="7" max="7" width="16" style="63" bestFit="1" customWidth="1"/>
    <col min="8" max="8" width="11" style="63" customWidth="1"/>
    <col min="9" max="9" width="2.5546875" style="2" customWidth="1"/>
    <col min="10" max="16384" width="9.6640625" style="2"/>
  </cols>
  <sheetData>
    <row r="1" spans="2:9" s="9" customFormat="1" ht="16.5" customHeight="1" thickBot="1">
      <c r="B1" s="9" t="s">
        <v>958</v>
      </c>
      <c r="C1" s="1760" t="str">
        <f>+'E-2'!C1:D1</f>
        <v>Southwest Harbor Water &amp; Sewer District</v>
      </c>
      <c r="D1" s="1760"/>
      <c r="E1" s="1760"/>
      <c r="F1" s="189" t="s">
        <v>959</v>
      </c>
      <c r="G1" s="1760">
        <f>+'E-2'!F1</f>
        <v>43100</v>
      </c>
      <c r="H1" s="1760"/>
    </row>
    <row r="2" spans="2:9" ht="16.5" customHeight="1" thickTop="1">
      <c r="B2" s="1822" t="s">
        <v>208</v>
      </c>
      <c r="C2" s="1640"/>
      <c r="D2" s="1640"/>
      <c r="E2" s="1640"/>
      <c r="F2" s="1640"/>
      <c r="G2" s="1640"/>
      <c r="H2" s="1641"/>
      <c r="I2" s="28"/>
    </row>
    <row r="3" spans="2:9" ht="21" customHeight="1" thickBot="1">
      <c r="B3" s="2120"/>
      <c r="C3" s="1642"/>
      <c r="D3" s="1642"/>
      <c r="E3" s="1642"/>
      <c r="F3" s="1642"/>
      <c r="G3" s="1642"/>
      <c r="H3" s="1643"/>
      <c r="I3" s="28"/>
    </row>
    <row r="4" spans="2:9" ht="29.25" customHeight="1" thickTop="1" thickBot="1">
      <c r="B4" s="2016" t="s">
        <v>118</v>
      </c>
      <c r="C4" s="2161"/>
      <c r="D4" s="2161"/>
      <c r="E4" s="2161"/>
      <c r="F4" s="2161"/>
      <c r="G4" s="2161"/>
      <c r="H4" s="2162"/>
      <c r="I4" s="28"/>
    </row>
    <row r="5" spans="2:9" s="9" customFormat="1" ht="22.5" customHeight="1" thickTop="1" thickBot="1">
      <c r="B5" s="1839" t="s">
        <v>960</v>
      </c>
      <c r="C5" s="199"/>
      <c r="D5" s="198" t="s">
        <v>209</v>
      </c>
      <c r="E5" s="198" t="s">
        <v>111</v>
      </c>
      <c r="F5" s="2163" t="s">
        <v>163</v>
      </c>
      <c r="G5" s="2164"/>
      <c r="H5" s="1986" t="s">
        <v>212</v>
      </c>
      <c r="I5" s="24"/>
    </row>
    <row r="6" spans="2:9" s="9" customFormat="1" ht="26.25" customHeight="1">
      <c r="B6" s="2159"/>
      <c r="C6" s="201"/>
      <c r="D6" s="201" t="s">
        <v>210</v>
      </c>
      <c r="E6" s="201" t="s">
        <v>112</v>
      </c>
      <c r="F6" s="300" t="s">
        <v>108</v>
      </c>
      <c r="G6" s="300" t="s">
        <v>211</v>
      </c>
      <c r="H6" s="1987"/>
      <c r="I6" s="24"/>
    </row>
    <row r="7" spans="2:9" s="9" customFormat="1" ht="16.5" customHeight="1" thickBot="1">
      <c r="B7" s="2160"/>
      <c r="C7" s="203" t="s">
        <v>1029</v>
      </c>
      <c r="D7" s="203" t="s">
        <v>1030</v>
      </c>
      <c r="E7" s="203" t="s">
        <v>1031</v>
      </c>
      <c r="F7" s="203" t="s">
        <v>1032</v>
      </c>
      <c r="G7" s="237" t="s">
        <v>1033</v>
      </c>
      <c r="H7" s="206" t="s">
        <v>110</v>
      </c>
      <c r="I7" s="24"/>
    </row>
    <row r="8" spans="2:9" s="9" customFormat="1" ht="12.75">
      <c r="B8" s="89">
        <v>1</v>
      </c>
      <c r="C8" s="342" t="s">
        <v>214</v>
      </c>
      <c r="D8" s="342"/>
      <c r="E8" s="342"/>
      <c r="F8" s="343"/>
      <c r="G8" s="260"/>
      <c r="H8" s="215"/>
      <c r="I8" s="24"/>
    </row>
    <row r="9" spans="2:9" s="9" customFormat="1" ht="12.75">
      <c r="B9" s="89">
        <v>2</v>
      </c>
      <c r="C9" s="866"/>
      <c r="D9" s="866"/>
      <c r="E9" s="866"/>
      <c r="F9" s="170"/>
      <c r="G9" s="603"/>
      <c r="H9" s="468"/>
      <c r="I9" s="24"/>
    </row>
    <row r="10" spans="2:9" s="9" customFormat="1" ht="12.75">
      <c r="B10" s="89">
        <v>3</v>
      </c>
      <c r="C10" s="172"/>
      <c r="D10" s="172"/>
      <c r="E10" s="172"/>
      <c r="F10" s="770"/>
      <c r="G10" s="507"/>
      <c r="H10" s="473"/>
      <c r="I10" s="24"/>
    </row>
    <row r="11" spans="2:9" s="9" customFormat="1" ht="12.75">
      <c r="B11" s="89">
        <v>4</v>
      </c>
      <c r="C11" s="515"/>
      <c r="D11" s="515"/>
      <c r="E11" s="515"/>
      <c r="F11" s="771"/>
      <c r="G11" s="513"/>
      <c r="H11" s="487"/>
      <c r="I11" s="24"/>
    </row>
    <row r="12" spans="2:9" s="9" customFormat="1" ht="12.75">
      <c r="B12" s="89">
        <v>5</v>
      </c>
      <c r="C12" s="515"/>
      <c r="D12" s="515"/>
      <c r="E12" s="867"/>
      <c r="F12" s="868"/>
      <c r="G12" s="869"/>
      <c r="H12" s="860"/>
      <c r="I12" s="24"/>
    </row>
    <row r="13" spans="2:9" s="9" customFormat="1" ht="12.75">
      <c r="B13" s="89">
        <v>6</v>
      </c>
      <c r="C13" s="515"/>
      <c r="D13" s="515"/>
      <c r="E13" s="867"/>
      <c r="F13" s="868"/>
      <c r="G13" s="869"/>
      <c r="H13" s="860"/>
      <c r="I13" s="24"/>
    </row>
    <row r="14" spans="2:9" s="9" customFormat="1" ht="12.75">
      <c r="B14" s="89">
        <v>7</v>
      </c>
      <c r="C14" s="515"/>
      <c r="D14" s="515"/>
      <c r="E14" s="515"/>
      <c r="F14" s="771"/>
      <c r="G14" s="513"/>
      <c r="H14" s="483"/>
      <c r="I14" s="24"/>
    </row>
    <row r="15" spans="2:9" s="9" customFormat="1" ht="12.75">
      <c r="B15" s="89">
        <v>8</v>
      </c>
      <c r="C15" s="225"/>
      <c r="D15" s="225"/>
      <c r="E15" s="225"/>
      <c r="F15" s="340"/>
      <c r="G15" s="314"/>
      <c r="H15" s="557"/>
      <c r="I15" s="24"/>
    </row>
    <row r="16" spans="2:9" s="9" customFormat="1" ht="13.5" thickBot="1">
      <c r="B16" s="89">
        <v>9</v>
      </c>
      <c r="C16" s="212" t="s">
        <v>213</v>
      </c>
      <c r="D16" s="670"/>
      <c r="E16" s="670"/>
      <c r="F16" s="614"/>
      <c r="G16" s="865"/>
      <c r="H16" s="674">
        <f>SUM(H9:H15)</f>
        <v>0</v>
      </c>
      <c r="I16" s="24"/>
    </row>
    <row r="17" spans="2:9" s="9" customFormat="1" ht="14.25" thickTop="1" thickBot="1">
      <c r="B17" s="91"/>
      <c r="C17" s="297"/>
      <c r="D17" s="299"/>
      <c r="E17" s="299"/>
      <c r="F17" s="298"/>
      <c r="G17" s="243"/>
      <c r="H17" s="247"/>
      <c r="I17" s="24"/>
    </row>
    <row r="18" spans="2:9" s="9" customFormat="1" ht="16.5" customHeight="1" thickTop="1">
      <c r="B18" s="89">
        <v>10</v>
      </c>
      <c r="C18" s="342" t="s">
        <v>215</v>
      </c>
      <c r="D18" s="342"/>
      <c r="E18" s="342"/>
      <c r="F18" s="343"/>
      <c r="G18" s="260"/>
      <c r="H18" s="215"/>
    </row>
    <row r="19" spans="2:9" s="9" customFormat="1" ht="16.5" customHeight="1">
      <c r="B19" s="89">
        <v>11</v>
      </c>
      <c r="C19" s="188" t="s">
        <v>216</v>
      </c>
      <c r="D19" s="188"/>
      <c r="E19" s="188"/>
      <c r="F19" s="29"/>
      <c r="G19" s="185"/>
      <c r="H19" s="216"/>
    </row>
    <row r="20" spans="2:9" s="9" customFormat="1" ht="16.5" customHeight="1">
      <c r="B20" s="89">
        <v>12</v>
      </c>
      <c r="C20" s="866"/>
      <c r="D20" s="866"/>
      <c r="E20" s="866"/>
      <c r="F20" s="170"/>
      <c r="G20" s="603"/>
      <c r="H20" s="468"/>
    </row>
    <row r="21" spans="2:9" s="9" customFormat="1" ht="16.5" customHeight="1">
      <c r="B21" s="89">
        <v>13</v>
      </c>
      <c r="C21" s="172"/>
      <c r="D21" s="172"/>
      <c r="E21" s="172"/>
      <c r="F21" s="770"/>
      <c r="G21" s="507"/>
      <c r="H21" s="473"/>
    </row>
    <row r="22" spans="2:9" s="9" customFormat="1" ht="16.5" customHeight="1">
      <c r="B22" s="89">
        <v>14</v>
      </c>
      <c r="C22" s="515"/>
      <c r="D22" s="515"/>
      <c r="E22" s="515"/>
      <c r="F22" s="771"/>
      <c r="G22" s="513"/>
      <c r="H22" s="487"/>
    </row>
    <row r="23" spans="2:9" s="9" customFormat="1" ht="16.5" customHeight="1">
      <c r="B23" s="89">
        <v>15</v>
      </c>
      <c r="C23" s="515"/>
      <c r="D23" s="515"/>
      <c r="E23" s="867"/>
      <c r="F23" s="868"/>
      <c r="G23" s="869"/>
      <c r="H23" s="860"/>
    </row>
    <row r="24" spans="2:9" s="9" customFormat="1" ht="16.5" customHeight="1">
      <c r="B24" s="89">
        <v>16</v>
      </c>
      <c r="C24" s="515"/>
      <c r="D24" s="515"/>
      <c r="E24" s="867"/>
      <c r="F24" s="868"/>
      <c r="G24" s="869"/>
      <c r="H24" s="860"/>
    </row>
    <row r="25" spans="2:9" s="9" customFormat="1" ht="16.5" customHeight="1">
      <c r="B25" s="89">
        <v>17</v>
      </c>
      <c r="C25" s="515"/>
      <c r="D25" s="515"/>
      <c r="E25" s="515"/>
      <c r="F25" s="771"/>
      <c r="G25" s="513"/>
      <c r="H25" s="483"/>
    </row>
    <row r="26" spans="2:9" s="9" customFormat="1" ht="16.5" customHeight="1">
      <c r="B26" s="89">
        <v>18</v>
      </c>
      <c r="C26" s="225"/>
      <c r="D26" s="225"/>
      <c r="E26" s="225"/>
      <c r="F26" s="340"/>
      <c r="G26" s="314"/>
      <c r="H26" s="872"/>
    </row>
    <row r="27" spans="2:9" s="9" customFormat="1" ht="16.5" customHeight="1" thickBot="1">
      <c r="B27" s="89">
        <v>19</v>
      </c>
      <c r="C27" s="212" t="s">
        <v>217</v>
      </c>
      <c r="D27" s="670"/>
      <c r="E27" s="670"/>
      <c r="F27" s="614"/>
      <c r="G27" s="865"/>
      <c r="H27" s="873">
        <f>SUM(H20:H26)</f>
        <v>0</v>
      </c>
    </row>
    <row r="28" spans="2:9" s="9" customFormat="1" ht="16.5" customHeight="1" thickTop="1" thickBot="1">
      <c r="B28" s="91"/>
      <c r="C28" s="297"/>
      <c r="D28" s="299"/>
      <c r="E28" s="299"/>
      <c r="F28" s="298"/>
      <c r="G28" s="243"/>
      <c r="H28" s="247"/>
    </row>
    <row r="29" spans="2:9" s="9" customFormat="1" ht="16.5" customHeight="1" thickTop="1">
      <c r="B29" s="1969" t="s">
        <v>218</v>
      </c>
      <c r="C29" s="1970"/>
      <c r="D29" s="1970"/>
      <c r="E29" s="1970"/>
      <c r="F29" s="1970"/>
      <c r="G29" s="1970"/>
      <c r="H29" s="1971"/>
    </row>
    <row r="30" spans="2:9" s="9" customFormat="1" ht="16.5" customHeight="1">
      <c r="B30" s="2156"/>
      <c r="C30" s="2157"/>
      <c r="D30" s="2157"/>
      <c r="E30" s="2157"/>
      <c r="F30" s="2157"/>
      <c r="G30" s="2157"/>
      <c r="H30" s="2158"/>
    </row>
    <row r="31" spans="2:9" s="9" customFormat="1" ht="16.5" customHeight="1" thickBot="1">
      <c r="B31" s="1858" t="s">
        <v>219</v>
      </c>
      <c r="C31" s="1859"/>
      <c r="D31" s="1859"/>
      <c r="E31" s="1859"/>
      <c r="F31" s="1859"/>
      <c r="G31" s="1859"/>
      <c r="H31" s="1860"/>
    </row>
    <row r="32" spans="2:9" s="9" customFormat="1" ht="27.75" customHeight="1" thickTop="1">
      <c r="B32" s="1839" t="s">
        <v>960</v>
      </c>
      <c r="C32" s="2029" t="s">
        <v>133</v>
      </c>
      <c r="D32" s="1970"/>
      <c r="E32" s="1970"/>
      <c r="F32" s="1970"/>
      <c r="G32" s="2030"/>
      <c r="H32" s="1986" t="s">
        <v>941</v>
      </c>
    </row>
    <row r="33" spans="2:8" s="9" customFormat="1" ht="20.25" customHeight="1">
      <c r="B33" s="2159"/>
      <c r="C33" s="1988"/>
      <c r="D33" s="2157"/>
      <c r="E33" s="2157"/>
      <c r="F33" s="2157"/>
      <c r="G33" s="1989"/>
      <c r="H33" s="1987"/>
    </row>
    <row r="34" spans="2:8" s="9" customFormat="1" ht="16.5" customHeight="1" thickBot="1">
      <c r="B34" s="2160"/>
      <c r="C34" s="1874" t="s">
        <v>1029</v>
      </c>
      <c r="D34" s="1875"/>
      <c r="E34" s="1875"/>
      <c r="F34" s="1875"/>
      <c r="G34" s="1876"/>
      <c r="H34" s="206" t="s">
        <v>1030</v>
      </c>
    </row>
    <row r="35" spans="2:8" s="9" customFormat="1" ht="16.5" customHeight="1">
      <c r="B35" s="89">
        <v>20</v>
      </c>
      <c r="C35" s="2154"/>
      <c r="D35" s="1837"/>
      <c r="E35" s="1837"/>
      <c r="F35" s="1837"/>
      <c r="G35" s="2155"/>
      <c r="H35" s="776"/>
    </row>
    <row r="36" spans="2:8" s="9" customFormat="1" ht="16.5" customHeight="1">
      <c r="B36" s="89">
        <v>21</v>
      </c>
      <c r="C36" s="1759"/>
      <c r="D36" s="1747"/>
      <c r="E36" s="1747"/>
      <c r="F36" s="1747"/>
      <c r="G36" s="1758"/>
      <c r="H36" s="473"/>
    </row>
    <row r="37" spans="2:8" s="9" customFormat="1" ht="16.5" customHeight="1">
      <c r="B37" s="89">
        <v>22</v>
      </c>
      <c r="C37" s="1759"/>
      <c r="D37" s="1747"/>
      <c r="E37" s="1747"/>
      <c r="F37" s="1747"/>
      <c r="G37" s="1758"/>
      <c r="H37" s="473"/>
    </row>
    <row r="38" spans="2:8" s="9" customFormat="1" ht="16.5" customHeight="1">
      <c r="B38" s="89">
        <v>23</v>
      </c>
      <c r="C38" s="1757"/>
      <c r="D38" s="1747"/>
      <c r="E38" s="1747"/>
      <c r="F38" s="1747"/>
      <c r="G38" s="1758"/>
      <c r="H38" s="487"/>
    </row>
    <row r="39" spans="2:8" s="9" customFormat="1" ht="16.5" customHeight="1">
      <c r="B39" s="89">
        <v>24</v>
      </c>
      <c r="C39" s="1757"/>
      <c r="D39" s="1747"/>
      <c r="E39" s="1747"/>
      <c r="F39" s="1747"/>
      <c r="G39" s="1758"/>
      <c r="H39" s="473"/>
    </row>
    <row r="40" spans="2:8" s="9" customFormat="1" ht="16.5" customHeight="1">
      <c r="B40" s="89">
        <v>25</v>
      </c>
      <c r="C40" s="1757"/>
      <c r="D40" s="1747"/>
      <c r="E40" s="1747"/>
      <c r="F40" s="1747"/>
      <c r="G40" s="1758"/>
      <c r="H40" s="473"/>
    </row>
    <row r="41" spans="2:8" s="9" customFormat="1" ht="16.5" customHeight="1">
      <c r="B41" s="89">
        <v>26</v>
      </c>
      <c r="C41" s="1757"/>
      <c r="D41" s="1747"/>
      <c r="E41" s="1747"/>
      <c r="F41" s="1747"/>
      <c r="G41" s="1758"/>
      <c r="H41" s="473"/>
    </row>
    <row r="42" spans="2:8" s="9" customFormat="1" ht="16.5" customHeight="1">
      <c r="B42" s="89">
        <v>27</v>
      </c>
      <c r="C42" s="1757"/>
      <c r="D42" s="1747"/>
      <c r="E42" s="1747"/>
      <c r="F42" s="1747"/>
      <c r="G42" s="1758"/>
      <c r="H42" s="473"/>
    </row>
    <row r="43" spans="2:8" s="9" customFormat="1" ht="16.5" customHeight="1">
      <c r="B43" s="89">
        <v>28</v>
      </c>
      <c r="C43" s="1757"/>
      <c r="D43" s="1747"/>
      <c r="E43" s="1747"/>
      <c r="F43" s="1747"/>
      <c r="G43" s="1758"/>
      <c r="H43" s="473"/>
    </row>
    <row r="44" spans="2:8" s="9" customFormat="1" ht="16.5" customHeight="1">
      <c r="B44" s="89">
        <v>29</v>
      </c>
      <c r="C44" s="1757"/>
      <c r="D44" s="1747"/>
      <c r="E44" s="1747"/>
      <c r="F44" s="1747"/>
      <c r="G44" s="1758"/>
      <c r="H44" s="473"/>
    </row>
    <row r="45" spans="2:8" s="9" customFormat="1" ht="16.5" customHeight="1">
      <c r="B45" s="89">
        <v>30</v>
      </c>
      <c r="C45" s="345"/>
      <c r="D45" s="117"/>
      <c r="E45" s="117"/>
      <c r="F45" s="117"/>
      <c r="G45" s="155"/>
      <c r="H45" s="676"/>
    </row>
    <row r="46" spans="2:8" s="9" customFormat="1" ht="16.5" customHeight="1" thickBot="1">
      <c r="B46" s="135">
        <v>31</v>
      </c>
      <c r="C46" s="2165" t="s">
        <v>941</v>
      </c>
      <c r="D46" s="2166"/>
      <c r="E46" s="2166"/>
      <c r="F46" s="2166"/>
      <c r="G46" s="2167"/>
      <c r="H46" s="572">
        <f>SUM(H35:H45)</f>
        <v>0</v>
      </c>
    </row>
    <row r="47" spans="2:8" s="9" customFormat="1" ht="16.5" customHeight="1">
      <c r="B47" s="1836"/>
      <c r="C47" s="1837"/>
      <c r="D47" s="1837"/>
      <c r="E47" s="1837"/>
      <c r="F47" s="1837"/>
      <c r="G47" s="1837"/>
      <c r="H47" s="1946"/>
    </row>
    <row r="48" spans="2:8" s="9" customFormat="1" ht="16.5" customHeight="1">
      <c r="B48" s="1751"/>
      <c r="C48" s="1747"/>
      <c r="D48" s="1747"/>
      <c r="E48" s="1747"/>
      <c r="F48" s="1747"/>
      <c r="G48" s="1747"/>
      <c r="H48" s="1748"/>
    </row>
    <row r="49" spans="2:8" s="9" customFormat="1" ht="16.5" customHeight="1">
      <c r="B49" s="1751"/>
      <c r="C49" s="1747"/>
      <c r="D49" s="1747"/>
      <c r="E49" s="1747"/>
      <c r="F49" s="1747"/>
      <c r="G49" s="1747"/>
      <c r="H49" s="1748"/>
    </row>
    <row r="50" spans="2:8" ht="16.5" customHeight="1" thickBot="1">
      <c r="B50" s="1752"/>
      <c r="C50" s="1753"/>
      <c r="D50" s="1753"/>
      <c r="E50" s="1753"/>
      <c r="F50" s="1753"/>
      <c r="G50" s="1753"/>
      <c r="H50" s="1963"/>
    </row>
    <row r="51" spans="2:8" ht="16.5" customHeight="1" thickTop="1"/>
  </sheetData>
  <mergeCells count="28">
    <mergeCell ref="C43:G43"/>
    <mergeCell ref="C44:G44"/>
    <mergeCell ref="B50:H50"/>
    <mergeCell ref="C46:G46"/>
    <mergeCell ref="B47:H47"/>
    <mergeCell ref="B48:H48"/>
    <mergeCell ref="B49:H49"/>
    <mergeCell ref="C41:G41"/>
    <mergeCell ref="C42:G42"/>
    <mergeCell ref="F5:G5"/>
    <mergeCell ref="C38:G38"/>
    <mergeCell ref="C39:G39"/>
    <mergeCell ref="C40:G40"/>
    <mergeCell ref="C37:G37"/>
    <mergeCell ref="C1:E1"/>
    <mergeCell ref="G1:H1"/>
    <mergeCell ref="C35:G35"/>
    <mergeCell ref="C36:G36"/>
    <mergeCell ref="B29:H30"/>
    <mergeCell ref="B31:H31"/>
    <mergeCell ref="B32:B34"/>
    <mergeCell ref="H32:H33"/>
    <mergeCell ref="C32:G33"/>
    <mergeCell ref="C34:G34"/>
    <mergeCell ref="B2:H3"/>
    <mergeCell ref="B5:B7"/>
    <mergeCell ref="B4:H4"/>
    <mergeCell ref="H5:H6"/>
  </mergeCells>
  <phoneticPr fontId="0" type="noConversion"/>
  <printOptions horizontalCentered="1" verticalCentered="1"/>
  <pageMargins left="0.25" right="0.25" top="0.25" bottom="0.3" header="0" footer="0.25"/>
  <pageSetup scale="87" orientation="portrait" r:id="rId1"/>
  <headerFooter alignWithMargins="0">
    <oddFooter xml:space="preserve">&amp;C&amp;"Times New Roman,Regular"F-15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K48"/>
  <sheetViews>
    <sheetView showGridLines="0" showOutlineSymbols="0" topLeftCell="B19" zoomScale="85" zoomScaleNormal="87" workbookViewId="0">
      <selection activeCell="K1" sqref="K1"/>
    </sheetView>
  </sheetViews>
  <sheetFormatPr defaultColWidth="10.33203125" defaultRowHeight="16.5" customHeight="1"/>
  <cols>
    <col min="1" max="1" width="4" style="414" customWidth="1"/>
    <col min="2" max="2" width="3.5546875" style="414" bestFit="1" customWidth="1"/>
    <col min="3" max="8" width="21.88671875" style="414" customWidth="1"/>
    <col min="9" max="11" width="21.88671875" style="416" customWidth="1"/>
    <col min="12" max="16384" width="10.33203125" style="414"/>
  </cols>
  <sheetData>
    <row r="1" spans="1:11" s="413" customFormat="1" ht="16.5" customHeight="1" thickBot="1">
      <c r="B1" s="906"/>
      <c r="C1" s="2191" t="str">
        <f>+'E-2'!C1:D1</f>
        <v>Southwest Harbor Water &amp; Sewer District</v>
      </c>
      <c r="D1" s="2191"/>
      <c r="E1" s="2191"/>
      <c r="F1" s="462"/>
      <c r="I1" s="362"/>
      <c r="J1" s="362" t="s">
        <v>959</v>
      </c>
      <c r="K1" s="907">
        <v>43100</v>
      </c>
    </row>
    <row r="2" spans="1:11" ht="16.5" customHeight="1" thickTop="1">
      <c r="A2" s="2168" t="s">
        <v>801</v>
      </c>
      <c r="B2" s="2192" t="s">
        <v>605</v>
      </c>
      <c r="C2" s="2193"/>
      <c r="D2" s="2193"/>
      <c r="E2" s="2193"/>
      <c r="F2" s="2193"/>
      <c r="G2" s="2193"/>
      <c r="H2" s="2193"/>
      <c r="I2" s="2193"/>
      <c r="J2" s="2193"/>
      <c r="K2" s="2194"/>
    </row>
    <row r="3" spans="1:11" ht="16.5" customHeight="1">
      <c r="A3" s="2168"/>
      <c r="B3" s="2095" t="s">
        <v>606</v>
      </c>
      <c r="C3" s="2096"/>
      <c r="D3" s="2096"/>
      <c r="E3" s="2096"/>
      <c r="F3" s="2096"/>
      <c r="G3" s="2096"/>
      <c r="H3" s="2096"/>
      <c r="I3" s="2096"/>
      <c r="J3" s="2096"/>
      <c r="K3" s="2097"/>
    </row>
    <row r="4" spans="1:11" ht="16.5" customHeight="1">
      <c r="A4" s="2168"/>
      <c r="B4" s="2195" t="s">
        <v>607</v>
      </c>
      <c r="C4" s="2196"/>
      <c r="D4" s="2196"/>
      <c r="E4" s="2196"/>
      <c r="F4" s="2196"/>
      <c r="G4" s="2196"/>
      <c r="H4" s="2196"/>
      <c r="I4" s="2196"/>
      <c r="J4" s="2196"/>
      <c r="K4" s="2197"/>
    </row>
    <row r="5" spans="1:11" ht="16.5" customHeight="1">
      <c r="A5" s="2168"/>
      <c r="B5" s="2195"/>
      <c r="C5" s="2196"/>
      <c r="D5" s="2196"/>
      <c r="E5" s="2196"/>
      <c r="F5" s="2196"/>
      <c r="G5" s="2196"/>
      <c r="H5" s="2196"/>
      <c r="I5" s="2196"/>
      <c r="J5" s="2196"/>
      <c r="K5" s="2197"/>
    </row>
    <row r="6" spans="1:11" ht="16.5" customHeight="1">
      <c r="A6" s="2168"/>
      <c r="B6" s="2195"/>
      <c r="C6" s="2196"/>
      <c r="D6" s="2196"/>
      <c r="E6" s="2196"/>
      <c r="F6" s="2196"/>
      <c r="G6" s="2196"/>
      <c r="H6" s="2196"/>
      <c r="I6" s="2196"/>
      <c r="J6" s="2196"/>
      <c r="K6" s="2197"/>
    </row>
    <row r="7" spans="1:11" ht="16.5" customHeight="1">
      <c r="A7" s="2168"/>
      <c r="B7" s="2195"/>
      <c r="C7" s="2196"/>
      <c r="D7" s="2196"/>
      <c r="E7" s="2196"/>
      <c r="F7" s="2196"/>
      <c r="G7" s="2196"/>
      <c r="H7" s="2196"/>
      <c r="I7" s="2196"/>
      <c r="J7" s="2196"/>
      <c r="K7" s="2197"/>
    </row>
    <row r="8" spans="1:11" ht="16.5" customHeight="1">
      <c r="A8" s="2168"/>
      <c r="B8" s="2195"/>
      <c r="C8" s="2196"/>
      <c r="D8" s="2196"/>
      <c r="E8" s="2196"/>
      <c r="F8" s="2196"/>
      <c r="G8" s="2196"/>
      <c r="H8" s="2196"/>
      <c r="I8" s="2196"/>
      <c r="J8" s="2196"/>
      <c r="K8" s="2197"/>
    </row>
    <row r="9" spans="1:11" ht="16.5" customHeight="1" thickBot="1">
      <c r="A9" s="2168"/>
      <c r="B9" s="2198"/>
      <c r="C9" s="2199"/>
      <c r="D9" s="2199"/>
      <c r="E9" s="2199"/>
      <c r="F9" s="2199"/>
      <c r="G9" s="2199"/>
      <c r="H9" s="2199"/>
      <c r="I9" s="2199"/>
      <c r="J9" s="2199"/>
      <c r="K9" s="2200"/>
    </row>
    <row r="10" spans="1:11" s="415" customFormat="1" ht="23.25" customHeight="1" thickTop="1">
      <c r="A10" s="2168"/>
      <c r="B10" s="875"/>
      <c r="C10" s="876"/>
      <c r="D10" s="908" t="s">
        <v>608</v>
      </c>
      <c r="E10" s="876"/>
      <c r="F10" s="2201" t="s">
        <v>629</v>
      </c>
      <c r="G10" s="2202"/>
      <c r="H10" s="877"/>
      <c r="I10" s="876"/>
      <c r="J10" s="876" t="s">
        <v>609</v>
      </c>
      <c r="K10" s="878"/>
    </row>
    <row r="11" spans="1:11" s="415" customFormat="1" ht="23.25" customHeight="1">
      <c r="A11" s="2168"/>
      <c r="B11" s="879"/>
      <c r="C11" s="880"/>
      <c r="D11" s="909" t="s">
        <v>610</v>
      </c>
      <c r="E11" s="880" t="s">
        <v>611</v>
      </c>
      <c r="F11" s="2203"/>
      <c r="G11" s="2204"/>
      <c r="H11" s="880" t="s">
        <v>612</v>
      </c>
      <c r="I11" s="880" t="s">
        <v>613</v>
      </c>
      <c r="J11" s="880" t="s">
        <v>614</v>
      </c>
      <c r="K11" s="881" t="s">
        <v>615</v>
      </c>
    </row>
    <row r="12" spans="1:11" s="415" customFormat="1" ht="23.25" customHeight="1" thickBot="1">
      <c r="A12" s="2168"/>
      <c r="B12" s="879" t="s">
        <v>65</v>
      </c>
      <c r="C12" s="880" t="s">
        <v>616</v>
      </c>
      <c r="D12" s="909" t="s">
        <v>617</v>
      </c>
      <c r="E12" s="880" t="s">
        <v>618</v>
      </c>
      <c r="F12" s="2205"/>
      <c r="G12" s="2206"/>
      <c r="H12" s="882" t="s">
        <v>619</v>
      </c>
      <c r="I12" s="882" t="s">
        <v>620</v>
      </c>
      <c r="J12" s="882" t="s">
        <v>621</v>
      </c>
      <c r="K12" s="883" t="s">
        <v>622</v>
      </c>
    </row>
    <row r="13" spans="1:11" s="415" customFormat="1" ht="23.25" customHeight="1">
      <c r="A13" s="2168"/>
      <c r="B13" s="879" t="s">
        <v>66</v>
      </c>
      <c r="C13" s="880"/>
      <c r="D13" s="909" t="s">
        <v>623</v>
      </c>
      <c r="E13" s="880" t="s">
        <v>624</v>
      </c>
      <c r="F13" s="880" t="s">
        <v>608</v>
      </c>
      <c r="G13" s="882" t="s">
        <v>625</v>
      </c>
      <c r="H13" s="882" t="s">
        <v>106</v>
      </c>
      <c r="I13" s="882" t="s">
        <v>626</v>
      </c>
      <c r="J13" s="882" t="s">
        <v>627</v>
      </c>
      <c r="K13" s="883" t="s">
        <v>628</v>
      </c>
    </row>
    <row r="14" spans="1:11" s="415" customFormat="1" ht="23.25" customHeight="1" thickBot="1">
      <c r="A14" s="2168"/>
      <c r="B14" s="884"/>
      <c r="C14" s="885" t="s">
        <v>1029</v>
      </c>
      <c r="D14" s="885" t="s">
        <v>1030</v>
      </c>
      <c r="E14" s="885" t="s">
        <v>1031</v>
      </c>
      <c r="F14" s="885" t="s">
        <v>1032</v>
      </c>
      <c r="G14" s="886" t="s">
        <v>1033</v>
      </c>
      <c r="H14" s="886" t="s">
        <v>110</v>
      </c>
      <c r="I14" s="886" t="s">
        <v>128</v>
      </c>
      <c r="J14" s="886" t="s">
        <v>131</v>
      </c>
      <c r="K14" s="887" t="s">
        <v>132</v>
      </c>
    </row>
    <row r="15" spans="1:11" s="413" customFormat="1" ht="23.25" customHeight="1">
      <c r="A15" s="2168"/>
      <c r="B15" s="888">
        <v>1</v>
      </c>
      <c r="C15" s="889"/>
      <c r="D15" s="914"/>
      <c r="E15" s="914"/>
      <c r="F15" s="914"/>
      <c r="G15" s="915"/>
      <c r="H15" s="916"/>
      <c r="I15" s="915"/>
      <c r="J15" s="915"/>
      <c r="K15" s="917"/>
    </row>
    <row r="16" spans="1:11" s="413" customFormat="1" ht="23.25" customHeight="1">
      <c r="A16" s="2168"/>
      <c r="B16" s="891">
        <v>2</v>
      </c>
      <c r="C16" s="892" t="s">
        <v>631</v>
      </c>
      <c r="D16" s="910"/>
      <c r="E16" s="910"/>
      <c r="F16" s="910"/>
      <c r="G16" s="911"/>
      <c r="H16" s="912"/>
      <c r="I16" s="911"/>
      <c r="J16" s="911"/>
      <c r="K16" s="913"/>
    </row>
    <row r="17" spans="1:11" s="413" customFormat="1" ht="23.25" customHeight="1">
      <c r="A17" s="2168"/>
      <c r="B17" s="891">
        <v>3</v>
      </c>
      <c r="C17" s="932"/>
      <c r="D17" s="910"/>
      <c r="E17" s="910"/>
      <c r="F17" s="910"/>
      <c r="G17" s="911"/>
      <c r="H17" s="912"/>
      <c r="I17" s="911"/>
      <c r="J17" s="911"/>
      <c r="K17" s="913"/>
    </row>
    <row r="18" spans="1:11" s="413" customFormat="1" ht="23.25" customHeight="1">
      <c r="A18" s="2168"/>
      <c r="B18" s="891">
        <v>4</v>
      </c>
      <c r="C18" s="932"/>
      <c r="D18" s="910"/>
      <c r="E18" s="910"/>
      <c r="F18" s="910"/>
      <c r="G18" s="911"/>
      <c r="H18" s="912"/>
      <c r="I18" s="918"/>
      <c r="J18" s="918"/>
      <c r="K18" s="919"/>
    </row>
    <row r="19" spans="1:11" s="413" customFormat="1" ht="23.25" customHeight="1">
      <c r="A19" s="2168"/>
      <c r="B19" s="891">
        <v>5</v>
      </c>
      <c r="C19" s="1356" t="s">
        <v>850</v>
      </c>
      <c r="D19" s="910"/>
      <c r="E19" s="910"/>
      <c r="F19" s="910"/>
      <c r="G19" s="920"/>
      <c r="H19" s="921"/>
      <c r="I19" s="920"/>
      <c r="J19" s="920"/>
      <c r="K19" s="922">
        <f>+K16+K17+K18</f>
        <v>0</v>
      </c>
    </row>
    <row r="20" spans="1:11" s="413" customFormat="1" ht="23.25" customHeight="1">
      <c r="A20" s="2168"/>
      <c r="B20" s="891">
        <v>6</v>
      </c>
      <c r="C20" s="892" t="s">
        <v>632</v>
      </c>
      <c r="D20" s="910"/>
      <c r="E20" s="910"/>
      <c r="F20" s="910"/>
      <c r="G20" s="920"/>
      <c r="H20" s="921"/>
      <c r="I20" s="920"/>
      <c r="J20" s="920"/>
      <c r="K20" s="922"/>
    </row>
    <row r="21" spans="1:11" s="413" customFormat="1" ht="23.25" customHeight="1">
      <c r="A21" s="2168"/>
      <c r="B21" s="891">
        <v>7</v>
      </c>
      <c r="C21" s="933"/>
      <c r="D21" s="911"/>
      <c r="E21" s="911"/>
      <c r="F21" s="911"/>
      <c r="G21" s="911"/>
      <c r="H21" s="912"/>
      <c r="I21" s="912"/>
      <c r="J21" s="912"/>
      <c r="K21" s="923"/>
    </row>
    <row r="22" spans="1:11" s="413" customFormat="1" ht="23.25" customHeight="1">
      <c r="A22" s="2168"/>
      <c r="B22" s="891">
        <v>8</v>
      </c>
      <c r="C22" s="932"/>
      <c r="D22" s="910"/>
      <c r="E22" s="910"/>
      <c r="F22" s="910"/>
      <c r="G22" s="911"/>
      <c r="H22" s="912"/>
      <c r="I22" s="911"/>
      <c r="J22" s="911"/>
      <c r="K22" s="913"/>
    </row>
    <row r="23" spans="1:11" s="413" customFormat="1" ht="23.25" customHeight="1">
      <c r="A23" s="2168"/>
      <c r="B23" s="891">
        <v>9</v>
      </c>
      <c r="C23" s="1356" t="s">
        <v>851</v>
      </c>
      <c r="D23" s="910"/>
      <c r="E23" s="910"/>
      <c r="F23" s="910"/>
      <c r="G23" s="911"/>
      <c r="H23" s="912"/>
      <c r="I23" s="911"/>
      <c r="J23" s="911"/>
      <c r="K23" s="913">
        <f>+K20+K21+K22</f>
        <v>0</v>
      </c>
    </row>
    <row r="24" spans="1:11" s="413" customFormat="1" ht="23.25" customHeight="1">
      <c r="A24" s="2168"/>
      <c r="B24" s="891">
        <v>10</v>
      </c>
      <c r="C24" s="892" t="s">
        <v>633</v>
      </c>
      <c r="D24" s="910"/>
      <c r="E24" s="910"/>
      <c r="F24" s="910"/>
      <c r="G24" s="911"/>
      <c r="H24" s="912"/>
      <c r="I24" s="911"/>
      <c r="J24" s="911"/>
      <c r="K24" s="913"/>
    </row>
    <row r="25" spans="1:11" s="413" customFormat="1" ht="23.25" customHeight="1">
      <c r="A25" s="2168"/>
      <c r="B25" s="891">
        <v>11</v>
      </c>
      <c r="C25" s="892" t="s">
        <v>634</v>
      </c>
      <c r="D25" s="910"/>
      <c r="E25" s="910"/>
      <c r="F25" s="910"/>
      <c r="G25" s="911"/>
      <c r="H25" s="912"/>
      <c r="I25" s="911"/>
      <c r="J25" s="911"/>
      <c r="K25" s="913"/>
    </row>
    <row r="26" spans="1:11" s="413" customFormat="1" ht="23.25" customHeight="1" thickBot="1">
      <c r="A26" s="2168"/>
      <c r="B26" s="893">
        <v>12</v>
      </c>
      <c r="C26" s="894" t="s">
        <v>635</v>
      </c>
      <c r="D26" s="925"/>
      <c r="E26" s="925"/>
      <c r="F26" s="925"/>
      <c r="G26" s="926"/>
      <c r="H26" s="927"/>
      <c r="I26" s="926"/>
      <c r="J26" s="926"/>
      <c r="K26" s="924">
        <f>+K19+K23-K25</f>
        <v>0</v>
      </c>
    </row>
    <row r="27" spans="1:11" s="413" customFormat="1" ht="23.25" customHeight="1">
      <c r="A27" s="2168"/>
      <c r="B27" s="2169" t="s">
        <v>630</v>
      </c>
      <c r="C27" s="2170"/>
      <c r="D27" s="2170"/>
      <c r="E27" s="2170"/>
      <c r="F27" s="2170"/>
      <c r="G27" s="2170"/>
      <c r="H27" s="2170"/>
      <c r="I27" s="2170"/>
      <c r="J27" s="2170"/>
      <c r="K27" s="2171"/>
    </row>
    <row r="28" spans="1:11" s="413" customFormat="1" ht="23.25" customHeight="1" thickBot="1">
      <c r="A28" s="2168"/>
      <c r="B28" s="2172"/>
      <c r="C28" s="2173"/>
      <c r="D28" s="2173"/>
      <c r="E28" s="2173"/>
      <c r="F28" s="2173"/>
      <c r="G28" s="2173"/>
      <c r="H28" s="2173"/>
      <c r="I28" s="2173"/>
      <c r="J28" s="2173"/>
      <c r="K28" s="2174"/>
    </row>
    <row r="29" spans="1:11" s="413" customFormat="1" ht="23.25" customHeight="1">
      <c r="A29" s="2168"/>
      <c r="B29" s="2175" t="s">
        <v>463</v>
      </c>
      <c r="C29" s="895"/>
      <c r="D29" s="895" t="s">
        <v>642</v>
      </c>
      <c r="E29" s="895" t="s">
        <v>608</v>
      </c>
      <c r="F29" s="2178" t="s">
        <v>645</v>
      </c>
      <c r="G29" s="2178"/>
      <c r="H29" s="2178"/>
      <c r="I29" s="845" t="s">
        <v>646</v>
      </c>
      <c r="J29" s="2187" t="s">
        <v>650</v>
      </c>
      <c r="K29" s="2188"/>
    </row>
    <row r="30" spans="1:11" s="413" customFormat="1" ht="23.25" customHeight="1" thickBot="1">
      <c r="A30" s="2168"/>
      <c r="B30" s="2176"/>
      <c r="C30" s="896"/>
      <c r="D30" s="896" t="s">
        <v>617</v>
      </c>
      <c r="E30" s="896" t="s">
        <v>643</v>
      </c>
      <c r="F30" s="2179"/>
      <c r="G30" s="2179"/>
      <c r="H30" s="2179"/>
      <c r="I30" s="627" t="s">
        <v>647</v>
      </c>
      <c r="J30" s="2189"/>
      <c r="K30" s="2190"/>
    </row>
    <row r="31" spans="1:11" s="413" customFormat="1" ht="23.25" customHeight="1">
      <c r="A31" s="2168"/>
      <c r="B31" s="2176"/>
      <c r="C31" s="896" t="s">
        <v>616</v>
      </c>
      <c r="D31" s="896" t="s">
        <v>623</v>
      </c>
      <c r="E31" s="896" t="s">
        <v>644</v>
      </c>
      <c r="F31" s="2180" t="s">
        <v>636</v>
      </c>
      <c r="G31" s="2180"/>
      <c r="H31" s="898" t="s">
        <v>637</v>
      </c>
      <c r="I31" s="625" t="s">
        <v>648</v>
      </c>
      <c r="J31" s="2189"/>
      <c r="K31" s="2190"/>
    </row>
    <row r="32" spans="1:11" s="413" customFormat="1" ht="23.25" customHeight="1" thickBot="1">
      <c r="A32" s="2168"/>
      <c r="B32" s="2177"/>
      <c r="C32" s="897" t="s">
        <v>351</v>
      </c>
      <c r="D32" s="897" t="s">
        <v>352</v>
      </c>
      <c r="E32" s="897" t="s">
        <v>638</v>
      </c>
      <c r="F32" s="2210" t="s">
        <v>639</v>
      </c>
      <c r="G32" s="2210"/>
      <c r="H32" s="899" t="s">
        <v>640</v>
      </c>
      <c r="I32" s="899" t="s">
        <v>649</v>
      </c>
      <c r="J32" s="2211" t="s">
        <v>641</v>
      </c>
      <c r="K32" s="2212"/>
    </row>
    <row r="33" spans="1:11" s="413" customFormat="1" ht="23.25" customHeight="1">
      <c r="A33" s="2168"/>
      <c r="B33" s="888">
        <v>13</v>
      </c>
      <c r="C33" s="889"/>
      <c r="D33" s="890"/>
      <c r="E33" s="890"/>
      <c r="F33" s="2207"/>
      <c r="G33" s="2208"/>
      <c r="H33" s="900"/>
      <c r="I33" s="901"/>
      <c r="J33" s="2209"/>
      <c r="K33" s="1856"/>
    </row>
    <row r="34" spans="1:11" s="413" customFormat="1" ht="23.25" customHeight="1">
      <c r="A34" s="2168"/>
      <c r="B34" s="891">
        <v>14</v>
      </c>
      <c r="C34" s="892" t="s">
        <v>631</v>
      </c>
      <c r="D34" s="910"/>
      <c r="E34" s="910"/>
      <c r="F34" s="2183"/>
      <c r="G34" s="2184"/>
      <c r="H34" s="912"/>
      <c r="I34" s="920"/>
      <c r="J34" s="2185"/>
      <c r="K34" s="1850"/>
    </row>
    <row r="35" spans="1:11" s="413" customFormat="1" ht="23.25" customHeight="1">
      <c r="A35" s="2168"/>
      <c r="B35" s="891">
        <v>15</v>
      </c>
      <c r="C35" s="932"/>
      <c r="D35" s="910"/>
      <c r="E35" s="910"/>
      <c r="F35" s="2183"/>
      <c r="G35" s="2184"/>
      <c r="H35" s="921"/>
      <c r="I35" s="920"/>
      <c r="J35" s="2185"/>
      <c r="K35" s="1850"/>
    </row>
    <row r="36" spans="1:11" s="413" customFormat="1" ht="23.25" customHeight="1">
      <c r="A36" s="2168"/>
      <c r="B36" s="891">
        <v>16</v>
      </c>
      <c r="C36" s="932"/>
      <c r="D36" s="910"/>
      <c r="E36" s="910"/>
      <c r="F36" s="2183"/>
      <c r="G36" s="2184"/>
      <c r="H36" s="912"/>
      <c r="I36" s="920"/>
      <c r="J36" s="2185"/>
      <c r="K36" s="1850"/>
    </row>
    <row r="37" spans="1:11" s="413" customFormat="1" ht="23.25" customHeight="1">
      <c r="A37" s="2168"/>
      <c r="B37" s="891">
        <v>17</v>
      </c>
      <c r="C37" s="932"/>
      <c r="D37" s="910"/>
      <c r="E37" s="910"/>
      <c r="F37" s="2183"/>
      <c r="G37" s="2184"/>
      <c r="H37" s="921"/>
      <c r="I37" s="920"/>
      <c r="J37" s="2185"/>
      <c r="K37" s="1850"/>
    </row>
    <row r="38" spans="1:11" s="413" customFormat="1" ht="23.25" customHeight="1">
      <c r="A38" s="2168"/>
      <c r="B38" s="891">
        <v>18</v>
      </c>
      <c r="C38" s="1356"/>
      <c r="D38" s="910"/>
      <c r="E38" s="910"/>
      <c r="F38" s="2183"/>
      <c r="G38" s="2184"/>
      <c r="H38" s="928"/>
      <c r="I38" s="920"/>
      <c r="J38" s="2185"/>
      <c r="K38" s="1850"/>
    </row>
    <row r="39" spans="1:11" s="413" customFormat="1" ht="23.25" customHeight="1">
      <c r="A39" s="2168"/>
      <c r="B39" s="891">
        <v>19</v>
      </c>
      <c r="C39" s="892" t="s">
        <v>632</v>
      </c>
      <c r="D39" s="910"/>
      <c r="E39" s="910"/>
      <c r="F39" s="2183"/>
      <c r="G39" s="2184"/>
      <c r="H39" s="928"/>
      <c r="I39" s="911"/>
      <c r="J39" s="2186"/>
      <c r="K39" s="1850"/>
    </row>
    <row r="40" spans="1:11" s="413" customFormat="1" ht="23.25" customHeight="1">
      <c r="A40" s="2168"/>
      <c r="B40" s="891">
        <v>20</v>
      </c>
      <c r="C40" s="932"/>
      <c r="D40" s="910"/>
      <c r="E40" s="910"/>
      <c r="F40" s="2183"/>
      <c r="G40" s="2184"/>
      <c r="H40" s="921"/>
      <c r="I40" s="920"/>
      <c r="J40" s="2185"/>
      <c r="K40" s="1850"/>
    </row>
    <row r="41" spans="1:11" s="413" customFormat="1" ht="23.25" customHeight="1">
      <c r="A41" s="2168"/>
      <c r="B41" s="891">
        <v>21</v>
      </c>
      <c r="C41" s="932"/>
      <c r="D41" s="910"/>
      <c r="E41" s="910"/>
      <c r="F41" s="2183"/>
      <c r="G41" s="2184"/>
      <c r="H41" s="921"/>
      <c r="I41" s="920"/>
      <c r="J41" s="2185"/>
      <c r="K41" s="1850"/>
    </row>
    <row r="42" spans="1:11" s="413" customFormat="1" ht="23.25" customHeight="1">
      <c r="A42" s="2168"/>
      <c r="B42" s="891">
        <v>22</v>
      </c>
      <c r="C42" s="932"/>
      <c r="D42" s="910"/>
      <c r="E42" s="910"/>
      <c r="F42" s="2183"/>
      <c r="G42" s="2184"/>
      <c r="H42" s="921"/>
      <c r="I42" s="920"/>
      <c r="J42" s="2185"/>
      <c r="K42" s="1850"/>
    </row>
    <row r="43" spans="1:11" s="413" customFormat="1" ht="23.25" customHeight="1">
      <c r="A43" s="2168"/>
      <c r="B43" s="891">
        <v>23</v>
      </c>
      <c r="C43" s="1356"/>
      <c r="D43" s="910"/>
      <c r="E43" s="910"/>
      <c r="F43" s="2183"/>
      <c r="G43" s="2184"/>
      <c r="H43" s="921"/>
      <c r="I43" s="920"/>
      <c r="J43" s="2185"/>
      <c r="K43" s="1850"/>
    </row>
    <row r="44" spans="1:11" s="413" customFormat="1" ht="23.25" customHeight="1">
      <c r="A44" s="2168"/>
      <c r="B44" s="891">
        <v>24</v>
      </c>
      <c r="C44" s="892" t="s">
        <v>633</v>
      </c>
      <c r="D44" s="910"/>
      <c r="E44" s="910"/>
      <c r="F44" s="2183"/>
      <c r="G44" s="2184"/>
      <c r="H44" s="921"/>
      <c r="I44" s="920"/>
      <c r="J44" s="2185"/>
      <c r="K44" s="1850"/>
    </row>
    <row r="45" spans="1:11" s="413" customFormat="1" ht="23.25" customHeight="1">
      <c r="A45" s="2168"/>
      <c r="B45" s="891">
        <v>25</v>
      </c>
      <c r="C45" s="892" t="s">
        <v>634</v>
      </c>
      <c r="D45" s="910"/>
      <c r="E45" s="910"/>
      <c r="F45" s="2183"/>
      <c r="G45" s="2184"/>
      <c r="H45" s="921"/>
      <c r="I45" s="920"/>
      <c r="J45" s="2185"/>
      <c r="K45" s="1850"/>
    </row>
    <row r="46" spans="1:11" s="413" customFormat="1" ht="23.25" customHeight="1">
      <c r="A46" s="2168"/>
      <c r="B46" s="891">
        <v>26</v>
      </c>
      <c r="C46" s="892" t="s">
        <v>635</v>
      </c>
      <c r="D46" s="929"/>
      <c r="E46" s="929"/>
      <c r="F46" s="2181"/>
      <c r="G46" s="2182"/>
      <c r="H46" s="930"/>
      <c r="I46" s="931"/>
      <c r="J46" s="2213"/>
      <c r="K46" s="2214"/>
    </row>
    <row r="47" spans="1:11" ht="16.5" customHeight="1" thickBot="1">
      <c r="A47" s="2168"/>
      <c r="B47" s="902"/>
      <c r="C47" s="903"/>
      <c r="D47" s="903"/>
      <c r="E47" s="903"/>
      <c r="F47" s="903"/>
      <c r="G47" s="903"/>
      <c r="H47" s="903"/>
      <c r="I47" s="904"/>
      <c r="J47" s="904"/>
      <c r="K47" s="905"/>
    </row>
    <row r="48" spans="1:11" ht="16.5" customHeight="1" thickTop="1"/>
  </sheetData>
  <mergeCells count="41">
    <mergeCell ref="J32:K32"/>
    <mergeCell ref="F39:G39"/>
    <mergeCell ref="F40:G40"/>
    <mergeCell ref="J38:K38"/>
    <mergeCell ref="J46:K46"/>
    <mergeCell ref="J41:K41"/>
    <mergeCell ref="J42:K42"/>
    <mergeCell ref="J43:K43"/>
    <mergeCell ref="J44:K44"/>
    <mergeCell ref="C1:E1"/>
    <mergeCell ref="B2:K2"/>
    <mergeCell ref="B3:K3"/>
    <mergeCell ref="F45:G45"/>
    <mergeCell ref="B4:K9"/>
    <mergeCell ref="F10:G12"/>
    <mergeCell ref="F33:G33"/>
    <mergeCell ref="F34:G34"/>
    <mergeCell ref="J40:K40"/>
    <mergeCell ref="J45:K45"/>
    <mergeCell ref="F35:G35"/>
    <mergeCell ref="F36:G36"/>
    <mergeCell ref="J33:K33"/>
    <mergeCell ref="J34:K34"/>
    <mergeCell ref="J35:K35"/>
    <mergeCell ref="F32:G32"/>
    <mergeCell ref="A2:A47"/>
    <mergeCell ref="B27:K28"/>
    <mergeCell ref="B29:B32"/>
    <mergeCell ref="F29:H30"/>
    <mergeCell ref="F31:G31"/>
    <mergeCell ref="F46:G46"/>
    <mergeCell ref="F41:G41"/>
    <mergeCell ref="F42:G42"/>
    <mergeCell ref="F43:G43"/>
    <mergeCell ref="F44:G44"/>
    <mergeCell ref="F37:G37"/>
    <mergeCell ref="F38:G38"/>
    <mergeCell ref="J36:K36"/>
    <mergeCell ref="J37:K37"/>
    <mergeCell ref="J39:K39"/>
    <mergeCell ref="J29:K31"/>
  </mergeCells>
  <phoneticPr fontId="0" type="noConversion"/>
  <printOptions horizontalCentered="1" verticalCentered="1"/>
  <pageMargins left="0.25" right="0.25" top="0.25" bottom="0.3" header="0" footer="0.25"/>
  <pageSetup scale="54"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L49"/>
  <sheetViews>
    <sheetView showGridLines="0" showOutlineSymbols="0" topLeftCell="B1" zoomScale="87" zoomScaleNormal="87" workbookViewId="0">
      <selection activeCell="G17" sqref="G17"/>
    </sheetView>
  </sheetViews>
  <sheetFormatPr defaultColWidth="10.33203125" defaultRowHeight="16.5" customHeight="1"/>
  <cols>
    <col min="1" max="1" width="4" style="419" customWidth="1"/>
    <col min="2" max="2" width="4.33203125" style="419" customWidth="1"/>
    <col min="3" max="8" width="20.33203125" style="419" customWidth="1"/>
    <col min="9" max="12" width="20.33203125" style="434" customWidth="1"/>
    <col min="13" max="16384" width="10.33203125" style="419"/>
  </cols>
  <sheetData>
    <row r="1" spans="1:12" s="417" customFormat="1" ht="16.5" customHeight="1" thickBot="1">
      <c r="C1" s="2215" t="str">
        <f>+'E-2'!C1:D1</f>
        <v>Southwest Harbor Water &amp; Sewer District</v>
      </c>
      <c r="D1" s="2215"/>
      <c r="E1" s="2215"/>
      <c r="I1" s="418"/>
      <c r="J1" s="418"/>
      <c r="K1" s="418" t="s">
        <v>959</v>
      </c>
      <c r="L1" s="934">
        <v>43100</v>
      </c>
    </row>
    <row r="2" spans="1:12" ht="16.5" customHeight="1" thickTop="1">
      <c r="A2" s="2216" t="s">
        <v>805</v>
      </c>
      <c r="B2" s="2217" t="s">
        <v>651</v>
      </c>
      <c r="C2" s="2218"/>
      <c r="D2" s="2218"/>
      <c r="E2" s="2218"/>
      <c r="F2" s="2218"/>
      <c r="G2" s="2218"/>
      <c r="H2" s="2218"/>
      <c r="I2" s="2218"/>
      <c r="J2" s="2218"/>
      <c r="K2" s="2218"/>
      <c r="L2" s="2219"/>
    </row>
    <row r="3" spans="1:12" ht="16.5" customHeight="1">
      <c r="A3" s="2216"/>
      <c r="B3" s="2220" t="s">
        <v>606</v>
      </c>
      <c r="C3" s="2221"/>
      <c r="D3" s="2221"/>
      <c r="E3" s="2221"/>
      <c r="F3" s="2221"/>
      <c r="G3" s="2221"/>
      <c r="H3" s="2221"/>
      <c r="I3" s="2221"/>
      <c r="J3" s="2221"/>
      <c r="K3" s="2221"/>
      <c r="L3" s="2222"/>
    </row>
    <row r="4" spans="1:12" ht="16.5" customHeight="1">
      <c r="A4" s="2216"/>
      <c r="B4" s="2223" t="s">
        <v>406</v>
      </c>
      <c r="C4" s="2224"/>
      <c r="D4" s="2224"/>
      <c r="E4" s="2224"/>
      <c r="F4" s="2224"/>
      <c r="G4" s="2224"/>
      <c r="H4" s="2224"/>
      <c r="I4" s="2224"/>
      <c r="J4" s="2224"/>
      <c r="K4" s="2224"/>
      <c r="L4" s="2225"/>
    </row>
    <row r="5" spans="1:12" ht="16.5" customHeight="1">
      <c r="A5" s="2216"/>
      <c r="B5" s="2223"/>
      <c r="C5" s="2224"/>
      <c r="D5" s="2224"/>
      <c r="E5" s="2224"/>
      <c r="F5" s="2224"/>
      <c r="G5" s="2224"/>
      <c r="H5" s="2224"/>
      <c r="I5" s="2224"/>
      <c r="J5" s="2224"/>
      <c r="K5" s="2224"/>
      <c r="L5" s="2225"/>
    </row>
    <row r="6" spans="1:12" ht="16.5" customHeight="1">
      <c r="A6" s="2216"/>
      <c r="B6" s="2223"/>
      <c r="C6" s="2224"/>
      <c r="D6" s="2224"/>
      <c r="E6" s="2224"/>
      <c r="F6" s="2224"/>
      <c r="G6" s="2224"/>
      <c r="H6" s="2224"/>
      <c r="I6" s="2224"/>
      <c r="J6" s="2224"/>
      <c r="K6" s="2224"/>
      <c r="L6" s="2225"/>
    </row>
    <row r="7" spans="1:12" ht="16.5" customHeight="1">
      <c r="A7" s="2216"/>
      <c r="B7" s="2223"/>
      <c r="C7" s="2224"/>
      <c r="D7" s="2224"/>
      <c r="E7" s="2224"/>
      <c r="F7" s="2224"/>
      <c r="G7" s="2224"/>
      <c r="H7" s="2224"/>
      <c r="I7" s="2224"/>
      <c r="J7" s="2224"/>
      <c r="K7" s="2224"/>
      <c r="L7" s="2225"/>
    </row>
    <row r="8" spans="1:12" ht="16.5" customHeight="1">
      <c r="A8" s="2216"/>
      <c r="B8" s="2223"/>
      <c r="C8" s="2224"/>
      <c r="D8" s="2224"/>
      <c r="E8" s="2224"/>
      <c r="F8" s="2224"/>
      <c r="G8" s="2224"/>
      <c r="H8" s="2224"/>
      <c r="I8" s="2224"/>
      <c r="J8" s="2224"/>
      <c r="K8" s="2224"/>
      <c r="L8" s="2225"/>
    </row>
    <row r="9" spans="1:12" ht="16.5" customHeight="1" thickBot="1">
      <c r="A9" s="2216"/>
      <c r="B9" s="2226"/>
      <c r="C9" s="2227"/>
      <c r="D9" s="2227"/>
      <c r="E9" s="2227"/>
      <c r="F9" s="2227"/>
      <c r="G9" s="2227"/>
      <c r="H9" s="2227"/>
      <c r="I9" s="2227"/>
      <c r="J9" s="2227"/>
      <c r="K9" s="2227"/>
      <c r="L9" s="2228"/>
    </row>
    <row r="10" spans="1:12" s="421" customFormat="1" ht="23.25" customHeight="1" thickTop="1">
      <c r="A10" s="2216"/>
      <c r="B10" s="420"/>
      <c r="C10" s="2229" t="s">
        <v>652</v>
      </c>
      <c r="D10" s="2229" t="s">
        <v>653</v>
      </c>
      <c r="E10" s="2229" t="s">
        <v>654</v>
      </c>
      <c r="F10" s="2229" t="s">
        <v>655</v>
      </c>
      <c r="G10" s="2229" t="s">
        <v>656</v>
      </c>
      <c r="H10" s="2229" t="s">
        <v>657</v>
      </c>
      <c r="I10" s="2229" t="s">
        <v>658</v>
      </c>
      <c r="J10" s="2233" t="s">
        <v>659</v>
      </c>
      <c r="K10" s="2218"/>
      <c r="L10" s="2219"/>
    </row>
    <row r="11" spans="1:12" s="421" customFormat="1" ht="23.25" customHeight="1" thickBot="1">
      <c r="A11" s="2216"/>
      <c r="B11" s="422"/>
      <c r="C11" s="2230"/>
      <c r="D11" s="2230"/>
      <c r="E11" s="2230"/>
      <c r="F11" s="2230"/>
      <c r="G11" s="2230"/>
      <c r="H11" s="2230"/>
      <c r="I11" s="2230"/>
      <c r="J11" s="2234"/>
      <c r="K11" s="2235"/>
      <c r="L11" s="2236"/>
    </row>
    <row r="12" spans="1:12" s="421" customFormat="1" ht="23.25" customHeight="1">
      <c r="A12" s="2216"/>
      <c r="B12" s="422" t="s">
        <v>65</v>
      </c>
      <c r="C12" s="2230"/>
      <c r="D12" s="2230"/>
      <c r="E12" s="2230"/>
      <c r="F12" s="2230"/>
      <c r="G12" s="2230"/>
      <c r="H12" s="2230"/>
      <c r="I12" s="2230"/>
      <c r="J12" s="2231" t="s">
        <v>660</v>
      </c>
      <c r="K12" s="2231" t="s">
        <v>661</v>
      </c>
      <c r="L12" s="2232" t="s">
        <v>662</v>
      </c>
    </row>
    <row r="13" spans="1:12" s="421" customFormat="1" ht="23.25" customHeight="1">
      <c r="A13" s="2216"/>
      <c r="B13" s="422" t="s">
        <v>66</v>
      </c>
      <c r="C13" s="2230"/>
      <c r="D13" s="2230"/>
      <c r="E13" s="2230"/>
      <c r="F13" s="2230"/>
      <c r="G13" s="2230"/>
      <c r="H13" s="2230"/>
      <c r="I13" s="2230"/>
      <c r="J13" s="2231"/>
      <c r="K13" s="2231"/>
      <c r="L13" s="2232"/>
    </row>
    <row r="14" spans="1:12" s="421" customFormat="1" ht="23.25" customHeight="1" thickBot="1">
      <c r="A14" s="2216"/>
      <c r="B14" s="423"/>
      <c r="C14" s="424" t="s">
        <v>1029</v>
      </c>
      <c r="D14" s="424" t="s">
        <v>1030</v>
      </c>
      <c r="E14" s="424" t="s">
        <v>1031</v>
      </c>
      <c r="F14" s="424" t="s">
        <v>1032</v>
      </c>
      <c r="G14" s="425" t="s">
        <v>1033</v>
      </c>
      <c r="H14" s="426" t="s">
        <v>110</v>
      </c>
      <c r="I14" s="426" t="s">
        <v>128</v>
      </c>
      <c r="J14" s="426" t="s">
        <v>131</v>
      </c>
      <c r="K14" s="426" t="s">
        <v>132</v>
      </c>
      <c r="L14" s="427" t="s">
        <v>351</v>
      </c>
    </row>
    <row r="15" spans="1:12" s="417" customFormat="1" ht="23.25" customHeight="1">
      <c r="A15" s="2216"/>
      <c r="B15" s="428">
        <v>1</v>
      </c>
      <c r="C15" s="429" t="s">
        <v>808</v>
      </c>
      <c r="D15" s="1294"/>
      <c r="E15" s="1294"/>
      <c r="F15" s="1291"/>
      <c r="G15" s="1276"/>
      <c r="H15" s="1277"/>
      <c r="I15" s="1276"/>
      <c r="J15" s="1259"/>
      <c r="K15" s="1267"/>
      <c r="L15" s="937"/>
    </row>
    <row r="16" spans="1:12" s="417" customFormat="1" ht="23.25" customHeight="1">
      <c r="A16" s="2216"/>
      <c r="B16" s="430">
        <v>2</v>
      </c>
      <c r="C16" s="1463" t="s">
        <v>1222</v>
      </c>
      <c r="D16" s="1466" t="s">
        <v>1225</v>
      </c>
      <c r="E16" s="1466" t="s">
        <v>1226</v>
      </c>
      <c r="F16" s="1464">
        <v>442820</v>
      </c>
      <c r="G16" s="1465">
        <v>265692</v>
      </c>
      <c r="H16" s="1464">
        <v>442820</v>
      </c>
      <c r="I16" s="1278"/>
      <c r="J16" s="1468">
        <v>0</v>
      </c>
      <c r="K16" s="1469" t="s">
        <v>1195</v>
      </c>
      <c r="L16" s="940"/>
    </row>
    <row r="17" spans="1:12" s="417" customFormat="1" ht="23.25" customHeight="1">
      <c r="A17" s="2216"/>
      <c r="B17" s="430">
        <v>3</v>
      </c>
      <c r="C17" s="1463" t="s">
        <v>1223</v>
      </c>
      <c r="D17" s="1466" t="s">
        <v>1225</v>
      </c>
      <c r="E17" s="1466" t="s">
        <v>1226</v>
      </c>
      <c r="F17" s="1465">
        <v>248080</v>
      </c>
      <c r="G17" s="1465">
        <v>148848</v>
      </c>
      <c r="H17" s="1465">
        <v>248080</v>
      </c>
      <c r="I17" s="1278"/>
      <c r="J17" s="1470">
        <v>0</v>
      </c>
      <c r="K17" s="1471" t="s">
        <v>1195</v>
      </c>
      <c r="L17" s="940"/>
    </row>
    <row r="18" spans="1:12" s="417" customFormat="1" ht="23.25" customHeight="1">
      <c r="A18" s="2216"/>
      <c r="B18" s="430">
        <v>4</v>
      </c>
      <c r="C18" s="1463" t="s">
        <v>1224</v>
      </c>
      <c r="D18" s="1467" t="s">
        <v>1227</v>
      </c>
      <c r="E18" s="1467" t="s">
        <v>1228</v>
      </c>
      <c r="F18" s="1465">
        <v>1066046</v>
      </c>
      <c r="G18" s="1465">
        <v>501412</v>
      </c>
      <c r="H18" s="1465">
        <v>1066046</v>
      </c>
      <c r="I18" s="1280"/>
      <c r="J18" s="1472" t="s">
        <v>1229</v>
      </c>
      <c r="K18" s="1473" t="s">
        <v>1230</v>
      </c>
      <c r="L18" s="940"/>
    </row>
    <row r="19" spans="1:12" s="417" customFormat="1" ht="23.25" customHeight="1">
      <c r="A19" s="2216"/>
      <c r="B19" s="430">
        <v>5</v>
      </c>
      <c r="C19" s="938"/>
      <c r="D19" s="1271"/>
      <c r="E19" s="1271"/>
      <c r="F19" s="1283"/>
      <c r="G19" s="1281"/>
      <c r="H19" s="1282"/>
      <c r="I19" s="1281"/>
      <c r="J19" s="1261"/>
      <c r="K19" s="1269"/>
      <c r="L19" s="941"/>
    </row>
    <row r="20" spans="1:12" s="417" customFormat="1" ht="23.25" customHeight="1">
      <c r="A20" s="2216"/>
      <c r="B20" s="430">
        <v>6</v>
      </c>
      <c r="C20" s="938"/>
      <c r="D20" s="1271"/>
      <c r="E20" s="1271"/>
      <c r="F20" s="1283"/>
      <c r="G20" s="1281"/>
      <c r="H20" s="1282"/>
      <c r="I20" s="1281"/>
      <c r="J20" s="1261"/>
      <c r="K20" s="1269"/>
      <c r="L20" s="941"/>
    </row>
    <row r="21" spans="1:12" s="417" customFormat="1" ht="23.25" customHeight="1">
      <c r="A21" s="2216"/>
      <c r="B21" s="430">
        <v>7</v>
      </c>
      <c r="C21" s="942"/>
      <c r="D21" s="1268"/>
      <c r="E21" s="1268"/>
      <c r="F21" s="1278"/>
      <c r="G21" s="1278"/>
      <c r="H21" s="1279"/>
      <c r="I21" s="1279"/>
      <c r="J21" s="1262"/>
      <c r="K21" s="1270"/>
      <c r="L21" s="940"/>
    </row>
    <row r="22" spans="1:12" s="417" customFormat="1" ht="23.25" customHeight="1">
      <c r="A22" s="2216"/>
      <c r="B22" s="430">
        <v>8</v>
      </c>
      <c r="C22" s="938"/>
      <c r="D22" s="1271"/>
      <c r="E22" s="1271"/>
      <c r="F22" s="1283"/>
      <c r="G22" s="1278"/>
      <c r="H22" s="1279"/>
      <c r="I22" s="1278"/>
      <c r="J22" s="1260"/>
      <c r="K22" s="1268"/>
      <c r="L22" s="940"/>
    </row>
    <row r="23" spans="1:12" s="417" customFormat="1" ht="23.25" customHeight="1">
      <c r="A23" s="2216"/>
      <c r="B23" s="430">
        <v>9</v>
      </c>
      <c r="C23" s="938"/>
      <c r="D23" s="1271"/>
      <c r="E23" s="1271"/>
      <c r="F23" s="1283"/>
      <c r="G23" s="1278"/>
      <c r="H23" s="1279"/>
      <c r="I23" s="1278"/>
      <c r="J23" s="1260"/>
      <c r="K23" s="1268"/>
      <c r="L23" s="940"/>
    </row>
    <row r="24" spans="1:12" s="417" customFormat="1" ht="23.25" customHeight="1">
      <c r="A24" s="2216"/>
      <c r="B24" s="430">
        <v>10</v>
      </c>
      <c r="C24" s="938"/>
      <c r="D24" s="1271"/>
      <c r="E24" s="1271"/>
      <c r="F24" s="1283"/>
      <c r="G24" s="1278"/>
      <c r="H24" s="1279"/>
      <c r="I24" s="1278"/>
      <c r="J24" s="1260"/>
      <c r="K24" s="1268"/>
      <c r="L24" s="940"/>
    </row>
    <row r="25" spans="1:12" s="417" customFormat="1" ht="23.25" customHeight="1">
      <c r="A25" s="2216"/>
      <c r="B25" s="430">
        <v>11</v>
      </c>
      <c r="C25" s="938"/>
      <c r="D25" s="1271"/>
      <c r="E25" s="1271"/>
      <c r="F25" s="1283"/>
      <c r="G25" s="1278"/>
      <c r="H25" s="1279"/>
      <c r="I25" s="1278"/>
      <c r="J25" s="1260"/>
      <c r="K25" s="1268"/>
      <c r="L25" s="940"/>
    </row>
    <row r="26" spans="1:12" s="417" customFormat="1" ht="23.25" customHeight="1">
      <c r="A26" s="2216"/>
      <c r="B26" s="430">
        <v>12</v>
      </c>
      <c r="C26" s="938"/>
      <c r="D26" s="1271"/>
      <c r="E26" s="1271"/>
      <c r="F26" s="1283"/>
      <c r="G26" s="1278"/>
      <c r="H26" s="1279"/>
      <c r="I26" s="1278"/>
      <c r="J26" s="1260"/>
      <c r="K26" s="1268"/>
      <c r="L26" s="940"/>
    </row>
    <row r="27" spans="1:12" s="417" customFormat="1" ht="23.25" customHeight="1">
      <c r="A27" s="2216"/>
      <c r="B27" s="430">
        <v>13</v>
      </c>
      <c r="C27" s="939"/>
      <c r="D27" s="1271"/>
      <c r="E27" s="1271"/>
      <c r="F27" s="1283"/>
      <c r="G27" s="1283"/>
      <c r="H27" s="1283"/>
      <c r="I27" s="1283"/>
      <c r="J27" s="1263"/>
      <c r="K27" s="1271"/>
      <c r="L27" s="940"/>
    </row>
    <row r="28" spans="1:12" s="417" customFormat="1" ht="23.25" customHeight="1">
      <c r="A28" s="2216"/>
      <c r="B28" s="430">
        <v>14</v>
      </c>
      <c r="C28" s="939"/>
      <c r="D28" s="1271"/>
      <c r="E28" s="1271"/>
      <c r="F28" s="1283"/>
      <c r="G28" s="1283"/>
      <c r="H28" s="1283"/>
      <c r="I28" s="1283"/>
      <c r="J28" s="1263"/>
      <c r="K28" s="1271"/>
      <c r="L28" s="940"/>
    </row>
    <row r="29" spans="1:12" s="417" customFormat="1" ht="23.25" customHeight="1">
      <c r="A29" s="2216"/>
      <c r="B29" s="430">
        <v>15</v>
      </c>
      <c r="C29" s="939"/>
      <c r="D29" s="1271"/>
      <c r="E29" s="1271"/>
      <c r="F29" s="1283"/>
      <c r="G29" s="1283"/>
      <c r="H29" s="1283"/>
      <c r="I29" s="1281"/>
      <c r="J29" s="1261"/>
      <c r="K29" s="1272"/>
      <c r="L29" s="941"/>
    </row>
    <row r="30" spans="1:12" s="417" customFormat="1" ht="23.25" customHeight="1">
      <c r="A30" s="2216"/>
      <c r="B30" s="430">
        <v>16</v>
      </c>
      <c r="C30" s="939"/>
      <c r="D30" s="1271"/>
      <c r="E30" s="1271"/>
      <c r="F30" s="1283"/>
      <c r="G30" s="1283"/>
      <c r="H30" s="1283"/>
      <c r="I30" s="1278"/>
      <c r="J30" s="1260"/>
      <c r="K30" s="1272"/>
      <c r="L30" s="941"/>
    </row>
    <row r="31" spans="1:12" s="417" customFormat="1" ht="23.25" customHeight="1">
      <c r="A31" s="2216"/>
      <c r="B31" s="430">
        <v>17</v>
      </c>
      <c r="C31" s="939"/>
      <c r="D31" s="1271"/>
      <c r="E31" s="1271"/>
      <c r="F31" s="1278"/>
      <c r="G31" s="1278"/>
      <c r="H31" s="1278"/>
      <c r="I31" s="1281"/>
      <c r="J31" s="1261"/>
      <c r="K31" s="1272"/>
      <c r="L31" s="941"/>
    </row>
    <row r="32" spans="1:12" s="417" customFormat="1" ht="23.25" customHeight="1">
      <c r="A32" s="2216"/>
      <c r="B32" s="430">
        <v>18</v>
      </c>
      <c r="C32" s="939"/>
      <c r="D32" s="1271"/>
      <c r="E32" s="1271"/>
      <c r="F32" s="1278"/>
      <c r="G32" s="1278"/>
      <c r="H32" s="1278"/>
      <c r="I32" s="1278"/>
      <c r="J32" s="1260"/>
      <c r="K32" s="1268"/>
      <c r="L32" s="940"/>
    </row>
    <row r="33" spans="1:12" s="417" customFormat="1" ht="23.25" customHeight="1">
      <c r="A33" s="2216"/>
      <c r="B33" s="430">
        <v>19</v>
      </c>
      <c r="C33" s="938"/>
      <c r="D33" s="1271"/>
      <c r="E33" s="1271"/>
      <c r="F33" s="1283"/>
      <c r="G33" s="1278"/>
      <c r="H33" s="1279"/>
      <c r="I33" s="1278"/>
      <c r="J33" s="1260"/>
      <c r="K33" s="1268"/>
      <c r="L33" s="940"/>
    </row>
    <row r="34" spans="1:12" s="417" customFormat="1" ht="23.25" customHeight="1">
      <c r="A34" s="2216"/>
      <c r="B34" s="430">
        <v>20</v>
      </c>
      <c r="C34" s="938"/>
      <c r="D34" s="1271"/>
      <c r="E34" s="1271"/>
      <c r="F34" s="1283"/>
      <c r="G34" s="1278"/>
      <c r="H34" s="1279"/>
      <c r="I34" s="1281"/>
      <c r="J34" s="1261"/>
      <c r="K34" s="1269"/>
      <c r="L34" s="941"/>
    </row>
    <row r="35" spans="1:12" s="417" customFormat="1" ht="23.25" customHeight="1">
      <c r="A35" s="2216"/>
      <c r="B35" s="430">
        <v>21</v>
      </c>
      <c r="C35" s="938"/>
      <c r="D35" s="1271"/>
      <c r="E35" s="1271"/>
      <c r="F35" s="1283"/>
      <c r="G35" s="1281"/>
      <c r="H35" s="1282"/>
      <c r="I35" s="1281"/>
      <c r="J35" s="1261"/>
      <c r="K35" s="1269"/>
      <c r="L35" s="941"/>
    </row>
    <row r="36" spans="1:12" s="417" customFormat="1" ht="23.25" customHeight="1">
      <c r="A36" s="2216"/>
      <c r="B36" s="430">
        <v>22</v>
      </c>
      <c r="C36" s="943" t="s">
        <v>663</v>
      </c>
      <c r="D36" s="1271"/>
      <c r="E36" s="1271"/>
      <c r="F36" s="1283"/>
      <c r="G36" s="1278"/>
      <c r="H36" s="1279"/>
      <c r="I36" s="1281"/>
      <c r="J36" s="1261"/>
      <c r="K36" s="1269"/>
      <c r="L36" s="941"/>
    </row>
    <row r="37" spans="1:12" s="417" customFormat="1" ht="23.25" customHeight="1">
      <c r="A37" s="2216"/>
      <c r="B37" s="430">
        <v>23</v>
      </c>
      <c r="C37" s="938"/>
      <c r="D37" s="1271"/>
      <c r="E37" s="1271"/>
      <c r="F37" s="1283"/>
      <c r="G37" s="1281"/>
      <c r="H37" s="1282"/>
      <c r="I37" s="1281"/>
      <c r="J37" s="1261"/>
      <c r="K37" s="1269"/>
      <c r="L37" s="941"/>
    </row>
    <row r="38" spans="1:12" s="417" customFormat="1" ht="23.25" customHeight="1">
      <c r="A38" s="2216"/>
      <c r="B38" s="430">
        <v>24</v>
      </c>
      <c r="C38" s="938"/>
      <c r="D38" s="1271"/>
      <c r="E38" s="1271"/>
      <c r="F38" s="1283"/>
      <c r="G38" s="1283"/>
      <c r="H38" s="1284"/>
      <c r="I38" s="1281"/>
      <c r="J38" s="1261"/>
      <c r="K38" s="1269"/>
      <c r="L38" s="941"/>
    </row>
    <row r="39" spans="1:12" s="417" customFormat="1" ht="23.25" customHeight="1">
      <c r="A39" s="2216"/>
      <c r="B39" s="430">
        <v>25</v>
      </c>
      <c r="C39" s="938"/>
      <c r="D39" s="1271"/>
      <c r="E39" s="1271"/>
      <c r="F39" s="1283"/>
      <c r="G39" s="1283"/>
      <c r="H39" s="1284"/>
      <c r="I39" s="1278"/>
      <c r="J39" s="1260"/>
      <c r="K39" s="1268"/>
      <c r="L39" s="940"/>
    </row>
    <row r="40" spans="1:12" s="417" customFormat="1" ht="23.25" customHeight="1">
      <c r="A40" s="2216"/>
      <c r="B40" s="945">
        <v>26</v>
      </c>
      <c r="C40" s="946" t="s">
        <v>664</v>
      </c>
      <c r="D40" s="1295"/>
      <c r="E40" s="1295"/>
      <c r="F40" s="1292"/>
      <c r="G40" s="1285"/>
      <c r="H40" s="1286"/>
      <c r="I40" s="1285"/>
      <c r="J40" s="1264"/>
      <c r="K40" s="1273"/>
      <c r="L40" s="947"/>
    </row>
    <row r="41" spans="1:12" s="417" customFormat="1" ht="23.25" customHeight="1">
      <c r="A41" s="2216"/>
      <c r="B41" s="945">
        <v>27</v>
      </c>
      <c r="C41" s="946" t="s">
        <v>665</v>
      </c>
      <c r="D41" s="1295"/>
      <c r="E41" s="1295"/>
      <c r="F41" s="1292"/>
      <c r="G41" s="1285"/>
      <c r="H41" s="1286"/>
      <c r="I41" s="1285"/>
      <c r="J41" s="1264"/>
      <c r="K41" s="1273"/>
      <c r="L41" s="947"/>
    </row>
    <row r="42" spans="1:12" s="417" customFormat="1" ht="23.25" customHeight="1">
      <c r="A42" s="2216"/>
      <c r="B42" s="430">
        <v>28</v>
      </c>
      <c r="C42" s="938"/>
      <c r="D42" s="1271"/>
      <c r="E42" s="1271"/>
      <c r="F42" s="1283"/>
      <c r="G42" s="1281"/>
      <c r="H42" s="1282"/>
      <c r="I42" s="1281"/>
      <c r="J42" s="1261"/>
      <c r="K42" s="1269"/>
      <c r="L42" s="941"/>
    </row>
    <row r="43" spans="1:12" s="417" customFormat="1" ht="23.25" customHeight="1">
      <c r="A43" s="2216"/>
      <c r="B43" s="430">
        <v>29</v>
      </c>
      <c r="C43" s="938"/>
      <c r="D43" s="1271"/>
      <c r="E43" s="1271"/>
      <c r="F43" s="1283"/>
      <c r="G43" s="1281"/>
      <c r="H43" s="1282"/>
      <c r="I43" s="1281"/>
      <c r="J43" s="1261"/>
      <c r="K43" s="1269"/>
      <c r="L43" s="941"/>
    </row>
    <row r="44" spans="1:12" s="417" customFormat="1" ht="23.25" customHeight="1">
      <c r="A44" s="2216"/>
      <c r="B44" s="430">
        <v>30</v>
      </c>
      <c r="C44" s="431" t="s">
        <v>407</v>
      </c>
      <c r="D44" s="1296"/>
      <c r="E44" s="1296"/>
      <c r="F44" s="1293"/>
      <c r="G44" s="1287"/>
      <c r="H44" s="1288"/>
      <c r="I44" s="1287"/>
      <c r="J44" s="1265"/>
      <c r="K44" s="1274"/>
      <c r="L44" s="935"/>
    </row>
    <row r="45" spans="1:12" s="417" customFormat="1" ht="23.25" customHeight="1">
      <c r="A45" s="2216"/>
      <c r="B45" s="430">
        <v>31</v>
      </c>
      <c r="C45" s="938"/>
      <c r="D45" s="1271"/>
      <c r="E45" s="1271"/>
      <c r="F45" s="1283"/>
      <c r="G45" s="1281"/>
      <c r="H45" s="1282"/>
      <c r="I45" s="1281"/>
      <c r="J45" s="1261"/>
      <c r="K45" s="1269"/>
      <c r="L45" s="941"/>
    </row>
    <row r="46" spans="1:12" s="417" customFormat="1" ht="23.25" customHeight="1">
      <c r="A46" s="2216"/>
      <c r="B46" s="430">
        <v>32</v>
      </c>
      <c r="C46" s="938"/>
      <c r="D46" s="1271"/>
      <c r="E46" s="1271"/>
      <c r="F46" s="1283"/>
      <c r="G46" s="1281"/>
      <c r="H46" s="1282"/>
      <c r="I46" s="1281"/>
      <c r="J46" s="1261"/>
      <c r="K46" s="1269"/>
      <c r="L46" s="941"/>
    </row>
    <row r="47" spans="1:12" s="417" customFormat="1" ht="23.25" customHeight="1">
      <c r="A47" s="2216"/>
      <c r="B47" s="430">
        <v>33</v>
      </c>
      <c r="C47" s="944" t="s">
        <v>941</v>
      </c>
      <c r="D47" s="1295"/>
      <c r="E47" s="1295"/>
      <c r="F47" s="1292">
        <f>SUM(F16:F22)</f>
        <v>1756946</v>
      </c>
      <c r="G47" s="1292">
        <f>SUM(G16:G22)</f>
        <v>915952</v>
      </c>
      <c r="H47" s="1286"/>
      <c r="I47" s="1285"/>
      <c r="J47" s="1264"/>
      <c r="K47" s="1273"/>
      <c r="L47" s="935"/>
    </row>
    <row r="48" spans="1:12" ht="16.5" customHeight="1" thickBot="1">
      <c r="A48" s="2216"/>
      <c r="B48" s="432"/>
      <c r="C48" s="433"/>
      <c r="D48" s="1297"/>
      <c r="E48" s="1297"/>
      <c r="F48" s="1289"/>
      <c r="G48" s="1289"/>
      <c r="H48" s="1289"/>
      <c r="I48" s="1290"/>
      <c r="J48" s="1266"/>
      <c r="K48" s="1275"/>
      <c r="L48" s="936"/>
    </row>
    <row r="49" ht="16.5" customHeight="1" thickTop="1"/>
  </sheetData>
  <mergeCells count="16">
    <mergeCell ref="C1:E1"/>
    <mergeCell ref="A2:A48"/>
    <mergeCell ref="B2:L2"/>
    <mergeCell ref="B3:L3"/>
    <mergeCell ref="B4:L9"/>
    <mergeCell ref="C10:C13"/>
    <mergeCell ref="D10:D13"/>
    <mergeCell ref="E10:E13"/>
    <mergeCell ref="F10:F13"/>
    <mergeCell ref="K12:K13"/>
    <mergeCell ref="L12:L13"/>
    <mergeCell ref="J10:L11"/>
    <mergeCell ref="G10:G13"/>
    <mergeCell ref="H10:H13"/>
    <mergeCell ref="I10:I13"/>
    <mergeCell ref="J12:J13"/>
  </mergeCells>
  <phoneticPr fontId="0" type="noConversion"/>
  <printOptions horizontalCentered="1" verticalCentered="1"/>
  <pageMargins left="0.25" right="0.25" top="0.25" bottom="0.3" header="0" footer="0.25"/>
  <pageSetup scale="53"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B1:G58"/>
  <sheetViews>
    <sheetView showGridLines="0" showOutlineSymbols="0" topLeftCell="A7" zoomScale="87" zoomScaleNormal="87" workbookViewId="0">
      <selection activeCell="D31" sqref="D31"/>
    </sheetView>
  </sheetViews>
  <sheetFormatPr defaultColWidth="9.6640625" defaultRowHeight="16.5" customHeight="1"/>
  <cols>
    <col min="1" max="1" width="4.21875" style="2" customWidth="1"/>
    <col min="2" max="2" width="9.6640625" style="2" customWidth="1"/>
    <col min="3" max="3" width="43.88671875" style="2" bestFit="1" customWidth="1"/>
    <col min="4" max="6" width="16.6640625" style="63" customWidth="1"/>
    <col min="7" max="7" width="2.5546875" style="2" customWidth="1"/>
    <col min="8" max="16384" width="9.6640625" style="2"/>
  </cols>
  <sheetData>
    <row r="1" spans="2:7" s="9" customFormat="1" ht="16.5" customHeight="1" thickBot="1">
      <c r="B1" s="9" t="s">
        <v>958</v>
      </c>
      <c r="C1" s="9" t="str">
        <f>+'E-2'!C1:D1</f>
        <v>Southwest Harbor Water &amp; Sewer District</v>
      </c>
      <c r="D1" s="189"/>
      <c r="E1" s="23" t="s">
        <v>959</v>
      </c>
      <c r="F1" s="547">
        <f>+'E-2'!$F$1</f>
        <v>43100</v>
      </c>
    </row>
    <row r="2" spans="2:7" ht="16.5" customHeight="1" thickTop="1">
      <c r="B2" s="1822"/>
      <c r="C2" s="1640"/>
      <c r="D2" s="1640"/>
      <c r="E2" s="1640"/>
      <c r="F2" s="1641"/>
      <c r="G2" s="28"/>
    </row>
    <row r="3" spans="2:7" ht="16.5" customHeight="1" thickBot="1">
      <c r="B3" s="1823" t="s">
        <v>245</v>
      </c>
      <c r="C3" s="1697"/>
      <c r="D3" s="1697"/>
      <c r="E3" s="1697"/>
      <c r="F3" s="1698"/>
      <c r="G3" s="28"/>
    </row>
    <row r="4" spans="2:7" s="9" customFormat="1" ht="16.5" customHeight="1" thickTop="1">
      <c r="B4" s="1839" t="s">
        <v>960</v>
      </c>
      <c r="C4" s="198"/>
      <c r="D4" s="200"/>
      <c r="E4" s="198"/>
      <c r="F4" s="207"/>
      <c r="G4" s="24"/>
    </row>
    <row r="5" spans="2:7" s="9" customFormat="1" ht="16.5" customHeight="1">
      <c r="B5" s="1847"/>
      <c r="C5" s="201"/>
      <c r="D5" s="202" t="s">
        <v>1014</v>
      </c>
      <c r="E5" s="201" t="s">
        <v>48</v>
      </c>
      <c r="F5" s="208" t="s">
        <v>49</v>
      </c>
      <c r="G5" s="24"/>
    </row>
    <row r="6" spans="2:7" s="9" customFormat="1" ht="16.5" customHeight="1" thickBot="1">
      <c r="B6" s="1840"/>
      <c r="C6" s="203" t="s">
        <v>1029</v>
      </c>
      <c r="D6" s="205" t="s">
        <v>1030</v>
      </c>
      <c r="E6" s="203" t="s">
        <v>1031</v>
      </c>
      <c r="F6" s="206" t="s">
        <v>1032</v>
      </c>
      <c r="G6" s="24"/>
    </row>
    <row r="7" spans="2:7" s="9" customFormat="1" ht="16.5" customHeight="1">
      <c r="B7" s="259">
        <v>1</v>
      </c>
      <c r="C7" s="282" t="s">
        <v>220</v>
      </c>
      <c r="D7" s="948"/>
      <c r="E7" s="948"/>
      <c r="F7" s="589">
        <f>+D7+E7</f>
        <v>0</v>
      </c>
      <c r="G7" s="24"/>
    </row>
    <row r="8" spans="2:7" s="9" customFormat="1" ht="16.5" customHeight="1">
      <c r="B8" s="89">
        <v>2</v>
      </c>
      <c r="C8" s="194"/>
      <c r="D8" s="561"/>
      <c r="E8" s="561"/>
      <c r="F8" s="562"/>
      <c r="G8" s="24"/>
    </row>
    <row r="9" spans="2:7" s="9" customFormat="1" ht="16.5" customHeight="1">
      <c r="B9" s="89">
        <v>3</v>
      </c>
      <c r="C9" s="188" t="s">
        <v>221</v>
      </c>
      <c r="D9" s="638"/>
      <c r="E9" s="638"/>
      <c r="F9" s="639"/>
      <c r="G9" s="24"/>
    </row>
    <row r="10" spans="2:7" s="9" customFormat="1" ht="16.5" customHeight="1">
      <c r="B10" s="89">
        <v>4</v>
      </c>
      <c r="C10" s="435" t="s">
        <v>222</v>
      </c>
      <c r="D10" s="480"/>
      <c r="E10" s="480"/>
      <c r="F10" s="558">
        <f t="shared" ref="F10:F21" si="0">+D10+E10</f>
        <v>0</v>
      </c>
      <c r="G10" s="24"/>
    </row>
    <row r="11" spans="2:7" s="9" customFormat="1" ht="16.5" customHeight="1">
      <c r="B11" s="89">
        <v>5</v>
      </c>
      <c r="C11" s="436" t="s">
        <v>223</v>
      </c>
      <c r="D11" s="486"/>
      <c r="E11" s="486"/>
      <c r="F11" s="552">
        <f t="shared" si="0"/>
        <v>0</v>
      </c>
      <c r="G11" s="24"/>
    </row>
    <row r="12" spans="2:7" s="9" customFormat="1" ht="16.5" customHeight="1">
      <c r="B12" s="89">
        <v>6</v>
      </c>
      <c r="C12" s="436" t="s">
        <v>224</v>
      </c>
      <c r="D12" s="486"/>
      <c r="E12" s="486"/>
      <c r="F12" s="552">
        <f t="shared" si="0"/>
        <v>0</v>
      </c>
      <c r="G12" s="24"/>
    </row>
    <row r="13" spans="2:7" s="9" customFormat="1" ht="16.5" customHeight="1">
      <c r="B13" s="89">
        <v>7</v>
      </c>
      <c r="C13" s="437" t="s">
        <v>225</v>
      </c>
      <c r="D13" s="472"/>
      <c r="E13" s="472"/>
      <c r="F13" s="551">
        <f t="shared" si="0"/>
        <v>0</v>
      </c>
      <c r="G13" s="24"/>
    </row>
    <row r="14" spans="2:7" s="9" customFormat="1" ht="16.5" customHeight="1">
      <c r="B14" s="89">
        <v>8</v>
      </c>
      <c r="C14" s="437" t="s">
        <v>226</v>
      </c>
      <c r="D14" s="472"/>
      <c r="E14" s="472"/>
      <c r="F14" s="551">
        <f t="shared" si="0"/>
        <v>0</v>
      </c>
      <c r="G14" s="24"/>
    </row>
    <row r="15" spans="2:7" s="9" customFormat="1" ht="16.5" customHeight="1">
      <c r="B15" s="226">
        <v>9</v>
      </c>
      <c r="C15" s="436" t="s">
        <v>227</v>
      </c>
      <c r="D15" s="486"/>
      <c r="E15" s="486"/>
      <c r="F15" s="552">
        <f t="shared" si="0"/>
        <v>0</v>
      </c>
      <c r="G15" s="29"/>
    </row>
    <row r="16" spans="2:7" s="9" customFormat="1" ht="16.5" customHeight="1">
      <c r="B16" s="89">
        <v>10</v>
      </c>
      <c r="C16" s="436" t="s">
        <v>228</v>
      </c>
      <c r="D16" s="486"/>
      <c r="E16" s="486"/>
      <c r="F16" s="552">
        <f t="shared" si="0"/>
        <v>0</v>
      </c>
      <c r="G16" s="24"/>
    </row>
    <row r="17" spans="2:7" s="9" customFormat="1" ht="16.5" customHeight="1">
      <c r="B17" s="89">
        <v>11</v>
      </c>
      <c r="C17" s="436" t="s">
        <v>229</v>
      </c>
      <c r="D17" s="486"/>
      <c r="E17" s="486"/>
      <c r="F17" s="552">
        <f t="shared" si="0"/>
        <v>0</v>
      </c>
      <c r="G17" s="24"/>
    </row>
    <row r="18" spans="2:7" s="9" customFormat="1" ht="16.5" customHeight="1">
      <c r="B18" s="89">
        <v>12</v>
      </c>
      <c r="C18" s="436" t="s">
        <v>230</v>
      </c>
      <c r="D18" s="486"/>
      <c r="E18" s="486"/>
      <c r="F18" s="552">
        <f t="shared" si="0"/>
        <v>0</v>
      </c>
      <c r="G18" s="24"/>
    </row>
    <row r="19" spans="2:7" s="9" customFormat="1" ht="16.5" customHeight="1">
      <c r="B19" s="89">
        <v>13</v>
      </c>
      <c r="C19" s="436" t="s">
        <v>231</v>
      </c>
      <c r="D19" s="486"/>
      <c r="E19" s="486"/>
      <c r="F19" s="552">
        <f t="shared" si="0"/>
        <v>0</v>
      </c>
      <c r="G19" s="24"/>
    </row>
    <row r="20" spans="2:7" s="9" customFormat="1" ht="16.5" customHeight="1">
      <c r="B20" s="89">
        <v>14</v>
      </c>
      <c r="C20" s="436" t="s">
        <v>232</v>
      </c>
      <c r="D20" s="486"/>
      <c r="E20" s="486"/>
      <c r="F20" s="552">
        <f t="shared" si="0"/>
        <v>0</v>
      </c>
      <c r="G20" s="24"/>
    </row>
    <row r="21" spans="2:7" s="9" customFormat="1" ht="16.5" customHeight="1">
      <c r="B21" s="89">
        <v>15</v>
      </c>
      <c r="C21" s="439" t="s">
        <v>233</v>
      </c>
      <c r="D21" s="470"/>
      <c r="E21" s="470"/>
      <c r="F21" s="557">
        <f t="shared" si="0"/>
        <v>0</v>
      </c>
      <c r="G21" s="24"/>
    </row>
    <row r="22" spans="2:7" s="9" customFormat="1" ht="16.5" customHeight="1">
      <c r="B22" s="89">
        <v>16</v>
      </c>
      <c r="C22" s="439" t="s">
        <v>234</v>
      </c>
      <c r="D22" s="556"/>
      <c r="E22" s="556"/>
      <c r="F22" s="557"/>
      <c r="G22" s="24"/>
    </row>
    <row r="23" spans="2:7" s="9" customFormat="1" ht="16.5" customHeight="1">
      <c r="B23" s="89">
        <v>17</v>
      </c>
      <c r="C23" s="435" t="s">
        <v>235</v>
      </c>
      <c r="D23" s="569"/>
      <c r="E23" s="569"/>
      <c r="F23" s="570"/>
      <c r="G23" s="24"/>
    </row>
    <row r="24" spans="2:7" s="9" customFormat="1" ht="16.5" customHeight="1">
      <c r="B24" s="89">
        <v>18</v>
      </c>
      <c r="C24" s="187"/>
      <c r="D24" s="556"/>
      <c r="E24" s="556"/>
      <c r="F24" s="557"/>
      <c r="G24" s="24"/>
    </row>
    <row r="25" spans="2:7" s="9" customFormat="1" ht="16.5" customHeight="1">
      <c r="B25" s="89">
        <v>19</v>
      </c>
      <c r="C25" s="211" t="s">
        <v>236</v>
      </c>
      <c r="D25" s="569">
        <f>SUM(D10:D21)</f>
        <v>0</v>
      </c>
      <c r="E25" s="569">
        <f>SUM(E10:E21)</f>
        <v>0</v>
      </c>
      <c r="F25" s="570">
        <f>SUM(F10:F21)</f>
        <v>0</v>
      </c>
      <c r="G25" s="24"/>
    </row>
    <row r="26" spans="2:7" s="9" customFormat="1" ht="16.5" customHeight="1">
      <c r="B26" s="89">
        <v>20</v>
      </c>
      <c r="C26" s="195"/>
      <c r="D26" s="561"/>
      <c r="E26" s="561"/>
      <c r="F26" s="562"/>
      <c r="G26" s="24"/>
    </row>
    <row r="27" spans="2:7" s="9" customFormat="1" ht="16.5" customHeight="1">
      <c r="B27" s="89">
        <v>21</v>
      </c>
      <c r="C27" s="188" t="s">
        <v>237</v>
      </c>
      <c r="D27" s="561"/>
      <c r="E27" s="561"/>
      <c r="F27" s="562"/>
      <c r="G27" s="24"/>
    </row>
    <row r="28" spans="2:7" s="9" customFormat="1" ht="16.5" customHeight="1">
      <c r="B28" s="89">
        <v>22</v>
      </c>
      <c r="C28" s="440" t="s">
        <v>222</v>
      </c>
      <c r="D28" s="467"/>
      <c r="E28" s="467"/>
      <c r="F28" s="549">
        <f t="shared" ref="F28:F39" si="1">+D28+E28</f>
        <v>0</v>
      </c>
      <c r="G28" s="24"/>
    </row>
    <row r="29" spans="2:7" s="9" customFormat="1" ht="16.5" customHeight="1">
      <c r="B29" s="89">
        <v>23</v>
      </c>
      <c r="C29" s="438" t="s">
        <v>238</v>
      </c>
      <c r="D29" s="486"/>
      <c r="E29" s="486"/>
      <c r="F29" s="552">
        <f t="shared" si="1"/>
        <v>0</v>
      </c>
      <c r="G29" s="24"/>
    </row>
    <row r="30" spans="2:7" s="9" customFormat="1" ht="16.5" customHeight="1">
      <c r="B30" s="89">
        <v>24</v>
      </c>
      <c r="C30" s="437" t="s">
        <v>224</v>
      </c>
      <c r="D30" s="472">
        <v>9672.59</v>
      </c>
      <c r="E30" s="472"/>
      <c r="F30" s="551">
        <f t="shared" si="1"/>
        <v>9672.59</v>
      </c>
      <c r="G30" s="24"/>
    </row>
    <row r="31" spans="2:7" s="9" customFormat="1" ht="16.5" customHeight="1">
      <c r="B31" s="89">
        <v>25</v>
      </c>
      <c r="C31" s="437" t="s">
        <v>239</v>
      </c>
      <c r="D31" s="472">
        <v>5.08</v>
      </c>
      <c r="E31" s="472"/>
      <c r="F31" s="551">
        <f t="shared" si="1"/>
        <v>5.08</v>
      </c>
      <c r="G31" s="24"/>
    </row>
    <row r="32" spans="2:7" s="9" customFormat="1" ht="16.5" customHeight="1">
      <c r="B32" s="89">
        <v>26</v>
      </c>
      <c r="C32" s="437" t="s">
        <v>226</v>
      </c>
      <c r="D32" s="472"/>
      <c r="E32" s="472"/>
      <c r="F32" s="551">
        <f t="shared" si="1"/>
        <v>0</v>
      </c>
      <c r="G32" s="24"/>
    </row>
    <row r="33" spans="2:7" s="9" customFormat="1" ht="16.5" customHeight="1">
      <c r="B33" s="89">
        <v>27</v>
      </c>
      <c r="C33" s="437" t="s">
        <v>227</v>
      </c>
      <c r="D33" s="472"/>
      <c r="E33" s="472"/>
      <c r="F33" s="551">
        <f t="shared" si="1"/>
        <v>0</v>
      </c>
      <c r="G33" s="24"/>
    </row>
    <row r="34" spans="2:7" s="9" customFormat="1" ht="16.5" customHeight="1">
      <c r="B34" s="89">
        <v>28</v>
      </c>
      <c r="C34" s="437" t="s">
        <v>228</v>
      </c>
      <c r="D34" s="472"/>
      <c r="E34" s="472"/>
      <c r="F34" s="551">
        <f t="shared" si="1"/>
        <v>0</v>
      </c>
      <c r="G34" s="24"/>
    </row>
    <row r="35" spans="2:7" s="9" customFormat="1" ht="16.5" customHeight="1">
      <c r="B35" s="89">
        <v>29</v>
      </c>
      <c r="C35" s="437" t="s">
        <v>229</v>
      </c>
      <c r="D35" s="472"/>
      <c r="E35" s="472"/>
      <c r="F35" s="551">
        <f t="shared" si="1"/>
        <v>0</v>
      </c>
      <c r="G35" s="24"/>
    </row>
    <row r="36" spans="2:7" s="9" customFormat="1" ht="16.5" customHeight="1">
      <c r="B36" s="89">
        <v>30</v>
      </c>
      <c r="C36" s="437" t="s">
        <v>230</v>
      </c>
      <c r="D36" s="472"/>
      <c r="E36" s="472"/>
      <c r="F36" s="551">
        <f t="shared" si="1"/>
        <v>0</v>
      </c>
      <c r="G36" s="24"/>
    </row>
    <row r="37" spans="2:7" s="9" customFormat="1" ht="16.5" customHeight="1">
      <c r="B37" s="89">
        <v>31</v>
      </c>
      <c r="C37" s="436" t="s">
        <v>240</v>
      </c>
      <c r="D37" s="486"/>
      <c r="E37" s="486"/>
      <c r="F37" s="552">
        <f t="shared" si="1"/>
        <v>0</v>
      </c>
      <c r="G37" s="24"/>
    </row>
    <row r="38" spans="2:7" s="9" customFormat="1" ht="16.5" customHeight="1">
      <c r="B38" s="89">
        <v>32</v>
      </c>
      <c r="C38" s="436" t="s">
        <v>232</v>
      </c>
      <c r="D38" s="486"/>
      <c r="E38" s="486"/>
      <c r="F38" s="552">
        <f t="shared" si="1"/>
        <v>0</v>
      </c>
      <c r="G38" s="88"/>
    </row>
    <row r="39" spans="2:7" s="9" customFormat="1" ht="16.5" customHeight="1">
      <c r="B39" s="89">
        <v>33</v>
      </c>
      <c r="C39" s="441" t="s">
        <v>233</v>
      </c>
      <c r="D39" s="470"/>
      <c r="E39" s="470"/>
      <c r="F39" s="557">
        <f t="shared" si="1"/>
        <v>0</v>
      </c>
    </row>
    <row r="40" spans="2:7" s="9" customFormat="1" ht="16.5" customHeight="1">
      <c r="B40" s="89">
        <v>34</v>
      </c>
      <c r="C40" s="441" t="s">
        <v>241</v>
      </c>
      <c r="D40" s="561"/>
      <c r="E40" s="561"/>
      <c r="F40" s="562"/>
    </row>
    <row r="41" spans="2:7" s="9" customFormat="1" ht="16.5" customHeight="1">
      <c r="B41" s="89">
        <v>35</v>
      </c>
      <c r="C41" s="442" t="s">
        <v>242</v>
      </c>
      <c r="D41" s="569"/>
      <c r="E41" s="569"/>
      <c r="F41" s="570"/>
    </row>
    <row r="42" spans="2:7" s="9" customFormat="1" ht="16.5" customHeight="1">
      <c r="B42" s="89">
        <v>36</v>
      </c>
      <c r="C42" s="188"/>
      <c r="D42" s="561"/>
      <c r="E42" s="561"/>
      <c r="F42" s="562"/>
    </row>
    <row r="43" spans="2:7" s="9" customFormat="1" ht="16.5" customHeight="1">
      <c r="B43" s="89">
        <v>37</v>
      </c>
      <c r="C43" s="211" t="s">
        <v>243</v>
      </c>
      <c r="D43" s="569">
        <f>SUM(D28:D39)</f>
        <v>9677.67</v>
      </c>
      <c r="E43" s="569">
        <f>SUM(E28:E39)</f>
        <v>0</v>
      </c>
      <c r="F43" s="570">
        <f>+E43+D43</f>
        <v>9677.67</v>
      </c>
    </row>
    <row r="44" spans="2:7" s="9" customFormat="1" ht="16.5" customHeight="1">
      <c r="B44" s="89">
        <v>38</v>
      </c>
      <c r="C44" s="188"/>
      <c r="D44" s="561"/>
      <c r="E44" s="561"/>
      <c r="F44" s="562"/>
    </row>
    <row r="45" spans="2:7" s="9" customFormat="1" ht="16.5" customHeight="1" thickBot="1">
      <c r="B45" s="135">
        <v>39</v>
      </c>
      <c r="C45" s="193" t="s">
        <v>244</v>
      </c>
      <c r="D45" s="571">
        <f>+D7+D25-D43</f>
        <v>-9677.67</v>
      </c>
      <c r="E45" s="571">
        <f>+E7+E25-E43</f>
        <v>0</v>
      </c>
      <c r="F45" s="572">
        <f>+F7+F25-F43</f>
        <v>-9677.67</v>
      </c>
    </row>
    <row r="46" spans="2:7" s="9" customFormat="1" ht="16.5" customHeight="1">
      <c r="B46" s="1836"/>
      <c r="C46" s="1837"/>
      <c r="D46" s="1837"/>
      <c r="E46" s="1837"/>
      <c r="F46" s="1946"/>
    </row>
    <row r="47" spans="2:7" s="9" customFormat="1" ht="16.5" customHeight="1">
      <c r="B47" s="1746"/>
      <c r="C47" s="1747"/>
      <c r="D47" s="1747"/>
      <c r="E47" s="1747"/>
      <c r="F47" s="1748"/>
    </row>
    <row r="48" spans="2:7" s="9" customFormat="1" ht="16.5" customHeight="1">
      <c r="B48" s="1746"/>
      <c r="C48" s="1747"/>
      <c r="D48" s="1747"/>
      <c r="E48" s="1747"/>
      <c r="F48" s="1748"/>
    </row>
    <row r="49" spans="2:6" s="9" customFormat="1" ht="16.5" customHeight="1">
      <c r="B49" s="1746"/>
      <c r="C49" s="1747"/>
      <c r="D49" s="1747"/>
      <c r="E49" s="1747"/>
      <c r="F49" s="1748"/>
    </row>
    <row r="50" spans="2:6" s="9" customFormat="1" ht="16.5" customHeight="1">
      <c r="B50" s="1746"/>
      <c r="C50" s="1747"/>
      <c r="D50" s="1747"/>
      <c r="E50" s="1747"/>
      <c r="F50" s="1748"/>
    </row>
    <row r="51" spans="2:6" s="9" customFormat="1" ht="16.5" customHeight="1">
      <c r="B51" s="1746"/>
      <c r="C51" s="1747"/>
      <c r="D51" s="1747"/>
      <c r="E51" s="1747"/>
      <c r="F51" s="1748"/>
    </row>
    <row r="52" spans="2:6" s="9" customFormat="1" ht="16.5" customHeight="1">
      <c r="B52" s="1746"/>
      <c r="C52" s="1747"/>
      <c r="D52" s="1747"/>
      <c r="E52" s="1747"/>
      <c r="F52" s="1748"/>
    </row>
    <row r="53" spans="2:6" s="9" customFormat="1" ht="16.5" customHeight="1">
      <c r="B53" s="1746"/>
      <c r="C53" s="1747"/>
      <c r="D53" s="1747"/>
      <c r="E53" s="1747"/>
      <c r="F53" s="1748"/>
    </row>
    <row r="54" spans="2:6" s="9" customFormat="1" ht="16.5" customHeight="1">
      <c r="B54" s="1746"/>
      <c r="C54" s="1747"/>
      <c r="D54" s="1747"/>
      <c r="E54" s="1747"/>
      <c r="F54" s="1748"/>
    </row>
    <row r="55" spans="2:6" s="9" customFormat="1" ht="16.5" customHeight="1">
      <c r="B55" s="1746"/>
      <c r="C55" s="1747"/>
      <c r="D55" s="1747"/>
      <c r="E55" s="1747"/>
      <c r="F55" s="1748"/>
    </row>
    <row r="56" spans="2:6" s="9" customFormat="1" ht="16.5" customHeight="1">
      <c r="B56" s="1751"/>
      <c r="C56" s="1747"/>
      <c r="D56" s="1747"/>
      <c r="E56" s="1747"/>
      <c r="F56" s="1748"/>
    </row>
    <row r="57" spans="2:6" ht="16.5" customHeight="1" thickBot="1">
      <c r="B57" s="1752"/>
      <c r="C57" s="1753"/>
      <c r="D57" s="1753"/>
      <c r="E57" s="1753"/>
      <c r="F57" s="1963"/>
    </row>
    <row r="58" spans="2:6" ht="16.5" customHeight="1" thickTop="1"/>
  </sheetData>
  <mergeCells count="15">
    <mergeCell ref="B55:F55"/>
    <mergeCell ref="B56:F56"/>
    <mergeCell ref="B57:F57"/>
    <mergeCell ref="B51:F51"/>
    <mergeCell ref="B52:F52"/>
    <mergeCell ref="B53:F53"/>
    <mergeCell ref="B54:F54"/>
    <mergeCell ref="B47:F47"/>
    <mergeCell ref="B48:F48"/>
    <mergeCell ref="B49:F49"/>
    <mergeCell ref="B50:F50"/>
    <mergeCell ref="B2:F2"/>
    <mergeCell ref="B3:F3"/>
    <mergeCell ref="B4:B6"/>
    <mergeCell ref="B46:F46"/>
  </mergeCells>
  <phoneticPr fontId="0" type="noConversion"/>
  <printOptions horizontalCentered="1" verticalCentered="1"/>
  <pageMargins left="0.25" right="0.25" top="0.25" bottom="0.3" header="0" footer="0.25"/>
  <pageSetup scale="77" orientation="portrait" r:id="rId1"/>
  <headerFooter alignWithMargins="0">
    <oddFooter>&amp;C&amp;"Times New Roman,Regular"F-18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B1:I52"/>
  <sheetViews>
    <sheetView showGridLines="0" showOutlineSymbols="0" zoomScale="87" zoomScaleNormal="87" workbookViewId="0">
      <selection activeCell="G16" sqref="G16"/>
    </sheetView>
  </sheetViews>
  <sheetFormatPr defaultColWidth="9.6640625" defaultRowHeight="16.5" customHeight="1"/>
  <cols>
    <col min="1" max="1" width="4.21875" style="2" customWidth="1"/>
    <col min="2" max="2" width="9.109375" style="2" customWidth="1"/>
    <col min="3" max="3" width="19.5546875" style="2" customWidth="1"/>
    <col min="4" max="4" width="10.33203125" style="2" customWidth="1"/>
    <col min="5" max="5" width="11.5546875" style="2" customWidth="1"/>
    <col min="6" max="6" width="16" style="63" bestFit="1" customWidth="1"/>
    <col min="7" max="7" width="16" style="63" customWidth="1"/>
    <col min="8" max="8" width="11" style="63" customWidth="1"/>
    <col min="9" max="9" width="2.5546875" style="2" customWidth="1"/>
    <col min="10" max="16384" width="9.6640625" style="2"/>
  </cols>
  <sheetData>
    <row r="1" spans="2:9" s="9" customFormat="1" ht="16.5" customHeight="1" thickBot="1">
      <c r="B1" s="9" t="s">
        <v>958</v>
      </c>
      <c r="C1" s="1760" t="str">
        <f>+'E-2'!C1:D1</f>
        <v>Southwest Harbor Water &amp; Sewer District</v>
      </c>
      <c r="D1" s="1760"/>
      <c r="E1" s="1760"/>
      <c r="F1" s="189" t="s">
        <v>959</v>
      </c>
      <c r="G1" s="1760">
        <f>+'E-2'!F1</f>
        <v>43100</v>
      </c>
      <c r="H1" s="1760"/>
    </row>
    <row r="2" spans="2:9" ht="16.5" customHeight="1" thickTop="1">
      <c r="B2" s="2035" t="s">
        <v>246</v>
      </c>
      <c r="C2" s="2036"/>
      <c r="D2" s="2036"/>
      <c r="E2" s="2036"/>
      <c r="F2" s="2036"/>
      <c r="G2" s="2036"/>
      <c r="H2" s="2037"/>
      <c r="I2" s="28"/>
    </row>
    <row r="3" spans="2:9" ht="21" customHeight="1" thickBot="1">
      <c r="B3" s="2238"/>
      <c r="C3" s="2239"/>
      <c r="D3" s="2239"/>
      <c r="E3" s="2239"/>
      <c r="F3" s="2239"/>
      <c r="G3" s="2239"/>
      <c r="H3" s="2240"/>
      <c r="I3" s="28"/>
    </row>
    <row r="4" spans="2:9" s="9" customFormat="1" ht="22.5" customHeight="1" thickTop="1" thickBot="1">
      <c r="B4" s="1920" t="s">
        <v>960</v>
      </c>
      <c r="C4" s="736"/>
      <c r="D4" s="654" t="s">
        <v>255</v>
      </c>
      <c r="E4" s="2243" t="s">
        <v>257</v>
      </c>
      <c r="F4" s="2244"/>
      <c r="G4" s="2245" t="s">
        <v>260</v>
      </c>
      <c r="H4" s="1954" t="s">
        <v>244</v>
      </c>
      <c r="I4" s="24"/>
    </row>
    <row r="5" spans="2:9" s="9" customFormat="1" ht="26.25" customHeight="1">
      <c r="B5" s="2241"/>
      <c r="C5" s="657"/>
      <c r="D5" s="949" t="s">
        <v>256</v>
      </c>
      <c r="E5" s="737" t="s">
        <v>258</v>
      </c>
      <c r="F5" s="737" t="s">
        <v>259</v>
      </c>
      <c r="G5" s="2246"/>
      <c r="H5" s="1955"/>
      <c r="I5" s="24"/>
    </row>
    <row r="6" spans="2:9" s="9" customFormat="1" ht="16.5" customHeight="1" thickBot="1">
      <c r="B6" s="2242"/>
      <c r="C6" s="660" t="s">
        <v>1029</v>
      </c>
      <c r="D6" s="660" t="s">
        <v>1030</v>
      </c>
      <c r="E6" s="660" t="s">
        <v>1031</v>
      </c>
      <c r="F6" s="700" t="s">
        <v>1032</v>
      </c>
      <c r="G6" s="661" t="s">
        <v>1033</v>
      </c>
      <c r="H6" s="701" t="s">
        <v>110</v>
      </c>
      <c r="I6" s="24"/>
    </row>
    <row r="7" spans="2:9" s="9" customFormat="1" ht="12.75">
      <c r="B7" s="624">
        <v>1</v>
      </c>
      <c r="C7" s="950" t="s">
        <v>247</v>
      </c>
      <c r="D7" s="950"/>
      <c r="E7" s="951"/>
      <c r="F7" s="845"/>
      <c r="G7" s="952"/>
      <c r="H7" s="782"/>
      <c r="I7" s="24"/>
    </row>
    <row r="8" spans="2:9" s="9" customFormat="1" ht="12.75">
      <c r="B8" s="624">
        <v>2</v>
      </c>
      <c r="C8" s="667" t="s">
        <v>248</v>
      </c>
      <c r="D8" s="961"/>
      <c r="E8" s="962"/>
      <c r="F8" s="963"/>
      <c r="G8" s="964"/>
      <c r="H8" s="965"/>
      <c r="I8" s="24"/>
    </row>
    <row r="9" spans="2:9" s="9" customFormat="1" ht="12.75">
      <c r="B9" s="624">
        <v>3</v>
      </c>
      <c r="C9" s="665" t="s">
        <v>249</v>
      </c>
      <c r="D9" s="645">
        <v>1913.67</v>
      </c>
      <c r="E9" s="967"/>
      <c r="F9" s="1437">
        <f>6971.48+6971.48+620.2+1107.06-265.19</f>
        <v>15405.029999999999</v>
      </c>
      <c r="G9" s="1444">
        <f>6971.48+6971.48+620.2+1107.06</f>
        <v>15670.22</v>
      </c>
      <c r="H9" s="1439">
        <f>+D9+F9-G9</f>
        <v>1648.4799999999977</v>
      </c>
      <c r="I9" s="24"/>
    </row>
    <row r="10" spans="2:9" s="9" customFormat="1" ht="12.75">
      <c r="B10" s="624">
        <v>4</v>
      </c>
      <c r="C10" s="724" t="s">
        <v>1111</v>
      </c>
      <c r="D10" s="688"/>
      <c r="E10" s="969"/>
      <c r="F10" s="688"/>
      <c r="G10" s="970"/>
      <c r="H10" s="733"/>
      <c r="I10" s="24"/>
    </row>
    <row r="11" spans="2:9" s="9" customFormat="1" ht="12.75">
      <c r="B11" s="624">
        <v>5</v>
      </c>
      <c r="C11" s="724"/>
      <c r="D11" s="688"/>
      <c r="E11" s="969"/>
      <c r="F11" s="688"/>
      <c r="G11" s="970"/>
      <c r="H11" s="733"/>
      <c r="I11" s="24"/>
    </row>
    <row r="12" spans="2:9" s="9" customFormat="1" ht="12.75">
      <c r="B12" s="624">
        <v>6</v>
      </c>
      <c r="C12" s="724"/>
      <c r="D12" s="688"/>
      <c r="E12" s="969"/>
      <c r="F12" s="688"/>
      <c r="G12" s="970"/>
      <c r="H12" s="733"/>
      <c r="I12" s="24"/>
    </row>
    <row r="13" spans="2:9" s="9" customFormat="1" ht="12.75">
      <c r="B13" s="624">
        <v>7</v>
      </c>
      <c r="C13" s="724"/>
      <c r="D13" s="688"/>
      <c r="E13" s="969"/>
      <c r="F13" s="688"/>
      <c r="G13" s="970"/>
      <c r="H13" s="733"/>
      <c r="I13" s="24"/>
    </row>
    <row r="14" spans="2:9" s="9" customFormat="1" ht="12.75">
      <c r="B14" s="624">
        <v>8</v>
      </c>
      <c r="C14" s="724"/>
      <c r="D14" s="726"/>
      <c r="E14" s="969"/>
      <c r="F14" s="726"/>
      <c r="G14" s="971"/>
      <c r="H14" s="836"/>
      <c r="I14" s="24"/>
    </row>
    <row r="15" spans="2:9" s="9" customFormat="1" ht="12.75">
      <c r="B15" s="624">
        <v>9</v>
      </c>
      <c r="C15" s="669" t="s">
        <v>250</v>
      </c>
      <c r="D15" s="684">
        <f>SUM(D9:D14)</f>
        <v>1913.67</v>
      </c>
      <c r="E15" s="805"/>
      <c r="F15" s="649">
        <f>SUM(F9:F14)</f>
        <v>15405.029999999999</v>
      </c>
      <c r="G15" s="972">
        <f>SUM(G9:G14)</f>
        <v>15670.22</v>
      </c>
      <c r="H15" s="650">
        <f>SUM(H9:H14)</f>
        <v>1648.4799999999977</v>
      </c>
      <c r="I15" s="24"/>
    </row>
    <row r="16" spans="2:9" s="9" customFormat="1" ht="12.75">
      <c r="B16" s="624">
        <v>10</v>
      </c>
      <c r="C16" s="667"/>
      <c r="D16" s="667"/>
      <c r="E16" s="953"/>
      <c r="F16" s="625"/>
      <c r="G16" s="954"/>
      <c r="H16" s="626"/>
      <c r="I16" s="24"/>
    </row>
    <row r="17" spans="2:8" s="9" customFormat="1" ht="16.5" customHeight="1">
      <c r="B17" s="624">
        <v>11</v>
      </c>
      <c r="C17" s="637" t="s">
        <v>251</v>
      </c>
      <c r="D17" s="637"/>
      <c r="E17" s="955"/>
      <c r="F17" s="625"/>
      <c r="G17" s="954"/>
      <c r="H17" s="626"/>
    </row>
    <row r="18" spans="2:8" s="9" customFormat="1" ht="16.5" customHeight="1">
      <c r="B18" s="624">
        <v>12</v>
      </c>
      <c r="C18" s="667" t="s">
        <v>248</v>
      </c>
      <c r="D18" s="667"/>
      <c r="E18" s="953"/>
      <c r="F18" s="625"/>
      <c r="G18" s="954"/>
      <c r="H18" s="626"/>
    </row>
    <row r="19" spans="2:8" s="9" customFormat="1" ht="16.5" customHeight="1">
      <c r="B19" s="624">
        <v>13</v>
      </c>
      <c r="C19" s="665" t="s">
        <v>252</v>
      </c>
      <c r="D19" s="679"/>
      <c r="E19" s="973"/>
      <c r="F19" s="679"/>
      <c r="G19" s="974"/>
      <c r="H19" s="646"/>
    </row>
    <row r="20" spans="2:8" s="9" customFormat="1" ht="16.5" customHeight="1">
      <c r="B20" s="624">
        <v>14</v>
      </c>
      <c r="C20" s="690"/>
      <c r="D20" s="634"/>
      <c r="E20" s="975"/>
      <c r="F20" s="634"/>
      <c r="G20" s="976"/>
      <c r="H20" s="647"/>
    </row>
    <row r="21" spans="2:8" s="9" customFormat="1" ht="16.5" customHeight="1">
      <c r="B21" s="624">
        <v>15</v>
      </c>
      <c r="C21" s="724"/>
      <c r="D21" s="680"/>
      <c r="E21" s="977"/>
      <c r="F21" s="680"/>
      <c r="G21" s="978"/>
      <c r="H21" s="681"/>
    </row>
    <row r="22" spans="2:8" s="9" customFormat="1" ht="16.5" customHeight="1">
      <c r="B22" s="624">
        <v>16</v>
      </c>
      <c r="C22" s="724"/>
      <c r="D22" s="680"/>
      <c r="E22" s="977"/>
      <c r="F22" s="680"/>
      <c r="G22" s="978"/>
      <c r="H22" s="681"/>
    </row>
    <row r="23" spans="2:8" s="9" customFormat="1" ht="16.5" customHeight="1">
      <c r="B23" s="624">
        <v>17</v>
      </c>
      <c r="C23" s="724"/>
      <c r="D23" s="680"/>
      <c r="E23" s="977"/>
      <c r="F23" s="680"/>
      <c r="G23" s="978"/>
      <c r="H23" s="681"/>
    </row>
    <row r="24" spans="2:8" s="9" customFormat="1" ht="16.5" customHeight="1">
      <c r="B24" s="624">
        <v>18</v>
      </c>
      <c r="C24" s="693"/>
      <c r="D24" s="720"/>
      <c r="E24" s="977"/>
      <c r="F24" s="720"/>
      <c r="G24" s="979"/>
      <c r="H24" s="721"/>
    </row>
    <row r="25" spans="2:8" s="9" customFormat="1" ht="16.5" customHeight="1">
      <c r="B25" s="624">
        <v>19</v>
      </c>
      <c r="C25" s="956" t="s">
        <v>253</v>
      </c>
      <c r="D25" s="980">
        <f>SUM(D19:D24)</f>
        <v>0</v>
      </c>
      <c r="E25" s="981"/>
      <c r="F25" s="649">
        <f>SUM(F19:F24)</f>
        <v>0</v>
      </c>
      <c r="G25" s="972">
        <f>SUM(G19:G24)</f>
        <v>0</v>
      </c>
      <c r="H25" s="650">
        <f>SUM(H19:H24)</f>
        <v>0</v>
      </c>
    </row>
    <row r="26" spans="2:8" s="9" customFormat="1" ht="16.5" customHeight="1">
      <c r="B26" s="624">
        <v>20</v>
      </c>
      <c r="C26" s="670"/>
      <c r="D26" s="642"/>
      <c r="E26" s="981"/>
      <c r="F26" s="642"/>
      <c r="G26" s="982"/>
      <c r="H26" s="643"/>
    </row>
    <row r="27" spans="2:8" s="9" customFormat="1" ht="16.5" customHeight="1" thickBot="1">
      <c r="B27" s="624">
        <v>21</v>
      </c>
      <c r="C27" s="744" t="s">
        <v>254</v>
      </c>
      <c r="D27" s="640">
        <f>+D25+D15</f>
        <v>1913.67</v>
      </c>
      <c r="E27" s="983"/>
      <c r="F27" s="640">
        <f>+F25+F15</f>
        <v>15405.029999999999</v>
      </c>
      <c r="G27" s="984">
        <f>+G25+G15</f>
        <v>15670.22</v>
      </c>
      <c r="H27" s="641">
        <f>+H25+H15</f>
        <v>1648.4799999999977</v>
      </c>
    </row>
    <row r="28" spans="2:8" s="9" customFormat="1" ht="16.5" customHeight="1" thickTop="1">
      <c r="B28" s="1947" t="s">
        <v>266</v>
      </c>
      <c r="C28" s="1934"/>
      <c r="D28" s="1934"/>
      <c r="E28" s="1934"/>
      <c r="F28" s="1934"/>
      <c r="G28" s="1934"/>
      <c r="H28" s="1948"/>
    </row>
    <row r="29" spans="2:8" s="9" customFormat="1" ht="16.5" customHeight="1">
      <c r="B29" s="1949"/>
      <c r="C29" s="1937"/>
      <c r="D29" s="1937"/>
      <c r="E29" s="1937"/>
      <c r="F29" s="1937"/>
      <c r="G29" s="1937"/>
      <c r="H29" s="1950"/>
    </row>
    <row r="30" spans="2:8" s="9" customFormat="1" ht="16.5" customHeight="1">
      <c r="B30" s="1949"/>
      <c r="C30" s="1937"/>
      <c r="D30" s="1937"/>
      <c r="E30" s="1937"/>
      <c r="F30" s="1937"/>
      <c r="G30" s="1937"/>
      <c r="H30" s="1950"/>
    </row>
    <row r="31" spans="2:8" s="9" customFormat="1" ht="16.5" customHeight="1" thickBot="1">
      <c r="B31" s="1975"/>
      <c r="C31" s="1976"/>
      <c r="D31" s="1976"/>
      <c r="E31" s="1976"/>
      <c r="F31" s="1976"/>
      <c r="G31" s="1976"/>
      <c r="H31" s="1977"/>
    </row>
    <row r="32" spans="2:8" s="9" customFormat="1" ht="27.75" customHeight="1" thickTop="1" thickBot="1">
      <c r="B32" s="1920" t="s">
        <v>960</v>
      </c>
      <c r="C32" s="2249" t="s">
        <v>261</v>
      </c>
      <c r="D32" s="2249"/>
      <c r="E32" s="2245" t="s">
        <v>262</v>
      </c>
      <c r="F32" s="2245" t="s">
        <v>263</v>
      </c>
      <c r="G32" s="2247" t="s">
        <v>264</v>
      </c>
      <c r="H32" s="2248"/>
    </row>
    <row r="33" spans="2:8" s="9" customFormat="1" ht="20.25" customHeight="1">
      <c r="B33" s="2241"/>
      <c r="C33" s="2250"/>
      <c r="D33" s="2250"/>
      <c r="E33" s="2246"/>
      <c r="F33" s="2246"/>
      <c r="G33" s="737" t="s">
        <v>265</v>
      </c>
      <c r="H33" s="958" t="s">
        <v>259</v>
      </c>
    </row>
    <row r="34" spans="2:8" s="9" customFormat="1" ht="16.5" customHeight="1" thickBot="1">
      <c r="B34" s="2242"/>
      <c r="C34" s="2237" t="s">
        <v>1029</v>
      </c>
      <c r="D34" s="2237"/>
      <c r="E34" s="660" t="s">
        <v>1030</v>
      </c>
      <c r="F34" s="660" t="s">
        <v>1031</v>
      </c>
      <c r="G34" s="660" t="s">
        <v>1032</v>
      </c>
      <c r="H34" s="662" t="s">
        <v>1033</v>
      </c>
    </row>
    <row r="35" spans="2:8" s="9" customFormat="1" ht="16.5" customHeight="1">
      <c r="B35" s="624">
        <v>22</v>
      </c>
      <c r="C35" s="985"/>
      <c r="D35" s="986"/>
      <c r="E35" s="722"/>
      <c r="F35" s="748"/>
      <c r="G35" s="747"/>
      <c r="H35" s="837"/>
    </row>
    <row r="36" spans="2:8" s="9" customFormat="1" ht="16.5" customHeight="1">
      <c r="B36" s="624">
        <v>23</v>
      </c>
      <c r="C36" s="987"/>
      <c r="D36" s="988"/>
      <c r="E36" s="690"/>
      <c r="F36" s="750"/>
      <c r="G36" s="727"/>
      <c r="H36" s="732"/>
    </row>
    <row r="37" spans="2:8" s="9" customFormat="1" ht="16.5" customHeight="1">
      <c r="B37" s="624">
        <v>24</v>
      </c>
      <c r="C37" s="987"/>
      <c r="D37" s="988"/>
      <c r="E37" s="690"/>
      <c r="F37" s="750"/>
      <c r="G37" s="727"/>
      <c r="H37" s="732"/>
    </row>
    <row r="38" spans="2:8" s="9" customFormat="1" ht="16.5" customHeight="1">
      <c r="B38" s="624">
        <v>25</v>
      </c>
      <c r="C38" s="807"/>
      <c r="D38" s="966"/>
      <c r="E38" s="724"/>
      <c r="F38" s="752"/>
      <c r="G38" s="751"/>
      <c r="H38" s="733"/>
    </row>
    <row r="39" spans="2:8" s="9" customFormat="1" ht="16.5" customHeight="1">
      <c r="B39" s="624">
        <v>26</v>
      </c>
      <c r="C39" s="729"/>
      <c r="D39" s="988"/>
      <c r="E39" s="690"/>
      <c r="F39" s="750"/>
      <c r="G39" s="727"/>
      <c r="H39" s="732"/>
    </row>
    <row r="40" spans="2:8" s="9" customFormat="1" ht="16.5" customHeight="1">
      <c r="B40" s="624">
        <v>27</v>
      </c>
      <c r="C40" s="729"/>
      <c r="D40" s="988"/>
      <c r="E40" s="690"/>
      <c r="F40" s="750"/>
      <c r="G40" s="727"/>
      <c r="H40" s="732"/>
    </row>
    <row r="41" spans="2:8" s="9" customFormat="1" ht="16.5" customHeight="1">
      <c r="B41" s="624">
        <v>28</v>
      </c>
      <c r="C41" s="729"/>
      <c r="D41" s="988"/>
      <c r="E41" s="690"/>
      <c r="F41" s="750"/>
      <c r="G41" s="727"/>
      <c r="H41" s="732"/>
    </row>
    <row r="42" spans="2:8" s="9" customFormat="1" ht="16.5" customHeight="1">
      <c r="B42" s="624">
        <v>29</v>
      </c>
      <c r="C42" s="729"/>
      <c r="D42" s="988"/>
      <c r="E42" s="690"/>
      <c r="F42" s="750"/>
      <c r="G42" s="727"/>
      <c r="H42" s="732"/>
    </row>
    <row r="43" spans="2:8" s="9" customFormat="1" ht="16.5" customHeight="1">
      <c r="B43" s="624">
        <v>30</v>
      </c>
      <c r="C43" s="729"/>
      <c r="D43" s="988"/>
      <c r="E43" s="690"/>
      <c r="F43" s="750"/>
      <c r="G43" s="727"/>
      <c r="H43" s="732"/>
    </row>
    <row r="44" spans="2:8" s="9" customFormat="1" ht="16.5" customHeight="1">
      <c r="B44" s="624">
        <v>31</v>
      </c>
      <c r="C44" s="989"/>
      <c r="D44" s="962"/>
      <c r="E44" s="961"/>
      <c r="F44" s="963"/>
      <c r="G44" s="990"/>
      <c r="H44" s="965"/>
    </row>
    <row r="45" spans="2:8" s="9" customFormat="1" ht="16.5" customHeight="1" thickBot="1">
      <c r="B45" s="621">
        <v>32</v>
      </c>
      <c r="C45" s="959" t="s">
        <v>941</v>
      </c>
      <c r="D45" s="960"/>
      <c r="E45" s="671">
        <f>SUM(E35:E43)</f>
        <v>0</v>
      </c>
      <c r="F45" s="652">
        <v>0</v>
      </c>
      <c r="G45" s="991"/>
      <c r="H45" s="653">
        <f>SUM(H35:H43)</f>
        <v>0</v>
      </c>
    </row>
    <row r="46" spans="2:8" s="9" customFormat="1" ht="16.5" customHeight="1">
      <c r="B46" s="1945"/>
      <c r="C46" s="1837"/>
      <c r="D46" s="1837"/>
      <c r="E46" s="1837"/>
      <c r="F46" s="1837"/>
      <c r="G46" s="1837"/>
      <c r="H46" s="1946"/>
    </row>
    <row r="47" spans="2:8" s="9" customFormat="1" ht="16.5" customHeight="1">
      <c r="B47" s="1929"/>
      <c r="C47" s="1747"/>
      <c r="D47" s="1747"/>
      <c r="E47" s="1747"/>
      <c r="F47" s="1747"/>
      <c r="G47" s="1747"/>
      <c r="H47" s="1748"/>
    </row>
    <row r="48" spans="2:8" s="9" customFormat="1" ht="16.5" customHeight="1">
      <c r="B48" s="1929"/>
      <c r="C48" s="1747"/>
      <c r="D48" s="1747"/>
      <c r="E48" s="1747"/>
      <c r="F48" s="1747"/>
      <c r="G48" s="1747"/>
      <c r="H48" s="1748"/>
    </row>
    <row r="49" spans="2:8" s="9" customFormat="1" ht="16.5" customHeight="1">
      <c r="B49" s="2251"/>
      <c r="C49" s="1747"/>
      <c r="D49" s="1747"/>
      <c r="E49" s="1747"/>
      <c r="F49" s="1747"/>
      <c r="G49" s="1747"/>
      <c r="H49" s="1748"/>
    </row>
    <row r="50" spans="2:8" s="9" customFormat="1" ht="16.5" customHeight="1">
      <c r="B50" s="2251"/>
      <c r="C50" s="1747"/>
      <c r="D50" s="1747"/>
      <c r="E50" s="1747"/>
      <c r="F50" s="1747"/>
      <c r="G50" s="1747"/>
      <c r="H50" s="1748"/>
    </row>
    <row r="51" spans="2:8" ht="16.5" customHeight="1" thickBot="1">
      <c r="B51" s="1962"/>
      <c r="C51" s="1753"/>
      <c r="D51" s="1753"/>
      <c r="E51" s="1753"/>
      <c r="F51" s="1753"/>
      <c r="G51" s="1753"/>
      <c r="H51" s="1963"/>
    </row>
    <row r="52" spans="2:8" ht="16.5" customHeight="1" thickTop="1"/>
  </sheetData>
  <mergeCells count="20">
    <mergeCell ref="B32:B34"/>
    <mergeCell ref="B48:H48"/>
    <mergeCell ref="B49:H49"/>
    <mergeCell ref="B50:H50"/>
    <mergeCell ref="B51:H51"/>
    <mergeCell ref="C1:E1"/>
    <mergeCell ref="G1:H1"/>
    <mergeCell ref="B46:H46"/>
    <mergeCell ref="B47:H47"/>
    <mergeCell ref="C34:D34"/>
    <mergeCell ref="B28:H31"/>
    <mergeCell ref="B2:H3"/>
    <mergeCell ref="B4:B6"/>
    <mergeCell ref="H4:H5"/>
    <mergeCell ref="E4:F4"/>
    <mergeCell ref="G4:G5"/>
    <mergeCell ref="G32:H32"/>
    <mergeCell ref="F32:F33"/>
    <mergeCell ref="E32:E33"/>
    <mergeCell ref="C32:D33"/>
  </mergeCells>
  <phoneticPr fontId="0" type="noConversion"/>
  <printOptions horizontalCentered="1" verticalCentered="1"/>
  <pageMargins left="0.25" right="0.25" top="0.25" bottom="0.3" header="0" footer="0.25"/>
  <pageSetup scale="85" orientation="portrait" r:id="rId1"/>
  <headerFooter alignWithMargins="0">
    <oddFooter xml:space="preserve">&amp;C&amp;"Times New Roman,Regular"F-19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B1:J70"/>
  <sheetViews>
    <sheetView showGridLines="0" showOutlineSymbols="0" zoomScale="115" zoomScaleNormal="115" workbookViewId="0">
      <selection activeCell="C12" sqref="C12:G12"/>
    </sheetView>
  </sheetViews>
  <sheetFormatPr defaultColWidth="9.6640625" defaultRowHeight="16.5" customHeight="1"/>
  <cols>
    <col min="1" max="1" width="4.21875" style="2" customWidth="1"/>
    <col min="2" max="2" width="9.109375" style="2" customWidth="1"/>
    <col min="3" max="3" width="23.5546875" style="2" customWidth="1"/>
    <col min="4" max="4" width="13.77734375" style="2" bestFit="1" customWidth="1"/>
    <col min="5" max="5" width="8.109375" style="2" bestFit="1" customWidth="1"/>
    <col min="6" max="6" width="9.21875" style="2" customWidth="1"/>
    <col min="7" max="7" width="8.77734375" style="63" customWidth="1"/>
    <col min="8" max="8" width="14.5546875" style="63" customWidth="1"/>
    <col min="9" max="9" width="11" style="63" customWidth="1"/>
    <col min="10" max="10" width="2.5546875" style="2" customWidth="1"/>
    <col min="11" max="16384" width="9.6640625" style="2"/>
  </cols>
  <sheetData>
    <row r="1" spans="2:10" s="9" customFormat="1" ht="16.5" customHeight="1" thickBot="1">
      <c r="B1" s="9" t="s">
        <v>958</v>
      </c>
      <c r="C1" s="1760" t="str">
        <f>+'E-2'!C1:D1</f>
        <v>Southwest Harbor Water &amp; Sewer District</v>
      </c>
      <c r="D1" s="1760"/>
      <c r="E1" s="1760"/>
      <c r="F1" s="2265" t="s">
        <v>959</v>
      </c>
      <c r="G1" s="2265"/>
      <c r="H1" s="1760">
        <f>+'E-2'!F1</f>
        <v>43100</v>
      </c>
      <c r="I1" s="1760"/>
    </row>
    <row r="2" spans="2:10" ht="16.5" customHeight="1" thickTop="1">
      <c r="B2" s="2035"/>
      <c r="C2" s="2036"/>
      <c r="D2" s="2036"/>
      <c r="E2" s="2036"/>
      <c r="F2" s="2036"/>
      <c r="G2" s="2036"/>
      <c r="H2" s="2036"/>
      <c r="I2" s="2037"/>
      <c r="J2" s="28"/>
    </row>
    <row r="3" spans="2:10" ht="21" customHeight="1">
      <c r="B3" s="2095" t="s">
        <v>267</v>
      </c>
      <c r="C3" s="2096"/>
      <c r="D3" s="2096"/>
      <c r="E3" s="2096"/>
      <c r="F3" s="2096"/>
      <c r="G3" s="2096"/>
      <c r="H3" s="2096"/>
      <c r="I3" s="2097"/>
      <c r="J3" s="28"/>
    </row>
    <row r="4" spans="2:10" ht="21" customHeight="1" thickBot="1">
      <c r="B4" s="1951"/>
      <c r="C4" s="1952"/>
      <c r="D4" s="1952"/>
      <c r="E4" s="1952"/>
      <c r="F4" s="1952"/>
      <c r="G4" s="1952"/>
      <c r="H4" s="1952"/>
      <c r="I4" s="1953"/>
      <c r="J4" s="28"/>
    </row>
    <row r="5" spans="2:10" s="9" customFormat="1" ht="16.5" customHeight="1" thickTop="1">
      <c r="B5" s="1920" t="s">
        <v>960</v>
      </c>
      <c r="C5" s="1933" t="s">
        <v>133</v>
      </c>
      <c r="D5" s="1934"/>
      <c r="E5" s="1934"/>
      <c r="F5" s="1934"/>
      <c r="G5" s="1935"/>
      <c r="H5" s="1933" t="s">
        <v>244</v>
      </c>
      <c r="I5" s="1948"/>
      <c r="J5" s="24"/>
    </row>
    <row r="6" spans="2:10" s="9" customFormat="1" ht="16.5" customHeight="1">
      <c r="B6" s="1921"/>
      <c r="C6" s="1936"/>
      <c r="D6" s="1937"/>
      <c r="E6" s="1937"/>
      <c r="F6" s="1937"/>
      <c r="G6" s="1938"/>
      <c r="H6" s="1936"/>
      <c r="I6" s="1950"/>
      <c r="J6" s="24"/>
    </row>
    <row r="7" spans="2:10" s="9" customFormat="1" ht="16.5" customHeight="1" thickBot="1">
      <c r="B7" s="1922"/>
      <c r="C7" s="1939" t="s">
        <v>1029</v>
      </c>
      <c r="D7" s="1940"/>
      <c r="E7" s="1940"/>
      <c r="F7" s="1940"/>
      <c r="G7" s="1941"/>
      <c r="H7" s="1939" t="s">
        <v>1030</v>
      </c>
      <c r="I7" s="2252"/>
      <c r="J7" s="24"/>
    </row>
    <row r="8" spans="2:10" s="9" customFormat="1" ht="15" customHeight="1">
      <c r="B8" s="624">
        <v>1</v>
      </c>
      <c r="C8" s="2098" t="s">
        <v>268</v>
      </c>
      <c r="D8" s="2099"/>
      <c r="E8" s="2099"/>
      <c r="F8" s="2099"/>
      <c r="G8" s="2100"/>
      <c r="H8" s="1234"/>
      <c r="I8" s="1230"/>
      <c r="J8" s="24"/>
    </row>
    <row r="9" spans="2:10" s="9" customFormat="1" ht="15" customHeight="1">
      <c r="B9" s="624">
        <v>2</v>
      </c>
      <c r="C9" s="2109" t="s">
        <v>175</v>
      </c>
      <c r="D9" s="2254"/>
      <c r="E9" s="2254"/>
      <c r="F9" s="2254"/>
      <c r="G9" s="2110"/>
      <c r="H9" s="1235"/>
      <c r="I9" s="857"/>
      <c r="J9" s="24"/>
    </row>
    <row r="10" spans="2:10" s="9" customFormat="1" ht="15" customHeight="1">
      <c r="B10" s="624">
        <v>3</v>
      </c>
      <c r="C10" s="2089"/>
      <c r="D10" s="2090"/>
      <c r="E10" s="2090"/>
      <c r="F10" s="2090"/>
      <c r="G10" s="2091"/>
      <c r="H10" s="1235"/>
      <c r="I10" s="857"/>
      <c r="J10" s="24"/>
    </row>
    <row r="11" spans="2:10" s="9" customFormat="1" ht="15" customHeight="1">
      <c r="B11" s="624">
        <v>4</v>
      </c>
      <c r="C11" s="2089" t="s">
        <v>1231</v>
      </c>
      <c r="D11" s="2090"/>
      <c r="E11" s="2090"/>
      <c r="F11" s="2090"/>
      <c r="G11" s="2091"/>
      <c r="H11" s="1235"/>
      <c r="I11" s="857">
        <v>11518.47</v>
      </c>
      <c r="J11" s="24"/>
    </row>
    <row r="12" spans="2:10" s="9" customFormat="1" ht="15" customHeight="1">
      <c r="B12" s="624">
        <v>5</v>
      </c>
      <c r="C12" s="2089"/>
      <c r="D12" s="2090"/>
      <c r="E12" s="2090"/>
      <c r="F12" s="2090"/>
      <c r="G12" s="2091"/>
      <c r="H12" s="1235"/>
      <c r="I12" s="857"/>
      <c r="J12" s="24"/>
    </row>
    <row r="13" spans="2:10" s="9" customFormat="1" ht="15" customHeight="1">
      <c r="B13" s="624">
        <v>6</v>
      </c>
      <c r="C13" s="2089"/>
      <c r="D13" s="2090"/>
      <c r="E13" s="2090"/>
      <c r="F13" s="2090"/>
      <c r="G13" s="2091"/>
      <c r="H13" s="1235"/>
      <c r="I13" s="857"/>
      <c r="J13" s="24"/>
    </row>
    <row r="14" spans="2:10" s="9" customFormat="1" ht="15" customHeight="1">
      <c r="B14" s="624">
        <v>7</v>
      </c>
      <c r="C14" s="2089"/>
      <c r="D14" s="2090"/>
      <c r="E14" s="2090"/>
      <c r="F14" s="2090"/>
      <c r="G14" s="2091"/>
      <c r="H14" s="1235"/>
      <c r="I14" s="857"/>
      <c r="J14" s="24"/>
    </row>
    <row r="15" spans="2:10" s="9" customFormat="1" ht="15" customHeight="1">
      <c r="B15" s="624">
        <v>8</v>
      </c>
      <c r="C15" s="2089"/>
      <c r="D15" s="2090"/>
      <c r="E15" s="2090"/>
      <c r="F15" s="2090"/>
      <c r="G15" s="2091"/>
      <c r="H15" s="1235"/>
      <c r="I15" s="857"/>
      <c r="J15" s="24"/>
    </row>
    <row r="16" spans="2:10" s="9" customFormat="1" ht="15" customHeight="1">
      <c r="B16" s="624">
        <v>9</v>
      </c>
      <c r="C16" s="2089"/>
      <c r="D16" s="2090"/>
      <c r="E16" s="2090"/>
      <c r="F16" s="2090"/>
      <c r="G16" s="2091"/>
      <c r="H16" s="1235"/>
      <c r="I16" s="857"/>
      <c r="J16" s="24"/>
    </row>
    <row r="17" spans="2:10" s="9" customFormat="1" ht="15" customHeight="1">
      <c r="B17" s="624">
        <v>10</v>
      </c>
      <c r="C17" s="2089"/>
      <c r="D17" s="2090"/>
      <c r="E17" s="2090"/>
      <c r="F17" s="2090"/>
      <c r="G17" s="2091"/>
      <c r="H17" s="1235"/>
      <c r="I17" s="857"/>
      <c r="J17" s="24"/>
    </row>
    <row r="18" spans="2:10" s="9" customFormat="1" ht="15" customHeight="1">
      <c r="B18" s="624">
        <v>11</v>
      </c>
      <c r="C18" s="2089"/>
      <c r="D18" s="2090"/>
      <c r="E18" s="2090"/>
      <c r="F18" s="2090"/>
      <c r="G18" s="2091"/>
      <c r="H18" s="1235"/>
      <c r="I18" s="857"/>
      <c r="J18" s="24"/>
    </row>
    <row r="19" spans="2:10" s="9" customFormat="1" ht="15" customHeight="1">
      <c r="B19" s="624">
        <v>12</v>
      </c>
      <c r="C19" s="2089"/>
      <c r="D19" s="2090"/>
      <c r="E19" s="2090"/>
      <c r="F19" s="2090"/>
      <c r="G19" s="2091"/>
      <c r="H19" s="856"/>
      <c r="I19" s="857"/>
      <c r="J19" s="24"/>
    </row>
    <row r="20" spans="2:10" s="9" customFormat="1" ht="15" customHeight="1">
      <c r="B20" s="624">
        <v>13</v>
      </c>
      <c r="C20" s="2089"/>
      <c r="D20" s="2090"/>
      <c r="E20" s="2090"/>
      <c r="F20" s="2090"/>
      <c r="G20" s="2091"/>
      <c r="H20" s="1235"/>
      <c r="I20" s="857"/>
      <c r="J20" s="24"/>
    </row>
    <row r="21" spans="2:10" s="9" customFormat="1" ht="15" customHeight="1">
      <c r="B21" s="624">
        <v>14</v>
      </c>
      <c r="C21" s="2266"/>
      <c r="D21" s="2267"/>
      <c r="E21" s="2267"/>
      <c r="F21" s="2267"/>
      <c r="G21" s="2268"/>
      <c r="H21" s="1236"/>
      <c r="I21" s="1231"/>
      <c r="J21" s="24"/>
    </row>
    <row r="22" spans="2:10" s="9" customFormat="1" ht="15" customHeight="1" thickBot="1">
      <c r="B22" s="624">
        <v>15</v>
      </c>
      <c r="C22" s="2269" t="s">
        <v>269</v>
      </c>
      <c r="D22" s="2270"/>
      <c r="E22" s="2270"/>
      <c r="F22" s="2270"/>
      <c r="G22" s="2271"/>
      <c r="H22" s="1237"/>
      <c r="I22" s="1232">
        <f>SUM(I8:J20)</f>
        <v>11518.47</v>
      </c>
      <c r="J22" s="24"/>
    </row>
    <row r="23" spans="2:10" s="9" customFormat="1" ht="15.75" customHeight="1" thickTop="1" thickBot="1">
      <c r="B23" s="742"/>
      <c r="C23" s="2256"/>
      <c r="D23" s="2257"/>
      <c r="E23" s="2257"/>
      <c r="F23" s="2257"/>
      <c r="G23" s="2258"/>
      <c r="H23" s="957"/>
      <c r="I23" s="992"/>
      <c r="J23" s="24"/>
    </row>
    <row r="24" spans="2:10" s="9" customFormat="1" ht="15.75" customHeight="1" thickTop="1">
      <c r="B24" s="1947" t="s">
        <v>270</v>
      </c>
      <c r="C24" s="2259"/>
      <c r="D24" s="2259"/>
      <c r="E24" s="2259"/>
      <c r="F24" s="2259"/>
      <c r="G24" s="2259"/>
      <c r="H24" s="2259"/>
      <c r="I24" s="2260"/>
      <c r="J24" s="24"/>
    </row>
    <row r="25" spans="2:10" s="9" customFormat="1" ht="15.75" customHeight="1" thickBot="1">
      <c r="B25" s="2261"/>
      <c r="C25" s="2262"/>
      <c r="D25" s="2262"/>
      <c r="E25" s="2262"/>
      <c r="F25" s="2262"/>
      <c r="G25" s="2262"/>
      <c r="H25" s="2262"/>
      <c r="I25" s="2263"/>
      <c r="J25" s="24"/>
    </row>
    <row r="26" spans="2:10" s="9" customFormat="1" ht="22.5" customHeight="1" thickTop="1" thickBot="1">
      <c r="B26" s="1920" t="s">
        <v>960</v>
      </c>
      <c r="C26" s="736"/>
      <c r="D26" s="654" t="s">
        <v>277</v>
      </c>
      <c r="E26" s="1981" t="s">
        <v>279</v>
      </c>
      <c r="F26" s="2255"/>
      <c r="G26" s="1982"/>
      <c r="H26" s="2245" t="s">
        <v>280</v>
      </c>
      <c r="I26" s="1954" t="s">
        <v>244</v>
      </c>
      <c r="J26" s="24"/>
    </row>
    <row r="27" spans="2:10" s="9" customFormat="1" ht="26.25" customHeight="1">
      <c r="B27" s="1921"/>
      <c r="C27" s="657" t="s">
        <v>271</v>
      </c>
      <c r="D27" s="657" t="s">
        <v>278</v>
      </c>
      <c r="E27" s="657" t="s">
        <v>258</v>
      </c>
      <c r="F27" s="1936" t="s">
        <v>259</v>
      </c>
      <c r="G27" s="1938"/>
      <c r="H27" s="2246"/>
      <c r="I27" s="1955"/>
      <c r="J27" s="24"/>
    </row>
    <row r="28" spans="2:10" s="9" customFormat="1" ht="16.5" customHeight="1" thickBot="1">
      <c r="B28" s="1922"/>
      <c r="C28" s="660" t="s">
        <v>1029</v>
      </c>
      <c r="D28" s="660" t="s">
        <v>1030</v>
      </c>
      <c r="E28" s="660" t="s">
        <v>1031</v>
      </c>
      <c r="F28" s="1939" t="s">
        <v>1032</v>
      </c>
      <c r="G28" s="1941"/>
      <c r="H28" s="700" t="s">
        <v>1033</v>
      </c>
      <c r="I28" s="662" t="s">
        <v>110</v>
      </c>
      <c r="J28" s="24"/>
    </row>
    <row r="29" spans="2:10" s="9" customFormat="1" ht="12.75">
      <c r="B29" s="624">
        <v>1</v>
      </c>
      <c r="C29" s="722"/>
      <c r="D29" s="723"/>
      <c r="E29" s="722"/>
      <c r="F29" s="2133"/>
      <c r="G29" s="2253"/>
      <c r="H29" s="723"/>
      <c r="I29" s="718">
        <f>+D29-F29+H29</f>
        <v>0</v>
      </c>
      <c r="J29" s="24"/>
    </row>
    <row r="30" spans="2:10" s="9" customFormat="1" ht="12.75">
      <c r="B30" s="624">
        <v>2</v>
      </c>
      <c r="C30" s="644"/>
      <c r="D30" s="645"/>
      <c r="E30" s="644"/>
      <c r="F30" s="2135"/>
      <c r="G30" s="2264"/>
      <c r="H30" s="645"/>
      <c r="I30" s="731"/>
      <c r="J30" s="24"/>
    </row>
    <row r="31" spans="2:10" s="9" customFormat="1" ht="12.75">
      <c r="B31" s="624">
        <v>3</v>
      </c>
      <c r="C31" s="644"/>
      <c r="D31" s="645"/>
      <c r="E31" s="644"/>
      <c r="F31" s="2135"/>
      <c r="G31" s="2264"/>
      <c r="H31" s="645"/>
      <c r="I31" s="731"/>
      <c r="J31" s="24"/>
    </row>
    <row r="32" spans="2:10" s="9" customFormat="1" ht="12.75">
      <c r="B32" s="624">
        <v>4</v>
      </c>
      <c r="C32" s="644"/>
      <c r="D32" s="645"/>
      <c r="E32" s="644"/>
      <c r="F32" s="2135"/>
      <c r="G32" s="2264"/>
      <c r="H32" s="645"/>
      <c r="I32" s="731"/>
      <c r="J32" s="24"/>
    </row>
    <row r="33" spans="2:10" s="9" customFormat="1" ht="12.75">
      <c r="B33" s="624">
        <v>5</v>
      </c>
      <c r="C33" s="644"/>
      <c r="D33" s="645"/>
      <c r="E33" s="644"/>
      <c r="F33" s="2135"/>
      <c r="G33" s="2264"/>
      <c r="H33" s="645"/>
      <c r="I33" s="731"/>
      <c r="J33" s="24"/>
    </row>
    <row r="34" spans="2:10" s="9" customFormat="1" ht="12.75">
      <c r="B34" s="624">
        <v>6</v>
      </c>
      <c r="C34" s="644"/>
      <c r="D34" s="645"/>
      <c r="E34" s="644"/>
      <c r="F34" s="2135"/>
      <c r="G34" s="2264"/>
      <c r="H34" s="645"/>
      <c r="I34" s="731"/>
      <c r="J34" s="24"/>
    </row>
    <row r="35" spans="2:10" s="9" customFormat="1" ht="12.75">
      <c r="B35" s="624">
        <v>7</v>
      </c>
      <c r="C35" s="644"/>
      <c r="D35" s="645"/>
      <c r="E35" s="644"/>
      <c r="F35" s="2135"/>
      <c r="G35" s="2264"/>
      <c r="H35" s="645"/>
      <c r="I35" s="731"/>
      <c r="J35" s="24"/>
    </row>
    <row r="36" spans="2:10" s="9" customFormat="1" ht="12.75">
      <c r="B36" s="624">
        <v>8</v>
      </c>
      <c r="C36" s="644"/>
      <c r="D36" s="645"/>
      <c r="E36" s="644"/>
      <c r="F36" s="2135"/>
      <c r="G36" s="2264"/>
      <c r="H36" s="645"/>
      <c r="I36" s="731"/>
      <c r="J36" s="24"/>
    </row>
    <row r="37" spans="2:10" s="9" customFormat="1" ht="12.75">
      <c r="B37" s="624">
        <v>9</v>
      </c>
      <c r="C37" s="644"/>
      <c r="D37" s="645"/>
      <c r="E37" s="644"/>
      <c r="F37" s="2135"/>
      <c r="G37" s="2264"/>
      <c r="H37" s="645"/>
      <c r="I37" s="731"/>
      <c r="J37" s="24"/>
    </row>
    <row r="38" spans="2:10" s="9" customFormat="1" ht="12.75">
      <c r="B38" s="624">
        <v>10</v>
      </c>
      <c r="C38" s="644"/>
      <c r="D38" s="645"/>
      <c r="E38" s="644"/>
      <c r="F38" s="2135"/>
      <c r="G38" s="2264"/>
      <c r="H38" s="645"/>
      <c r="I38" s="731"/>
      <c r="J38" s="24"/>
    </row>
    <row r="39" spans="2:10" s="9" customFormat="1" ht="12.75">
      <c r="B39" s="624">
        <v>11</v>
      </c>
      <c r="C39" s="644"/>
      <c r="D39" s="645"/>
      <c r="E39" s="644"/>
      <c r="F39" s="2135"/>
      <c r="G39" s="2264"/>
      <c r="H39" s="645"/>
      <c r="I39" s="731"/>
      <c r="J39" s="24"/>
    </row>
    <row r="40" spans="2:10" s="9" customFormat="1" ht="12.75">
      <c r="B40" s="624">
        <v>12</v>
      </c>
      <c r="C40" s="644"/>
      <c r="D40" s="645"/>
      <c r="E40" s="644"/>
      <c r="F40" s="2135"/>
      <c r="G40" s="2264"/>
      <c r="H40" s="645"/>
      <c r="I40" s="731"/>
      <c r="J40" s="24"/>
    </row>
    <row r="41" spans="2:10" s="9" customFormat="1" ht="12.75">
      <c r="B41" s="624">
        <v>13</v>
      </c>
      <c r="C41" s="644"/>
      <c r="D41" s="645"/>
      <c r="E41" s="644"/>
      <c r="F41" s="2135"/>
      <c r="G41" s="2264"/>
      <c r="H41" s="645"/>
      <c r="I41" s="731"/>
      <c r="J41" s="24"/>
    </row>
    <row r="42" spans="2:10" s="9" customFormat="1" ht="12.75">
      <c r="B42" s="624">
        <v>14</v>
      </c>
      <c r="C42" s="644"/>
      <c r="D42" s="645"/>
      <c r="E42" s="644"/>
      <c r="F42" s="2135"/>
      <c r="G42" s="2264"/>
      <c r="H42" s="645"/>
      <c r="I42" s="731"/>
      <c r="J42" s="24"/>
    </row>
    <row r="43" spans="2:10" s="9" customFormat="1" ht="12.75">
      <c r="B43" s="624">
        <v>15</v>
      </c>
      <c r="C43" s="644"/>
      <c r="D43" s="645"/>
      <c r="E43" s="644"/>
      <c r="F43" s="2135"/>
      <c r="G43" s="2264"/>
      <c r="H43" s="645"/>
      <c r="I43" s="731"/>
      <c r="J43" s="24"/>
    </row>
    <row r="44" spans="2:10" s="9" customFormat="1" ht="12.75">
      <c r="B44" s="624">
        <v>16</v>
      </c>
      <c r="C44" s="644"/>
      <c r="D44" s="645"/>
      <c r="E44" s="644"/>
      <c r="F44" s="2135"/>
      <c r="G44" s="2264"/>
      <c r="H44" s="645"/>
      <c r="I44" s="731"/>
      <c r="J44" s="24"/>
    </row>
    <row r="45" spans="2:10" s="9" customFormat="1" ht="12.75">
      <c r="B45" s="624">
        <v>17</v>
      </c>
      <c r="C45" s="644"/>
      <c r="D45" s="645"/>
      <c r="E45" s="644"/>
      <c r="F45" s="2135"/>
      <c r="G45" s="2264"/>
      <c r="H45" s="645"/>
      <c r="I45" s="731"/>
      <c r="J45" s="24"/>
    </row>
    <row r="46" spans="2:10" s="9" customFormat="1" ht="12.75">
      <c r="B46" s="624">
        <v>18</v>
      </c>
      <c r="C46" s="644"/>
      <c r="D46" s="645"/>
      <c r="E46" s="644"/>
      <c r="F46" s="2135"/>
      <c r="G46" s="2264"/>
      <c r="H46" s="645"/>
      <c r="I46" s="731"/>
      <c r="J46" s="24"/>
    </row>
    <row r="47" spans="2:10" s="9" customFormat="1" ht="12.75">
      <c r="B47" s="624">
        <v>19</v>
      </c>
      <c r="C47" s="644"/>
      <c r="D47" s="645"/>
      <c r="E47" s="644"/>
      <c r="F47" s="2135"/>
      <c r="G47" s="2264"/>
      <c r="H47" s="645"/>
      <c r="I47" s="731"/>
      <c r="J47" s="24"/>
    </row>
    <row r="48" spans="2:10" s="9" customFormat="1" ht="12.75">
      <c r="B48" s="624">
        <v>20</v>
      </c>
      <c r="C48" s="644"/>
      <c r="D48" s="645"/>
      <c r="E48" s="644"/>
      <c r="F48" s="2135"/>
      <c r="G48" s="2264"/>
      <c r="H48" s="645"/>
      <c r="I48" s="731"/>
      <c r="J48" s="24"/>
    </row>
    <row r="49" spans="2:10" s="9" customFormat="1" ht="12.75">
      <c r="B49" s="624">
        <v>21</v>
      </c>
      <c r="C49" s="644"/>
      <c r="D49" s="645"/>
      <c r="E49" s="644"/>
      <c r="F49" s="2135"/>
      <c r="G49" s="2264"/>
      <c r="H49" s="645"/>
      <c r="I49" s="731"/>
      <c r="J49" s="24"/>
    </row>
    <row r="50" spans="2:10" s="9" customFormat="1" ht="12.75">
      <c r="B50" s="624">
        <v>22</v>
      </c>
      <c r="C50" s="644"/>
      <c r="D50" s="645"/>
      <c r="E50" s="644"/>
      <c r="F50" s="2135"/>
      <c r="G50" s="2264"/>
      <c r="H50" s="645"/>
      <c r="I50" s="731"/>
      <c r="J50" s="24"/>
    </row>
    <row r="51" spans="2:10" s="9" customFormat="1" ht="12.75">
      <c r="B51" s="624">
        <v>23</v>
      </c>
      <c r="C51" s="644"/>
      <c r="D51" s="645"/>
      <c r="E51" s="644"/>
      <c r="F51" s="2135"/>
      <c r="G51" s="2264"/>
      <c r="H51" s="645"/>
      <c r="I51" s="731"/>
      <c r="J51" s="24"/>
    </row>
    <row r="52" spans="2:10" s="9" customFormat="1" ht="12.75">
      <c r="B52" s="624">
        <v>24</v>
      </c>
      <c r="C52" s="644"/>
      <c r="D52" s="645"/>
      <c r="E52" s="644"/>
      <c r="F52" s="2135"/>
      <c r="G52" s="2264"/>
      <c r="H52" s="645"/>
      <c r="I52" s="731"/>
      <c r="J52" s="24"/>
    </row>
    <row r="53" spans="2:10" s="9" customFormat="1" ht="12.75">
      <c r="B53" s="624">
        <v>25</v>
      </c>
      <c r="C53" s="644"/>
      <c r="D53" s="645"/>
      <c r="E53" s="644"/>
      <c r="F53" s="2135"/>
      <c r="G53" s="2264"/>
      <c r="H53" s="645"/>
      <c r="I53" s="731"/>
      <c r="J53" s="24"/>
    </row>
    <row r="54" spans="2:10" s="9" customFormat="1" ht="12.75">
      <c r="B54" s="624">
        <v>26</v>
      </c>
      <c r="C54" s="644"/>
      <c r="D54" s="645"/>
      <c r="E54" s="644"/>
      <c r="F54" s="2135"/>
      <c r="G54" s="2264"/>
      <c r="H54" s="645"/>
      <c r="I54" s="731"/>
      <c r="J54" s="24"/>
    </row>
    <row r="55" spans="2:10" s="9" customFormat="1" ht="12.75">
      <c r="B55" s="624">
        <v>27</v>
      </c>
      <c r="C55" s="644"/>
      <c r="D55" s="645"/>
      <c r="E55" s="644"/>
      <c r="F55" s="2135"/>
      <c r="G55" s="2264"/>
      <c r="H55" s="645"/>
      <c r="I55" s="731"/>
      <c r="J55" s="24"/>
    </row>
    <row r="56" spans="2:10" s="9" customFormat="1" ht="12.75">
      <c r="B56" s="624">
        <v>28</v>
      </c>
      <c r="C56" s="644"/>
      <c r="D56" s="645"/>
      <c r="E56" s="644"/>
      <c r="F56" s="2135"/>
      <c r="G56" s="2264"/>
      <c r="H56" s="645"/>
      <c r="I56" s="731"/>
      <c r="J56" s="24"/>
    </row>
    <row r="57" spans="2:10" s="9" customFormat="1" ht="12.75">
      <c r="B57" s="624">
        <v>29</v>
      </c>
      <c r="C57" s="644"/>
      <c r="D57" s="645"/>
      <c r="E57" s="644"/>
      <c r="F57" s="2135"/>
      <c r="G57" s="2264"/>
      <c r="H57" s="645"/>
      <c r="I57" s="731"/>
      <c r="J57" s="24"/>
    </row>
    <row r="58" spans="2:10" s="9" customFormat="1" ht="12.75">
      <c r="B58" s="624">
        <v>30</v>
      </c>
      <c r="C58" s="644"/>
      <c r="D58" s="645"/>
      <c r="E58" s="644"/>
      <c r="F58" s="2135"/>
      <c r="G58" s="2264"/>
      <c r="H58" s="645"/>
      <c r="I58" s="731"/>
      <c r="J58" s="24"/>
    </row>
    <row r="59" spans="2:10" s="9" customFormat="1" ht="12.75">
      <c r="B59" s="624">
        <v>31</v>
      </c>
      <c r="C59" s="690"/>
      <c r="D59" s="633"/>
      <c r="E59" s="690"/>
      <c r="F59" s="2135"/>
      <c r="G59" s="2264"/>
      <c r="H59" s="633"/>
      <c r="I59" s="732"/>
      <c r="J59" s="24"/>
    </row>
    <row r="60" spans="2:10" s="9" customFormat="1" ht="12.75">
      <c r="B60" s="624">
        <v>32</v>
      </c>
      <c r="C60" s="690"/>
      <c r="D60" s="633"/>
      <c r="E60" s="690"/>
      <c r="F60" s="2135"/>
      <c r="G60" s="2264"/>
      <c r="H60" s="633"/>
      <c r="I60" s="732"/>
      <c r="J60" s="24"/>
    </row>
    <row r="61" spans="2:10" s="9" customFormat="1" ht="12.75">
      <c r="B61" s="624">
        <v>33</v>
      </c>
      <c r="C61" s="724"/>
      <c r="D61" s="688"/>
      <c r="E61" s="724"/>
      <c r="F61" s="2280"/>
      <c r="G61" s="2281"/>
      <c r="H61" s="688"/>
      <c r="I61" s="733"/>
      <c r="J61" s="24"/>
    </row>
    <row r="62" spans="2:10" s="9" customFormat="1" ht="12.75">
      <c r="B62" s="624">
        <v>34</v>
      </c>
      <c r="C62" s="724"/>
      <c r="D62" s="726"/>
      <c r="E62" s="753"/>
      <c r="F62" s="2272"/>
      <c r="G62" s="2273"/>
      <c r="H62" s="726"/>
      <c r="I62" s="721"/>
      <c r="J62" s="24"/>
    </row>
    <row r="63" spans="2:10" s="9" customFormat="1" ht="12.75">
      <c r="B63" s="624">
        <v>35</v>
      </c>
      <c r="C63" s="670"/>
      <c r="D63" s="642"/>
      <c r="E63" s="670"/>
      <c r="F63" s="2278"/>
      <c r="G63" s="2279"/>
      <c r="H63" s="642"/>
      <c r="I63" s="643"/>
      <c r="J63" s="24"/>
    </row>
    <row r="64" spans="2:10" s="9" customFormat="1" ht="12.75">
      <c r="B64" s="624">
        <v>36</v>
      </c>
      <c r="C64" s="694" t="s">
        <v>941</v>
      </c>
      <c r="D64" s="649">
        <f>SUM(D29:D62)</f>
        <v>0</v>
      </c>
      <c r="E64" s="998"/>
      <c r="F64" s="2276">
        <f>SUM(F29:F62)</f>
        <v>0</v>
      </c>
      <c r="G64" s="2277">
        <f>SUM(G29:G62)</f>
        <v>0</v>
      </c>
      <c r="H64" s="649">
        <f>SUM(H29:H62)</f>
        <v>0</v>
      </c>
      <c r="I64" s="650">
        <f>SUM(I29:I62)</f>
        <v>0</v>
      </c>
      <c r="J64" s="24"/>
    </row>
    <row r="65" spans="2:10" s="9" customFormat="1" ht="21.75" customHeight="1" thickBot="1">
      <c r="B65" s="742"/>
      <c r="C65" s="743"/>
      <c r="D65" s="744"/>
      <c r="E65" s="744"/>
      <c r="F65" s="2274"/>
      <c r="G65" s="2275"/>
      <c r="H65" s="746"/>
      <c r="I65" s="707"/>
      <c r="J65" s="24"/>
    </row>
    <row r="66" spans="2:10" s="9" customFormat="1" ht="16.5" customHeight="1" thickTop="1">
      <c r="B66" s="993"/>
      <c r="C66" s="994"/>
      <c r="D66" s="995"/>
      <c r="E66" s="995"/>
      <c r="F66" s="995"/>
      <c r="G66" s="996"/>
      <c r="H66" s="996"/>
      <c r="I66" s="997"/>
    </row>
    <row r="67" spans="2:10" s="9" customFormat="1" ht="16.5" customHeight="1">
      <c r="B67" s="713"/>
      <c r="C67" s="710"/>
      <c r="D67" s="710"/>
      <c r="E67" s="710"/>
      <c r="F67" s="710"/>
      <c r="G67" s="711"/>
      <c r="H67" s="711"/>
      <c r="I67" s="712"/>
    </row>
    <row r="68" spans="2:10" s="9" customFormat="1" ht="16.5" customHeight="1">
      <c r="B68" s="713"/>
      <c r="C68" s="710"/>
      <c r="D68" s="710"/>
      <c r="E68" s="710"/>
      <c r="F68" s="710"/>
      <c r="G68" s="711"/>
      <c r="H68" s="711"/>
      <c r="I68" s="712"/>
    </row>
    <row r="69" spans="2:10" ht="16.5" customHeight="1" thickBot="1">
      <c r="B69" s="735"/>
      <c r="C69" s="794"/>
      <c r="D69" s="794"/>
      <c r="E69" s="794"/>
      <c r="F69" s="794"/>
      <c r="G69" s="795"/>
      <c r="H69" s="795"/>
      <c r="I69" s="796"/>
    </row>
    <row r="70" spans="2:10" ht="16.5" customHeight="1" thickTop="1"/>
  </sheetData>
  <mergeCells count="71">
    <mergeCell ref="F62:G62"/>
    <mergeCell ref="F65:G65"/>
    <mergeCell ref="F64:G64"/>
    <mergeCell ref="F63:G63"/>
    <mergeCell ref="F58:G58"/>
    <mergeCell ref="F59:G59"/>
    <mergeCell ref="F60:G60"/>
    <mergeCell ref="F61:G61"/>
    <mergeCell ref="F54:G54"/>
    <mergeCell ref="F55:G55"/>
    <mergeCell ref="F56:G56"/>
    <mergeCell ref="F57:G57"/>
    <mergeCell ref="F50:G50"/>
    <mergeCell ref="F51:G51"/>
    <mergeCell ref="F52:G52"/>
    <mergeCell ref="F53:G53"/>
    <mergeCell ref="F46:G46"/>
    <mergeCell ref="F47:G47"/>
    <mergeCell ref="F48:G48"/>
    <mergeCell ref="F49:G49"/>
    <mergeCell ref="F42:G42"/>
    <mergeCell ref="F43:G43"/>
    <mergeCell ref="F44:G44"/>
    <mergeCell ref="F45:G45"/>
    <mergeCell ref="F38:G38"/>
    <mergeCell ref="F39:G39"/>
    <mergeCell ref="F40:G40"/>
    <mergeCell ref="F41:G41"/>
    <mergeCell ref="F34:G34"/>
    <mergeCell ref="F35:G35"/>
    <mergeCell ref="F36:G36"/>
    <mergeCell ref="F37:G37"/>
    <mergeCell ref="F30:G30"/>
    <mergeCell ref="F31:G31"/>
    <mergeCell ref="F32:G32"/>
    <mergeCell ref="F33:G33"/>
    <mergeCell ref="C1:E1"/>
    <mergeCell ref="F1:G1"/>
    <mergeCell ref="C20:G20"/>
    <mergeCell ref="C21:G21"/>
    <mergeCell ref="C22:G22"/>
    <mergeCell ref="C14:G14"/>
    <mergeCell ref="C18:G18"/>
    <mergeCell ref="C19:G19"/>
    <mergeCell ref="C15:G15"/>
    <mergeCell ref="B2:I2"/>
    <mergeCell ref="B5:B7"/>
    <mergeCell ref="B3:I3"/>
    <mergeCell ref="H1:I1"/>
    <mergeCell ref="F29:G29"/>
    <mergeCell ref="C12:G12"/>
    <mergeCell ref="C13:G13"/>
    <mergeCell ref="C8:G8"/>
    <mergeCell ref="C9:G9"/>
    <mergeCell ref="C10:G10"/>
    <mergeCell ref="C11:G11"/>
    <mergeCell ref="F28:G28"/>
    <mergeCell ref="E26:G26"/>
    <mergeCell ref="H26:H27"/>
    <mergeCell ref="C23:G23"/>
    <mergeCell ref="B24:I25"/>
    <mergeCell ref="B26:B28"/>
    <mergeCell ref="I26:I27"/>
    <mergeCell ref="F27:G27"/>
    <mergeCell ref="C16:G16"/>
    <mergeCell ref="C17:G17"/>
    <mergeCell ref="H5:I6"/>
    <mergeCell ref="H7:I7"/>
    <mergeCell ref="B4:I4"/>
    <mergeCell ref="C5:G6"/>
    <mergeCell ref="C7:G7"/>
  </mergeCells>
  <phoneticPr fontId="0" type="noConversion"/>
  <printOptions horizontalCentered="1" verticalCentered="1"/>
  <pageMargins left="0.25" right="0.25" top="0.25" bottom="0.3" header="0" footer="0.25"/>
  <pageSetup scale="74" orientation="portrait" r:id="rId1"/>
  <headerFooter alignWithMargins="0">
    <oddFooter>&amp;C&amp;"Times New Roman,Regular"F-20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B1:H55"/>
  <sheetViews>
    <sheetView showGridLines="0" showOutlineSymbols="0" topLeftCell="A12" zoomScale="115" zoomScaleNormal="115" workbookViewId="0">
      <selection activeCell="G34" sqref="G34"/>
    </sheetView>
  </sheetViews>
  <sheetFormatPr defaultColWidth="9.6640625" defaultRowHeight="16.5" customHeight="1"/>
  <cols>
    <col min="1" max="1" width="4.21875" style="2" customWidth="1"/>
    <col min="2" max="2" width="9.6640625" style="2" customWidth="1"/>
    <col min="3" max="3" width="33.5546875" style="2" customWidth="1"/>
    <col min="4" max="6" width="16.6640625" style="63" customWidth="1"/>
    <col min="7" max="7" width="17.3320312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16.5" customHeight="1" thickTop="1">
      <c r="B2" s="1969" t="s">
        <v>281</v>
      </c>
      <c r="C2" s="1970"/>
      <c r="D2" s="1970"/>
      <c r="E2" s="1970"/>
      <c r="F2" s="1970"/>
      <c r="G2" s="1971"/>
      <c r="H2" s="28"/>
    </row>
    <row r="3" spans="2:8" ht="16.5" customHeight="1">
      <c r="B3" s="2156"/>
      <c r="C3" s="2157"/>
      <c r="D3" s="2157"/>
      <c r="E3" s="2157"/>
      <c r="F3" s="2157"/>
      <c r="G3" s="2158"/>
      <c r="H3" s="28"/>
    </row>
    <row r="4" spans="2:8" ht="16.5" customHeight="1" thickBot="1">
      <c r="B4" s="1823"/>
      <c r="C4" s="1697"/>
      <c r="D4" s="1697"/>
      <c r="E4" s="1697"/>
      <c r="F4" s="1697"/>
      <c r="G4" s="1698"/>
      <c r="H4" s="28"/>
    </row>
    <row r="5" spans="2:8" s="9" customFormat="1" ht="16.5" customHeight="1" thickTop="1">
      <c r="B5" s="1839" t="s">
        <v>960</v>
      </c>
      <c r="C5" s="2283" t="s">
        <v>286</v>
      </c>
      <c r="D5" s="2001" t="s">
        <v>287</v>
      </c>
      <c r="E5" s="2285" t="s">
        <v>288</v>
      </c>
      <c r="F5" s="2285" t="s">
        <v>289</v>
      </c>
      <c r="G5" s="1986" t="s">
        <v>290</v>
      </c>
      <c r="H5" s="24"/>
    </row>
    <row r="6" spans="2:8" s="9" customFormat="1" ht="16.5" customHeight="1">
      <c r="B6" s="1847"/>
      <c r="C6" s="2284"/>
      <c r="D6" s="2002"/>
      <c r="E6" s="2286"/>
      <c r="F6" s="2286"/>
      <c r="G6" s="1987"/>
      <c r="H6" s="24"/>
    </row>
    <row r="7" spans="2:8" s="9" customFormat="1" ht="16.5" customHeight="1" thickBot="1">
      <c r="B7" s="1840"/>
      <c r="C7" s="203" t="s">
        <v>1029</v>
      </c>
      <c r="D7" s="203" t="s">
        <v>1030</v>
      </c>
      <c r="E7" s="203" t="s">
        <v>1031</v>
      </c>
      <c r="F7" s="203" t="s">
        <v>1032</v>
      </c>
      <c r="G7" s="206" t="s">
        <v>1033</v>
      </c>
      <c r="H7" s="24"/>
    </row>
    <row r="8" spans="2:8" s="9" customFormat="1" ht="18.75" customHeight="1">
      <c r="B8" s="259">
        <v>1</v>
      </c>
      <c r="C8" s="282" t="s">
        <v>282</v>
      </c>
      <c r="D8" s="774"/>
      <c r="E8" s="774"/>
      <c r="F8" s="774"/>
      <c r="G8" s="999">
        <f>+D8+E8-F8</f>
        <v>0</v>
      </c>
      <c r="H8" s="24"/>
    </row>
    <row r="9" spans="2:8" s="9" customFormat="1" ht="18.75" customHeight="1">
      <c r="B9" s="89">
        <v>2</v>
      </c>
      <c r="C9" s="127" t="s">
        <v>283</v>
      </c>
      <c r="D9" s="472"/>
      <c r="E9" s="472"/>
      <c r="F9" s="472"/>
      <c r="G9" s="870">
        <f>+D9+E9-F9</f>
        <v>0</v>
      </c>
      <c r="H9" s="24"/>
    </row>
    <row r="10" spans="2:8" s="9" customFormat="1" ht="18.75" customHeight="1">
      <c r="B10" s="89">
        <v>3</v>
      </c>
      <c r="C10" s="127" t="s">
        <v>284</v>
      </c>
      <c r="D10" s="472"/>
      <c r="E10" s="472"/>
      <c r="F10" s="472"/>
      <c r="G10" s="870">
        <f>+D10+E10-F10</f>
        <v>0</v>
      </c>
      <c r="H10" s="24"/>
    </row>
    <row r="11" spans="2:8" s="9" customFormat="1" ht="18.75" customHeight="1">
      <c r="B11" s="89">
        <v>4</v>
      </c>
      <c r="C11" s="145" t="s">
        <v>285</v>
      </c>
      <c r="D11" s="486"/>
      <c r="E11" s="486"/>
      <c r="F11" s="486"/>
      <c r="G11" s="871">
        <f>+D11+E11-F11</f>
        <v>0</v>
      </c>
      <c r="H11" s="24"/>
    </row>
    <row r="12" spans="2:8" s="9" customFormat="1" ht="18.75" customHeight="1">
      <c r="B12" s="89">
        <v>5</v>
      </c>
      <c r="C12" s="145" t="s">
        <v>46</v>
      </c>
      <c r="D12" s="486"/>
      <c r="E12" s="486"/>
      <c r="F12" s="486"/>
      <c r="G12" s="871">
        <f>+D12+E12-F12</f>
        <v>0</v>
      </c>
      <c r="H12" s="29"/>
    </row>
    <row r="13" spans="2:8" s="9" customFormat="1" ht="18.75" customHeight="1">
      <c r="B13" s="89">
        <v>6</v>
      </c>
      <c r="C13" s="515"/>
      <c r="D13" s="486"/>
      <c r="E13" s="486"/>
      <c r="F13" s="486"/>
      <c r="G13" s="487"/>
      <c r="H13" s="24"/>
    </row>
    <row r="14" spans="2:8" s="9" customFormat="1" ht="18.75" customHeight="1">
      <c r="B14" s="89">
        <v>7</v>
      </c>
      <c r="C14" s="515"/>
      <c r="D14" s="486"/>
      <c r="E14" s="486"/>
      <c r="F14" s="486"/>
      <c r="G14" s="487"/>
      <c r="H14" s="24"/>
    </row>
    <row r="15" spans="2:8" s="9" customFormat="1" ht="18.75" customHeight="1">
      <c r="B15" s="89">
        <v>8</v>
      </c>
      <c r="C15" s="515"/>
      <c r="D15" s="486"/>
      <c r="E15" s="486"/>
      <c r="F15" s="486"/>
      <c r="G15" s="487"/>
      <c r="H15" s="24"/>
    </row>
    <row r="16" spans="2:8" s="9" customFormat="1" ht="18.75" customHeight="1">
      <c r="B16" s="89">
        <v>9</v>
      </c>
      <c r="C16" s="515"/>
      <c r="D16" s="467"/>
      <c r="E16" s="467"/>
      <c r="F16" s="467"/>
      <c r="G16" s="468"/>
      <c r="H16" s="24"/>
    </row>
    <row r="17" spans="2:8" s="9" customFormat="1" ht="18.75" customHeight="1">
      <c r="B17" s="89">
        <v>10</v>
      </c>
      <c r="C17" s="145" t="s">
        <v>941</v>
      </c>
      <c r="D17" s="486">
        <f>SUM(D8:D16)</f>
        <v>0</v>
      </c>
      <c r="E17" s="486">
        <f>SUM(E8:E16)</f>
        <v>0</v>
      </c>
      <c r="F17" s="486">
        <f>SUM(F8:F16)</f>
        <v>0</v>
      </c>
      <c r="G17" s="487">
        <f>SUM(G8:G16)</f>
        <v>0</v>
      </c>
      <c r="H17" s="24"/>
    </row>
    <row r="18" spans="2:8" s="9" customFormat="1" ht="18.75" customHeight="1" thickBot="1">
      <c r="B18" s="135"/>
      <c r="C18" s="265"/>
      <c r="D18" s="579"/>
      <c r="E18" s="184"/>
      <c r="F18" s="184"/>
      <c r="G18" s="218"/>
      <c r="H18" s="24"/>
    </row>
    <row r="19" spans="2:8" s="9" customFormat="1" ht="16.5" customHeight="1">
      <c r="B19" s="2282" t="s">
        <v>291</v>
      </c>
      <c r="C19" s="1695"/>
      <c r="D19" s="1695"/>
      <c r="E19" s="1695"/>
      <c r="F19" s="1695"/>
      <c r="G19" s="1696"/>
      <c r="H19" s="24"/>
    </row>
    <row r="20" spans="2:8" s="9" customFormat="1" ht="16.5" customHeight="1" thickBot="1">
      <c r="B20" s="1823"/>
      <c r="C20" s="1697"/>
      <c r="D20" s="1697"/>
      <c r="E20" s="1697"/>
      <c r="F20" s="1697"/>
      <c r="G20" s="1698"/>
      <c r="H20" s="24"/>
    </row>
    <row r="21" spans="2:8" s="9" customFormat="1" ht="16.5" customHeight="1" thickTop="1">
      <c r="B21" s="1839" t="s">
        <v>960</v>
      </c>
      <c r="C21" s="2029"/>
      <c r="D21" s="1970"/>
      <c r="E21" s="1970"/>
      <c r="F21" s="2030"/>
      <c r="G21" s="1986" t="s">
        <v>99</v>
      </c>
      <c r="H21" s="24"/>
    </row>
    <row r="22" spans="2:8" s="9" customFormat="1" ht="16.5" customHeight="1">
      <c r="B22" s="1847"/>
      <c r="C22" s="1988"/>
      <c r="D22" s="2157"/>
      <c r="E22" s="2157"/>
      <c r="F22" s="1989"/>
      <c r="G22" s="1987"/>
      <c r="H22" s="24"/>
    </row>
    <row r="23" spans="2:8" s="9" customFormat="1" ht="16.5" customHeight="1" thickBot="1">
      <c r="B23" s="1840"/>
      <c r="C23" s="1874" t="s">
        <v>1029</v>
      </c>
      <c r="D23" s="1875"/>
      <c r="E23" s="1875"/>
      <c r="F23" s="1876"/>
      <c r="G23" s="229" t="s">
        <v>1030</v>
      </c>
      <c r="H23" s="24"/>
    </row>
    <row r="24" spans="2:8" s="9" customFormat="1" ht="18.75" customHeight="1">
      <c r="B24" s="259">
        <v>1</v>
      </c>
      <c r="C24" s="2300" t="s">
        <v>292</v>
      </c>
      <c r="D24" s="2301"/>
      <c r="E24" s="2301"/>
      <c r="F24" s="2302"/>
      <c r="G24" s="475">
        <v>2210229.15</v>
      </c>
      <c r="H24" s="24"/>
    </row>
    <row r="25" spans="2:8" s="9" customFormat="1" ht="18.75" customHeight="1">
      <c r="B25" s="89">
        <v>2</v>
      </c>
      <c r="C25" s="2293" t="s">
        <v>293</v>
      </c>
      <c r="D25" s="2293"/>
      <c r="E25" s="2293"/>
      <c r="F25" s="2293"/>
      <c r="G25" s="551"/>
      <c r="H25" s="24"/>
    </row>
    <row r="26" spans="2:8" s="9" customFormat="1" ht="18.75" customHeight="1">
      <c r="B26" s="89">
        <v>3</v>
      </c>
      <c r="C26" s="2293" t="s">
        <v>756</v>
      </c>
      <c r="D26" s="2293"/>
      <c r="E26" s="2293"/>
      <c r="F26" s="2293"/>
      <c r="G26" s="473"/>
      <c r="H26" s="24"/>
    </row>
    <row r="27" spans="2:8" s="9" customFormat="1" ht="18.75" customHeight="1">
      <c r="B27" s="89">
        <v>4</v>
      </c>
      <c r="C27" s="2303" t="s">
        <v>1232</v>
      </c>
      <c r="D27" s="2303"/>
      <c r="E27" s="2303"/>
      <c r="F27" s="2303"/>
      <c r="G27" s="473">
        <v>50395.33</v>
      </c>
      <c r="H27" s="24"/>
    </row>
    <row r="28" spans="2:8" s="9" customFormat="1" ht="18.75" customHeight="1">
      <c r="B28" s="89">
        <v>5</v>
      </c>
      <c r="C28" s="2303" t="s">
        <v>1233</v>
      </c>
      <c r="D28" s="2303"/>
      <c r="E28" s="2303"/>
      <c r="F28" s="2303"/>
      <c r="G28" s="473">
        <f>3250+20958+15000</f>
        <v>39208</v>
      </c>
      <c r="H28" s="24"/>
    </row>
    <row r="29" spans="2:8" s="9" customFormat="1" ht="18.75" customHeight="1">
      <c r="B29" s="89">
        <v>6</v>
      </c>
      <c r="C29" s="2294" t="s">
        <v>294</v>
      </c>
      <c r="D29" s="2295"/>
      <c r="E29" s="2295"/>
      <c r="F29" s="2296"/>
      <c r="G29" s="549">
        <f>+G25+G26+G27+G28</f>
        <v>89603.33</v>
      </c>
      <c r="H29" s="24"/>
    </row>
    <row r="30" spans="2:8" s="9" customFormat="1" ht="18.75" customHeight="1">
      <c r="B30" s="89">
        <v>7</v>
      </c>
      <c r="C30" s="2297" t="s">
        <v>295</v>
      </c>
      <c r="D30" s="2298"/>
      <c r="E30" s="2298"/>
      <c r="F30" s="2299"/>
      <c r="G30" s="551"/>
      <c r="H30" s="24"/>
    </row>
    <row r="31" spans="2:8" s="9" customFormat="1" ht="18.75" customHeight="1">
      <c r="B31" s="89">
        <v>8</v>
      </c>
      <c r="C31" s="2297" t="s">
        <v>296</v>
      </c>
      <c r="D31" s="2298"/>
      <c r="E31" s="2298"/>
      <c r="F31" s="2299"/>
      <c r="G31" s="552">
        <f>+G24+G29-G30</f>
        <v>2299832.48</v>
      </c>
      <c r="H31" s="24"/>
    </row>
    <row r="32" spans="2:8" s="9" customFormat="1" ht="18.75" customHeight="1">
      <c r="B32" s="89">
        <v>9</v>
      </c>
      <c r="C32" s="2297" t="s">
        <v>297</v>
      </c>
      <c r="D32" s="2298"/>
      <c r="E32" s="2298"/>
      <c r="F32" s="2299"/>
      <c r="G32" s="489">
        <v>622719</v>
      </c>
      <c r="H32" s="24"/>
    </row>
    <row r="33" spans="2:8" s="9" customFormat="1" ht="18.75" customHeight="1">
      <c r="B33" s="89">
        <v>10</v>
      </c>
      <c r="C33" s="2306"/>
      <c r="D33" s="2307"/>
      <c r="E33" s="2307"/>
      <c r="F33" s="2308"/>
      <c r="G33" s="475"/>
      <c r="H33" s="24"/>
    </row>
    <row r="34" spans="2:8" s="9" customFormat="1" ht="18.75" customHeight="1" thickBot="1">
      <c r="B34" s="89">
        <v>11</v>
      </c>
      <c r="C34" s="2294" t="s">
        <v>298</v>
      </c>
      <c r="D34" s="2295"/>
      <c r="E34" s="2295"/>
      <c r="F34" s="2296"/>
      <c r="G34" s="590">
        <f>+G31-G32</f>
        <v>1677113.48</v>
      </c>
      <c r="H34" s="24"/>
    </row>
    <row r="35" spans="2:8" s="9" customFormat="1" ht="18.75" customHeight="1" thickTop="1" thickBot="1">
      <c r="B35" s="135"/>
      <c r="C35" s="355"/>
      <c r="D35" s="346"/>
      <c r="E35" s="346"/>
      <c r="F35" s="346"/>
      <c r="G35" s="218"/>
      <c r="H35" s="24"/>
    </row>
    <row r="36" spans="2:8" s="9" customFormat="1" ht="16.5" customHeight="1">
      <c r="B36" s="2310" t="s">
        <v>299</v>
      </c>
      <c r="C36" s="2311"/>
      <c r="D36" s="2311"/>
      <c r="E36" s="2311"/>
      <c r="F36" s="2311"/>
      <c r="G36" s="2312"/>
      <c r="H36" s="24"/>
    </row>
    <row r="37" spans="2:8" s="9" customFormat="1" ht="16.5" customHeight="1" thickBot="1">
      <c r="B37" s="2313"/>
      <c r="C37" s="2314"/>
      <c r="D37" s="2314"/>
      <c r="E37" s="2314"/>
      <c r="F37" s="2314"/>
      <c r="G37" s="2315"/>
      <c r="H37" s="24"/>
    </row>
    <row r="38" spans="2:8" s="9" customFormat="1" ht="16.5" customHeight="1" thickTop="1">
      <c r="B38" s="1839" t="s">
        <v>960</v>
      </c>
      <c r="C38" s="2287" t="s">
        <v>300</v>
      </c>
      <c r="D38" s="2288"/>
      <c r="E38" s="2288"/>
      <c r="F38" s="2285" t="s">
        <v>301</v>
      </c>
      <c r="G38" s="1986" t="s">
        <v>302</v>
      </c>
      <c r="H38" s="24"/>
    </row>
    <row r="39" spans="2:8" s="9" customFormat="1" ht="16.5" customHeight="1">
      <c r="B39" s="1847"/>
      <c r="C39" s="2289"/>
      <c r="D39" s="2290"/>
      <c r="E39" s="2290"/>
      <c r="F39" s="2286"/>
      <c r="G39" s="1987"/>
      <c r="H39" s="24"/>
    </row>
    <row r="40" spans="2:8" s="9" customFormat="1" ht="16.5" customHeight="1" thickBot="1">
      <c r="B40" s="1840"/>
      <c r="C40" s="2291"/>
      <c r="D40" s="2292"/>
      <c r="E40" s="2292"/>
      <c r="F40" s="2309"/>
      <c r="G40" s="2316"/>
      <c r="H40" s="24"/>
    </row>
    <row r="41" spans="2:8" s="9" customFormat="1" ht="18.75" customHeight="1">
      <c r="B41" s="259">
        <v>12</v>
      </c>
      <c r="C41" s="1983"/>
      <c r="D41" s="1984"/>
      <c r="E41" s="1985"/>
      <c r="F41" s="1000"/>
      <c r="G41" s="1001"/>
      <c r="H41" s="24"/>
    </row>
    <row r="42" spans="2:8" s="9" customFormat="1" ht="18.75" customHeight="1">
      <c r="B42" s="89">
        <v>13</v>
      </c>
      <c r="C42" s="1701"/>
      <c r="D42" s="1722"/>
      <c r="E42" s="1702"/>
      <c r="F42" s="513"/>
      <c r="G42" s="765"/>
      <c r="H42" s="24"/>
    </row>
    <row r="43" spans="2:8" s="9" customFormat="1" ht="18.75" customHeight="1">
      <c r="B43" s="89">
        <v>14</v>
      </c>
      <c r="C43" s="1701"/>
      <c r="D43" s="1722"/>
      <c r="E43" s="1702"/>
      <c r="F43" s="513"/>
      <c r="G43" s="765"/>
      <c r="H43" s="24"/>
    </row>
    <row r="44" spans="2:8" s="9" customFormat="1" ht="18.75" customHeight="1">
      <c r="B44" s="89">
        <v>15</v>
      </c>
      <c r="C44" s="1701"/>
      <c r="D44" s="1722"/>
      <c r="E44" s="1702"/>
      <c r="F44" s="513"/>
      <c r="G44" s="765"/>
      <c r="H44" s="88"/>
    </row>
    <row r="45" spans="2:8" s="9" customFormat="1" ht="18.75" customHeight="1">
      <c r="B45" s="89">
        <v>16</v>
      </c>
      <c r="C45" s="1701"/>
      <c r="D45" s="1722"/>
      <c r="E45" s="1702"/>
      <c r="F45" s="513"/>
      <c r="G45" s="765"/>
    </row>
    <row r="46" spans="2:8" s="9" customFormat="1" ht="18.75" customHeight="1">
      <c r="B46" s="89">
        <v>17</v>
      </c>
      <c r="C46" s="1701"/>
      <c r="D46" s="1722"/>
      <c r="E46" s="1702"/>
      <c r="F46" s="513"/>
      <c r="G46" s="765"/>
    </row>
    <row r="47" spans="2:8" s="9" customFormat="1" ht="18.75" customHeight="1">
      <c r="B47" s="89">
        <v>18</v>
      </c>
      <c r="C47" s="1701"/>
      <c r="D47" s="1722"/>
      <c r="E47" s="1702"/>
      <c r="F47" s="513"/>
      <c r="G47" s="765"/>
    </row>
    <row r="48" spans="2:8" s="9" customFormat="1" ht="18.75" customHeight="1">
      <c r="B48" s="89">
        <v>19</v>
      </c>
      <c r="C48" s="1701"/>
      <c r="D48" s="1722"/>
      <c r="E48" s="1702"/>
      <c r="F48" s="513"/>
      <c r="G48" s="765"/>
    </row>
    <row r="49" spans="2:7" s="9" customFormat="1" ht="18.75" customHeight="1">
      <c r="B49" s="89">
        <v>20</v>
      </c>
      <c r="C49" s="1701"/>
      <c r="D49" s="1722"/>
      <c r="E49" s="1702"/>
      <c r="F49" s="513"/>
      <c r="G49" s="765"/>
    </row>
    <row r="50" spans="2:7" s="9" customFormat="1" ht="18.75" customHeight="1">
      <c r="B50" s="89">
        <v>21</v>
      </c>
      <c r="C50" s="1701"/>
      <c r="D50" s="1722"/>
      <c r="E50" s="1702"/>
      <c r="F50" s="513"/>
      <c r="G50" s="765"/>
    </row>
    <row r="51" spans="2:7" s="9" customFormat="1" ht="18.75" customHeight="1">
      <c r="B51" s="89">
        <v>22</v>
      </c>
      <c r="C51" s="2304"/>
      <c r="D51" s="2305"/>
      <c r="E51" s="2305"/>
      <c r="F51" s="356"/>
      <c r="G51" s="156"/>
    </row>
    <row r="52" spans="2:7" s="9" customFormat="1" ht="18.75" customHeight="1" thickBot="1">
      <c r="B52" s="89">
        <v>23</v>
      </c>
      <c r="C52" s="1897" t="s">
        <v>303</v>
      </c>
      <c r="D52" s="1898"/>
      <c r="E52" s="1898"/>
      <c r="F52" s="337"/>
      <c r="G52" s="590">
        <f>SUM(G41:G51)</f>
        <v>0</v>
      </c>
    </row>
    <row r="53" spans="2:7" s="9" customFormat="1" ht="18.75" customHeight="1" thickTop="1" thickBot="1">
      <c r="B53" s="135"/>
      <c r="C53" s="355"/>
      <c r="D53" s="147"/>
      <c r="E53" s="147"/>
      <c r="F53" s="122"/>
      <c r="G53" s="218"/>
    </row>
    <row r="54" spans="2:7" ht="16.5" customHeight="1" thickBot="1">
      <c r="B54" s="61"/>
      <c r="C54" s="62"/>
      <c r="D54" s="67"/>
      <c r="E54" s="67"/>
      <c r="F54" s="67"/>
      <c r="G54" s="230"/>
    </row>
    <row r="55" spans="2:7" ht="16.5" customHeight="1" thickTop="1"/>
  </sheetData>
  <mergeCells count="41">
    <mergeCell ref="C1:D1"/>
    <mergeCell ref="C49:E49"/>
    <mergeCell ref="C50:E50"/>
    <mergeCell ref="C51:E51"/>
    <mergeCell ref="C41:E41"/>
    <mergeCell ref="C42:E42"/>
    <mergeCell ref="C43:E43"/>
    <mergeCell ref="C44:E44"/>
    <mergeCell ref="C34:F34"/>
    <mergeCell ref="C33:F33"/>
    <mergeCell ref="F38:F40"/>
    <mergeCell ref="B36:G37"/>
    <mergeCell ref="B38:B40"/>
    <mergeCell ref="G38:G40"/>
    <mergeCell ref="C31:F31"/>
    <mergeCell ref="C32:F32"/>
    <mergeCell ref="C52:E52"/>
    <mergeCell ref="C45:E45"/>
    <mergeCell ref="C46:E46"/>
    <mergeCell ref="C47:E47"/>
    <mergeCell ref="C48:E48"/>
    <mergeCell ref="C38:E40"/>
    <mergeCell ref="C25:F25"/>
    <mergeCell ref="C29:F29"/>
    <mergeCell ref="C30:F30"/>
    <mergeCell ref="C24:F24"/>
    <mergeCell ref="C26:F26"/>
    <mergeCell ref="C27:F27"/>
    <mergeCell ref="C28:F28"/>
    <mergeCell ref="B2:G4"/>
    <mergeCell ref="C5:C6"/>
    <mergeCell ref="D5:D6"/>
    <mergeCell ref="E5:E6"/>
    <mergeCell ref="F5:F6"/>
    <mergeCell ref="G5:G6"/>
    <mergeCell ref="B21:B23"/>
    <mergeCell ref="B5:B7"/>
    <mergeCell ref="C21:F22"/>
    <mergeCell ref="C23:F23"/>
    <mergeCell ref="B19:G20"/>
    <mergeCell ref="G21:G22"/>
  </mergeCells>
  <phoneticPr fontId="0" type="noConversion"/>
  <printOptions horizontalCentered="1" verticalCentered="1"/>
  <pageMargins left="0.25" right="0.25" top="0.25" bottom="0.3" header="0" footer="0.25"/>
  <pageSetup scale="72" orientation="portrait" r:id="rId1"/>
  <headerFooter alignWithMargins="0">
    <oddFooter>&amp;C&amp;"Times New Roman,Regular"F-21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B1:H61"/>
  <sheetViews>
    <sheetView showGridLines="0" showOutlineSymbols="0" zoomScale="87" zoomScaleNormal="87" workbookViewId="0">
      <selection activeCell="B1" sqref="B1"/>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16.5" customHeight="1" thickTop="1">
      <c r="B2" s="2217" t="s">
        <v>409</v>
      </c>
      <c r="C2" s="2218"/>
      <c r="D2" s="2218"/>
      <c r="E2" s="2218"/>
      <c r="F2" s="2218"/>
      <c r="G2" s="2219"/>
      <c r="H2" s="28"/>
    </row>
    <row r="3" spans="2:8" ht="16.5" customHeight="1">
      <c r="B3" s="2220"/>
      <c r="C3" s="2221"/>
      <c r="D3" s="2221"/>
      <c r="E3" s="2221"/>
      <c r="F3" s="2221"/>
      <c r="G3" s="2222"/>
      <c r="H3" s="28"/>
    </row>
    <row r="4" spans="2:8" ht="16.5" customHeight="1" thickBot="1">
      <c r="B4" s="2321"/>
      <c r="C4" s="2322"/>
      <c r="D4" s="2322"/>
      <c r="E4" s="2322"/>
      <c r="F4" s="2322"/>
      <c r="G4" s="2323"/>
      <c r="H4" s="28"/>
    </row>
    <row r="5" spans="2:8" s="9" customFormat="1" ht="16.5" customHeight="1" thickTop="1">
      <c r="B5" s="2324" t="s">
        <v>304</v>
      </c>
      <c r="C5" s="2325"/>
      <c r="D5" s="2325"/>
      <c r="E5" s="2325"/>
      <c r="F5" s="2325"/>
      <c r="G5" s="2326"/>
      <c r="H5" s="24"/>
    </row>
    <row r="6" spans="2:8" s="9" customFormat="1" ht="16.5" customHeight="1">
      <c r="B6" s="2327"/>
      <c r="C6" s="2328"/>
      <c r="D6" s="2328"/>
      <c r="E6" s="2328"/>
      <c r="F6" s="2328"/>
      <c r="G6" s="2329"/>
      <c r="H6" s="24"/>
    </row>
    <row r="7" spans="2:8" s="9" customFormat="1" ht="16.5" customHeight="1">
      <c r="B7" s="2327"/>
      <c r="C7" s="2328"/>
      <c r="D7" s="2328"/>
      <c r="E7" s="2328"/>
      <c r="F7" s="2328"/>
      <c r="G7" s="2329"/>
      <c r="H7" s="24"/>
    </row>
    <row r="8" spans="2:8" s="9" customFormat="1" ht="16.5" customHeight="1">
      <c r="B8" s="2327" t="s">
        <v>408</v>
      </c>
      <c r="C8" s="2328"/>
      <c r="D8" s="2328"/>
      <c r="E8" s="2328"/>
      <c r="F8" s="2328"/>
      <c r="G8" s="2329"/>
      <c r="H8" s="24"/>
    </row>
    <row r="9" spans="2:8" s="9" customFormat="1" ht="16.5" customHeight="1">
      <c r="B9" s="2327"/>
      <c r="C9" s="2328"/>
      <c r="D9" s="2328"/>
      <c r="E9" s="2328"/>
      <c r="F9" s="2328"/>
      <c r="G9" s="2329"/>
      <c r="H9" s="24"/>
    </row>
    <row r="10" spans="2:8" s="9" customFormat="1" ht="16.5" customHeight="1">
      <c r="B10" s="2327"/>
      <c r="C10" s="2328"/>
      <c r="D10" s="2328"/>
      <c r="E10" s="2328"/>
      <c r="F10" s="2328"/>
      <c r="G10" s="2329"/>
      <c r="H10" s="24"/>
    </row>
    <row r="11" spans="2:8" s="9" customFormat="1" ht="16.5" customHeight="1" thickBot="1">
      <c r="B11" s="461"/>
      <c r="C11" s="1002"/>
      <c r="D11" s="874"/>
      <c r="E11" s="1002"/>
      <c r="F11" s="1002"/>
      <c r="G11" s="1003"/>
      <c r="H11" s="24"/>
    </row>
    <row r="12" spans="2:8" s="9" customFormat="1" ht="16.5" customHeight="1">
      <c r="B12" s="2330" t="s">
        <v>960</v>
      </c>
      <c r="C12" s="2335"/>
      <c r="D12" s="2336"/>
      <c r="E12" s="2337"/>
      <c r="F12" s="2331" t="s">
        <v>305</v>
      </c>
      <c r="G12" s="2333" t="s">
        <v>259</v>
      </c>
      <c r="H12" s="24"/>
    </row>
    <row r="13" spans="2:8" s="9" customFormat="1" ht="16.5" customHeight="1">
      <c r="B13" s="1847"/>
      <c r="C13" s="2338"/>
      <c r="D13" s="2114"/>
      <c r="E13" s="2339"/>
      <c r="F13" s="2332"/>
      <c r="G13" s="2334"/>
      <c r="H13" s="24"/>
    </row>
    <row r="14" spans="2:8" s="9" customFormat="1" ht="16.5" customHeight="1" thickBot="1">
      <c r="B14" s="1840"/>
      <c r="C14" s="2340" t="s">
        <v>1029</v>
      </c>
      <c r="D14" s="2341"/>
      <c r="E14" s="2342"/>
      <c r="F14" s="203" t="s">
        <v>1030</v>
      </c>
      <c r="G14" s="229" t="s">
        <v>1031</v>
      </c>
      <c r="H14" s="24"/>
    </row>
    <row r="15" spans="2:8" s="9" customFormat="1" ht="16.5" customHeight="1">
      <c r="B15" s="259">
        <v>1</v>
      </c>
      <c r="C15" s="2033" t="s">
        <v>306</v>
      </c>
      <c r="D15" s="2317"/>
      <c r="E15" s="2034"/>
      <c r="F15" s="1005"/>
      <c r="G15" s="776"/>
      <c r="H15" s="24"/>
    </row>
    <row r="16" spans="2:8" s="9" customFormat="1" ht="16.5" customHeight="1">
      <c r="B16" s="226">
        <v>2</v>
      </c>
      <c r="C16" s="1672" t="s">
        <v>307</v>
      </c>
      <c r="D16" s="1651"/>
      <c r="E16" s="1900"/>
      <c r="F16" s="867"/>
      <c r="G16" s="860"/>
      <c r="H16" s="29"/>
    </row>
    <row r="17" spans="2:8" s="9" customFormat="1" ht="16.5" customHeight="1">
      <c r="B17" s="89">
        <v>3</v>
      </c>
      <c r="C17" s="2318" t="s">
        <v>313</v>
      </c>
      <c r="D17" s="2319"/>
      <c r="E17" s="2320"/>
      <c r="F17" s="1007"/>
      <c r="G17" s="481"/>
      <c r="H17" s="24"/>
    </row>
    <row r="18" spans="2:8" s="9" customFormat="1" ht="16.5" customHeight="1">
      <c r="B18" s="226">
        <v>4</v>
      </c>
      <c r="C18" s="1704"/>
      <c r="D18" s="1705"/>
      <c r="E18" s="2011"/>
      <c r="F18" s="513"/>
      <c r="G18" s="481"/>
      <c r="H18" s="24"/>
    </row>
    <row r="19" spans="2:8" s="9" customFormat="1" ht="16.5" customHeight="1">
      <c r="B19" s="89">
        <v>5</v>
      </c>
      <c r="C19" s="1704"/>
      <c r="D19" s="1705"/>
      <c r="E19" s="2011"/>
      <c r="F19" s="513"/>
      <c r="G19" s="487"/>
      <c r="H19" s="24"/>
    </row>
    <row r="20" spans="2:8" s="9" customFormat="1" ht="16.5" customHeight="1">
      <c r="B20" s="226">
        <v>6</v>
      </c>
      <c r="C20" s="1704"/>
      <c r="D20" s="1705"/>
      <c r="E20" s="2011"/>
      <c r="F20" s="513"/>
      <c r="G20" s="487"/>
      <c r="H20" s="24"/>
    </row>
    <row r="21" spans="2:8" s="9" customFormat="1" ht="16.5" customHeight="1">
      <c r="B21" s="89">
        <v>7</v>
      </c>
      <c r="C21" s="1704"/>
      <c r="D21" s="1705"/>
      <c r="E21" s="2011"/>
      <c r="F21" s="513"/>
      <c r="G21" s="487"/>
      <c r="H21" s="24"/>
    </row>
    <row r="22" spans="2:8" s="9" customFormat="1" ht="16.5" customHeight="1">
      <c r="B22" s="226">
        <v>8</v>
      </c>
      <c r="C22" s="1704"/>
      <c r="D22" s="1705"/>
      <c r="E22" s="2011"/>
      <c r="F22" s="513"/>
      <c r="G22" s="487"/>
      <c r="H22" s="24"/>
    </row>
    <row r="23" spans="2:8" s="9" customFormat="1" ht="16.5" customHeight="1">
      <c r="B23" s="89">
        <v>9</v>
      </c>
      <c r="C23" s="1672"/>
      <c r="D23" s="1651"/>
      <c r="E23" s="1900"/>
      <c r="F23" s="869"/>
      <c r="G23" s="471"/>
      <c r="H23" s="24"/>
    </row>
    <row r="24" spans="2:8" s="9" customFormat="1" ht="16.5" customHeight="1">
      <c r="B24" s="226">
        <v>10</v>
      </c>
      <c r="C24" s="1831" t="s">
        <v>308</v>
      </c>
      <c r="D24" s="1832"/>
      <c r="E24" s="2343"/>
      <c r="F24" s="1000"/>
      <c r="G24" s="475"/>
      <c r="H24" s="24"/>
    </row>
    <row r="25" spans="2:8" s="9" customFormat="1" ht="16.5" customHeight="1">
      <c r="B25" s="89">
        <v>11</v>
      </c>
      <c r="C25" s="2344"/>
      <c r="D25" s="2345"/>
      <c r="E25" s="2346"/>
      <c r="F25" s="1006"/>
      <c r="G25" s="471"/>
      <c r="H25" s="24"/>
    </row>
    <row r="26" spans="2:8" s="9" customFormat="1" ht="16.5" customHeight="1">
      <c r="B26" s="226">
        <v>12</v>
      </c>
      <c r="C26" s="1704"/>
      <c r="D26" s="1705"/>
      <c r="E26" s="2011"/>
      <c r="F26" s="603"/>
      <c r="G26" s="468"/>
      <c r="H26" s="24"/>
    </row>
    <row r="27" spans="2:8" s="9" customFormat="1" ht="16.5" customHeight="1">
      <c r="B27" s="89">
        <v>13</v>
      </c>
      <c r="C27" s="1704"/>
      <c r="D27" s="1705"/>
      <c r="E27" s="2011"/>
      <c r="F27" s="513"/>
      <c r="G27" s="487"/>
      <c r="H27" s="24"/>
    </row>
    <row r="28" spans="2:8" s="9" customFormat="1" ht="16.5" customHeight="1">
      <c r="B28" s="226">
        <v>14</v>
      </c>
      <c r="C28" s="1704"/>
      <c r="D28" s="1705"/>
      <c r="E28" s="2011"/>
      <c r="F28" s="514"/>
      <c r="G28" s="485"/>
      <c r="H28" s="24"/>
    </row>
    <row r="29" spans="2:8" s="9" customFormat="1" ht="16.5" customHeight="1">
      <c r="B29" s="89">
        <v>15</v>
      </c>
      <c r="C29" s="1704"/>
      <c r="D29" s="1705"/>
      <c r="E29" s="2011"/>
      <c r="F29" s="513"/>
      <c r="G29" s="487"/>
      <c r="H29" s="24"/>
    </row>
    <row r="30" spans="2:8" s="9" customFormat="1" ht="16.5" customHeight="1">
      <c r="B30" s="226">
        <v>16</v>
      </c>
      <c r="C30" s="1672"/>
      <c r="D30" s="1651"/>
      <c r="E30" s="1900"/>
      <c r="F30" s="1000"/>
      <c r="G30" s="475"/>
      <c r="H30" s="24"/>
    </row>
    <row r="31" spans="2:8" s="9" customFormat="1" ht="16.5" customHeight="1">
      <c r="B31" s="89">
        <v>17</v>
      </c>
      <c r="C31" s="2364" t="s">
        <v>309</v>
      </c>
      <c r="D31" s="2365"/>
      <c r="E31" s="2366"/>
      <c r="F31" s="1000"/>
      <c r="G31" s="475"/>
      <c r="H31" s="24"/>
    </row>
    <row r="32" spans="2:8" s="9" customFormat="1" ht="16.5" customHeight="1">
      <c r="B32" s="226">
        <v>18</v>
      </c>
      <c r="C32" s="2344"/>
      <c r="D32" s="2345"/>
      <c r="E32" s="2346"/>
      <c r="F32" s="603"/>
      <c r="G32" s="468"/>
      <c r="H32" s="24"/>
    </row>
    <row r="33" spans="2:8" s="9" customFormat="1" ht="16.5" customHeight="1">
      <c r="B33" s="89">
        <v>19</v>
      </c>
      <c r="C33" s="2360"/>
      <c r="D33" s="2361"/>
      <c r="E33" s="2362"/>
      <c r="F33" s="507"/>
      <c r="G33" s="468"/>
      <c r="H33" s="24"/>
    </row>
    <row r="34" spans="2:8" s="9" customFormat="1" ht="16.5" customHeight="1">
      <c r="B34" s="226">
        <v>20</v>
      </c>
      <c r="C34" s="2347"/>
      <c r="D34" s="2348"/>
      <c r="E34" s="2349"/>
      <c r="F34" s="507"/>
      <c r="G34" s="473"/>
      <c r="H34" s="24"/>
    </row>
    <row r="35" spans="2:8" s="9" customFormat="1" ht="16.5" customHeight="1">
      <c r="B35" s="89">
        <v>21</v>
      </c>
      <c r="C35" s="2347"/>
      <c r="D35" s="2348"/>
      <c r="E35" s="2349"/>
      <c r="F35" s="513"/>
      <c r="G35" s="487"/>
      <c r="H35" s="24"/>
    </row>
    <row r="36" spans="2:8" s="9" customFormat="1" ht="16.5" customHeight="1">
      <c r="B36" s="226">
        <v>22</v>
      </c>
      <c r="C36" s="2360"/>
      <c r="D36" s="2361"/>
      <c r="E36" s="2362"/>
      <c r="F36" s="507"/>
      <c r="G36" s="473"/>
      <c r="H36" s="24"/>
    </row>
    <row r="37" spans="2:8" s="9" customFormat="1" ht="16.5" customHeight="1">
      <c r="B37" s="89">
        <v>23</v>
      </c>
      <c r="C37" s="1824"/>
      <c r="D37" s="1635"/>
      <c r="E37" s="2363"/>
      <c r="F37" s="1000"/>
      <c r="G37" s="475"/>
      <c r="H37" s="24"/>
    </row>
    <row r="38" spans="2:8" s="9" customFormat="1" ht="16.5" customHeight="1">
      <c r="B38" s="226">
        <v>24</v>
      </c>
      <c r="C38" s="2364" t="s">
        <v>310</v>
      </c>
      <c r="D38" s="2365"/>
      <c r="E38" s="2366"/>
      <c r="F38" s="1000"/>
      <c r="G38" s="475"/>
      <c r="H38" s="24"/>
    </row>
    <row r="39" spans="2:8" s="9" customFormat="1" ht="16.5" customHeight="1">
      <c r="B39" s="89">
        <v>25</v>
      </c>
      <c r="C39" s="2357"/>
      <c r="D39" s="2358"/>
      <c r="E39" s="2359"/>
      <c r="F39" s="603"/>
      <c r="G39" s="468"/>
      <c r="H39" s="24"/>
    </row>
    <row r="40" spans="2:8" s="9" customFormat="1" ht="16.5" customHeight="1">
      <c r="B40" s="226">
        <v>26</v>
      </c>
      <c r="C40" s="2360"/>
      <c r="D40" s="2361"/>
      <c r="E40" s="2362"/>
      <c r="F40" s="507"/>
      <c r="G40" s="468"/>
      <c r="H40" s="24"/>
    </row>
    <row r="41" spans="2:8" s="9" customFormat="1" ht="16.5" customHeight="1">
      <c r="B41" s="89">
        <v>27</v>
      </c>
      <c r="C41" s="2360"/>
      <c r="D41" s="2361"/>
      <c r="E41" s="2362"/>
      <c r="F41" s="507"/>
      <c r="G41" s="473"/>
      <c r="H41" s="24"/>
    </row>
    <row r="42" spans="2:8" s="9" customFormat="1" ht="16.5" customHeight="1">
      <c r="B42" s="226">
        <v>28</v>
      </c>
      <c r="C42" s="2360"/>
      <c r="D42" s="2361"/>
      <c r="E42" s="2362"/>
      <c r="F42" s="507"/>
      <c r="G42" s="473"/>
      <c r="H42" s="24"/>
    </row>
    <row r="43" spans="2:8" s="9" customFormat="1" ht="16.5" customHeight="1">
      <c r="B43" s="89">
        <v>29</v>
      </c>
      <c r="C43" s="1704"/>
      <c r="D43" s="1705"/>
      <c r="E43" s="2011"/>
      <c r="F43" s="513"/>
      <c r="G43" s="487"/>
      <c r="H43" s="24"/>
    </row>
    <row r="44" spans="2:8" s="9" customFormat="1" ht="16.5" customHeight="1">
      <c r="B44" s="226">
        <v>30</v>
      </c>
      <c r="C44" s="1672"/>
      <c r="D44" s="1651"/>
      <c r="E44" s="1900"/>
      <c r="F44" s="869"/>
      <c r="G44" s="471"/>
      <c r="H44" s="88"/>
    </row>
    <row r="45" spans="2:8" s="9" customFormat="1" ht="16.5" customHeight="1">
      <c r="B45" s="89">
        <v>31</v>
      </c>
      <c r="C45" s="2354" t="s">
        <v>311</v>
      </c>
      <c r="D45" s="2355"/>
      <c r="E45" s="2356"/>
      <c r="F45" s="603"/>
      <c r="G45" s="468"/>
    </row>
    <row r="46" spans="2:8" s="9" customFormat="1" ht="16.5" customHeight="1">
      <c r="B46" s="1008">
        <v>32</v>
      </c>
      <c r="C46" s="2352"/>
      <c r="D46" s="2352"/>
      <c r="E46" s="2353"/>
      <c r="F46" s="1000"/>
      <c r="G46" s="475"/>
    </row>
    <row r="47" spans="2:8" s="9" customFormat="1" ht="16.5" customHeight="1">
      <c r="B47" s="140">
        <v>33</v>
      </c>
      <c r="C47" s="2352" t="s">
        <v>312</v>
      </c>
      <c r="D47" s="2352"/>
      <c r="E47" s="2353"/>
      <c r="F47" s="1000"/>
      <c r="G47" s="475"/>
    </row>
    <row r="48" spans="2:8" s="9" customFormat="1" ht="16.5" customHeight="1">
      <c r="B48" s="140"/>
      <c r="C48" s="2350"/>
      <c r="D48" s="2350"/>
      <c r="E48" s="2351"/>
      <c r="F48" s="1000"/>
      <c r="G48" s="1001"/>
    </row>
    <row r="49" spans="2:7" s="9" customFormat="1" ht="16.5" customHeight="1">
      <c r="B49" s="140"/>
      <c r="C49" s="2350"/>
      <c r="D49" s="2350"/>
      <c r="E49" s="2351"/>
      <c r="F49" s="185"/>
      <c r="G49" s="216"/>
    </row>
    <row r="50" spans="2:7" s="9" customFormat="1" ht="16.5" customHeight="1">
      <c r="B50" s="140"/>
      <c r="C50" s="2350"/>
      <c r="D50" s="2350"/>
      <c r="E50" s="2351"/>
      <c r="F50" s="185"/>
      <c r="G50" s="216"/>
    </row>
    <row r="51" spans="2:7" s="9" customFormat="1" ht="16.5" customHeight="1">
      <c r="B51" s="140"/>
      <c r="C51" s="2350"/>
      <c r="D51" s="2350"/>
      <c r="E51" s="2351"/>
      <c r="F51" s="185"/>
      <c r="G51" s="216"/>
    </row>
    <row r="52" spans="2:7" s="9" customFormat="1" ht="16.5" customHeight="1">
      <c r="B52" s="140"/>
      <c r="C52" s="2350"/>
      <c r="D52" s="2350"/>
      <c r="E52" s="2351"/>
      <c r="F52" s="185"/>
      <c r="G52" s="216"/>
    </row>
    <row r="53" spans="2:7" s="9" customFormat="1" ht="16.5" customHeight="1">
      <c r="B53" s="140"/>
      <c r="C53" s="2350"/>
      <c r="D53" s="2350"/>
      <c r="E53" s="2351"/>
      <c r="F53" s="185"/>
      <c r="G53" s="216"/>
    </row>
    <row r="54" spans="2:7" s="9" customFormat="1" ht="16.5" customHeight="1">
      <c r="B54" s="140"/>
      <c r="C54" s="2350"/>
      <c r="D54" s="2350"/>
      <c r="E54" s="2351"/>
      <c r="F54" s="185"/>
      <c r="G54" s="216"/>
    </row>
    <row r="55" spans="2:7" s="9" customFormat="1" ht="16.5" customHeight="1">
      <c r="B55" s="140"/>
      <c r="C55" s="2350"/>
      <c r="D55" s="2350"/>
      <c r="E55" s="2351"/>
      <c r="F55" s="185"/>
      <c r="G55" s="180"/>
    </row>
    <row r="56" spans="2:7" s="9" customFormat="1" ht="16.5" customHeight="1">
      <c r="B56" s="140"/>
      <c r="C56" s="2350"/>
      <c r="D56" s="2350"/>
      <c r="E56" s="2351"/>
      <c r="F56" s="185"/>
      <c r="G56" s="180"/>
    </row>
    <row r="57" spans="2:7" s="9" customFormat="1" ht="16.5" customHeight="1">
      <c r="B57" s="140"/>
      <c r="C57" s="2350"/>
      <c r="D57" s="2350"/>
      <c r="E57" s="2351"/>
      <c r="F57" s="185"/>
      <c r="G57" s="180"/>
    </row>
    <row r="58" spans="2:7" s="9" customFormat="1" ht="16.5" customHeight="1">
      <c r="B58" s="1009"/>
      <c r="C58" s="2350"/>
      <c r="D58" s="2350"/>
      <c r="E58" s="2351"/>
      <c r="F58" s="185"/>
      <c r="G58" s="180"/>
    </row>
    <row r="59" spans="2:7" s="9" customFormat="1" ht="16.5" customHeight="1">
      <c r="B59" s="1009"/>
      <c r="C59" s="2350"/>
      <c r="D59" s="2350"/>
      <c r="E59" s="2351"/>
      <c r="F59" s="185"/>
      <c r="G59" s="180"/>
    </row>
    <row r="60" spans="2:7" ht="16.5" customHeight="1" thickBot="1">
      <c r="B60" s="141"/>
      <c r="C60" s="2367"/>
      <c r="D60" s="2367"/>
      <c r="E60" s="2368"/>
      <c r="F60" s="1004"/>
      <c r="G60" s="230"/>
    </row>
    <row r="61" spans="2:7" ht="16.5" customHeight="1" thickTop="1"/>
  </sheetData>
  <mergeCells count="55">
    <mergeCell ref="C59:E59"/>
    <mergeCell ref="C60:E60"/>
    <mergeCell ref="C55:E55"/>
    <mergeCell ref="C56:E56"/>
    <mergeCell ref="C57:E57"/>
    <mergeCell ref="C58:E58"/>
    <mergeCell ref="C43:E43"/>
    <mergeCell ref="C44:E44"/>
    <mergeCell ref="C45:E45"/>
    <mergeCell ref="C46:E46"/>
    <mergeCell ref="C1:D1"/>
    <mergeCell ref="C39:E39"/>
    <mergeCell ref="C40:E40"/>
    <mergeCell ref="C41:E41"/>
    <mergeCell ref="C42:E42"/>
    <mergeCell ref="C35:E35"/>
    <mergeCell ref="C36:E36"/>
    <mergeCell ref="C37:E37"/>
    <mergeCell ref="C38:E38"/>
    <mergeCell ref="C31:E31"/>
    <mergeCell ref="C32:E32"/>
    <mergeCell ref="C33:E33"/>
    <mergeCell ref="C54:E54"/>
    <mergeCell ref="C47:E47"/>
    <mergeCell ref="C48:E48"/>
    <mergeCell ref="C49:E49"/>
    <mergeCell ref="C50:E50"/>
    <mergeCell ref="C51:E51"/>
    <mergeCell ref="C52:E52"/>
    <mergeCell ref="C53:E53"/>
    <mergeCell ref="C34:E34"/>
    <mergeCell ref="C27:E27"/>
    <mergeCell ref="C28:E28"/>
    <mergeCell ref="C29:E29"/>
    <mergeCell ref="C30:E30"/>
    <mergeCell ref="C23:E23"/>
    <mergeCell ref="C24:E24"/>
    <mergeCell ref="C25:E25"/>
    <mergeCell ref="C26:E26"/>
    <mergeCell ref="C19:E19"/>
    <mergeCell ref="C20:E20"/>
    <mergeCell ref="C22:E22"/>
    <mergeCell ref="C21:E21"/>
    <mergeCell ref="C15:E15"/>
    <mergeCell ref="C16:E16"/>
    <mergeCell ref="C17:E17"/>
    <mergeCell ref="C18:E18"/>
    <mergeCell ref="B2:G4"/>
    <mergeCell ref="B5:G7"/>
    <mergeCell ref="B8:G10"/>
    <mergeCell ref="B12:B14"/>
    <mergeCell ref="F12:F13"/>
    <mergeCell ref="G12:G13"/>
    <mergeCell ref="C12:E13"/>
    <mergeCell ref="C14:E14"/>
  </mergeCells>
  <phoneticPr fontId="0" type="noConversion"/>
  <printOptions horizontalCentered="1" verticalCentered="1"/>
  <pageMargins left="0.25" right="0.25" top="0.25" bottom="0.3" header="0" footer="0.25"/>
  <pageSetup scale="75" orientation="portrait" r:id="rId1"/>
  <headerFooter alignWithMargins="0">
    <oddFooter>&amp;C&amp;"Times New Roman,Regular"F-22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B1:H58"/>
  <sheetViews>
    <sheetView showGridLines="0" showOutlineSymbols="0" zoomScale="87" zoomScaleNormal="87" workbookViewId="0">
      <selection activeCell="B1" sqref="B1"/>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21.75" customHeight="1" thickTop="1">
      <c r="B2" s="2369" t="s">
        <v>314</v>
      </c>
      <c r="C2" s="2370"/>
      <c r="D2" s="2370"/>
      <c r="E2" s="2370"/>
      <c r="F2" s="2370"/>
      <c r="G2" s="2371"/>
      <c r="H2" s="28"/>
    </row>
    <row r="3" spans="2:8" ht="24" customHeight="1" thickBot="1">
      <c r="B3" s="2372"/>
      <c r="C3" s="2373"/>
      <c r="D3" s="2373"/>
      <c r="E3" s="2373"/>
      <c r="F3" s="2373"/>
      <c r="G3" s="2374"/>
      <c r="H3" s="28"/>
    </row>
    <row r="4" spans="2:8" s="9" customFormat="1" ht="16.5" customHeight="1" thickTop="1">
      <c r="B4" s="1010"/>
      <c r="C4" s="1011"/>
      <c r="D4" s="1012"/>
      <c r="E4" s="1011"/>
      <c r="F4" s="1011"/>
      <c r="G4" s="1013"/>
      <c r="H4" s="24"/>
    </row>
    <row r="5" spans="2:8" s="411" customFormat="1" ht="24" customHeight="1">
      <c r="B5" s="2375" t="s">
        <v>410</v>
      </c>
      <c r="C5" s="2376"/>
      <c r="D5" s="2376"/>
      <c r="E5" s="2376"/>
      <c r="F5" s="2376"/>
      <c r="G5" s="2377"/>
      <c r="H5" s="412"/>
    </row>
    <row r="6" spans="2:8" s="411" customFormat="1" ht="24" customHeight="1">
      <c r="B6" s="2378"/>
      <c r="C6" s="2379"/>
      <c r="D6" s="2379"/>
      <c r="E6" s="2379"/>
      <c r="F6" s="2379"/>
      <c r="G6" s="2377"/>
      <c r="H6" s="412"/>
    </row>
    <row r="7" spans="2:8" s="411" customFormat="1" ht="24" customHeight="1">
      <c r="B7" s="2378"/>
      <c r="C7" s="2379"/>
      <c r="D7" s="2379"/>
      <c r="E7" s="2379"/>
      <c r="F7" s="2379"/>
      <c r="G7" s="2377"/>
      <c r="H7" s="412"/>
    </row>
    <row r="8" spans="2:8" s="411" customFormat="1" ht="24" customHeight="1">
      <c r="B8" s="2378"/>
      <c r="C8" s="2379"/>
      <c r="D8" s="2379"/>
      <c r="E8" s="2379"/>
      <c r="F8" s="2379"/>
      <c r="G8" s="2377"/>
      <c r="H8" s="412"/>
    </row>
    <row r="9" spans="2:8" s="9" customFormat="1" ht="16.5" customHeight="1">
      <c r="B9" s="269"/>
      <c r="C9" s="280"/>
      <c r="D9" s="353"/>
      <c r="E9" s="280"/>
      <c r="F9" s="280"/>
      <c r="G9" s="357"/>
      <c r="H9" s="24"/>
    </row>
    <row r="10" spans="2:8" s="9" customFormat="1" ht="16.5" customHeight="1">
      <c r="B10" s="338" t="s">
        <v>315</v>
      </c>
      <c r="C10" s="270"/>
      <c r="D10" s="270"/>
      <c r="E10" s="270"/>
      <c r="F10" s="270"/>
      <c r="G10" s="271"/>
      <c r="H10" s="24"/>
    </row>
    <row r="11" spans="2:8" s="9" customFormat="1" ht="16.5" customHeight="1">
      <c r="B11" s="2380"/>
      <c r="C11" s="2381"/>
      <c r="D11" s="2381"/>
      <c r="E11" s="2381"/>
      <c r="F11" s="2381"/>
      <c r="G11" s="2382"/>
      <c r="H11" s="24"/>
    </row>
    <row r="12" spans="2:8" s="9" customFormat="1" ht="16.5" customHeight="1">
      <c r="B12" s="2380"/>
      <c r="C12" s="2381"/>
      <c r="D12" s="2381"/>
      <c r="E12" s="2381"/>
      <c r="F12" s="2381"/>
      <c r="G12" s="2382"/>
      <c r="H12" s="24"/>
    </row>
    <row r="13" spans="2:8" s="9" customFormat="1" ht="16.5" customHeight="1">
      <c r="B13" s="2380"/>
      <c r="C13" s="2381"/>
      <c r="D13" s="2381"/>
      <c r="E13" s="2381"/>
      <c r="F13" s="2381"/>
      <c r="G13" s="2382"/>
      <c r="H13" s="24"/>
    </row>
    <row r="14" spans="2:8" s="9" customFormat="1" ht="16.5" customHeight="1">
      <c r="B14" s="2380"/>
      <c r="C14" s="2381"/>
      <c r="D14" s="2381"/>
      <c r="E14" s="2381"/>
      <c r="F14" s="2381"/>
      <c r="G14" s="2382"/>
      <c r="H14" s="24"/>
    </row>
    <row r="15" spans="2:8" s="9" customFormat="1" ht="16.5" customHeight="1">
      <c r="B15" s="2380"/>
      <c r="C15" s="2381"/>
      <c r="D15" s="2381"/>
      <c r="E15" s="2381"/>
      <c r="F15" s="2381"/>
      <c r="G15" s="2382"/>
      <c r="H15" s="29"/>
    </row>
    <row r="16" spans="2:8" s="9" customFormat="1" ht="16.5" customHeight="1">
      <c r="B16" s="2380"/>
      <c r="C16" s="2381"/>
      <c r="D16" s="2381"/>
      <c r="E16" s="2381"/>
      <c r="F16" s="2381"/>
      <c r="G16" s="2382"/>
      <c r="H16" s="24"/>
    </row>
    <row r="17" spans="2:8" s="9" customFormat="1" ht="16.5" customHeight="1">
      <c r="B17" s="2380"/>
      <c r="C17" s="2381"/>
      <c r="D17" s="2381"/>
      <c r="E17" s="2381"/>
      <c r="F17" s="2381"/>
      <c r="G17" s="2382"/>
      <c r="H17" s="24"/>
    </row>
    <row r="18" spans="2:8" s="9" customFormat="1" ht="16.5" customHeight="1">
      <c r="B18" s="2380"/>
      <c r="C18" s="2381"/>
      <c r="D18" s="2381"/>
      <c r="E18" s="2381"/>
      <c r="F18" s="2381"/>
      <c r="G18" s="2382"/>
      <c r="H18" s="24"/>
    </row>
    <row r="19" spans="2:8" s="9" customFormat="1" ht="16.5" customHeight="1">
      <c r="B19" s="2380"/>
      <c r="C19" s="2381"/>
      <c r="D19" s="2381"/>
      <c r="E19" s="2381"/>
      <c r="F19" s="2381"/>
      <c r="G19" s="2382"/>
      <c r="H19" s="24"/>
    </row>
    <row r="20" spans="2:8" s="9" customFormat="1" ht="16.5" customHeight="1" thickBot="1">
      <c r="B20" s="2380"/>
      <c r="C20" s="2381"/>
      <c r="D20" s="2381"/>
      <c r="E20" s="2381"/>
      <c r="F20" s="2381"/>
      <c r="G20" s="2382"/>
      <c r="H20" s="24"/>
    </row>
    <row r="21" spans="2:8" s="9" customFormat="1" ht="16.5" customHeight="1" thickBot="1">
      <c r="B21" s="2386" t="s">
        <v>316</v>
      </c>
      <c r="C21" s="2387"/>
      <c r="D21" s="2387"/>
      <c r="E21" s="2387"/>
      <c r="F21" s="2388"/>
      <c r="G21" s="358" t="s">
        <v>259</v>
      </c>
      <c r="H21" s="24"/>
    </row>
    <row r="22" spans="2:8" s="9" customFormat="1" ht="16.5" customHeight="1">
      <c r="B22" s="2389"/>
      <c r="C22" s="2390"/>
      <c r="D22" s="2390"/>
      <c r="E22" s="2390"/>
      <c r="F22" s="2391"/>
      <c r="G22" s="271"/>
      <c r="H22" s="24"/>
    </row>
    <row r="23" spans="2:8" s="9" customFormat="1" ht="16.5" customHeight="1">
      <c r="B23" s="2383"/>
      <c r="C23" s="2384"/>
      <c r="D23" s="2384"/>
      <c r="E23" s="2384"/>
      <c r="F23" s="2385"/>
      <c r="G23" s="277"/>
      <c r="H23" s="24"/>
    </row>
    <row r="24" spans="2:8" s="9" customFormat="1" ht="16.5" customHeight="1">
      <c r="B24" s="2383"/>
      <c r="C24" s="2384"/>
      <c r="D24" s="2384"/>
      <c r="E24" s="2384"/>
      <c r="F24" s="2385"/>
      <c r="G24" s="277"/>
      <c r="H24" s="24"/>
    </row>
    <row r="25" spans="2:8" s="9" customFormat="1" ht="16.5" customHeight="1">
      <c r="B25" s="2383"/>
      <c r="C25" s="2384"/>
      <c r="D25" s="2384"/>
      <c r="E25" s="2384"/>
      <c r="F25" s="2385"/>
      <c r="G25" s="277"/>
      <c r="H25" s="24"/>
    </row>
    <row r="26" spans="2:8" s="9" customFormat="1" ht="16.5" customHeight="1">
      <c r="B26" s="2383"/>
      <c r="C26" s="2384"/>
      <c r="D26" s="2384"/>
      <c r="E26" s="2384"/>
      <c r="F26" s="2385"/>
      <c r="G26" s="277"/>
      <c r="H26" s="24"/>
    </row>
    <row r="27" spans="2:8" s="9" customFormat="1" ht="16.5" customHeight="1">
      <c r="B27" s="2383"/>
      <c r="C27" s="2384"/>
      <c r="D27" s="2384"/>
      <c r="E27" s="2384"/>
      <c r="F27" s="2385"/>
      <c r="G27" s="277"/>
      <c r="H27" s="24"/>
    </row>
    <row r="28" spans="2:8" s="9" customFormat="1" ht="16.5" customHeight="1">
      <c r="B28" s="2383"/>
      <c r="C28" s="2384"/>
      <c r="D28" s="2384"/>
      <c r="E28" s="2384"/>
      <c r="F28" s="2385"/>
      <c r="G28" s="277"/>
      <c r="H28" s="24"/>
    </row>
    <row r="29" spans="2:8" s="9" customFormat="1" ht="16.5" customHeight="1">
      <c r="B29" s="2383"/>
      <c r="C29" s="2384"/>
      <c r="D29" s="2384"/>
      <c r="E29" s="2384"/>
      <c r="F29" s="2385"/>
      <c r="G29" s="277"/>
      <c r="H29" s="24"/>
    </row>
    <row r="30" spans="2:8" s="9" customFormat="1" ht="16.5" customHeight="1">
      <c r="B30" s="2383"/>
      <c r="C30" s="2384"/>
      <c r="D30" s="2384"/>
      <c r="E30" s="2384"/>
      <c r="F30" s="2385"/>
      <c r="G30" s="277"/>
      <c r="H30" s="24"/>
    </row>
    <row r="31" spans="2:8" s="9" customFormat="1" ht="16.5" customHeight="1">
      <c r="B31" s="2383"/>
      <c r="C31" s="2384"/>
      <c r="D31" s="2384"/>
      <c r="E31" s="2384"/>
      <c r="F31" s="2385"/>
      <c r="G31" s="277"/>
      <c r="H31" s="24"/>
    </row>
    <row r="32" spans="2:8" s="9" customFormat="1" ht="16.5" customHeight="1">
      <c r="B32" s="2383"/>
      <c r="C32" s="2384"/>
      <c r="D32" s="2384"/>
      <c r="E32" s="2384"/>
      <c r="F32" s="2385"/>
      <c r="G32" s="277"/>
      <c r="H32" s="24"/>
    </row>
    <row r="33" spans="2:8" s="9" customFormat="1" ht="16.5" customHeight="1">
      <c r="B33" s="2383"/>
      <c r="C33" s="2384"/>
      <c r="D33" s="2384"/>
      <c r="E33" s="2384"/>
      <c r="F33" s="2385"/>
      <c r="G33" s="277"/>
      <c r="H33" s="24"/>
    </row>
    <row r="34" spans="2:8" s="9" customFormat="1" ht="16.5" customHeight="1">
      <c r="B34" s="2383"/>
      <c r="C34" s="2384"/>
      <c r="D34" s="2384"/>
      <c r="E34" s="2384"/>
      <c r="F34" s="2385"/>
      <c r="G34" s="277"/>
      <c r="H34" s="24"/>
    </row>
    <row r="35" spans="2:8" s="9" customFormat="1" ht="16.5" customHeight="1">
      <c r="B35" s="2383"/>
      <c r="C35" s="2384"/>
      <c r="D35" s="2384"/>
      <c r="E35" s="2384"/>
      <c r="F35" s="2385"/>
      <c r="G35" s="277"/>
      <c r="H35" s="24"/>
    </row>
    <row r="36" spans="2:8" s="9" customFormat="1" ht="16.5" customHeight="1">
      <c r="B36" s="2383"/>
      <c r="C36" s="2384"/>
      <c r="D36" s="2384"/>
      <c r="E36" s="2384"/>
      <c r="F36" s="2385"/>
      <c r="G36" s="277"/>
      <c r="H36" s="24"/>
    </row>
    <row r="37" spans="2:8" s="9" customFormat="1" ht="16.5" customHeight="1">
      <c r="B37" s="2383"/>
      <c r="C37" s="2384"/>
      <c r="D37" s="2384"/>
      <c r="E37" s="2384"/>
      <c r="F37" s="2385"/>
      <c r="G37" s="277"/>
      <c r="H37" s="24"/>
    </row>
    <row r="38" spans="2:8" s="9" customFormat="1" ht="16.5" customHeight="1">
      <c r="B38" s="2383"/>
      <c r="C38" s="2384"/>
      <c r="D38" s="2384"/>
      <c r="E38" s="2384"/>
      <c r="F38" s="2385"/>
      <c r="G38" s="277"/>
      <c r="H38" s="24"/>
    </row>
    <row r="39" spans="2:8" s="9" customFormat="1" ht="16.5" customHeight="1">
      <c r="B39" s="2383"/>
      <c r="C39" s="2384"/>
      <c r="D39" s="2384"/>
      <c r="E39" s="2384"/>
      <c r="F39" s="2385"/>
      <c r="G39" s="277"/>
      <c r="H39" s="24"/>
    </row>
    <row r="40" spans="2:8" s="9" customFormat="1" ht="16.5" customHeight="1">
      <c r="B40" s="2383"/>
      <c r="C40" s="2384"/>
      <c r="D40" s="2384"/>
      <c r="E40" s="2384"/>
      <c r="F40" s="2385"/>
      <c r="G40" s="277"/>
      <c r="H40" s="24"/>
    </row>
    <row r="41" spans="2:8" s="9" customFormat="1" ht="16.5" customHeight="1">
      <c r="B41" s="2383"/>
      <c r="C41" s="2384"/>
      <c r="D41" s="2384"/>
      <c r="E41" s="2384"/>
      <c r="F41" s="2385"/>
      <c r="G41" s="277"/>
      <c r="H41" s="24"/>
    </row>
    <row r="42" spans="2:8" s="9" customFormat="1" ht="16.5" customHeight="1">
      <c r="B42" s="2383"/>
      <c r="C42" s="2384"/>
      <c r="D42" s="2384"/>
      <c r="E42" s="2384"/>
      <c r="F42" s="2385"/>
      <c r="G42" s="277"/>
      <c r="H42" s="24"/>
    </row>
    <row r="43" spans="2:8" s="9" customFormat="1" ht="16.5" customHeight="1">
      <c r="B43" s="2383"/>
      <c r="C43" s="2384"/>
      <c r="D43" s="2384"/>
      <c r="E43" s="2384"/>
      <c r="F43" s="2385"/>
      <c r="G43" s="277"/>
      <c r="H43" s="88"/>
    </row>
    <row r="44" spans="2:8" s="9" customFormat="1" ht="16.5" customHeight="1">
      <c r="B44" s="2383"/>
      <c r="C44" s="2384"/>
      <c r="D44" s="2384"/>
      <c r="E44" s="2384"/>
      <c r="F44" s="2385"/>
      <c r="G44" s="277"/>
    </row>
    <row r="45" spans="2:8" s="9" customFormat="1" ht="16.5" customHeight="1">
      <c r="B45" s="2383"/>
      <c r="C45" s="2384"/>
      <c r="D45" s="2384"/>
      <c r="E45" s="2384"/>
      <c r="F45" s="2385"/>
      <c r="G45" s="277"/>
    </row>
    <row r="46" spans="2:8" s="9" customFormat="1" ht="16.5" customHeight="1">
      <c r="B46" s="2383"/>
      <c r="C46" s="2384"/>
      <c r="D46" s="2384"/>
      <c r="E46" s="2384"/>
      <c r="F46" s="2385"/>
      <c r="G46" s="277"/>
    </row>
    <row r="47" spans="2:8" s="9" customFormat="1" ht="16.5" customHeight="1">
      <c r="B47" s="2383"/>
      <c r="C47" s="2384"/>
      <c r="D47" s="2384"/>
      <c r="E47" s="2384"/>
      <c r="F47" s="2385"/>
      <c r="G47" s="277"/>
    </row>
    <row r="48" spans="2:8" s="9" customFormat="1" ht="16.5" customHeight="1">
      <c r="B48" s="2383"/>
      <c r="C48" s="2384"/>
      <c r="D48" s="2384"/>
      <c r="E48" s="2384"/>
      <c r="F48" s="2385"/>
      <c r="G48" s="277"/>
    </row>
    <row r="49" spans="2:7" s="9" customFormat="1" ht="16.5" customHeight="1">
      <c r="B49" s="2383"/>
      <c r="C49" s="2384"/>
      <c r="D49" s="2384"/>
      <c r="E49" s="2384"/>
      <c r="F49" s="2385"/>
      <c r="G49" s="277"/>
    </row>
    <row r="50" spans="2:7" s="9" customFormat="1" ht="16.5" customHeight="1">
      <c r="B50" s="2383"/>
      <c r="C50" s="2384"/>
      <c r="D50" s="2384"/>
      <c r="E50" s="2384"/>
      <c r="F50" s="2385"/>
      <c r="G50" s="277"/>
    </row>
    <row r="51" spans="2:7" s="9" customFormat="1" ht="16.5" customHeight="1">
      <c r="B51" s="2383"/>
      <c r="C51" s="2384"/>
      <c r="D51" s="2384"/>
      <c r="E51" s="2384"/>
      <c r="F51" s="2385"/>
      <c r="G51" s="277"/>
    </row>
    <row r="52" spans="2:7" s="9" customFormat="1" ht="16.5" customHeight="1">
      <c r="B52" s="2383"/>
      <c r="C52" s="2384"/>
      <c r="D52" s="2384"/>
      <c r="E52" s="2384"/>
      <c r="F52" s="2385"/>
      <c r="G52" s="277"/>
    </row>
    <row r="53" spans="2:7" s="9" customFormat="1" ht="16.5" customHeight="1">
      <c r="B53" s="2383"/>
      <c r="C53" s="2384"/>
      <c r="D53" s="2384"/>
      <c r="E53" s="2384"/>
      <c r="F53" s="2385"/>
      <c r="G53" s="277"/>
    </row>
    <row r="54" spans="2:7" s="9" customFormat="1" ht="16.5" customHeight="1">
      <c r="B54" s="2383"/>
      <c r="C54" s="2384"/>
      <c r="D54" s="2384"/>
      <c r="E54" s="2384"/>
      <c r="F54" s="2385"/>
      <c r="G54" s="277"/>
    </row>
    <row r="55" spans="2:7" s="9" customFormat="1" ht="16.5" customHeight="1">
      <c r="B55" s="2383"/>
      <c r="C55" s="2384"/>
      <c r="D55" s="2384"/>
      <c r="E55" s="2384"/>
      <c r="F55" s="2385"/>
      <c r="G55" s="277"/>
    </row>
    <row r="56" spans="2:7" s="9" customFormat="1" ht="16.5" customHeight="1">
      <c r="B56" s="2383"/>
      <c r="C56" s="2384"/>
      <c r="D56" s="2384"/>
      <c r="E56" s="2384"/>
      <c r="F56" s="2385"/>
      <c r="G56" s="277"/>
    </row>
    <row r="57" spans="2:7" ht="16.5" customHeight="1" thickBot="1">
      <c r="B57" s="293"/>
      <c r="C57" s="294"/>
      <c r="D57" s="294"/>
      <c r="E57" s="295"/>
      <c r="F57" s="359"/>
      <c r="G57" s="296"/>
    </row>
    <row r="58" spans="2:7" ht="16.5" customHeight="1" thickTop="1"/>
  </sheetData>
  <mergeCells count="49">
    <mergeCell ref="C1:D1"/>
    <mergeCell ref="B54:F54"/>
    <mergeCell ref="B55:F55"/>
    <mergeCell ref="B56:F56"/>
    <mergeCell ref="B50:F50"/>
    <mergeCell ref="B51:F51"/>
    <mergeCell ref="B52:F52"/>
    <mergeCell ref="B53:F53"/>
    <mergeCell ref="B48:F48"/>
    <mergeCell ref="B49:F49"/>
    <mergeCell ref="B44:F44"/>
    <mergeCell ref="B45:F45"/>
    <mergeCell ref="B46:F46"/>
    <mergeCell ref="B47:F47"/>
    <mergeCell ref="B40:F40"/>
    <mergeCell ref="B41:F41"/>
    <mergeCell ref="B42:F42"/>
    <mergeCell ref="B43:F43"/>
    <mergeCell ref="B36:F36"/>
    <mergeCell ref="B37:F37"/>
    <mergeCell ref="B38:F38"/>
    <mergeCell ref="B39:F39"/>
    <mergeCell ref="B32:F32"/>
    <mergeCell ref="B33:F33"/>
    <mergeCell ref="B34:F34"/>
    <mergeCell ref="B35:F35"/>
    <mergeCell ref="B28:F28"/>
    <mergeCell ref="B29:F29"/>
    <mergeCell ref="B30:F30"/>
    <mergeCell ref="B31:F31"/>
    <mergeCell ref="B24:F24"/>
    <mergeCell ref="B25:F25"/>
    <mergeCell ref="B26:F26"/>
    <mergeCell ref="B27:F27"/>
    <mergeCell ref="B21:F21"/>
    <mergeCell ref="B22:F22"/>
    <mergeCell ref="B23:F23"/>
    <mergeCell ref="B18:G18"/>
    <mergeCell ref="B19:G19"/>
    <mergeCell ref="B20:G20"/>
    <mergeCell ref="B13:G13"/>
    <mergeCell ref="B14:G14"/>
    <mergeCell ref="B15:G15"/>
    <mergeCell ref="B16:G16"/>
    <mergeCell ref="B2:G3"/>
    <mergeCell ref="B5:G8"/>
    <mergeCell ref="B12:G12"/>
    <mergeCell ref="B11:G11"/>
    <mergeCell ref="B17:G17"/>
  </mergeCells>
  <phoneticPr fontId="0" type="noConversion"/>
  <printOptions horizontalCentered="1" verticalCentered="1"/>
  <pageMargins left="0.25" right="0.25" top="0.25" bottom="0.3" header="0" footer="0.25"/>
  <pageSetup scale="76" orientation="portrait" r:id="rId1"/>
  <headerFooter alignWithMargins="0">
    <oddFooter>&amp;C&amp;"Times New Roman,Regular"F-23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F58"/>
  <sheetViews>
    <sheetView showGridLines="0" showOutlineSymbols="0" zoomScale="87" zoomScaleNormal="87" workbookViewId="0">
      <selection activeCell="E33" sqref="E33"/>
    </sheetView>
  </sheetViews>
  <sheetFormatPr defaultColWidth="9.6640625" defaultRowHeight="12.75"/>
  <cols>
    <col min="1" max="1" width="4.21875" style="2" customWidth="1"/>
    <col min="2" max="2" width="34.21875" style="2" customWidth="1"/>
    <col min="3" max="3" width="8.44140625" style="63" customWidth="1"/>
    <col min="4" max="4" width="34.21875" style="2" customWidth="1"/>
    <col min="5" max="5" width="8.44140625" style="63" customWidth="1"/>
    <col min="6" max="6" width="2.5546875" style="2" customWidth="1"/>
    <col min="7" max="16384" width="9.6640625" style="2"/>
  </cols>
  <sheetData>
    <row r="1" spans="2:6" ht="13.5" thickBot="1"/>
    <row r="2" spans="2:6" ht="15" customHeight="1" thickTop="1">
      <c r="B2" s="1587" t="s">
        <v>769</v>
      </c>
      <c r="C2" s="1588"/>
      <c r="D2" s="1588"/>
      <c r="E2" s="1589"/>
    </row>
    <row r="3" spans="2:6" ht="15" customHeight="1">
      <c r="B3" s="1590"/>
      <c r="C3" s="1591"/>
      <c r="D3" s="1591"/>
      <c r="E3" s="1592"/>
    </row>
    <row r="4" spans="2:6" ht="34.5" customHeight="1" thickBot="1">
      <c r="B4" s="1593"/>
      <c r="C4" s="1594"/>
      <c r="D4" s="1594"/>
      <c r="E4" s="1595"/>
      <c r="F4" s="51"/>
    </row>
    <row r="5" spans="2:6" ht="21.75" customHeight="1" thickTop="1" thickBot="1">
      <c r="B5" s="403" t="s">
        <v>770</v>
      </c>
      <c r="C5" s="404" t="s">
        <v>771</v>
      </c>
      <c r="D5" s="405" t="s">
        <v>770</v>
      </c>
      <c r="E5" s="406" t="s">
        <v>771</v>
      </c>
      <c r="F5" s="51"/>
    </row>
    <row r="6" spans="2:6" ht="24" customHeight="1">
      <c r="B6" s="1579" t="s">
        <v>772</v>
      </c>
      <c r="C6" s="1580"/>
      <c r="D6" s="1580"/>
      <c r="E6" s="1581"/>
      <c r="F6" s="51"/>
    </row>
    <row r="7" spans="2:6" ht="20.25" customHeight="1" thickBot="1">
      <c r="B7" s="1582"/>
      <c r="C7" s="1583"/>
      <c r="D7" s="1583"/>
      <c r="E7" s="1584"/>
      <c r="F7" s="51"/>
    </row>
    <row r="8" spans="2:6">
      <c r="B8" s="52"/>
      <c r="C8" s="65"/>
      <c r="D8" s="56"/>
      <c r="E8" s="407"/>
      <c r="F8" s="51"/>
    </row>
    <row r="9" spans="2:6">
      <c r="B9" s="53" t="s">
        <v>773</v>
      </c>
      <c r="C9" s="57" t="s">
        <v>774</v>
      </c>
      <c r="D9" s="55" t="s">
        <v>775</v>
      </c>
      <c r="E9" s="58" t="s">
        <v>776</v>
      </c>
      <c r="F9" s="51"/>
    </row>
    <row r="10" spans="2:6">
      <c r="B10" s="53" t="s">
        <v>777</v>
      </c>
      <c r="C10" s="57" t="s">
        <v>778</v>
      </c>
      <c r="D10" s="55" t="s">
        <v>779</v>
      </c>
      <c r="E10" s="58" t="s">
        <v>780</v>
      </c>
      <c r="F10" s="51"/>
    </row>
    <row r="11" spans="2:6">
      <c r="B11" s="53" t="s">
        <v>781</v>
      </c>
      <c r="C11" s="57" t="s">
        <v>782</v>
      </c>
      <c r="D11" s="55" t="s">
        <v>783</v>
      </c>
      <c r="E11" s="58" t="s">
        <v>784</v>
      </c>
      <c r="F11" s="51"/>
    </row>
    <row r="12" spans="2:6" ht="13.5" thickBot="1">
      <c r="B12" s="53"/>
      <c r="C12" s="57"/>
      <c r="D12" s="55"/>
      <c r="E12" s="58"/>
      <c r="F12" s="51"/>
    </row>
    <row r="13" spans="2:6" ht="19.5" customHeight="1">
      <c r="B13" s="1579" t="s">
        <v>785</v>
      </c>
      <c r="C13" s="1580"/>
      <c r="D13" s="1580"/>
      <c r="E13" s="1585"/>
      <c r="F13" s="51"/>
    </row>
    <row r="14" spans="2:6" ht="23.25" customHeight="1" thickBot="1">
      <c r="B14" s="1582"/>
      <c r="C14" s="1583"/>
      <c r="D14" s="1583"/>
      <c r="E14" s="1586"/>
      <c r="F14" s="51"/>
    </row>
    <row r="15" spans="2:6">
      <c r="B15" s="53"/>
      <c r="C15" s="66"/>
      <c r="D15" s="55"/>
      <c r="E15" s="58"/>
      <c r="F15" s="51"/>
    </row>
    <row r="16" spans="2:6">
      <c r="B16" s="53" t="s">
        <v>786</v>
      </c>
      <c r="C16" s="57"/>
      <c r="D16" s="55" t="s">
        <v>787</v>
      </c>
      <c r="E16" s="58" t="s">
        <v>788</v>
      </c>
      <c r="F16" s="51"/>
    </row>
    <row r="17" spans="2:6" ht="15" customHeight="1">
      <c r="B17" s="53" t="s">
        <v>789</v>
      </c>
      <c r="C17" s="57" t="s">
        <v>790</v>
      </c>
      <c r="D17" s="55" t="s">
        <v>791</v>
      </c>
      <c r="E17" s="58" t="s">
        <v>792</v>
      </c>
      <c r="F17" s="51"/>
    </row>
    <row r="18" spans="2:6">
      <c r="B18" s="53" t="s">
        <v>793</v>
      </c>
      <c r="C18" s="57"/>
      <c r="D18" s="55" t="s">
        <v>794</v>
      </c>
      <c r="E18" s="58"/>
      <c r="F18" s="51"/>
    </row>
    <row r="19" spans="2:6" ht="15" customHeight="1">
      <c r="B19" s="53" t="s">
        <v>795</v>
      </c>
      <c r="C19" s="57" t="s">
        <v>796</v>
      </c>
      <c r="D19" s="55" t="s">
        <v>797</v>
      </c>
      <c r="E19" s="58" t="s">
        <v>792</v>
      </c>
      <c r="F19" s="51"/>
    </row>
    <row r="20" spans="2:6" ht="15" customHeight="1">
      <c r="B20" s="53" t="s">
        <v>798</v>
      </c>
      <c r="C20" s="57" t="s">
        <v>799</v>
      </c>
      <c r="D20" s="55" t="s">
        <v>800</v>
      </c>
      <c r="E20" s="58" t="s">
        <v>801</v>
      </c>
      <c r="F20" s="51"/>
    </row>
    <row r="21" spans="2:6">
      <c r="B21" s="53" t="s">
        <v>802</v>
      </c>
      <c r="C21" s="57" t="s">
        <v>803</v>
      </c>
      <c r="D21" s="55" t="s">
        <v>804</v>
      </c>
      <c r="E21" s="58" t="s">
        <v>805</v>
      </c>
      <c r="F21" s="51"/>
    </row>
    <row r="22" spans="2:6">
      <c r="B22" s="53" t="s">
        <v>806</v>
      </c>
      <c r="C22" s="57" t="s">
        <v>807</v>
      </c>
      <c r="D22" s="55" t="s">
        <v>808</v>
      </c>
      <c r="E22" s="58" t="s">
        <v>805</v>
      </c>
      <c r="F22" s="51"/>
    </row>
    <row r="23" spans="2:6">
      <c r="B23" s="53" t="s">
        <v>809</v>
      </c>
      <c r="C23" s="57" t="s">
        <v>810</v>
      </c>
      <c r="D23" s="55" t="s">
        <v>824</v>
      </c>
      <c r="E23" s="58" t="s">
        <v>805</v>
      </c>
      <c r="F23" s="51"/>
    </row>
    <row r="24" spans="2:6">
      <c r="B24" s="53" t="s">
        <v>825</v>
      </c>
      <c r="C24" s="57" t="s">
        <v>810</v>
      </c>
      <c r="D24" s="55" t="s">
        <v>826</v>
      </c>
      <c r="E24" s="58" t="s">
        <v>827</v>
      </c>
      <c r="F24" s="51"/>
    </row>
    <row r="25" spans="2:6">
      <c r="B25" s="53" t="s">
        <v>828</v>
      </c>
      <c r="C25" s="57" t="s">
        <v>829</v>
      </c>
      <c r="D25" s="55" t="s">
        <v>830</v>
      </c>
      <c r="E25" s="58" t="s">
        <v>831</v>
      </c>
      <c r="F25" s="51"/>
    </row>
    <row r="26" spans="2:6" ht="15" customHeight="1">
      <c r="B26" s="53" t="s">
        <v>832</v>
      </c>
      <c r="C26" s="57" t="s">
        <v>829</v>
      </c>
      <c r="D26" s="55" t="s">
        <v>833</v>
      </c>
      <c r="E26" s="58" t="s">
        <v>831</v>
      </c>
      <c r="F26" s="51"/>
    </row>
    <row r="27" spans="2:6" ht="15" customHeight="1">
      <c r="B27" s="53" t="s">
        <v>834</v>
      </c>
      <c r="C27" s="57" t="s">
        <v>835</v>
      </c>
      <c r="D27" s="55" t="s">
        <v>836</v>
      </c>
      <c r="E27" s="58" t="s">
        <v>837</v>
      </c>
      <c r="F27" s="51"/>
    </row>
    <row r="28" spans="2:6">
      <c r="B28" s="53" t="s">
        <v>838</v>
      </c>
      <c r="C28" s="57" t="s">
        <v>835</v>
      </c>
      <c r="D28" s="55" t="s">
        <v>839</v>
      </c>
      <c r="E28" s="58" t="s">
        <v>837</v>
      </c>
      <c r="F28" s="51"/>
    </row>
    <row r="29" spans="2:6">
      <c r="B29" s="53" t="s">
        <v>840</v>
      </c>
      <c r="C29" s="57" t="s">
        <v>841</v>
      </c>
      <c r="D29" s="55" t="s">
        <v>842</v>
      </c>
      <c r="E29" s="58" t="s">
        <v>843</v>
      </c>
      <c r="F29" s="51"/>
    </row>
    <row r="30" spans="2:6" ht="15" customHeight="1">
      <c r="B30" s="53" t="s">
        <v>844</v>
      </c>
      <c r="C30" s="57" t="s">
        <v>845</v>
      </c>
      <c r="D30" s="55" t="s">
        <v>846</v>
      </c>
      <c r="E30" s="58" t="s">
        <v>843</v>
      </c>
      <c r="F30" s="51"/>
    </row>
    <row r="31" spans="2:6" ht="15" customHeight="1">
      <c r="B31" s="53" t="s">
        <v>847</v>
      </c>
      <c r="C31" s="57"/>
      <c r="D31" s="55" t="s">
        <v>848</v>
      </c>
      <c r="E31" s="58"/>
      <c r="F31" s="51"/>
    </row>
    <row r="32" spans="2:6" ht="15" customHeight="1">
      <c r="B32" s="53" t="s">
        <v>852</v>
      </c>
      <c r="C32" s="57" t="s">
        <v>853</v>
      </c>
      <c r="D32" s="55" t="s">
        <v>854</v>
      </c>
      <c r="E32" s="58"/>
      <c r="F32" s="51"/>
    </row>
    <row r="33" spans="2:6">
      <c r="B33" s="53" t="s">
        <v>855</v>
      </c>
      <c r="C33" s="57"/>
      <c r="D33" s="55" t="s">
        <v>857</v>
      </c>
      <c r="E33" s="58" t="s">
        <v>843</v>
      </c>
      <c r="F33" s="51"/>
    </row>
    <row r="34" spans="2:6" ht="15" customHeight="1">
      <c r="B34" s="53" t="s">
        <v>852</v>
      </c>
      <c r="C34" s="57" t="s">
        <v>853</v>
      </c>
      <c r="D34" s="55" t="s">
        <v>858</v>
      </c>
      <c r="E34" s="58"/>
      <c r="F34" s="51"/>
    </row>
    <row r="35" spans="2:6" ht="15" customHeight="1">
      <c r="B35" s="53" t="s">
        <v>859</v>
      </c>
      <c r="C35" s="57" t="s">
        <v>860</v>
      </c>
      <c r="D35" s="55" t="s">
        <v>861</v>
      </c>
      <c r="E35" s="58"/>
      <c r="F35" s="51"/>
    </row>
    <row r="36" spans="2:6">
      <c r="B36" s="53" t="s">
        <v>862</v>
      </c>
      <c r="C36" s="57" t="s">
        <v>860</v>
      </c>
      <c r="D36" s="55" t="s">
        <v>863</v>
      </c>
      <c r="E36" s="58" t="s">
        <v>864</v>
      </c>
      <c r="F36" s="51"/>
    </row>
    <row r="37" spans="2:6">
      <c r="B37" s="53" t="s">
        <v>865</v>
      </c>
      <c r="C37" s="57" t="s">
        <v>866</v>
      </c>
      <c r="D37" s="55" t="s">
        <v>867</v>
      </c>
      <c r="E37" s="58"/>
      <c r="F37" s="51"/>
    </row>
    <row r="38" spans="2:6">
      <c r="B38" s="53" t="s">
        <v>868</v>
      </c>
      <c r="C38" s="57" t="s">
        <v>866</v>
      </c>
      <c r="D38" s="55" t="s">
        <v>869</v>
      </c>
      <c r="E38" s="58"/>
      <c r="F38" s="51"/>
    </row>
    <row r="39" spans="2:6">
      <c r="B39" s="53" t="s">
        <v>870</v>
      </c>
      <c r="C39" s="57"/>
      <c r="D39" s="55" t="s">
        <v>871</v>
      </c>
      <c r="E39" s="58" t="s">
        <v>876</v>
      </c>
      <c r="F39" s="51"/>
    </row>
    <row r="40" spans="2:6">
      <c r="B40" s="53" t="s">
        <v>877</v>
      </c>
      <c r="C40" s="57" t="s">
        <v>788</v>
      </c>
      <c r="D40" s="55"/>
      <c r="E40" s="58"/>
      <c r="F40" s="51"/>
    </row>
    <row r="41" spans="2:6" ht="13.5" thickBot="1">
      <c r="B41" s="53"/>
      <c r="C41" s="57"/>
      <c r="D41" s="55"/>
      <c r="E41" s="58"/>
      <c r="F41" s="51"/>
    </row>
    <row r="42" spans="2:6" ht="17.25" customHeight="1">
      <c r="B42" s="1579" t="s">
        <v>878</v>
      </c>
      <c r="C42" s="1580"/>
      <c r="D42" s="1580"/>
      <c r="E42" s="1585"/>
      <c r="F42" s="51"/>
    </row>
    <row r="43" spans="2:6" ht="25.5" customHeight="1" thickBot="1">
      <c r="B43" s="1582"/>
      <c r="C43" s="1583"/>
      <c r="D43" s="1583"/>
      <c r="E43" s="1586"/>
      <c r="F43" s="51"/>
    </row>
    <row r="44" spans="2:6">
      <c r="B44" s="53"/>
      <c r="C44" s="66"/>
      <c r="D44" s="55"/>
      <c r="E44" s="58"/>
      <c r="F44" s="51"/>
    </row>
    <row r="45" spans="2:6">
      <c r="B45" s="53" t="s">
        <v>879</v>
      </c>
      <c r="C45" s="57" t="s">
        <v>880</v>
      </c>
      <c r="D45" s="55" t="s">
        <v>881</v>
      </c>
      <c r="E45" s="58" t="s">
        <v>882</v>
      </c>
      <c r="F45" s="51"/>
    </row>
    <row r="46" spans="2:6">
      <c r="B46" s="53" t="s">
        <v>883</v>
      </c>
      <c r="C46" s="57" t="s">
        <v>884</v>
      </c>
      <c r="D46" s="55" t="s">
        <v>885</v>
      </c>
      <c r="E46" s="58" t="s">
        <v>886</v>
      </c>
      <c r="F46" s="51"/>
    </row>
    <row r="47" spans="2:6">
      <c r="B47" s="53" t="s">
        <v>887</v>
      </c>
      <c r="C47" s="57" t="s">
        <v>888</v>
      </c>
      <c r="D47" s="55" t="s">
        <v>889</v>
      </c>
      <c r="E47" s="58" t="s">
        <v>886</v>
      </c>
      <c r="F47" s="51"/>
    </row>
    <row r="48" spans="2:6">
      <c r="B48" s="53" t="s">
        <v>890</v>
      </c>
      <c r="C48" s="57" t="s">
        <v>891</v>
      </c>
      <c r="D48" s="55" t="s">
        <v>892</v>
      </c>
      <c r="E48" s="58" t="s">
        <v>893</v>
      </c>
      <c r="F48" s="51"/>
    </row>
    <row r="49" spans="2:6" ht="15.75" customHeight="1">
      <c r="B49" s="53" t="s">
        <v>894</v>
      </c>
      <c r="C49" s="57"/>
      <c r="D49" s="55" t="s">
        <v>895</v>
      </c>
      <c r="E49" s="58" t="s">
        <v>893</v>
      </c>
      <c r="F49" s="51"/>
    </row>
    <row r="50" spans="2:6">
      <c r="B50" s="53" t="s">
        <v>896</v>
      </c>
      <c r="C50" s="57" t="s">
        <v>897</v>
      </c>
      <c r="D50" s="55" t="s">
        <v>898</v>
      </c>
      <c r="E50" s="58" t="s">
        <v>899</v>
      </c>
      <c r="F50" s="51"/>
    </row>
    <row r="51" spans="2:6">
      <c r="B51" s="53" t="s">
        <v>900</v>
      </c>
      <c r="C51" s="57" t="s">
        <v>901</v>
      </c>
      <c r="D51" s="55" t="s">
        <v>902</v>
      </c>
      <c r="E51" s="58" t="s">
        <v>903</v>
      </c>
      <c r="F51" s="51"/>
    </row>
    <row r="52" spans="2:6">
      <c r="B52" s="53" t="s">
        <v>904</v>
      </c>
      <c r="C52" s="57" t="s">
        <v>905</v>
      </c>
      <c r="D52" s="55" t="s">
        <v>906</v>
      </c>
      <c r="E52" s="58" t="s">
        <v>903</v>
      </c>
      <c r="F52" s="51"/>
    </row>
    <row r="53" spans="2:6">
      <c r="B53" s="60" t="s">
        <v>907</v>
      </c>
      <c r="C53" s="72" t="s">
        <v>908</v>
      </c>
      <c r="D53" s="59"/>
      <c r="E53" s="58"/>
      <c r="F53" s="51"/>
    </row>
    <row r="54" spans="2:6">
      <c r="B54" s="60"/>
      <c r="C54" s="66"/>
      <c r="D54" s="59"/>
      <c r="E54" s="58"/>
      <c r="F54" s="51"/>
    </row>
    <row r="55" spans="2:6">
      <c r="B55" s="60"/>
      <c r="C55" s="66"/>
      <c r="D55" s="59"/>
      <c r="E55" s="58"/>
      <c r="F55" s="51"/>
    </row>
    <row r="56" spans="2:6" ht="13.5" thickBot="1">
      <c r="B56" s="61"/>
      <c r="C56" s="67"/>
      <c r="D56" s="62"/>
      <c r="E56" s="64"/>
      <c r="F56" s="51"/>
    </row>
    <row r="57" spans="2:6" ht="13.5" thickTop="1">
      <c r="F57" s="51"/>
    </row>
    <row r="58" spans="2:6">
      <c r="F58" s="51"/>
    </row>
  </sheetData>
  <sheetProtection password="CACD" sheet="1" objects="1" scenarios="1"/>
  <mergeCells count="4">
    <mergeCell ref="B6:E7"/>
    <mergeCell ref="B13:E14"/>
    <mergeCell ref="B42:E43"/>
    <mergeCell ref="B2:E4"/>
  </mergeCells>
  <phoneticPr fontId="0" type="noConversion"/>
  <printOptions horizontalCentered="1" verticalCentered="1"/>
  <pageMargins left="0.25" right="0.25" top="0.25" bottom="0.3" header="0" footer="0.25"/>
  <pageSetup scale="89" orientation="portrait" r:id="rId1"/>
  <headerFooter alignWithMargins="0">
    <oddFooter>&amp;C&amp;"Times New Roman,Regular"Front Matter-4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pageSetUpPr fitToPage="1"/>
  </sheetPr>
  <dimension ref="B1:H44"/>
  <sheetViews>
    <sheetView showGridLines="0" showOutlineSymbols="0" zoomScale="87" zoomScaleNormal="87" workbookViewId="0">
      <selection activeCell="B1" sqref="B1"/>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21.75" customHeight="1" thickTop="1">
      <c r="B2" s="2369" t="s">
        <v>272</v>
      </c>
      <c r="C2" s="2370"/>
      <c r="D2" s="2370"/>
      <c r="E2" s="2370"/>
      <c r="F2" s="2370"/>
      <c r="G2" s="2371"/>
      <c r="H2" s="28"/>
    </row>
    <row r="3" spans="2:8" ht="24" customHeight="1" thickBot="1">
      <c r="B3" s="2372"/>
      <c r="C3" s="2373"/>
      <c r="D3" s="2373"/>
      <c r="E3" s="2373"/>
      <c r="F3" s="2373"/>
      <c r="G3" s="2374"/>
      <c r="H3" s="28"/>
    </row>
    <row r="4" spans="2:8" ht="68.25" customHeight="1" thickTop="1" thickBot="1">
      <c r="B4" s="2392" t="s">
        <v>273</v>
      </c>
      <c r="C4" s="2393"/>
      <c r="D4" s="2393"/>
      <c r="E4" s="2393"/>
      <c r="F4" s="2393"/>
      <c r="G4" s="2394"/>
      <c r="H4" s="28"/>
    </row>
    <row r="5" spans="2:8" ht="158.25" customHeight="1" thickTop="1" thickBot="1">
      <c r="B5" s="2392" t="s">
        <v>274</v>
      </c>
      <c r="C5" s="2393"/>
      <c r="D5" s="2393"/>
      <c r="E5" s="2393"/>
      <c r="F5" s="2393"/>
      <c r="G5" s="2394"/>
      <c r="H5" s="28"/>
    </row>
    <row r="6" spans="2:8" s="9" customFormat="1" ht="16.5" customHeight="1" thickTop="1" thickBot="1">
      <c r="B6" s="1010"/>
      <c r="C6" s="1011"/>
      <c r="D6" s="1012"/>
      <c r="E6" s="1011"/>
      <c r="F6" s="1011"/>
      <c r="G6" s="1013"/>
      <c r="H6" s="24"/>
    </row>
    <row r="7" spans="2:8" s="9" customFormat="1" ht="16.5" customHeight="1" thickBot="1">
      <c r="B7" s="2386" t="s">
        <v>276</v>
      </c>
      <c r="C7" s="2387"/>
      <c r="D7" s="2387"/>
      <c r="E7" s="2387"/>
      <c r="F7" s="2388"/>
      <c r="G7" s="358" t="s">
        <v>275</v>
      </c>
      <c r="H7" s="24"/>
    </row>
    <row r="8" spans="2:8" s="9" customFormat="1" ht="16.5" customHeight="1">
      <c r="B8" s="2389"/>
      <c r="C8" s="2390"/>
      <c r="D8" s="2390"/>
      <c r="E8" s="2390"/>
      <c r="F8" s="2391"/>
      <c r="G8" s="271"/>
      <c r="H8" s="24"/>
    </row>
    <row r="9" spans="2:8" s="9" customFormat="1" ht="16.5" customHeight="1">
      <c r="B9" s="2383"/>
      <c r="C9" s="2384"/>
      <c r="D9" s="2384"/>
      <c r="E9" s="2384"/>
      <c r="F9" s="2385"/>
      <c r="G9" s="277"/>
      <c r="H9" s="24"/>
    </row>
    <row r="10" spans="2:8" s="9" customFormat="1" ht="16.5" customHeight="1">
      <c r="B10" s="2383"/>
      <c r="C10" s="2384"/>
      <c r="D10" s="2384"/>
      <c r="E10" s="2384"/>
      <c r="F10" s="2385"/>
      <c r="G10" s="277"/>
      <c r="H10" s="24"/>
    </row>
    <row r="11" spans="2:8" s="9" customFormat="1" ht="16.5" customHeight="1">
      <c r="B11" s="2383"/>
      <c r="C11" s="2384"/>
      <c r="D11" s="2384"/>
      <c r="E11" s="2384"/>
      <c r="F11" s="2385"/>
      <c r="G11" s="277"/>
      <c r="H11" s="24"/>
    </row>
    <row r="12" spans="2:8" s="9" customFormat="1" ht="16.5" customHeight="1">
      <c r="B12" s="2383"/>
      <c r="C12" s="2384"/>
      <c r="D12" s="2384"/>
      <c r="E12" s="2384"/>
      <c r="F12" s="2385"/>
      <c r="G12" s="277"/>
      <c r="H12" s="24"/>
    </row>
    <row r="13" spans="2:8" s="9" customFormat="1" ht="16.5" customHeight="1">
      <c r="B13" s="2383"/>
      <c r="C13" s="2384"/>
      <c r="D13" s="2384"/>
      <c r="E13" s="2384"/>
      <c r="F13" s="2385"/>
      <c r="G13" s="277"/>
      <c r="H13" s="24"/>
    </row>
    <row r="14" spans="2:8" s="9" customFormat="1" ht="16.5" customHeight="1">
      <c r="B14" s="2383"/>
      <c r="C14" s="2384"/>
      <c r="D14" s="2384"/>
      <c r="E14" s="2384"/>
      <c r="F14" s="2385"/>
      <c r="G14" s="277"/>
      <c r="H14" s="24"/>
    </row>
    <row r="15" spans="2:8" s="9" customFormat="1" ht="16.5" customHeight="1">
      <c r="B15" s="2383"/>
      <c r="C15" s="2384"/>
      <c r="D15" s="2384"/>
      <c r="E15" s="2384"/>
      <c r="F15" s="2385"/>
      <c r="G15" s="277"/>
      <c r="H15" s="24"/>
    </row>
    <row r="16" spans="2:8" s="9" customFormat="1" ht="16.5" customHeight="1">
      <c r="B16" s="2383"/>
      <c r="C16" s="2384"/>
      <c r="D16" s="2384"/>
      <c r="E16" s="2384"/>
      <c r="F16" s="2385"/>
      <c r="G16" s="277"/>
      <c r="H16" s="24"/>
    </row>
    <row r="17" spans="2:8" s="9" customFormat="1" ht="16.5" customHeight="1">
      <c r="B17" s="2383"/>
      <c r="C17" s="2384"/>
      <c r="D17" s="2384"/>
      <c r="E17" s="2384"/>
      <c r="F17" s="2385"/>
      <c r="G17" s="277"/>
      <c r="H17" s="24"/>
    </row>
    <row r="18" spans="2:8" s="9" customFormat="1" ht="16.5" customHeight="1">
      <c r="B18" s="2383"/>
      <c r="C18" s="2384"/>
      <c r="D18" s="2384"/>
      <c r="E18" s="2384"/>
      <c r="F18" s="2385"/>
      <c r="G18" s="277"/>
      <c r="H18" s="24"/>
    </row>
    <row r="19" spans="2:8" s="9" customFormat="1" ht="16.5" customHeight="1">
      <c r="B19" s="2383"/>
      <c r="C19" s="2384"/>
      <c r="D19" s="2384"/>
      <c r="E19" s="2384"/>
      <c r="F19" s="2385"/>
      <c r="G19" s="277"/>
      <c r="H19" s="24"/>
    </row>
    <row r="20" spans="2:8" s="9" customFormat="1" ht="16.5" customHeight="1">
      <c r="B20" s="2383"/>
      <c r="C20" s="2384"/>
      <c r="D20" s="2384"/>
      <c r="E20" s="2384"/>
      <c r="F20" s="2385"/>
      <c r="G20" s="277"/>
      <c r="H20" s="24"/>
    </row>
    <row r="21" spans="2:8" s="9" customFormat="1" ht="16.5" customHeight="1">
      <c r="B21" s="2383"/>
      <c r="C21" s="2384"/>
      <c r="D21" s="2384"/>
      <c r="E21" s="2384"/>
      <c r="F21" s="2385"/>
      <c r="G21" s="277"/>
      <c r="H21" s="24"/>
    </row>
    <row r="22" spans="2:8" s="9" customFormat="1" ht="16.5" customHeight="1">
      <c r="B22" s="2383"/>
      <c r="C22" s="2384"/>
      <c r="D22" s="2384"/>
      <c r="E22" s="2384"/>
      <c r="F22" s="2385"/>
      <c r="G22" s="277"/>
      <c r="H22" s="24"/>
    </row>
    <row r="23" spans="2:8" s="9" customFormat="1" ht="16.5" customHeight="1">
      <c r="B23" s="2383"/>
      <c r="C23" s="2384"/>
      <c r="D23" s="2384"/>
      <c r="E23" s="2384"/>
      <c r="F23" s="2385"/>
      <c r="G23" s="277"/>
      <c r="H23" s="24"/>
    </row>
    <row r="24" spans="2:8" s="9" customFormat="1" ht="16.5" customHeight="1">
      <c r="B24" s="2383"/>
      <c r="C24" s="2384"/>
      <c r="D24" s="2384"/>
      <c r="E24" s="2384"/>
      <c r="F24" s="2385"/>
      <c r="G24" s="277"/>
      <c r="H24" s="24"/>
    </row>
    <row r="25" spans="2:8" s="9" customFormat="1" ht="16.5" customHeight="1">
      <c r="B25" s="2383"/>
      <c r="C25" s="2384"/>
      <c r="D25" s="2384"/>
      <c r="E25" s="2384"/>
      <c r="F25" s="2385"/>
      <c r="G25" s="277"/>
      <c r="H25" s="24"/>
    </row>
    <row r="26" spans="2:8" s="9" customFormat="1" ht="16.5" customHeight="1">
      <c r="B26" s="2383"/>
      <c r="C26" s="2384"/>
      <c r="D26" s="2384"/>
      <c r="E26" s="2384"/>
      <c r="F26" s="2385"/>
      <c r="G26" s="277"/>
      <c r="H26" s="24"/>
    </row>
    <row r="27" spans="2:8" s="9" customFormat="1" ht="16.5" customHeight="1">
      <c r="B27" s="2383"/>
      <c r="C27" s="2384"/>
      <c r="D27" s="2384"/>
      <c r="E27" s="2384"/>
      <c r="F27" s="2385"/>
      <c r="G27" s="277"/>
      <c r="H27" s="24"/>
    </row>
    <row r="28" spans="2:8" s="9" customFormat="1" ht="16.5" customHeight="1">
      <c r="B28" s="2383"/>
      <c r="C28" s="2384"/>
      <c r="D28" s="2384"/>
      <c r="E28" s="2384"/>
      <c r="F28" s="2385"/>
      <c r="G28" s="277"/>
      <c r="H28" s="24"/>
    </row>
    <row r="29" spans="2:8" s="9" customFormat="1" ht="16.5" customHeight="1">
      <c r="B29" s="2383"/>
      <c r="C29" s="2384"/>
      <c r="D29" s="2384"/>
      <c r="E29" s="2384"/>
      <c r="F29" s="2385"/>
      <c r="G29" s="277"/>
      <c r="H29" s="88"/>
    </row>
    <row r="30" spans="2:8" s="9" customFormat="1" ht="16.5" customHeight="1">
      <c r="B30" s="2383"/>
      <c r="C30" s="2384"/>
      <c r="D30" s="2384"/>
      <c r="E30" s="2384"/>
      <c r="F30" s="2385"/>
      <c r="G30" s="277"/>
    </row>
    <row r="31" spans="2:8" s="9" customFormat="1" ht="16.5" customHeight="1">
      <c r="B31" s="2383"/>
      <c r="C31" s="2384"/>
      <c r="D31" s="2384"/>
      <c r="E31" s="2384"/>
      <c r="F31" s="2385"/>
      <c r="G31" s="277"/>
    </row>
    <row r="32" spans="2:8" s="9" customFormat="1" ht="16.5" customHeight="1">
      <c r="B32" s="2383"/>
      <c r="C32" s="2384"/>
      <c r="D32" s="2384"/>
      <c r="E32" s="2384"/>
      <c r="F32" s="2385"/>
      <c r="G32" s="277"/>
    </row>
    <row r="33" spans="2:7" s="9" customFormat="1" ht="16.5" customHeight="1">
      <c r="B33" s="2383"/>
      <c r="C33" s="2384"/>
      <c r="D33" s="2384"/>
      <c r="E33" s="2384"/>
      <c r="F33" s="2385"/>
      <c r="G33" s="277"/>
    </row>
    <row r="34" spans="2:7" s="9" customFormat="1" ht="16.5" customHeight="1">
      <c r="B34" s="2383"/>
      <c r="C34" s="2384"/>
      <c r="D34" s="2384"/>
      <c r="E34" s="2384"/>
      <c r="F34" s="2385"/>
      <c r="G34" s="277"/>
    </row>
    <row r="35" spans="2:7" s="9" customFormat="1" ht="16.5" customHeight="1">
      <c r="B35" s="2383"/>
      <c r="C35" s="2384"/>
      <c r="D35" s="2384"/>
      <c r="E35" s="2384"/>
      <c r="F35" s="2385"/>
      <c r="G35" s="277"/>
    </row>
    <row r="36" spans="2:7" s="9" customFormat="1" ht="16.5" customHeight="1">
      <c r="B36" s="2383"/>
      <c r="C36" s="2384"/>
      <c r="D36" s="2384"/>
      <c r="E36" s="2384"/>
      <c r="F36" s="2385"/>
      <c r="G36" s="277"/>
    </row>
    <row r="37" spans="2:7" s="9" customFormat="1" ht="16.5" customHeight="1">
      <c r="B37" s="2383"/>
      <c r="C37" s="2384"/>
      <c r="D37" s="2384"/>
      <c r="E37" s="2384"/>
      <c r="F37" s="2385"/>
      <c r="G37" s="277"/>
    </row>
    <row r="38" spans="2:7" s="9" customFormat="1" ht="16.5" customHeight="1">
      <c r="B38" s="2383"/>
      <c r="C38" s="2384"/>
      <c r="D38" s="2384"/>
      <c r="E38" s="2384"/>
      <c r="F38" s="2385"/>
      <c r="G38" s="277"/>
    </row>
    <row r="39" spans="2:7" s="9" customFormat="1" ht="16.5" customHeight="1">
      <c r="B39" s="2383"/>
      <c r="C39" s="2384"/>
      <c r="D39" s="2384"/>
      <c r="E39" s="2384"/>
      <c r="F39" s="2385"/>
      <c r="G39" s="277"/>
    </row>
    <row r="40" spans="2:7" s="9" customFormat="1" ht="16.5" customHeight="1">
      <c r="B40" s="2383"/>
      <c r="C40" s="2384"/>
      <c r="D40" s="2384"/>
      <c r="E40" s="2384"/>
      <c r="F40" s="2385"/>
      <c r="G40" s="277"/>
    </row>
    <row r="41" spans="2:7" s="9" customFormat="1" ht="16.5" customHeight="1">
      <c r="B41" s="2383"/>
      <c r="C41" s="2384"/>
      <c r="D41" s="2384"/>
      <c r="E41" s="2384"/>
      <c r="F41" s="2385"/>
      <c r="G41" s="277"/>
    </row>
    <row r="42" spans="2:7" s="9" customFormat="1" ht="16.5" customHeight="1">
      <c r="B42" s="2383"/>
      <c r="C42" s="2384"/>
      <c r="D42" s="2384"/>
      <c r="E42" s="2384"/>
      <c r="F42" s="2385"/>
      <c r="G42" s="277"/>
    </row>
    <row r="43" spans="2:7" ht="16.5" customHeight="1" thickBot="1">
      <c r="B43" s="293"/>
      <c r="C43" s="294"/>
      <c r="D43" s="294"/>
      <c r="E43" s="295"/>
      <c r="F43" s="359"/>
      <c r="G43" s="296"/>
    </row>
    <row r="44" spans="2:7" ht="16.5" customHeight="1" thickTop="1"/>
  </sheetData>
  <mergeCells count="40">
    <mergeCell ref="B9:F9"/>
    <mergeCell ref="B2:G3"/>
    <mergeCell ref="B5:G5"/>
    <mergeCell ref="B4:G4"/>
    <mergeCell ref="B7:F7"/>
    <mergeCell ref="B8:F8"/>
    <mergeCell ref="B21:F21"/>
    <mergeCell ref="B10:F10"/>
    <mergeCell ref="B11:F11"/>
    <mergeCell ref="B12:F12"/>
    <mergeCell ref="B13:F13"/>
    <mergeCell ref="B14:F14"/>
    <mergeCell ref="B15:F15"/>
    <mergeCell ref="B16:F16"/>
    <mergeCell ref="B17:F17"/>
    <mergeCell ref="B18:F18"/>
    <mergeCell ref="B19:F19"/>
    <mergeCell ref="B20:F20"/>
    <mergeCell ref="B32:F32"/>
    <mergeCell ref="B33:F33"/>
    <mergeCell ref="C1:D1"/>
    <mergeCell ref="B40:F40"/>
    <mergeCell ref="B34:F34"/>
    <mergeCell ref="B35:F35"/>
    <mergeCell ref="B28:F28"/>
    <mergeCell ref="B29:F29"/>
    <mergeCell ref="B30:F30"/>
    <mergeCell ref="B31:F31"/>
    <mergeCell ref="B22:F22"/>
    <mergeCell ref="B23:F23"/>
    <mergeCell ref="B24:F24"/>
    <mergeCell ref="B25:F25"/>
    <mergeCell ref="B26:F26"/>
    <mergeCell ref="B27:F27"/>
    <mergeCell ref="B41:F41"/>
    <mergeCell ref="B42:F42"/>
    <mergeCell ref="B36:F36"/>
    <mergeCell ref="B37:F37"/>
    <mergeCell ref="B38:F38"/>
    <mergeCell ref="B39:F39"/>
  </mergeCells>
  <phoneticPr fontId="0" type="noConversion"/>
  <printOptions horizontalCentered="1" verticalCentered="1"/>
  <pageMargins left="0.25" right="0.25" top="0.25" bottom="0.3" header="0" footer="0.25"/>
  <pageSetup scale="78" orientation="portrait" r:id="rId1"/>
  <headerFooter alignWithMargins="0">
    <oddFooter>&amp;C&amp;"Times New Roman,Regular"F-24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H44"/>
  <sheetViews>
    <sheetView showGridLines="0" showOutlineSymbols="0" zoomScale="87" zoomScaleNormal="87" workbookViewId="0">
      <selection activeCell="G21" sqref="G21"/>
    </sheetView>
  </sheetViews>
  <sheetFormatPr defaultColWidth="9.6640625" defaultRowHeight="16.5" customHeight="1"/>
  <cols>
    <col min="1" max="1" width="4.21875" style="2" customWidth="1"/>
    <col min="2" max="2" width="9.6640625" style="2" customWidth="1"/>
    <col min="3" max="3" width="8.21875" style="2" customWidth="1"/>
    <col min="4" max="4" width="43.88671875" style="2" bestFit="1" customWidth="1"/>
    <col min="5" max="5" width="6.77734375" style="63" customWidth="1"/>
    <col min="6"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F1" s="189" t="s">
        <v>959</v>
      </c>
      <c r="G1" s="547">
        <f>+'E-2'!$F$1</f>
        <v>43100</v>
      </c>
    </row>
    <row r="2" spans="2:8" ht="21.75" customHeight="1" thickTop="1">
      <c r="B2" s="2369" t="s">
        <v>1163</v>
      </c>
      <c r="C2" s="2370"/>
      <c r="D2" s="2370"/>
      <c r="E2" s="2370"/>
      <c r="F2" s="2370"/>
      <c r="G2" s="2371"/>
      <c r="H2" s="28"/>
    </row>
    <row r="3" spans="2:8" ht="24" customHeight="1" thickBot="1">
      <c r="B3" s="2372"/>
      <c r="C3" s="2373"/>
      <c r="D3" s="2373"/>
      <c r="E3" s="2373"/>
      <c r="F3" s="2373"/>
      <c r="G3" s="2374"/>
      <c r="H3" s="28"/>
    </row>
    <row r="4" spans="2:8" ht="68.25" customHeight="1" thickTop="1" thickBot="1">
      <c r="B4" s="2392" t="s">
        <v>1164</v>
      </c>
      <c r="C4" s="2393"/>
      <c r="D4" s="2393"/>
      <c r="E4" s="2393"/>
      <c r="F4" s="2393"/>
      <c r="G4" s="2394"/>
      <c r="H4" s="28"/>
    </row>
    <row r="5" spans="2:8" ht="15" customHeight="1" thickTop="1" thickBot="1">
      <c r="B5" s="2392"/>
      <c r="C5" s="2393"/>
      <c r="D5" s="2393"/>
      <c r="E5" s="2393"/>
      <c r="F5" s="2393"/>
      <c r="G5" s="2394"/>
      <c r="H5" s="28"/>
    </row>
    <row r="6" spans="2:8" s="9" customFormat="1" ht="16.5" customHeight="1" thickTop="1" thickBot="1">
      <c r="B6" s="1010"/>
      <c r="C6" s="1011"/>
      <c r="D6" s="1012"/>
      <c r="E6" s="1011"/>
      <c r="F6" s="1011"/>
      <c r="G6" s="1013"/>
      <c r="H6" s="24"/>
    </row>
    <row r="7" spans="2:8" s="9" customFormat="1" ht="16.5" customHeight="1" thickBot="1">
      <c r="B7" s="2401" t="s">
        <v>1165</v>
      </c>
      <c r="C7" s="2402"/>
      <c r="D7" s="2402"/>
      <c r="E7" s="2402"/>
      <c r="F7" s="2403"/>
      <c r="G7" s="358"/>
      <c r="H7" s="24"/>
    </row>
    <row r="8" spans="2:8" s="9" customFormat="1" ht="16.5" customHeight="1">
      <c r="B8" s="2404" t="s">
        <v>1234</v>
      </c>
      <c r="C8" s="2405"/>
      <c r="D8" s="2405"/>
      <c r="E8" s="2405"/>
      <c r="F8" s="2406"/>
      <c r="G8" s="271"/>
      <c r="H8" s="24"/>
    </row>
    <row r="9" spans="2:8" s="9" customFormat="1" ht="16.5" customHeight="1">
      <c r="B9" s="2407"/>
      <c r="C9" s="2408"/>
      <c r="D9" s="2408"/>
      <c r="E9" s="2408"/>
      <c r="F9" s="2409"/>
      <c r="G9" s="277"/>
      <c r="H9" s="24"/>
    </row>
    <row r="10" spans="2:8" s="9" customFormat="1" ht="16.5" customHeight="1">
      <c r="B10" s="2407"/>
      <c r="C10" s="2408"/>
      <c r="D10" s="2408"/>
      <c r="E10" s="2408"/>
      <c r="F10" s="2409"/>
      <c r="G10" s="277"/>
      <c r="H10" s="24"/>
    </row>
    <row r="11" spans="2:8" s="9" customFormat="1" ht="16.5" customHeight="1">
      <c r="B11" s="2407"/>
      <c r="C11" s="2408"/>
      <c r="D11" s="2408"/>
      <c r="E11" s="2408"/>
      <c r="F11" s="2409"/>
      <c r="G11" s="277"/>
      <c r="H11" s="24"/>
    </row>
    <row r="12" spans="2:8" s="9" customFormat="1" ht="16.5" customHeight="1">
      <c r="B12" s="2407"/>
      <c r="C12" s="2408"/>
      <c r="D12" s="2408"/>
      <c r="E12" s="2408"/>
      <c r="F12" s="2409"/>
      <c r="G12" s="277"/>
      <c r="H12" s="24"/>
    </row>
    <row r="13" spans="2:8" s="9" customFormat="1" ht="16.5" customHeight="1">
      <c r="B13" s="2407"/>
      <c r="C13" s="2408"/>
      <c r="D13" s="2408"/>
      <c r="E13" s="2408"/>
      <c r="F13" s="2409"/>
      <c r="G13" s="277"/>
      <c r="H13" s="24"/>
    </row>
    <row r="14" spans="2:8" s="9" customFormat="1" ht="16.5" customHeight="1">
      <c r="B14" s="2407"/>
      <c r="C14" s="2408"/>
      <c r="D14" s="2408"/>
      <c r="E14" s="2408"/>
      <c r="F14" s="2409"/>
      <c r="G14" s="277"/>
      <c r="H14" s="24"/>
    </row>
    <row r="15" spans="2:8" s="9" customFormat="1" ht="16.5" customHeight="1">
      <c r="B15" s="2407"/>
      <c r="C15" s="2408"/>
      <c r="D15" s="2408"/>
      <c r="E15" s="2408"/>
      <c r="F15" s="2409"/>
      <c r="G15" s="277"/>
      <c r="H15" s="24"/>
    </row>
    <row r="16" spans="2:8" s="9" customFormat="1" ht="16.5" customHeight="1">
      <c r="B16" s="2407"/>
      <c r="C16" s="2408"/>
      <c r="D16" s="2408"/>
      <c r="E16" s="2408"/>
      <c r="F16" s="2409"/>
      <c r="G16" s="277"/>
      <c r="H16" s="24"/>
    </row>
    <row r="17" spans="2:8" s="9" customFormat="1" ht="16.5" customHeight="1">
      <c r="B17" s="2407"/>
      <c r="C17" s="2408"/>
      <c r="D17" s="2408"/>
      <c r="E17" s="2408"/>
      <c r="F17" s="2409"/>
      <c r="G17" s="277"/>
      <c r="H17" s="24"/>
    </row>
    <row r="18" spans="2:8" s="9" customFormat="1" ht="16.5" customHeight="1">
      <c r="B18" s="2407"/>
      <c r="C18" s="2408"/>
      <c r="D18" s="2408"/>
      <c r="E18" s="2408"/>
      <c r="F18" s="2409"/>
      <c r="G18" s="277"/>
      <c r="H18" s="24"/>
    </row>
    <row r="19" spans="2:8" s="9" customFormat="1" ht="16.5" customHeight="1">
      <c r="B19" s="2410"/>
      <c r="C19" s="2411"/>
      <c r="D19" s="2411"/>
      <c r="E19" s="2411"/>
      <c r="F19" s="2412"/>
      <c r="G19" s="277"/>
      <c r="H19" s="24"/>
    </row>
    <row r="20" spans="2:8" s="9" customFormat="1" ht="16.5" customHeight="1">
      <c r="B20" s="2398" t="s">
        <v>1166</v>
      </c>
      <c r="C20" s="2399"/>
      <c r="D20" s="2399"/>
      <c r="E20" s="2399"/>
      <c r="F20" s="2400"/>
      <c r="G20" s="277" t="s">
        <v>259</v>
      </c>
      <c r="H20" s="24"/>
    </row>
    <row r="21" spans="2:8" s="9" customFormat="1" ht="16.5" customHeight="1">
      <c r="B21" s="2395" t="s">
        <v>1235</v>
      </c>
      <c r="C21" s="2396"/>
      <c r="D21" s="2396"/>
      <c r="E21" s="2396"/>
      <c r="F21" s="2397"/>
      <c r="G21" s="1474">
        <v>5249.84</v>
      </c>
      <c r="H21" s="24"/>
    </row>
    <row r="22" spans="2:8" s="9" customFormat="1" ht="16.5" customHeight="1">
      <c r="B22" s="2383"/>
      <c r="C22" s="2384"/>
      <c r="D22" s="2384"/>
      <c r="E22" s="2384"/>
      <c r="F22" s="2385"/>
      <c r="G22" s="277"/>
      <c r="H22" s="24"/>
    </row>
    <row r="23" spans="2:8" s="9" customFormat="1" ht="16.5" customHeight="1">
      <c r="B23" s="2383"/>
      <c r="C23" s="2384"/>
      <c r="D23" s="2384"/>
      <c r="E23" s="2384"/>
      <c r="F23" s="2385"/>
      <c r="G23" s="277"/>
      <c r="H23" s="24"/>
    </row>
    <row r="24" spans="2:8" s="9" customFormat="1" ht="16.5" customHeight="1">
      <c r="B24" s="2383"/>
      <c r="C24" s="2384"/>
      <c r="D24" s="2384"/>
      <c r="E24" s="2384"/>
      <c r="F24" s="2385"/>
      <c r="G24" s="277"/>
      <c r="H24" s="24"/>
    </row>
    <row r="25" spans="2:8" s="9" customFormat="1" ht="16.5" customHeight="1">
      <c r="B25" s="2383"/>
      <c r="C25" s="2384"/>
      <c r="D25" s="2384"/>
      <c r="E25" s="2384"/>
      <c r="F25" s="2385"/>
      <c r="G25" s="277"/>
      <c r="H25" s="24"/>
    </row>
    <row r="26" spans="2:8" s="9" customFormat="1" ht="16.5" customHeight="1">
      <c r="B26" s="2383"/>
      <c r="C26" s="2384"/>
      <c r="D26" s="2384"/>
      <c r="E26" s="2384"/>
      <c r="F26" s="2385"/>
      <c r="G26" s="277"/>
      <c r="H26" s="24"/>
    </row>
    <row r="27" spans="2:8" s="9" customFormat="1" ht="16.5" customHeight="1">
      <c r="B27" s="2383"/>
      <c r="C27" s="2384"/>
      <c r="D27" s="2384"/>
      <c r="E27" s="2384"/>
      <c r="F27" s="2385"/>
      <c r="G27" s="277"/>
      <c r="H27" s="24"/>
    </row>
    <row r="28" spans="2:8" s="9" customFormat="1" ht="16.5" customHeight="1">
      <c r="B28" s="2383"/>
      <c r="C28" s="2384"/>
      <c r="D28" s="2384"/>
      <c r="E28" s="2384"/>
      <c r="F28" s="2385"/>
      <c r="G28" s="277"/>
      <c r="H28" s="24"/>
    </row>
    <row r="29" spans="2:8" s="9" customFormat="1" ht="16.5" customHeight="1">
      <c r="B29" s="2383"/>
      <c r="C29" s="2384"/>
      <c r="D29" s="2384"/>
      <c r="E29" s="2384"/>
      <c r="F29" s="2385"/>
      <c r="G29" s="277"/>
      <c r="H29" s="88"/>
    </row>
    <row r="30" spans="2:8" s="9" customFormat="1" ht="16.5" customHeight="1">
      <c r="B30" s="2383"/>
      <c r="C30" s="2384"/>
      <c r="D30" s="2384"/>
      <c r="E30" s="2384"/>
      <c r="F30" s="2385"/>
      <c r="G30" s="277"/>
    </row>
    <row r="31" spans="2:8" s="9" customFormat="1" ht="16.5" customHeight="1">
      <c r="B31" s="2383"/>
      <c r="C31" s="2384"/>
      <c r="D31" s="2384"/>
      <c r="E31" s="2384"/>
      <c r="F31" s="2385"/>
      <c r="G31" s="277"/>
    </row>
    <row r="32" spans="2:8" s="9" customFormat="1" ht="16.5" customHeight="1">
      <c r="B32" s="2383"/>
      <c r="C32" s="2384"/>
      <c r="D32" s="2384"/>
      <c r="E32" s="2384"/>
      <c r="F32" s="2385"/>
      <c r="G32" s="277"/>
    </row>
    <row r="33" spans="2:7" s="9" customFormat="1" ht="16.5" customHeight="1">
      <c r="B33" s="2383"/>
      <c r="C33" s="2384"/>
      <c r="D33" s="2384"/>
      <c r="E33" s="2384"/>
      <c r="F33" s="2385"/>
      <c r="G33" s="277"/>
    </row>
    <row r="34" spans="2:7" s="9" customFormat="1" ht="16.5" customHeight="1">
      <c r="B34" s="2383"/>
      <c r="C34" s="2384"/>
      <c r="D34" s="2384"/>
      <c r="E34" s="2384"/>
      <c r="F34" s="2385"/>
      <c r="G34" s="277"/>
    </row>
    <row r="35" spans="2:7" s="9" customFormat="1" ht="16.5" customHeight="1">
      <c r="B35" s="2383"/>
      <c r="C35" s="2384"/>
      <c r="D35" s="2384"/>
      <c r="E35" s="2384"/>
      <c r="F35" s="2385"/>
      <c r="G35" s="277"/>
    </row>
    <row r="36" spans="2:7" s="9" customFormat="1" ht="16.5" customHeight="1">
      <c r="B36" s="2383"/>
      <c r="C36" s="2384"/>
      <c r="D36" s="2384"/>
      <c r="E36" s="2384"/>
      <c r="F36" s="2385"/>
      <c r="G36" s="277"/>
    </row>
    <row r="37" spans="2:7" s="9" customFormat="1" ht="16.5" customHeight="1">
      <c r="B37" s="2383"/>
      <c r="C37" s="2384"/>
      <c r="D37" s="2384"/>
      <c r="E37" s="2384"/>
      <c r="F37" s="2385"/>
      <c r="G37" s="277"/>
    </row>
    <row r="38" spans="2:7" s="9" customFormat="1" ht="16.5" customHeight="1">
      <c r="B38" s="2383"/>
      <c r="C38" s="2384"/>
      <c r="D38" s="2384"/>
      <c r="E38" s="2384"/>
      <c r="F38" s="2385"/>
      <c r="G38" s="277"/>
    </row>
    <row r="39" spans="2:7" s="9" customFormat="1" ht="16.5" customHeight="1">
      <c r="B39" s="2383"/>
      <c r="C39" s="2384"/>
      <c r="D39" s="2384"/>
      <c r="E39" s="2384"/>
      <c r="F39" s="2385"/>
      <c r="G39" s="277"/>
    </row>
    <row r="40" spans="2:7" s="9" customFormat="1" ht="16.5" customHeight="1">
      <c r="B40" s="2383"/>
      <c r="C40" s="2384"/>
      <c r="D40" s="2384"/>
      <c r="E40" s="2384"/>
      <c r="F40" s="2385"/>
      <c r="G40" s="277"/>
    </row>
    <row r="41" spans="2:7" s="9" customFormat="1" ht="16.5" customHeight="1">
      <c r="B41" s="2383"/>
      <c r="C41" s="2384"/>
      <c r="D41" s="2384"/>
      <c r="E41" s="2384"/>
      <c r="F41" s="2385"/>
      <c r="G41" s="277"/>
    </row>
    <row r="42" spans="2:7" s="9" customFormat="1" ht="16.5" customHeight="1">
      <c r="B42" s="2383"/>
      <c r="C42" s="2384"/>
      <c r="D42" s="2384"/>
      <c r="E42" s="2384"/>
      <c r="F42" s="2385"/>
      <c r="G42" s="277"/>
    </row>
    <row r="43" spans="2:7" ht="16.5" customHeight="1" thickBot="1">
      <c r="B43" s="293"/>
      <c r="C43" s="294"/>
      <c r="D43" s="294"/>
      <c r="E43" s="295"/>
      <c r="F43" s="359"/>
      <c r="G43" s="296"/>
    </row>
    <row r="44" spans="2:7" ht="16.5" customHeight="1" thickTop="1"/>
  </sheetData>
  <mergeCells count="29">
    <mergeCell ref="B20:F20"/>
    <mergeCell ref="C1:D1"/>
    <mergeCell ref="B2:G3"/>
    <mergeCell ref="B4:G4"/>
    <mergeCell ref="B5:G5"/>
    <mergeCell ref="B7:F7"/>
    <mergeCell ref="B8:F19"/>
    <mergeCell ref="B32:F32"/>
    <mergeCell ref="B22:F22"/>
    <mergeCell ref="B23:F23"/>
    <mergeCell ref="B24:F24"/>
    <mergeCell ref="B25:F25"/>
    <mergeCell ref="B26:F26"/>
    <mergeCell ref="B21:F21"/>
    <mergeCell ref="B39:F39"/>
    <mergeCell ref="B40:F40"/>
    <mergeCell ref="B41:F41"/>
    <mergeCell ref="B42:F42"/>
    <mergeCell ref="B33:F33"/>
    <mergeCell ref="B34:F34"/>
    <mergeCell ref="B35:F35"/>
    <mergeCell ref="B36:F36"/>
    <mergeCell ref="B37:F37"/>
    <mergeCell ref="B38:F38"/>
    <mergeCell ref="B27:F27"/>
    <mergeCell ref="B28:F28"/>
    <mergeCell ref="B29:F29"/>
    <mergeCell ref="B30:F30"/>
    <mergeCell ref="B31:F31"/>
  </mergeCells>
  <printOptions horizontalCentered="1" verticalCentered="1"/>
  <pageMargins left="0.25" right="0.25" top="0.25" bottom="0.3" header="0" footer="0.25"/>
  <pageSetup scale="78" orientation="portrait" r:id="rId1"/>
  <headerFooter alignWithMargins="0">
    <oddFooter>&amp;C&amp;"Times New Roman,Regular"F-24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6">
    <pageSetUpPr fitToPage="1"/>
  </sheetPr>
  <dimension ref="B1:H101"/>
  <sheetViews>
    <sheetView showGridLines="0" showOutlineSymbols="0" zoomScale="87" zoomScaleNormal="87" workbookViewId="0">
      <selection activeCell="B1" sqref="B1"/>
    </sheetView>
  </sheetViews>
  <sheetFormatPr defaultColWidth="9.6640625" defaultRowHeight="12.75"/>
  <cols>
    <col min="1" max="1" width="4.21875" style="2" customWidth="1"/>
    <col min="2" max="2" width="10.44140625" style="2" customWidth="1"/>
    <col min="3" max="3" width="11.88671875" style="2" customWidth="1"/>
    <col min="4" max="4" width="25.5546875" style="2" customWidth="1"/>
    <col min="5" max="5" width="14.77734375" style="2" customWidth="1"/>
    <col min="6" max="6" width="29" style="2" customWidth="1"/>
    <col min="7" max="7" width="2.5546875" style="2" customWidth="1"/>
    <col min="8" max="16384" width="9.6640625" style="2"/>
  </cols>
  <sheetData>
    <row r="1" spans="2:8" ht="13.5" thickBot="1">
      <c r="B1" s="9" t="s">
        <v>958</v>
      </c>
      <c r="C1" s="1703" t="str">
        <f>+'E-2'!C1:D1</f>
        <v>Southwest Harbor Water &amp; Sewer District</v>
      </c>
      <c r="D1" s="1703"/>
      <c r="E1" s="9" t="s">
        <v>959</v>
      </c>
      <c r="F1" s="546">
        <f>+'E-2'!F1</f>
        <v>43100</v>
      </c>
      <c r="G1" s="504"/>
      <c r="H1" s="546"/>
    </row>
    <row r="2" spans="2:8" ht="12.95" customHeight="1" thickTop="1">
      <c r="B2" s="6"/>
      <c r="C2" s="7"/>
      <c r="D2" s="7"/>
      <c r="E2" s="7"/>
      <c r="F2" s="7"/>
      <c r="G2" s="3"/>
    </row>
    <row r="3" spans="2:8" ht="12.95" customHeight="1">
      <c r="B3" s="8"/>
      <c r="C3" s="9"/>
      <c r="D3" s="9"/>
      <c r="E3" s="9"/>
      <c r="F3" s="10"/>
      <c r="G3" s="3"/>
    </row>
    <row r="4" spans="2:8" ht="12.95" customHeight="1">
      <c r="B4" s="8"/>
      <c r="C4" s="9"/>
      <c r="D4" s="9"/>
      <c r="E4" s="9"/>
      <c r="F4" s="10"/>
      <c r="G4" s="3"/>
    </row>
    <row r="5" spans="2:8" ht="12.95" customHeight="1">
      <c r="B5" s="8"/>
      <c r="C5" s="9"/>
      <c r="D5" s="9"/>
      <c r="E5" s="9"/>
      <c r="F5" s="10"/>
      <c r="G5" s="3"/>
    </row>
    <row r="6" spans="2:8" ht="12.95" customHeight="1">
      <c r="B6" s="8"/>
      <c r="C6" s="9"/>
      <c r="D6" s="9"/>
      <c r="E6" s="9"/>
      <c r="F6" s="10"/>
      <c r="G6" s="3"/>
    </row>
    <row r="7" spans="2:8" ht="12.95" customHeight="1">
      <c r="B7" s="8"/>
      <c r="C7" s="9"/>
      <c r="D7" s="9"/>
      <c r="E7" s="9"/>
      <c r="F7" s="10"/>
      <c r="G7" s="3"/>
    </row>
    <row r="8" spans="2:8" ht="12.95" customHeight="1">
      <c r="B8" s="8"/>
      <c r="C8" s="9"/>
      <c r="D8" s="9"/>
      <c r="E8" s="9"/>
      <c r="F8" s="10"/>
      <c r="G8" s="3"/>
    </row>
    <row r="9" spans="2:8">
      <c r="B9" s="1596" t="s">
        <v>317</v>
      </c>
      <c r="C9" s="1541"/>
      <c r="D9" s="1541"/>
      <c r="E9" s="1541"/>
      <c r="F9" s="1542"/>
      <c r="G9" s="3"/>
    </row>
    <row r="10" spans="2:8" ht="21" customHeight="1">
      <c r="B10" s="1844"/>
      <c r="C10" s="1541"/>
      <c r="D10" s="1541"/>
      <c r="E10" s="1541"/>
      <c r="F10" s="1542"/>
      <c r="G10" s="3"/>
    </row>
    <row r="11" spans="2:8">
      <c r="B11" s="1596" t="s">
        <v>1019</v>
      </c>
      <c r="C11" s="1541"/>
      <c r="D11" s="1541"/>
      <c r="E11" s="1541"/>
      <c r="F11" s="1542"/>
      <c r="G11" s="3"/>
    </row>
    <row r="12" spans="2:8" ht="22.5" customHeight="1">
      <c r="B12" s="1844"/>
      <c r="C12" s="1541"/>
      <c r="D12" s="1541"/>
      <c r="E12" s="1541"/>
      <c r="F12" s="1542"/>
      <c r="G12" s="3"/>
    </row>
    <row r="13" spans="2:8" ht="12.95" customHeight="1">
      <c r="B13" s="8"/>
      <c r="C13" s="29"/>
      <c r="D13" s="29"/>
      <c r="E13" s="29"/>
      <c r="F13" s="178"/>
      <c r="G13" s="28"/>
    </row>
    <row r="14" spans="2:8" ht="12.95" customHeight="1">
      <c r="B14" s="8"/>
      <c r="C14" s="29"/>
      <c r="D14" s="29"/>
      <c r="E14" s="29"/>
      <c r="F14" s="178"/>
      <c r="G14" s="28"/>
    </row>
    <row r="15" spans="2:8" ht="12.95" customHeight="1">
      <c r="B15" s="8"/>
      <c r="C15" s="1845"/>
      <c r="D15" s="1845"/>
      <c r="E15" s="1845"/>
      <c r="F15" s="1846"/>
      <c r="G15" s="28"/>
    </row>
    <row r="16" spans="2:8">
      <c r="B16" s="8"/>
      <c r="C16" s="1845"/>
      <c r="D16" s="1845"/>
      <c r="E16" s="1845"/>
      <c r="F16" s="1846"/>
      <c r="G16" s="28"/>
    </row>
    <row r="17" spans="2:7" ht="12.95" customHeight="1">
      <c r="B17" s="8"/>
      <c r="C17" s="24"/>
      <c r="D17" s="24"/>
      <c r="E17" s="24"/>
      <c r="F17" s="178"/>
      <c r="G17" s="28"/>
    </row>
    <row r="18" spans="2:7" ht="12.95" customHeight="1">
      <c r="B18" s="8"/>
      <c r="C18" s="1845"/>
      <c r="D18" s="1845"/>
      <c r="E18" s="1845"/>
      <c r="F18" s="1846"/>
      <c r="G18" s="28"/>
    </row>
    <row r="19" spans="2:7" ht="12.95" customHeight="1">
      <c r="B19" s="8"/>
      <c r="C19" s="1845"/>
      <c r="D19" s="1845"/>
      <c r="E19" s="1845"/>
      <c r="F19" s="1846"/>
      <c r="G19" s="28"/>
    </row>
    <row r="20" spans="2:7" ht="12.95" customHeight="1">
      <c r="B20" s="8"/>
      <c r="C20" s="24"/>
      <c r="D20" s="24"/>
      <c r="E20" s="24"/>
      <c r="F20" s="178"/>
      <c r="G20" s="28"/>
    </row>
    <row r="21" spans="2:7" ht="12.95" customHeight="1">
      <c r="B21" s="8"/>
      <c r="C21" s="9"/>
      <c r="D21" s="9"/>
      <c r="E21" s="9"/>
      <c r="F21" s="10"/>
      <c r="G21" s="3"/>
    </row>
    <row r="22" spans="2:7" ht="12.95" customHeight="1">
      <c r="B22" s="8"/>
      <c r="C22" s="9"/>
      <c r="D22" s="9"/>
      <c r="E22" s="9"/>
      <c r="F22" s="10"/>
      <c r="G22" s="3"/>
    </row>
    <row r="23" spans="2:7" ht="12.95" customHeight="1">
      <c r="B23" s="8"/>
      <c r="C23" s="9"/>
      <c r="D23" s="9"/>
      <c r="E23" s="9"/>
      <c r="F23" s="10"/>
      <c r="G23" s="3"/>
    </row>
    <row r="24" spans="2:7" ht="22.5">
      <c r="B24" s="20"/>
      <c r="C24" s="12"/>
      <c r="D24" s="21"/>
      <c r="E24" s="21"/>
      <c r="F24" s="21"/>
      <c r="G24" s="3"/>
    </row>
    <row r="25" spans="2:7" ht="6" customHeight="1">
      <c r="B25" s="13"/>
      <c r="C25" s="14"/>
      <c r="D25" s="9"/>
      <c r="E25" s="9"/>
      <c r="F25" s="10"/>
      <c r="G25" s="3"/>
    </row>
    <row r="26" spans="2:7" ht="36.75">
      <c r="B26" s="11"/>
      <c r="C26" s="12"/>
      <c r="D26" s="21"/>
      <c r="E26" s="21"/>
      <c r="F26" s="21"/>
      <c r="G26" s="3"/>
    </row>
    <row r="27" spans="2:7" ht="12.95" customHeight="1">
      <c r="B27" s="13"/>
      <c r="C27" s="14"/>
      <c r="D27" s="9"/>
      <c r="E27" s="9"/>
      <c r="F27" s="10"/>
      <c r="G27" s="3"/>
    </row>
    <row r="28" spans="2:7" ht="12.95" customHeight="1">
      <c r="B28" s="13"/>
      <c r="C28" s="14"/>
      <c r="D28" s="9"/>
      <c r="E28" s="9"/>
      <c r="F28" s="10"/>
      <c r="G28" s="3"/>
    </row>
    <row r="29" spans="2:7" ht="22.5">
      <c r="B29" s="20"/>
      <c r="C29" s="12"/>
      <c r="D29" s="21"/>
      <c r="E29" s="21"/>
      <c r="F29" s="21"/>
      <c r="G29" s="3"/>
    </row>
    <row r="30" spans="2:7" ht="12.95" customHeight="1">
      <c r="B30" s="13"/>
      <c r="C30" s="14"/>
      <c r="D30" s="9"/>
      <c r="E30" s="9"/>
      <c r="F30" s="10"/>
      <c r="G30" s="3"/>
    </row>
    <row r="31" spans="2:7" ht="36.75">
      <c r="B31" s="11"/>
      <c r="C31" s="12"/>
      <c r="D31" s="21"/>
      <c r="E31" s="21"/>
      <c r="F31" s="21"/>
      <c r="G31" s="3"/>
    </row>
    <row r="32" spans="2:7" ht="12.95" customHeight="1">
      <c r="B32" s="13"/>
      <c r="C32" s="14"/>
      <c r="D32" s="9"/>
      <c r="E32" s="9"/>
      <c r="F32" s="10"/>
      <c r="G32" s="3"/>
    </row>
    <row r="33" spans="2:7" ht="22.5">
      <c r="B33" s="20"/>
      <c r="C33" s="12"/>
      <c r="D33" s="21"/>
      <c r="E33" s="21"/>
      <c r="F33" s="21"/>
      <c r="G33" s="3"/>
    </row>
    <row r="34" spans="2:7" ht="12.95" customHeight="1">
      <c r="B34" s="13"/>
      <c r="C34" s="14"/>
      <c r="D34" s="9"/>
      <c r="E34" s="9"/>
      <c r="F34" s="10"/>
      <c r="G34" s="3"/>
    </row>
    <row r="35" spans="2:7" ht="33">
      <c r="B35" s="27"/>
      <c r="C35" s="12"/>
      <c r="D35" s="21"/>
      <c r="E35" s="21"/>
      <c r="F35" s="179"/>
      <c r="G35" s="3"/>
    </row>
    <row r="36" spans="2:7" ht="12.95" customHeight="1">
      <c r="B36" s="13"/>
      <c r="C36" s="14"/>
      <c r="D36" s="9"/>
      <c r="E36" s="9"/>
      <c r="F36" s="10"/>
      <c r="G36" s="3"/>
    </row>
    <row r="37" spans="2:7" ht="12.95" customHeight="1">
      <c r="B37" s="8"/>
      <c r="C37" s="9"/>
      <c r="D37" s="9"/>
      <c r="E37" s="9"/>
      <c r="F37" s="10"/>
      <c r="G37" s="3"/>
    </row>
    <row r="38" spans="2:7" ht="9" customHeight="1">
      <c r="B38" s="8"/>
      <c r="C38" s="9"/>
      <c r="D38" s="9"/>
      <c r="E38" s="9"/>
      <c r="F38" s="10"/>
      <c r="G38" s="3"/>
    </row>
    <row r="39" spans="2:7" ht="12.95" customHeight="1">
      <c r="B39" s="8"/>
      <c r="C39" s="9"/>
      <c r="D39" s="9"/>
      <c r="E39" s="9"/>
      <c r="F39" s="10"/>
      <c r="G39" s="3"/>
    </row>
    <row r="40" spans="2:7" ht="12.95" customHeight="1">
      <c r="B40" s="8"/>
      <c r="C40" s="9"/>
      <c r="D40" s="9"/>
      <c r="E40" s="9"/>
      <c r="F40" s="10"/>
      <c r="G40" s="3"/>
    </row>
    <row r="41" spans="2:7">
      <c r="B41" s="1529"/>
      <c r="C41" s="1530"/>
      <c r="D41" s="1843"/>
      <c r="E41" s="1843"/>
      <c r="F41" s="1532"/>
      <c r="G41" s="3"/>
    </row>
    <row r="42" spans="2:7" ht="16.5" customHeight="1">
      <c r="B42" s="1529"/>
      <c r="C42" s="1530"/>
      <c r="D42" s="1843"/>
      <c r="E42" s="1843"/>
      <c r="F42" s="1532"/>
      <c r="G42" s="3"/>
    </row>
    <row r="43" spans="2:7" ht="12.95" customHeight="1">
      <c r="B43" s="8"/>
      <c r="C43" s="9"/>
      <c r="D43" s="24"/>
      <c r="E43" s="24"/>
      <c r="F43" s="25"/>
      <c r="G43" s="3"/>
    </row>
    <row r="44" spans="2:7" ht="12.95" customHeight="1">
      <c r="B44" s="8"/>
      <c r="C44" s="9"/>
      <c r="D44" s="9"/>
      <c r="E44" s="9"/>
      <c r="F44" s="10"/>
      <c r="G44" s="3"/>
    </row>
    <row r="45" spans="2:7">
      <c r="B45" s="8"/>
      <c r="C45" s="9"/>
      <c r="D45" s="9"/>
      <c r="E45" s="1843"/>
      <c r="F45" s="1532"/>
      <c r="G45" s="3"/>
    </row>
    <row r="46" spans="2:7" ht="15.75">
      <c r="B46" s="8"/>
      <c r="C46" s="9"/>
      <c r="D46" s="22"/>
      <c r="E46" s="1843"/>
      <c r="F46" s="1532"/>
      <c r="G46" s="3"/>
    </row>
    <row r="47" spans="2:7" ht="12.95" customHeight="1">
      <c r="B47" s="8"/>
      <c r="C47" s="9"/>
      <c r="D47" s="9"/>
      <c r="E47" s="1843"/>
      <c r="F47" s="1532"/>
      <c r="G47" s="3"/>
    </row>
    <row r="48" spans="2:7" ht="12.95" customHeight="1">
      <c r="B48" s="8"/>
      <c r="C48" s="9"/>
      <c r="D48" s="23"/>
      <c r="E48" s="1843"/>
      <c r="F48" s="1532"/>
      <c r="G48" s="3"/>
    </row>
    <row r="49" spans="2:7" ht="12.95" customHeight="1">
      <c r="B49" s="8"/>
      <c r="C49" s="9"/>
      <c r="D49" s="9"/>
      <c r="E49" s="9"/>
      <c r="F49" s="10"/>
      <c r="G49" s="3"/>
    </row>
    <row r="50" spans="2:7" ht="12.95" customHeight="1">
      <c r="B50" s="8"/>
      <c r="C50" s="10"/>
      <c r="D50" s="10"/>
      <c r="E50" s="10"/>
      <c r="F50" s="10"/>
      <c r="G50" s="3"/>
    </row>
    <row r="51" spans="2:7" ht="12.95" customHeight="1">
      <c r="B51" s="4"/>
      <c r="C51" s="5"/>
      <c r="D51" s="5"/>
      <c r="E51" s="5"/>
      <c r="F51" s="5"/>
      <c r="G51" s="1"/>
    </row>
    <row r="52" spans="2:7" ht="12.95" customHeight="1">
      <c r="B52" s="1"/>
      <c r="C52" s="1"/>
      <c r="D52" s="1"/>
      <c r="E52" s="1"/>
      <c r="F52" s="1"/>
    </row>
    <row r="53" spans="2:7" ht="12.95" customHeight="1"/>
    <row r="54" spans="2:7" ht="12.95" customHeight="1"/>
    <row r="55" spans="2:7" ht="12.95" customHeight="1"/>
    <row r="56" spans="2:7" ht="12.95" customHeight="1"/>
    <row r="57" spans="2:7" ht="12.95" customHeight="1"/>
    <row r="58" spans="2:7" ht="12.95" customHeight="1"/>
    <row r="59" spans="2:7" ht="12.95" customHeight="1"/>
    <row r="60" spans="2:7" ht="12.95" customHeight="1"/>
    <row r="61" spans="2:7" ht="12.95" customHeight="1"/>
    <row r="62" spans="2:7" ht="12.95" customHeight="1"/>
    <row r="63" spans="2:7" ht="12.95" customHeight="1"/>
    <row r="64" spans="2:7"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sheetData>
  <mergeCells count="9">
    <mergeCell ref="E45:F46"/>
    <mergeCell ref="E47:F48"/>
    <mergeCell ref="B41:C42"/>
    <mergeCell ref="D41:F42"/>
    <mergeCell ref="C1:D1"/>
    <mergeCell ref="B9:F10"/>
    <mergeCell ref="B11:F12"/>
    <mergeCell ref="C15:F16"/>
    <mergeCell ref="C18:F19"/>
  </mergeCells>
  <phoneticPr fontId="0" type="noConversion"/>
  <printOptions horizontalCentered="1" verticalCentered="1"/>
  <pageMargins left="0.25" right="0.25" top="0.25" bottom="0.3" header="0" footer="0.25"/>
  <pageSetup scale="93"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pageSetUpPr fitToPage="1"/>
  </sheetPr>
  <dimension ref="A1:I60"/>
  <sheetViews>
    <sheetView showGridLines="0" showOutlineSymbols="0" topLeftCell="B9" zoomScale="115" zoomScaleNormal="115" workbookViewId="0">
      <selection activeCell="H36" sqref="H36"/>
    </sheetView>
  </sheetViews>
  <sheetFormatPr defaultColWidth="9.6640625" defaultRowHeight="16.5" customHeight="1"/>
  <cols>
    <col min="1" max="1" width="4.21875" style="2" hidden="1" customWidth="1"/>
    <col min="2" max="2" width="9.6640625" style="2" customWidth="1"/>
    <col min="3" max="3" width="8.21875" style="2" customWidth="1"/>
    <col min="4" max="4" width="32.5546875" style="2" customWidth="1"/>
    <col min="5" max="7" width="16.77734375" style="63" customWidth="1"/>
    <col min="8" max="8" width="16.5546875" style="63"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F1" s="189" t="s">
        <v>959</v>
      </c>
      <c r="G1" s="189"/>
      <c r="H1" s="547">
        <f>+'E-2'!$F$1</f>
        <v>43100</v>
      </c>
    </row>
    <row r="2" spans="2:9" ht="16.5" customHeight="1" thickTop="1">
      <c r="B2" s="1969" t="s">
        <v>349</v>
      </c>
      <c r="C2" s="1970"/>
      <c r="D2" s="1970"/>
      <c r="E2" s="1970"/>
      <c r="F2" s="1970"/>
      <c r="G2" s="1970"/>
      <c r="H2" s="1971"/>
      <c r="I2" s="28"/>
    </row>
    <row r="3" spans="2:9" ht="16.5" customHeight="1" thickBot="1">
      <c r="B3" s="1823"/>
      <c r="C3" s="1697"/>
      <c r="D3" s="1697"/>
      <c r="E3" s="1697"/>
      <c r="F3" s="1697"/>
      <c r="G3" s="1697"/>
      <c r="H3" s="1698"/>
      <c r="I3" s="28"/>
    </row>
    <row r="4" spans="2:9" s="9" customFormat="1" ht="16.5" customHeight="1" thickTop="1">
      <c r="B4" s="1839" t="s">
        <v>960</v>
      </c>
      <c r="C4" s="198" t="s">
        <v>1021</v>
      </c>
      <c r="D4" s="198"/>
      <c r="E4" s="200"/>
      <c r="F4" s="198"/>
      <c r="G4" s="198"/>
      <c r="H4" s="207"/>
      <c r="I4" s="24"/>
    </row>
    <row r="5" spans="2:9" s="9" customFormat="1" ht="16.5" customHeight="1">
      <c r="B5" s="1847"/>
      <c r="C5" s="201"/>
      <c r="D5" s="201"/>
      <c r="E5" s="202" t="s">
        <v>347</v>
      </c>
      <c r="F5" s="201"/>
      <c r="G5" s="201"/>
      <c r="H5" s="208" t="s">
        <v>1023</v>
      </c>
      <c r="I5" s="24"/>
    </row>
    <row r="6" spans="2:9" s="9" customFormat="1" ht="16.5" customHeight="1">
      <c r="B6" s="1847"/>
      <c r="C6" s="201" t="s">
        <v>1025</v>
      </c>
      <c r="D6" s="201" t="s">
        <v>1026</v>
      </c>
      <c r="E6" s="202" t="s">
        <v>348</v>
      </c>
      <c r="F6" s="201" t="s">
        <v>42</v>
      </c>
      <c r="G6" s="201" t="s">
        <v>94</v>
      </c>
      <c r="H6" s="208" t="s">
        <v>348</v>
      </c>
      <c r="I6" s="24"/>
    </row>
    <row r="7" spans="2:9" s="9" customFormat="1" ht="16.5" customHeight="1" thickBot="1">
      <c r="B7" s="1840"/>
      <c r="C7" s="203" t="s">
        <v>1029</v>
      </c>
      <c r="D7" s="203" t="s">
        <v>1030</v>
      </c>
      <c r="E7" s="205" t="s">
        <v>1031</v>
      </c>
      <c r="F7" s="203" t="s">
        <v>1032</v>
      </c>
      <c r="G7" s="203" t="s">
        <v>1033</v>
      </c>
      <c r="H7" s="206" t="s">
        <v>110</v>
      </c>
      <c r="I7" s="24"/>
    </row>
    <row r="8" spans="2:9" s="9" customFormat="1" ht="16.5" customHeight="1">
      <c r="B8" s="89">
        <v>1</v>
      </c>
      <c r="C8" s="185">
        <v>301</v>
      </c>
      <c r="D8" s="282" t="s">
        <v>318</v>
      </c>
      <c r="E8" s="775">
        <v>2852</v>
      </c>
      <c r="F8" s="774">
        <v>24848.93</v>
      </c>
      <c r="G8" s="1408"/>
      <c r="H8" s="776">
        <f>+E8+F8-G8</f>
        <v>27700.93</v>
      </c>
      <c r="I8" s="24"/>
    </row>
    <row r="9" spans="2:9" s="9" customFormat="1" ht="16.5" customHeight="1">
      <c r="B9" s="89">
        <v>2</v>
      </c>
      <c r="C9" s="185">
        <v>302</v>
      </c>
      <c r="D9" s="127" t="s">
        <v>319</v>
      </c>
      <c r="E9" s="777"/>
      <c r="F9" s="472"/>
      <c r="G9" s="1062"/>
      <c r="H9" s="473"/>
      <c r="I9" s="24"/>
    </row>
    <row r="10" spans="2:9" s="9" customFormat="1" ht="16.5" customHeight="1">
      <c r="B10" s="89">
        <v>3</v>
      </c>
      <c r="C10" s="185">
        <v>303</v>
      </c>
      <c r="D10" s="127" t="s">
        <v>320</v>
      </c>
      <c r="E10" s="777">
        <v>32014</v>
      </c>
      <c r="F10" s="472"/>
      <c r="G10" s="1062"/>
      <c r="H10" s="473">
        <f>+E10+F10-G10</f>
        <v>32014</v>
      </c>
      <c r="I10" s="24"/>
    </row>
    <row r="11" spans="2:9" s="9" customFormat="1" ht="16.5" customHeight="1">
      <c r="B11" s="89">
        <v>4</v>
      </c>
      <c r="C11" s="186">
        <v>304</v>
      </c>
      <c r="D11" s="145" t="s">
        <v>321</v>
      </c>
      <c r="E11" s="778">
        <v>1531889</v>
      </c>
      <c r="F11" s="486">
        <v>7511.03</v>
      </c>
      <c r="G11" s="1061"/>
      <c r="H11" s="473">
        <f>+E11+F11-G11</f>
        <v>1539400.03</v>
      </c>
      <c r="I11" s="24"/>
    </row>
    <row r="12" spans="2:9" s="9" customFormat="1" ht="16.5" customHeight="1">
      <c r="B12" s="89">
        <v>5</v>
      </c>
      <c r="C12" s="186">
        <v>305</v>
      </c>
      <c r="D12" s="145" t="s">
        <v>322</v>
      </c>
      <c r="E12" s="778"/>
      <c r="F12" s="486"/>
      <c r="G12" s="1061"/>
      <c r="H12" s="487"/>
      <c r="I12" s="24"/>
    </row>
    <row r="13" spans="2:9" s="9" customFormat="1" ht="16.5" customHeight="1">
      <c r="B13" s="89">
        <v>6</v>
      </c>
      <c r="C13" s="186">
        <v>306</v>
      </c>
      <c r="D13" s="145" t="s">
        <v>323</v>
      </c>
      <c r="E13" s="778">
        <v>5456</v>
      </c>
      <c r="F13" s="486">
        <v>31742.73</v>
      </c>
      <c r="G13" s="1061"/>
      <c r="H13" s="473">
        <f>+E13+F13-G13</f>
        <v>37198.729999999996</v>
      </c>
      <c r="I13" s="24"/>
    </row>
    <row r="14" spans="2:9" s="9" customFormat="1" ht="16.5" customHeight="1">
      <c r="B14" s="89">
        <v>7</v>
      </c>
      <c r="C14" s="185">
        <v>307</v>
      </c>
      <c r="D14" s="127" t="s">
        <v>324</v>
      </c>
      <c r="E14" s="777"/>
      <c r="F14" s="472"/>
      <c r="G14" s="1062"/>
      <c r="H14" s="473"/>
      <c r="I14" s="24"/>
    </row>
    <row r="15" spans="2:9" s="9" customFormat="1" ht="16.5" customHeight="1">
      <c r="B15" s="89">
        <v>8</v>
      </c>
      <c r="C15" s="185">
        <v>308</v>
      </c>
      <c r="D15" s="127" t="s">
        <v>325</v>
      </c>
      <c r="E15" s="777"/>
      <c r="F15" s="472"/>
      <c r="G15" s="1062"/>
      <c r="H15" s="473"/>
      <c r="I15" s="24"/>
    </row>
    <row r="16" spans="2:9" s="9" customFormat="1" ht="16.5" customHeight="1">
      <c r="B16" s="226">
        <v>9</v>
      </c>
      <c r="C16" s="186">
        <v>309</v>
      </c>
      <c r="D16" s="145" t="s">
        <v>326</v>
      </c>
      <c r="E16" s="778"/>
      <c r="F16" s="486"/>
      <c r="G16" s="1061"/>
      <c r="H16" s="487"/>
      <c r="I16" s="29"/>
    </row>
    <row r="17" spans="2:9" s="9" customFormat="1" ht="16.5" customHeight="1">
      <c r="B17" s="89">
        <v>10</v>
      </c>
      <c r="C17" s="186">
        <v>310</v>
      </c>
      <c r="D17" s="145" t="s">
        <v>327</v>
      </c>
      <c r="E17" s="778"/>
      <c r="F17" s="486"/>
      <c r="G17" s="1061"/>
      <c r="H17" s="487"/>
      <c r="I17" s="24"/>
    </row>
    <row r="18" spans="2:9" s="9" customFormat="1" ht="16.5" customHeight="1">
      <c r="B18" s="89">
        <v>11</v>
      </c>
      <c r="C18" s="186">
        <v>311</v>
      </c>
      <c r="D18" s="145" t="s">
        <v>330</v>
      </c>
      <c r="E18" s="778">
        <v>669025</v>
      </c>
      <c r="F18" s="486">
        <v>9713.0499999999993</v>
      </c>
      <c r="G18" s="1061"/>
      <c r="H18" s="473">
        <f t="shared" ref="H18:H25" si="0">+E18+F18-G18</f>
        <v>678738.05</v>
      </c>
      <c r="I18" s="24"/>
    </row>
    <row r="19" spans="2:9" s="9" customFormat="1" ht="16.5" customHeight="1">
      <c r="B19" s="89">
        <v>12</v>
      </c>
      <c r="C19" s="186">
        <v>320</v>
      </c>
      <c r="D19" s="145" t="s">
        <v>331</v>
      </c>
      <c r="E19" s="778">
        <v>905289</v>
      </c>
      <c r="F19" s="486">
        <v>4861.6000000000004</v>
      </c>
      <c r="G19" s="1061"/>
      <c r="H19" s="473">
        <f t="shared" si="0"/>
        <v>910150.6</v>
      </c>
      <c r="I19" s="24"/>
    </row>
    <row r="20" spans="2:9" s="9" customFormat="1" ht="16.5" customHeight="1">
      <c r="B20" s="89">
        <v>13</v>
      </c>
      <c r="C20" s="186">
        <v>330</v>
      </c>
      <c r="D20" s="145" t="s">
        <v>332</v>
      </c>
      <c r="E20" s="778">
        <v>1197513</v>
      </c>
      <c r="F20" s="486"/>
      <c r="G20" s="1061"/>
      <c r="H20" s="473">
        <f t="shared" si="0"/>
        <v>1197513</v>
      </c>
      <c r="I20" s="24"/>
    </row>
    <row r="21" spans="2:9" s="9" customFormat="1" ht="16.5" customHeight="1">
      <c r="B21" s="89">
        <v>14</v>
      </c>
      <c r="C21" s="186">
        <v>331</v>
      </c>
      <c r="D21" s="145" t="s">
        <v>333</v>
      </c>
      <c r="E21" s="778">
        <v>2148487</v>
      </c>
      <c r="F21" s="486"/>
      <c r="G21" s="1061"/>
      <c r="H21" s="473">
        <f t="shared" si="0"/>
        <v>2148487</v>
      </c>
      <c r="I21" s="24"/>
    </row>
    <row r="22" spans="2:9" s="9" customFormat="1" ht="16.5" customHeight="1">
      <c r="B22" s="89">
        <v>15</v>
      </c>
      <c r="C22" s="186">
        <v>333</v>
      </c>
      <c r="D22" s="145" t="s">
        <v>334</v>
      </c>
      <c r="E22" s="778">
        <v>474456.98</v>
      </c>
      <c r="F22" s="486"/>
      <c r="G22" s="1061"/>
      <c r="H22" s="473">
        <f t="shared" si="0"/>
        <v>474456.98</v>
      </c>
      <c r="I22" s="24"/>
    </row>
    <row r="23" spans="2:9" s="9" customFormat="1" ht="16.5" customHeight="1">
      <c r="B23" s="89">
        <v>16</v>
      </c>
      <c r="C23" s="186">
        <v>334</v>
      </c>
      <c r="D23" s="145" t="s">
        <v>335</v>
      </c>
      <c r="E23" s="778">
        <v>189744</v>
      </c>
      <c r="F23" s="486">
        <v>5121.67</v>
      </c>
      <c r="G23" s="1061"/>
      <c r="H23" s="473">
        <f t="shared" si="0"/>
        <v>194865.67</v>
      </c>
      <c r="I23" s="24"/>
    </row>
    <row r="24" spans="2:9" s="9" customFormat="1" ht="16.5" customHeight="1">
      <c r="B24" s="89">
        <v>17</v>
      </c>
      <c r="C24" s="186">
        <v>335</v>
      </c>
      <c r="D24" s="145" t="s">
        <v>892</v>
      </c>
      <c r="E24" s="777">
        <v>110689</v>
      </c>
      <c r="F24" s="472"/>
      <c r="G24" s="1062"/>
      <c r="H24" s="473">
        <f t="shared" si="0"/>
        <v>110689</v>
      </c>
      <c r="I24" s="24"/>
    </row>
    <row r="25" spans="2:9" s="9" customFormat="1" ht="16.5" customHeight="1">
      <c r="B25" s="89">
        <v>18</v>
      </c>
      <c r="C25" s="186">
        <v>339</v>
      </c>
      <c r="D25" s="1435" t="s">
        <v>1236</v>
      </c>
      <c r="E25" s="778">
        <v>0</v>
      </c>
      <c r="F25" s="486">
        <v>131865.04</v>
      </c>
      <c r="G25" s="1061"/>
      <c r="H25" s="487">
        <f t="shared" si="0"/>
        <v>131865.04</v>
      </c>
      <c r="I25" s="24"/>
    </row>
    <row r="26" spans="2:9" s="9" customFormat="1" ht="16.5" customHeight="1">
      <c r="B26" s="89">
        <v>19</v>
      </c>
      <c r="C26" s="186">
        <v>340</v>
      </c>
      <c r="D26" s="145" t="s">
        <v>337</v>
      </c>
      <c r="E26" s="777">
        <v>1356</v>
      </c>
      <c r="F26" s="472">
        <v>6543.71</v>
      </c>
      <c r="G26" s="1062"/>
      <c r="H26" s="473">
        <f>+E26+F26-G26</f>
        <v>7899.71</v>
      </c>
      <c r="I26" s="24"/>
    </row>
    <row r="27" spans="2:9" s="9" customFormat="1" ht="16.5" customHeight="1">
      <c r="B27" s="89">
        <v>20</v>
      </c>
      <c r="C27" s="186">
        <v>341</v>
      </c>
      <c r="D27" s="145" t="s">
        <v>338</v>
      </c>
      <c r="E27" s="778">
        <v>74997</v>
      </c>
      <c r="F27" s="486"/>
      <c r="G27" s="1061"/>
      <c r="H27" s="473">
        <f>+E27+F27-G27</f>
        <v>74997</v>
      </c>
      <c r="I27" s="24"/>
    </row>
    <row r="28" spans="2:9" s="9" customFormat="1" ht="16.5" customHeight="1">
      <c r="B28" s="89">
        <v>21</v>
      </c>
      <c r="C28" s="186">
        <v>342</v>
      </c>
      <c r="D28" s="145" t="s">
        <v>339</v>
      </c>
      <c r="E28" s="777"/>
      <c r="F28" s="472"/>
      <c r="G28" s="1062"/>
      <c r="H28" s="473"/>
      <c r="I28" s="24"/>
    </row>
    <row r="29" spans="2:9" s="9" customFormat="1" ht="16.5" customHeight="1">
      <c r="B29" s="89">
        <v>22</v>
      </c>
      <c r="C29" s="186">
        <v>343</v>
      </c>
      <c r="D29" s="145" t="s">
        <v>340</v>
      </c>
      <c r="E29" s="778">
        <v>9740</v>
      </c>
      <c r="F29" s="486"/>
      <c r="G29" s="1061"/>
      <c r="H29" s="473">
        <f>+E29+F29-G29</f>
        <v>9740</v>
      </c>
      <c r="I29" s="24"/>
    </row>
    <row r="30" spans="2:9" s="9" customFormat="1" ht="16.5" customHeight="1">
      <c r="B30" s="89">
        <v>23</v>
      </c>
      <c r="C30" s="186">
        <v>344</v>
      </c>
      <c r="D30" s="145" t="s">
        <v>341</v>
      </c>
      <c r="E30" s="777">
        <v>21256</v>
      </c>
      <c r="F30" s="472"/>
      <c r="G30" s="1062"/>
      <c r="H30" s="473">
        <f>+E30+F30-G30</f>
        <v>21256</v>
      </c>
      <c r="I30" s="24"/>
    </row>
    <row r="31" spans="2:9" s="9" customFormat="1" ht="16.5" customHeight="1">
      <c r="B31" s="89">
        <v>24</v>
      </c>
      <c r="C31" s="185">
        <v>345</v>
      </c>
      <c r="D31" s="127" t="s">
        <v>342</v>
      </c>
      <c r="E31" s="777"/>
      <c r="F31" s="472"/>
      <c r="G31" s="1062"/>
      <c r="H31" s="473"/>
      <c r="I31" s="24"/>
    </row>
    <row r="32" spans="2:9" s="9" customFormat="1" ht="16.5" customHeight="1">
      <c r="B32" s="89">
        <v>25</v>
      </c>
      <c r="C32" s="186">
        <v>346</v>
      </c>
      <c r="D32" s="145" t="s">
        <v>343</v>
      </c>
      <c r="E32" s="777">
        <v>0</v>
      </c>
      <c r="F32" s="472">
        <v>10426.6</v>
      </c>
      <c r="G32" s="1062"/>
      <c r="H32" s="473">
        <f>+E32+F32-G32</f>
        <v>10426.6</v>
      </c>
      <c r="I32" s="24"/>
    </row>
    <row r="33" spans="2:9" s="9" customFormat="1" ht="16.5" customHeight="1">
      <c r="B33" s="89">
        <v>26</v>
      </c>
      <c r="C33" s="185">
        <v>347</v>
      </c>
      <c r="D33" s="127" t="s">
        <v>344</v>
      </c>
      <c r="E33" s="777">
        <v>17836</v>
      </c>
      <c r="F33" s="472"/>
      <c r="G33" s="1062"/>
      <c r="H33" s="473">
        <f>+E33+F33-G33</f>
        <v>17836</v>
      </c>
      <c r="I33" s="24"/>
    </row>
    <row r="34" spans="2:9" s="9" customFormat="1" ht="16.5" customHeight="1">
      <c r="B34" s="89">
        <v>27</v>
      </c>
      <c r="C34" s="183">
        <v>348</v>
      </c>
      <c r="D34" s="220" t="s">
        <v>345</v>
      </c>
      <c r="E34" s="777"/>
      <c r="F34" s="472"/>
      <c r="G34" s="1062"/>
      <c r="H34" s="473"/>
      <c r="I34" s="24"/>
    </row>
    <row r="35" spans="2:9" s="9" customFormat="1" ht="16.5" customHeight="1">
      <c r="B35" s="89">
        <v>28</v>
      </c>
      <c r="C35" s="183"/>
      <c r="D35" s="192"/>
      <c r="E35" s="1021"/>
      <c r="F35" s="470"/>
      <c r="G35" s="1409"/>
      <c r="H35" s="471"/>
      <c r="I35" s="24"/>
    </row>
    <row r="36" spans="2:9" s="9" customFormat="1" ht="16.5" customHeight="1" thickBot="1">
      <c r="B36" s="89">
        <v>29</v>
      </c>
      <c r="C36" s="185"/>
      <c r="D36" s="211" t="s">
        <v>346</v>
      </c>
      <c r="E36" s="1022">
        <f>SUM(E8:E34)</f>
        <v>7392599.9800000004</v>
      </c>
      <c r="F36" s="1023">
        <f>SUM(F8:F34)</f>
        <v>232634.36000000002</v>
      </c>
      <c r="G36" s="1024">
        <f>SUM(G8:G34)</f>
        <v>0</v>
      </c>
      <c r="H36" s="1024">
        <f>SUM(H8:H34)</f>
        <v>7625234.3399999999</v>
      </c>
      <c r="I36" s="24"/>
    </row>
    <row r="37" spans="2:9" s="9" customFormat="1" ht="16.5" customHeight="1" thickTop="1" thickBot="1">
      <c r="B37" s="135"/>
      <c r="C37" s="184"/>
      <c r="D37" s="361"/>
      <c r="E37" s="147"/>
      <c r="F37" s="184"/>
      <c r="G37" s="1410"/>
      <c r="H37" s="218"/>
      <c r="I37" s="24"/>
    </row>
    <row r="38" spans="2:9" s="9" customFormat="1" ht="16.5" customHeight="1">
      <c r="B38" s="2416"/>
      <c r="C38" s="2417"/>
      <c r="D38" s="2417"/>
      <c r="E38" s="2417"/>
      <c r="F38" s="2417"/>
      <c r="G38" s="2417"/>
      <c r="H38" s="2418"/>
      <c r="I38" s="24"/>
    </row>
    <row r="39" spans="2:9" s="9" customFormat="1" ht="16.5" customHeight="1">
      <c r="B39" s="2413"/>
      <c r="C39" s="2414"/>
      <c r="D39" s="2414"/>
      <c r="E39" s="2414"/>
      <c r="F39" s="2414"/>
      <c r="G39" s="2414"/>
      <c r="H39" s="2415"/>
      <c r="I39" s="24"/>
    </row>
    <row r="40" spans="2:9" s="9" customFormat="1" ht="16.5" customHeight="1">
      <c r="B40" s="2413"/>
      <c r="C40" s="2414"/>
      <c r="D40" s="2414"/>
      <c r="E40" s="2414"/>
      <c r="F40" s="2414"/>
      <c r="G40" s="2414"/>
      <c r="H40" s="2415"/>
      <c r="I40" s="24"/>
    </row>
    <row r="41" spans="2:9" s="9" customFormat="1" ht="16.5" customHeight="1">
      <c r="B41" s="2413"/>
      <c r="C41" s="2414"/>
      <c r="D41" s="2414"/>
      <c r="E41" s="2414"/>
      <c r="F41" s="2414"/>
      <c r="G41" s="2414"/>
      <c r="H41" s="2415"/>
      <c r="I41" s="24"/>
    </row>
    <row r="42" spans="2:9" s="9" customFormat="1" ht="16.5" customHeight="1">
      <c r="B42" s="2413"/>
      <c r="C42" s="2414"/>
      <c r="D42" s="2414"/>
      <c r="E42" s="2414"/>
      <c r="F42" s="2414"/>
      <c r="G42" s="2414"/>
      <c r="H42" s="2415"/>
      <c r="I42" s="24"/>
    </row>
    <row r="43" spans="2:9" s="9" customFormat="1" ht="16.5" customHeight="1">
      <c r="B43" s="2413"/>
      <c r="C43" s="2414"/>
      <c r="D43" s="2414"/>
      <c r="E43" s="2414"/>
      <c r="F43" s="2414"/>
      <c r="G43" s="2414"/>
      <c r="H43" s="2415"/>
      <c r="I43" s="24"/>
    </row>
    <row r="44" spans="2:9" s="9" customFormat="1" ht="16.5" customHeight="1">
      <c r="B44" s="2413"/>
      <c r="C44" s="2414"/>
      <c r="D44" s="2414"/>
      <c r="E44" s="2414"/>
      <c r="F44" s="2414"/>
      <c r="G44" s="2414"/>
      <c r="H44" s="2415"/>
      <c r="I44" s="88"/>
    </row>
    <row r="45" spans="2:9" s="9" customFormat="1" ht="16.5" customHeight="1">
      <c r="B45" s="2413"/>
      <c r="C45" s="2414"/>
      <c r="D45" s="2414"/>
      <c r="E45" s="2414"/>
      <c r="F45" s="2414"/>
      <c r="G45" s="2414"/>
      <c r="H45" s="2415"/>
    </row>
    <row r="46" spans="2:9" s="9" customFormat="1" ht="16.5" customHeight="1">
      <c r="B46" s="2413"/>
      <c r="C46" s="2414"/>
      <c r="D46" s="2414"/>
      <c r="E46" s="2414"/>
      <c r="F46" s="2414"/>
      <c r="G46" s="2414"/>
      <c r="H46" s="2415"/>
    </row>
    <row r="47" spans="2:9" s="9" customFormat="1" ht="16.5" customHeight="1">
      <c r="B47" s="2413"/>
      <c r="C47" s="2414"/>
      <c r="D47" s="2414"/>
      <c r="E47" s="2414"/>
      <c r="F47" s="2414"/>
      <c r="G47" s="2414"/>
      <c r="H47" s="2415"/>
    </row>
    <row r="48" spans="2:9" s="9" customFormat="1" ht="16.5" customHeight="1">
      <c r="B48" s="2413"/>
      <c r="C48" s="2414"/>
      <c r="D48" s="2414"/>
      <c r="E48" s="2414"/>
      <c r="F48" s="2414"/>
      <c r="G48" s="2414"/>
      <c r="H48" s="2415"/>
    </row>
    <row r="49" spans="2:8" s="9" customFormat="1" ht="16.5" customHeight="1">
      <c r="B49" s="2413"/>
      <c r="C49" s="2414"/>
      <c r="D49" s="2414"/>
      <c r="E49" s="2414"/>
      <c r="F49" s="2414"/>
      <c r="G49" s="2414"/>
      <c r="H49" s="2415"/>
    </row>
    <row r="50" spans="2:8" s="9" customFormat="1" ht="16.5" customHeight="1">
      <c r="B50" s="2413"/>
      <c r="C50" s="2414"/>
      <c r="D50" s="2414"/>
      <c r="E50" s="2414"/>
      <c r="F50" s="2414"/>
      <c r="G50" s="2414"/>
      <c r="H50" s="2415"/>
    </row>
    <row r="51" spans="2:8" s="9" customFormat="1" ht="16.5" customHeight="1">
      <c r="B51" s="2413"/>
      <c r="C51" s="2414"/>
      <c r="D51" s="2414"/>
      <c r="E51" s="2414"/>
      <c r="F51" s="2414"/>
      <c r="G51" s="2414"/>
      <c r="H51" s="2415"/>
    </row>
    <row r="52" spans="2:8" s="9" customFormat="1" ht="16.5" customHeight="1">
      <c r="B52" s="2413"/>
      <c r="C52" s="2414"/>
      <c r="D52" s="2414"/>
      <c r="E52" s="2414"/>
      <c r="F52" s="2414"/>
      <c r="G52" s="2414"/>
      <c r="H52" s="2415"/>
    </row>
    <row r="53" spans="2:8" s="9" customFormat="1" ht="16.5" customHeight="1">
      <c r="B53" s="2413"/>
      <c r="C53" s="2414"/>
      <c r="D53" s="2414"/>
      <c r="E53" s="2414"/>
      <c r="F53" s="2414"/>
      <c r="G53" s="2414"/>
      <c r="H53" s="2415"/>
    </row>
    <row r="54" spans="2:8" s="9" customFormat="1" ht="16.5" customHeight="1">
      <c r="B54" s="2413"/>
      <c r="C54" s="2414"/>
      <c r="D54" s="2414"/>
      <c r="E54" s="2414"/>
      <c r="F54" s="2414"/>
      <c r="G54" s="2414"/>
      <c r="H54" s="2415"/>
    </row>
    <row r="55" spans="2:8" s="9" customFormat="1" ht="16.5" customHeight="1">
      <c r="B55" s="2413"/>
      <c r="C55" s="2414"/>
      <c r="D55" s="2414"/>
      <c r="E55" s="2414"/>
      <c r="F55" s="2414"/>
      <c r="G55" s="2414"/>
      <c r="H55" s="2415"/>
    </row>
    <row r="56" spans="2:8" s="9" customFormat="1" ht="16.5" customHeight="1">
      <c r="B56" s="123"/>
      <c r="C56" s="97"/>
      <c r="D56" s="97"/>
      <c r="E56" s="95"/>
      <c r="F56" s="95"/>
      <c r="G56" s="95"/>
      <c r="H56" s="101"/>
    </row>
    <row r="57" spans="2:8" s="9" customFormat="1" ht="16.5" customHeight="1">
      <c r="B57" s="124"/>
      <c r="C57" s="97"/>
      <c r="D57" s="97"/>
      <c r="E57" s="95"/>
      <c r="F57" s="95"/>
      <c r="G57" s="95"/>
      <c r="H57" s="101"/>
    </row>
    <row r="58" spans="2:8" s="9" customFormat="1" ht="16.5" customHeight="1">
      <c r="B58" s="124"/>
      <c r="C58" s="97"/>
      <c r="D58" s="97"/>
      <c r="E58" s="95"/>
      <c r="F58" s="95"/>
      <c r="G58" s="95"/>
      <c r="H58" s="101"/>
    </row>
    <row r="59" spans="2:8" ht="16.5" customHeight="1" thickBot="1">
      <c r="B59" s="132"/>
      <c r="C59" s="107"/>
      <c r="D59" s="107"/>
      <c r="E59" s="190"/>
      <c r="F59" s="190"/>
      <c r="G59" s="190"/>
      <c r="H59" s="210"/>
    </row>
    <row r="60" spans="2:8" ht="16.5" customHeight="1" thickTop="1"/>
  </sheetData>
  <mergeCells count="21">
    <mergeCell ref="B50:H50"/>
    <mergeCell ref="B49:H49"/>
    <mergeCell ref="B47:H47"/>
    <mergeCell ref="B48:H48"/>
    <mergeCell ref="B43:H43"/>
    <mergeCell ref="B44:H44"/>
    <mergeCell ref="B41:H41"/>
    <mergeCell ref="B42:H42"/>
    <mergeCell ref="B45:H45"/>
    <mergeCell ref="B46:H46"/>
    <mergeCell ref="C1:D1"/>
    <mergeCell ref="B39:H39"/>
    <mergeCell ref="B40:H40"/>
    <mergeCell ref="B38:H38"/>
    <mergeCell ref="B2:H3"/>
    <mergeCell ref="B4:B7"/>
    <mergeCell ref="B55:H55"/>
    <mergeCell ref="B53:H53"/>
    <mergeCell ref="B51:H51"/>
    <mergeCell ref="B52:H52"/>
    <mergeCell ref="B54:H54"/>
  </mergeCells>
  <phoneticPr fontId="0" type="noConversion"/>
  <printOptions horizontalCentered="1" verticalCentered="1"/>
  <pageMargins left="0.25" right="0.25" top="0.25" bottom="0.3" header="0" footer="0.25"/>
  <pageSetup scale="71" orientation="portrait" r:id="rId1"/>
  <headerFooter alignWithMargins="0">
    <oddFooter>&amp;C&amp;"Times New Roman,Regular"W-1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pageSetUpPr fitToPage="1"/>
  </sheetPr>
  <dimension ref="B1:H62"/>
  <sheetViews>
    <sheetView showGridLines="0" showOutlineSymbols="0" topLeftCell="A4" zoomScale="115" zoomScaleNormal="115" workbookViewId="0">
      <selection activeCell="D18" sqref="D18"/>
    </sheetView>
  </sheetViews>
  <sheetFormatPr defaultColWidth="9.6640625" defaultRowHeight="16.5" customHeight="1"/>
  <cols>
    <col min="1" max="1" width="4.21875" style="2" customWidth="1"/>
    <col min="2" max="2" width="9.6640625" style="2" customWidth="1"/>
    <col min="3" max="3" width="8.21875" style="2" customWidth="1"/>
    <col min="4" max="4" width="41.5546875" style="2" customWidth="1"/>
    <col min="5" max="5" width="12.109375" style="63" customWidth="1"/>
    <col min="6" max="6" width="15.77734375" style="63" customWidth="1"/>
    <col min="7" max="7" width="16.5546875" style="63" customWidth="1"/>
    <col min="8" max="8" width="2.5546875" style="2" customWidth="1"/>
    <col min="9" max="16384" width="9.6640625" style="2"/>
  </cols>
  <sheetData>
    <row r="1" spans="2:8" s="9" customFormat="1" ht="16.5" customHeight="1" thickBot="1">
      <c r="B1" s="9" t="s">
        <v>958</v>
      </c>
      <c r="C1" s="1703" t="str">
        <f>+'E-2'!C1:D1</f>
        <v>Southwest Harbor Water &amp; Sewer District</v>
      </c>
      <c r="D1" s="1703"/>
      <c r="E1" s="189"/>
      <c r="F1" s="189" t="s">
        <v>959</v>
      </c>
      <c r="G1" s="547">
        <f>+'E-2'!F1</f>
        <v>43100</v>
      </c>
    </row>
    <row r="2" spans="2:8" ht="16.5" customHeight="1" thickTop="1">
      <c r="B2" s="2419"/>
      <c r="C2" s="2420"/>
      <c r="D2" s="2420"/>
      <c r="E2" s="2420"/>
      <c r="F2" s="2420"/>
      <c r="G2" s="2421"/>
      <c r="H2" s="28"/>
    </row>
    <row r="3" spans="2:8" ht="16.5" customHeight="1" thickBot="1">
      <c r="B3" s="2422"/>
      <c r="C3" s="2423"/>
      <c r="D3" s="2423"/>
      <c r="E3" s="2423"/>
      <c r="F3" s="2423"/>
      <c r="G3" s="2424"/>
      <c r="H3" s="28"/>
    </row>
    <row r="4" spans="2:8" ht="16.5" customHeight="1">
      <c r="B4" s="344"/>
      <c r="C4" s="202"/>
      <c r="D4" s="202"/>
      <c r="E4" s="202"/>
      <c r="F4" s="2425"/>
      <c r="G4" s="2426"/>
      <c r="H4" s="28"/>
    </row>
    <row r="5" spans="2:8" ht="16.5" customHeight="1" thickBot="1">
      <c r="B5" s="336"/>
      <c r="C5" s="335"/>
      <c r="D5" s="335"/>
      <c r="E5" s="335"/>
      <c r="F5" s="2427"/>
      <c r="G5" s="2428"/>
      <c r="H5" s="28"/>
    </row>
    <row r="6" spans="2:8" s="9" customFormat="1" ht="16.5" customHeight="1" thickTop="1">
      <c r="B6" s="1839" t="s">
        <v>960</v>
      </c>
      <c r="C6" s="198" t="s">
        <v>1021</v>
      </c>
      <c r="D6" s="198"/>
      <c r="E6" s="200"/>
      <c r="F6" s="1025"/>
      <c r="G6" s="1026"/>
      <c r="H6" s="24"/>
    </row>
    <row r="7" spans="2:8" s="9" customFormat="1" ht="16.5" customHeight="1">
      <c r="B7" s="1847"/>
      <c r="C7" s="201"/>
      <c r="D7" s="201"/>
      <c r="E7" s="202" t="s">
        <v>1023</v>
      </c>
      <c r="F7" s="2429" t="s">
        <v>1161</v>
      </c>
      <c r="G7" s="2430" t="s">
        <v>1162</v>
      </c>
      <c r="H7" s="24"/>
    </row>
    <row r="8" spans="2:8" s="9" customFormat="1" ht="16.5" customHeight="1">
      <c r="B8" s="1847"/>
      <c r="C8" s="201" t="s">
        <v>1025</v>
      </c>
      <c r="D8" s="201" t="s">
        <v>1026</v>
      </c>
      <c r="E8" s="202" t="s">
        <v>348</v>
      </c>
      <c r="F8" s="2429"/>
      <c r="G8" s="2430"/>
      <c r="H8" s="24"/>
    </row>
    <row r="9" spans="2:8" s="9" customFormat="1" ht="16.5" customHeight="1" thickBot="1">
      <c r="B9" s="1840"/>
      <c r="C9" s="203" t="s">
        <v>1029</v>
      </c>
      <c r="D9" s="203" t="s">
        <v>1030</v>
      </c>
      <c r="E9" s="205" t="s">
        <v>1031</v>
      </c>
      <c r="F9" s="660" t="s">
        <v>1032</v>
      </c>
      <c r="G9" s="662"/>
      <c r="H9" s="24"/>
    </row>
    <row r="10" spans="2:8" s="9" customFormat="1" ht="16.5" customHeight="1">
      <c r="B10" s="89">
        <v>1</v>
      </c>
      <c r="C10" s="185">
        <v>601</v>
      </c>
      <c r="D10" s="282" t="s">
        <v>353</v>
      </c>
      <c r="E10" s="775">
        <f>135752.03-69.26</f>
        <v>135682.76999999999</v>
      </c>
      <c r="F10" s="723">
        <v>86854.52</v>
      </c>
      <c r="G10" s="837"/>
      <c r="H10" s="24"/>
    </row>
    <row r="11" spans="2:8" s="9" customFormat="1" ht="16.5" customHeight="1">
      <c r="B11" s="89">
        <v>2</v>
      </c>
      <c r="C11" s="185">
        <v>603</v>
      </c>
      <c r="D11" s="2431" t="s">
        <v>376</v>
      </c>
      <c r="E11" s="2433">
        <f>1524.52+69.26</f>
        <v>1593.78</v>
      </c>
      <c r="F11" s="2435"/>
      <c r="G11" s="2437"/>
      <c r="H11" s="24"/>
    </row>
    <row r="12" spans="2:8" s="9" customFormat="1" ht="16.5" customHeight="1">
      <c r="B12" s="89">
        <v>3</v>
      </c>
      <c r="C12" s="185"/>
      <c r="D12" s="2432"/>
      <c r="E12" s="2434"/>
      <c r="F12" s="2436"/>
      <c r="G12" s="2438"/>
      <c r="H12" s="24"/>
    </row>
    <row r="13" spans="2:8" s="9" customFormat="1" ht="16.5" customHeight="1">
      <c r="B13" s="89">
        <v>4</v>
      </c>
      <c r="C13" s="186">
        <v>604</v>
      </c>
      <c r="D13" s="145" t="s">
        <v>354</v>
      </c>
      <c r="E13" s="778">
        <v>58711.88</v>
      </c>
      <c r="F13" s="688">
        <v>78831.86</v>
      </c>
      <c r="G13" s="733"/>
      <c r="H13" s="24"/>
    </row>
    <row r="14" spans="2:8" s="9" customFormat="1" ht="16.5" customHeight="1">
      <c r="B14" s="89">
        <v>5</v>
      </c>
      <c r="C14" s="186">
        <v>610</v>
      </c>
      <c r="D14" s="145" t="s">
        <v>355</v>
      </c>
      <c r="E14" s="778"/>
      <c r="F14" s="688"/>
      <c r="G14" s="1031"/>
      <c r="H14" s="24"/>
    </row>
    <row r="15" spans="2:8" s="9" customFormat="1" ht="16.5" customHeight="1">
      <c r="B15" s="89">
        <v>6</v>
      </c>
      <c r="C15" s="186">
        <v>615</v>
      </c>
      <c r="D15" s="145" t="s">
        <v>356</v>
      </c>
      <c r="E15" s="778">
        <v>58725.69</v>
      </c>
      <c r="F15" s="688">
        <v>65818.259999999995</v>
      </c>
      <c r="G15" s="1031"/>
      <c r="H15" s="24"/>
    </row>
    <row r="16" spans="2:8" s="9" customFormat="1" ht="16.5" customHeight="1">
      <c r="B16" s="89">
        <v>7</v>
      </c>
      <c r="C16" s="185">
        <v>616</v>
      </c>
      <c r="D16" s="127" t="s">
        <v>357</v>
      </c>
      <c r="E16" s="777"/>
      <c r="F16" s="633"/>
      <c r="G16" s="1028"/>
      <c r="H16" s="24"/>
    </row>
    <row r="17" spans="2:8" s="9" customFormat="1" ht="16.5" customHeight="1">
      <c r="B17" s="89">
        <v>8</v>
      </c>
      <c r="C17" s="185">
        <v>618</v>
      </c>
      <c r="D17" s="127" t="s">
        <v>358</v>
      </c>
      <c r="E17" s="777">
        <v>12798.07</v>
      </c>
      <c r="F17" s="633">
        <v>14275.88</v>
      </c>
      <c r="G17" s="732"/>
      <c r="H17" s="24"/>
    </row>
    <row r="18" spans="2:8" s="9" customFormat="1" ht="16.5" customHeight="1">
      <c r="B18" s="226">
        <v>9</v>
      </c>
      <c r="C18" s="186">
        <v>620</v>
      </c>
      <c r="D18" s="145" t="s">
        <v>924</v>
      </c>
      <c r="E18" s="778">
        <v>63640.87</v>
      </c>
      <c r="F18" s="688">
        <v>72421.570000000007</v>
      </c>
      <c r="G18" s="733"/>
      <c r="H18" s="29"/>
    </row>
    <row r="19" spans="2:8" s="9" customFormat="1" ht="16.5" customHeight="1">
      <c r="B19" s="89">
        <v>10</v>
      </c>
      <c r="C19" s="186">
        <v>631</v>
      </c>
      <c r="D19" s="145" t="s">
        <v>411</v>
      </c>
      <c r="E19" s="778">
        <v>0</v>
      </c>
      <c r="F19" s="688">
        <v>5858.54</v>
      </c>
      <c r="G19" s="733"/>
      <c r="H19" s="24"/>
    </row>
    <row r="20" spans="2:8" s="9" customFormat="1" ht="16.5" customHeight="1">
      <c r="B20" s="89">
        <v>11</v>
      </c>
      <c r="C20" s="186">
        <v>632</v>
      </c>
      <c r="D20" s="145" t="s">
        <v>412</v>
      </c>
      <c r="E20" s="778">
        <v>14600.95</v>
      </c>
      <c r="F20" s="688">
        <v>4600</v>
      </c>
      <c r="G20" s="733"/>
      <c r="H20" s="24"/>
    </row>
    <row r="21" spans="2:8" s="9" customFormat="1" ht="16.5" customHeight="1">
      <c r="B21" s="89">
        <v>12</v>
      </c>
      <c r="C21" s="186">
        <v>633</v>
      </c>
      <c r="D21" s="145" t="s">
        <v>359</v>
      </c>
      <c r="E21" s="778">
        <v>10650.5</v>
      </c>
      <c r="F21" s="688">
        <v>6095.05</v>
      </c>
      <c r="G21" s="733"/>
      <c r="H21" s="24"/>
    </row>
    <row r="22" spans="2:8" s="9" customFormat="1" ht="16.5" customHeight="1">
      <c r="B22" s="89">
        <v>13</v>
      </c>
      <c r="C22" s="186">
        <v>634</v>
      </c>
      <c r="D22" s="145" t="s">
        <v>360</v>
      </c>
      <c r="E22" s="778">
        <v>0</v>
      </c>
      <c r="F22" s="688">
        <v>13678.17</v>
      </c>
      <c r="G22" s="733"/>
      <c r="H22" s="24"/>
    </row>
    <row r="23" spans="2:8" s="9" customFormat="1" ht="16.5" customHeight="1">
      <c r="B23" s="89">
        <v>14</v>
      </c>
      <c r="C23" s="186">
        <v>635</v>
      </c>
      <c r="D23" s="145" t="s">
        <v>361</v>
      </c>
      <c r="E23" s="778">
        <v>26138.78</v>
      </c>
      <c r="F23" s="688">
        <v>1505.67</v>
      </c>
      <c r="G23" s="733"/>
      <c r="H23" s="24"/>
    </row>
    <row r="24" spans="2:8" s="9" customFormat="1" ht="16.5" customHeight="1">
      <c r="B24" s="89">
        <v>15</v>
      </c>
      <c r="C24" s="186">
        <v>641</v>
      </c>
      <c r="D24" s="145" t="s">
        <v>362</v>
      </c>
      <c r="E24" s="778">
        <v>900</v>
      </c>
      <c r="F24" s="688"/>
      <c r="G24" s="733"/>
      <c r="H24" s="24"/>
    </row>
    <row r="25" spans="2:8" s="9" customFormat="1" ht="16.5" customHeight="1">
      <c r="B25" s="89">
        <v>16</v>
      </c>
      <c r="C25" s="186">
        <v>642</v>
      </c>
      <c r="D25" s="145" t="s">
        <v>363</v>
      </c>
      <c r="E25" s="778"/>
      <c r="F25" s="688"/>
      <c r="G25" s="733"/>
      <c r="H25" s="24"/>
    </row>
    <row r="26" spans="2:8" s="9" customFormat="1" ht="16.5" customHeight="1">
      <c r="B26" s="89">
        <v>17</v>
      </c>
      <c r="C26" s="186">
        <v>650</v>
      </c>
      <c r="D26" s="145" t="s">
        <v>364</v>
      </c>
      <c r="E26" s="777">
        <v>8197.19</v>
      </c>
      <c r="F26" s="633">
        <v>9459.5400000000009</v>
      </c>
      <c r="G26" s="732"/>
      <c r="H26" s="24"/>
    </row>
    <row r="27" spans="2:8" s="9" customFormat="1" ht="16.5" customHeight="1">
      <c r="B27" s="89">
        <v>18</v>
      </c>
      <c r="C27" s="186">
        <v>656</v>
      </c>
      <c r="D27" s="145" t="s">
        <v>365</v>
      </c>
      <c r="E27" s="778">
        <v>952</v>
      </c>
      <c r="F27" s="688">
        <v>772</v>
      </c>
      <c r="G27" s="733"/>
      <c r="H27" s="24"/>
    </row>
    <row r="28" spans="2:8" s="9" customFormat="1" ht="16.5" customHeight="1">
      <c r="B28" s="89">
        <v>19</v>
      </c>
      <c r="C28" s="186">
        <v>657</v>
      </c>
      <c r="D28" s="145" t="s">
        <v>366</v>
      </c>
      <c r="E28" s="777">
        <v>4532.5200000000004</v>
      </c>
      <c r="F28" s="633">
        <v>3912.5</v>
      </c>
      <c r="G28" s="732"/>
      <c r="H28" s="24"/>
    </row>
    <row r="29" spans="2:8" s="9" customFormat="1" ht="16.5" customHeight="1">
      <c r="B29" s="89">
        <v>20</v>
      </c>
      <c r="C29" s="186">
        <v>658</v>
      </c>
      <c r="D29" s="145" t="s">
        <v>367</v>
      </c>
      <c r="E29" s="778">
        <v>4415</v>
      </c>
      <c r="F29" s="688"/>
      <c r="G29" s="733"/>
      <c r="H29" s="24"/>
    </row>
    <row r="30" spans="2:8" s="9" customFormat="1" ht="16.5" customHeight="1">
      <c r="B30" s="89">
        <v>21</v>
      </c>
      <c r="C30" s="186">
        <v>659</v>
      </c>
      <c r="D30" s="145" t="s">
        <v>368</v>
      </c>
      <c r="E30" s="777">
        <v>1343.48</v>
      </c>
      <c r="F30" s="633">
        <v>697.5</v>
      </c>
      <c r="G30" s="732"/>
      <c r="H30" s="24"/>
    </row>
    <row r="31" spans="2:8" s="9" customFormat="1" ht="16.5" customHeight="1">
      <c r="B31" s="89">
        <v>22</v>
      </c>
      <c r="C31" s="186">
        <v>660</v>
      </c>
      <c r="D31" s="145" t="s">
        <v>369</v>
      </c>
      <c r="E31" s="778">
        <v>519.07000000000005</v>
      </c>
      <c r="F31" s="1030"/>
      <c r="G31" s="1031"/>
      <c r="H31" s="24"/>
    </row>
    <row r="32" spans="2:8" s="9" customFormat="1" ht="16.5" customHeight="1">
      <c r="B32" s="89">
        <v>23</v>
      </c>
      <c r="C32" s="186">
        <v>666</v>
      </c>
      <c r="D32" s="225" t="s">
        <v>370</v>
      </c>
      <c r="E32" s="1242"/>
      <c r="F32" s="1045"/>
      <c r="G32" s="1046"/>
      <c r="H32" s="24"/>
    </row>
    <row r="33" spans="2:8" s="9" customFormat="1" ht="16.5" customHeight="1">
      <c r="B33" s="89">
        <v>24</v>
      </c>
      <c r="C33" s="185"/>
      <c r="D33" s="211" t="s">
        <v>371</v>
      </c>
      <c r="E33" s="1243"/>
      <c r="F33" s="1047"/>
      <c r="G33" s="1244"/>
      <c r="H33" s="24"/>
    </row>
    <row r="34" spans="2:8" s="9" customFormat="1" ht="16.5" customHeight="1">
      <c r="B34" s="89">
        <v>25</v>
      </c>
      <c r="C34" s="186">
        <v>667</v>
      </c>
      <c r="D34" s="145" t="s">
        <v>372</v>
      </c>
      <c r="E34" s="777">
        <v>65</v>
      </c>
      <c r="F34" s="633"/>
      <c r="G34" s="732"/>
      <c r="H34" s="24"/>
    </row>
    <row r="35" spans="2:8" s="9" customFormat="1" ht="16.5" customHeight="1">
      <c r="B35" s="89">
        <v>26</v>
      </c>
      <c r="C35" s="185">
        <v>670</v>
      </c>
      <c r="D35" s="127" t="s">
        <v>373</v>
      </c>
      <c r="E35" s="777"/>
      <c r="F35" s="1027"/>
      <c r="G35" s="1028"/>
      <c r="H35" s="24"/>
    </row>
    <row r="36" spans="2:8" s="9" customFormat="1" ht="16.5" customHeight="1">
      <c r="B36" s="89">
        <v>27</v>
      </c>
      <c r="C36" s="183">
        <v>675</v>
      </c>
      <c r="D36" s="220" t="s">
        <v>374</v>
      </c>
      <c r="E36" s="777">
        <f>3791.88+1523.71+176.43+1.83</f>
        <v>5493.85</v>
      </c>
      <c r="F36" s="633">
        <f>12650.05+6446.52+9302.68+171+6658.09+33.17</f>
        <v>35261.509999999995</v>
      </c>
      <c r="G36" s="732"/>
      <c r="H36" s="24"/>
    </row>
    <row r="37" spans="2:8" s="9" customFormat="1" ht="16.5" customHeight="1">
      <c r="B37" s="89">
        <v>28</v>
      </c>
      <c r="C37" s="183"/>
      <c r="D37" s="192"/>
      <c r="E37" s="1019"/>
      <c r="F37" s="642"/>
      <c r="G37" s="643"/>
      <c r="H37" s="24"/>
    </row>
    <row r="38" spans="2:8" s="9" customFormat="1" ht="16.5" customHeight="1" thickBot="1">
      <c r="B38" s="89">
        <v>29</v>
      </c>
      <c r="C38" s="185"/>
      <c r="D38" s="211" t="s">
        <v>375</v>
      </c>
      <c r="E38" s="1020">
        <f>SUM(E10:E36)</f>
        <v>408961.4</v>
      </c>
      <c r="F38" s="640">
        <f>SUM(F10:F36)</f>
        <v>400042.56999999995</v>
      </c>
      <c r="G38" s="641"/>
      <c r="H38" s="24"/>
    </row>
    <row r="39" spans="2:8" s="9" customFormat="1" ht="16.5" customHeight="1" thickTop="1" thickBot="1">
      <c r="B39" s="135"/>
      <c r="C39" s="184"/>
      <c r="D39" s="361"/>
      <c r="E39" s="147"/>
      <c r="F39" s="651"/>
      <c r="G39" s="672"/>
      <c r="H39" s="24"/>
    </row>
    <row r="40" spans="2:8" s="9" customFormat="1" ht="16.5" customHeight="1">
      <c r="B40" s="2416"/>
      <c r="C40" s="2417"/>
      <c r="D40" s="2417"/>
      <c r="E40" s="2417"/>
      <c r="F40" s="2417"/>
      <c r="G40" s="2418"/>
      <c r="H40" s="24"/>
    </row>
    <row r="41" spans="2:8" s="9" customFormat="1" ht="16.5" customHeight="1">
      <c r="B41" s="2413"/>
      <c r="C41" s="2414"/>
      <c r="D41" s="2414"/>
      <c r="E41" s="2414"/>
      <c r="F41" s="2414"/>
      <c r="G41" s="2415"/>
      <c r="H41" s="24"/>
    </row>
    <row r="42" spans="2:8" s="9" customFormat="1" ht="16.5" customHeight="1">
      <c r="B42" s="2413"/>
      <c r="C42" s="2414"/>
      <c r="D42" s="2414"/>
      <c r="E42" s="2414"/>
      <c r="F42" s="2414"/>
      <c r="G42" s="2415"/>
      <c r="H42" s="24"/>
    </row>
    <row r="43" spans="2:8" s="9" customFormat="1" ht="16.5" customHeight="1">
      <c r="B43" s="2413"/>
      <c r="C43" s="2414"/>
      <c r="D43" s="2414"/>
      <c r="E43" s="2414"/>
      <c r="F43" s="2414"/>
      <c r="G43" s="2415"/>
      <c r="H43" s="24"/>
    </row>
    <row r="44" spans="2:8" s="9" customFormat="1" ht="16.5" customHeight="1">
      <c r="B44" s="2413"/>
      <c r="C44" s="2414"/>
      <c r="D44" s="2414"/>
      <c r="E44" s="2414"/>
      <c r="F44" s="2414"/>
      <c r="G44" s="2415"/>
      <c r="H44" s="24"/>
    </row>
    <row r="45" spans="2:8" s="9" customFormat="1" ht="16.5" customHeight="1">
      <c r="B45" s="2413"/>
      <c r="C45" s="2414"/>
      <c r="D45" s="2414"/>
      <c r="E45" s="2414"/>
      <c r="F45" s="2414"/>
      <c r="G45" s="2415"/>
      <c r="H45" s="24"/>
    </row>
    <row r="46" spans="2:8" s="9" customFormat="1" ht="16.5" customHeight="1">
      <c r="B46" s="2413"/>
      <c r="C46" s="2414"/>
      <c r="D46" s="2414"/>
      <c r="E46" s="2414"/>
      <c r="F46" s="2414"/>
      <c r="G46" s="2415"/>
      <c r="H46" s="88"/>
    </row>
    <row r="47" spans="2:8" s="9" customFormat="1" ht="16.5" customHeight="1">
      <c r="B47" s="2413"/>
      <c r="C47" s="2414"/>
      <c r="D47" s="2414"/>
      <c r="E47" s="2414"/>
      <c r="F47" s="2414"/>
      <c r="G47" s="2415"/>
    </row>
    <row r="48" spans="2:8" s="9" customFormat="1" ht="16.5" customHeight="1">
      <c r="B48" s="2413"/>
      <c r="C48" s="2414"/>
      <c r="D48" s="2414"/>
      <c r="E48" s="2414"/>
      <c r="F48" s="2414"/>
      <c r="G48" s="2415"/>
    </row>
    <row r="49" spans="2:7" s="9" customFormat="1" ht="16.5" customHeight="1">
      <c r="B49" s="2413"/>
      <c r="C49" s="2414"/>
      <c r="D49" s="2414"/>
      <c r="E49" s="2414"/>
      <c r="F49" s="2414"/>
      <c r="G49" s="2415"/>
    </row>
    <row r="50" spans="2:7" s="9" customFormat="1" ht="16.5" customHeight="1">
      <c r="B50" s="2413"/>
      <c r="C50" s="2414"/>
      <c r="D50" s="2414"/>
      <c r="E50" s="2414"/>
      <c r="F50" s="2414"/>
      <c r="G50" s="2415"/>
    </row>
    <row r="51" spans="2:7" s="9" customFormat="1" ht="16.5" customHeight="1">
      <c r="B51" s="2413"/>
      <c r="C51" s="2414"/>
      <c r="D51" s="2414"/>
      <c r="E51" s="2414"/>
      <c r="F51" s="2414"/>
      <c r="G51" s="2415"/>
    </row>
    <row r="52" spans="2:7" s="9" customFormat="1" ht="16.5" customHeight="1">
      <c r="B52" s="2413"/>
      <c r="C52" s="2414"/>
      <c r="D52" s="2414"/>
      <c r="E52" s="2414"/>
      <c r="F52" s="2414"/>
      <c r="G52" s="2415"/>
    </row>
    <row r="53" spans="2:7" s="9" customFormat="1" ht="16.5" customHeight="1">
      <c r="B53" s="2413"/>
      <c r="C53" s="2414"/>
      <c r="D53" s="2414"/>
      <c r="E53" s="2414"/>
      <c r="F53" s="2414"/>
      <c r="G53" s="2415"/>
    </row>
    <row r="54" spans="2:7" s="9" customFormat="1" ht="16.5" customHeight="1">
      <c r="B54" s="2413"/>
      <c r="C54" s="2414"/>
      <c r="D54" s="2414"/>
      <c r="E54" s="2414"/>
      <c r="F54" s="2414"/>
      <c r="G54" s="2415"/>
    </row>
    <row r="55" spans="2:7" s="9" customFormat="1" ht="16.5" customHeight="1">
      <c r="B55" s="2413"/>
      <c r="C55" s="2414"/>
      <c r="D55" s="2414"/>
      <c r="E55" s="2414"/>
      <c r="F55" s="2414"/>
      <c r="G55" s="2415"/>
    </row>
    <row r="56" spans="2:7" s="9" customFormat="1" ht="16.5" customHeight="1">
      <c r="B56" s="2413"/>
      <c r="C56" s="2414"/>
      <c r="D56" s="2414"/>
      <c r="E56" s="2414"/>
      <c r="F56" s="2414"/>
      <c r="G56" s="2415"/>
    </row>
    <row r="57" spans="2:7" s="9" customFormat="1" ht="16.5" customHeight="1">
      <c r="B57" s="2413"/>
      <c r="C57" s="2414"/>
      <c r="D57" s="2414"/>
      <c r="E57" s="2414"/>
      <c r="F57" s="2414"/>
      <c r="G57" s="2415"/>
    </row>
    <row r="58" spans="2:7" s="9" customFormat="1" ht="16.5" customHeight="1">
      <c r="B58" s="123"/>
      <c r="C58" s="97"/>
      <c r="D58" s="97"/>
      <c r="E58" s="95"/>
      <c r="F58" s="95"/>
      <c r="G58" s="101"/>
    </row>
    <row r="59" spans="2:7" s="9" customFormat="1" ht="16.5" customHeight="1">
      <c r="B59" s="124"/>
      <c r="C59" s="97"/>
      <c r="D59" s="97"/>
      <c r="E59" s="95"/>
      <c r="F59" s="95"/>
      <c r="G59" s="101"/>
    </row>
    <row r="60" spans="2:7" s="9" customFormat="1" ht="16.5" customHeight="1">
      <c r="B60" s="124"/>
      <c r="C60" s="97"/>
      <c r="D60" s="97"/>
      <c r="E60" s="95"/>
      <c r="F60" s="95"/>
      <c r="G60" s="101"/>
    </row>
    <row r="61" spans="2:7" ht="16.5" customHeight="1" thickBot="1">
      <c r="B61" s="132"/>
      <c r="C61" s="107"/>
      <c r="D61" s="107"/>
      <c r="E61" s="190"/>
      <c r="F61" s="190"/>
      <c r="G61" s="210"/>
    </row>
    <row r="62" spans="2:7" ht="16.5" customHeight="1" thickTop="1"/>
  </sheetData>
  <mergeCells count="28">
    <mergeCell ref="B47:G47"/>
    <mergeCell ref="B48:G48"/>
    <mergeCell ref="F7:F8"/>
    <mergeCell ref="G7:G8"/>
    <mergeCell ref="D11:D12"/>
    <mergeCell ref="E11:E12"/>
    <mergeCell ref="F11:F12"/>
    <mergeCell ref="G11:G12"/>
    <mergeCell ref="B45:G45"/>
    <mergeCell ref="B46:G46"/>
    <mergeCell ref="B43:G43"/>
    <mergeCell ref="B44:G44"/>
    <mergeCell ref="B41:G41"/>
    <mergeCell ref="B42:G42"/>
    <mergeCell ref="B52:G52"/>
    <mergeCell ref="B51:G51"/>
    <mergeCell ref="B49:G49"/>
    <mergeCell ref="B50:G50"/>
    <mergeCell ref="B57:G57"/>
    <mergeCell ref="B55:G55"/>
    <mergeCell ref="B53:G53"/>
    <mergeCell ref="B54:G54"/>
    <mergeCell ref="B56:G56"/>
    <mergeCell ref="C1:D1"/>
    <mergeCell ref="B40:G40"/>
    <mergeCell ref="B6:B9"/>
    <mergeCell ref="B2:G3"/>
    <mergeCell ref="F4:G5"/>
  </mergeCells>
  <phoneticPr fontId="0" type="noConversion"/>
  <printOptions horizontalCentered="1" verticalCentered="1"/>
  <pageMargins left="0.25" right="0.25" top="0.25" bottom="0.3" header="0" footer="0.25"/>
  <pageSetup scale="74" orientation="portrait" r:id="rId1"/>
  <headerFooter alignWithMargins="0">
    <oddFooter>&amp;C&amp;"Times New Roman,Regular"W-2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pageSetUpPr fitToPage="1"/>
  </sheetPr>
  <dimension ref="A1:I42"/>
  <sheetViews>
    <sheetView showGridLines="0" showOutlineSymbols="0" topLeftCell="A19" zoomScaleNormal="100" workbookViewId="0">
      <selection activeCell="H39" sqref="H39"/>
    </sheetView>
  </sheetViews>
  <sheetFormatPr defaultColWidth="9.44140625" defaultRowHeight="16.5" customHeight="1"/>
  <cols>
    <col min="1" max="1" width="3.109375" style="386" customWidth="1"/>
    <col min="2" max="2" width="6.6640625" style="386" customWidth="1"/>
    <col min="3" max="3" width="8.44140625" style="386" bestFit="1" customWidth="1"/>
    <col min="4" max="4" width="25.44140625" style="402" customWidth="1"/>
    <col min="5" max="8" width="25.44140625" style="386" customWidth="1"/>
    <col min="9" max="9" width="25.44140625" style="388" customWidth="1"/>
    <col min="10" max="16384" width="9.44140625" style="386"/>
  </cols>
  <sheetData>
    <row r="1" spans="1:9" s="385" customFormat="1" ht="16.5" customHeight="1" thickBot="1">
      <c r="C1" s="1703" t="str">
        <f>+'E-2'!C1:D1</f>
        <v>Southwest Harbor Water &amp; Sewer District</v>
      </c>
      <c r="D1" s="1813"/>
      <c r="E1" s="1813"/>
      <c r="H1" s="1035" t="s">
        <v>959</v>
      </c>
      <c r="I1" s="1036">
        <f>+'E-2'!$F$1</f>
        <v>43100</v>
      </c>
    </row>
    <row r="2" spans="1:9" ht="16.5" customHeight="1" thickTop="1">
      <c r="A2" s="2439" t="s">
        <v>888</v>
      </c>
      <c r="B2" s="2217" t="s">
        <v>666</v>
      </c>
      <c r="C2" s="2218"/>
      <c r="D2" s="2218"/>
      <c r="E2" s="2218"/>
      <c r="F2" s="2218"/>
      <c r="G2" s="2218"/>
      <c r="H2" s="2218"/>
      <c r="I2" s="2219"/>
    </row>
    <row r="3" spans="1:9" ht="12.75">
      <c r="A3" s="2439"/>
      <c r="B3" s="2220"/>
      <c r="C3" s="2221"/>
      <c r="D3" s="2221"/>
      <c r="E3" s="2221"/>
      <c r="F3" s="2221"/>
      <c r="G3" s="2221"/>
      <c r="H3" s="2221"/>
      <c r="I3" s="2222"/>
    </row>
    <row r="4" spans="1:9" s="419" customFormat="1" ht="27.75" customHeight="1">
      <c r="A4" s="2439"/>
      <c r="B4" s="2223" t="s">
        <v>667</v>
      </c>
      <c r="C4" s="2224"/>
      <c r="D4" s="2224"/>
      <c r="E4" s="2224"/>
      <c r="F4" s="2224"/>
      <c r="G4" s="2224"/>
      <c r="H4" s="2224"/>
      <c r="I4" s="2225"/>
    </row>
    <row r="5" spans="1:9" s="419" customFormat="1" ht="23.25" customHeight="1">
      <c r="A5" s="2439"/>
      <c r="B5" s="2223" t="s">
        <v>668</v>
      </c>
      <c r="C5" s="2224"/>
      <c r="D5" s="2224"/>
      <c r="E5" s="2224"/>
      <c r="F5" s="2224"/>
      <c r="G5" s="2224"/>
      <c r="H5" s="2224"/>
      <c r="I5" s="2225"/>
    </row>
    <row r="6" spans="1:9" s="419" customFormat="1" ht="57.75" customHeight="1">
      <c r="A6" s="2439"/>
      <c r="B6" s="2223" t="s">
        <v>675</v>
      </c>
      <c r="C6" s="2224"/>
      <c r="D6" s="2224"/>
      <c r="E6" s="2224"/>
      <c r="F6" s="2224"/>
      <c r="G6" s="2224"/>
      <c r="H6" s="2224"/>
      <c r="I6" s="2225"/>
    </row>
    <row r="7" spans="1:9" s="419" customFormat="1" ht="21" customHeight="1">
      <c r="A7" s="2439"/>
      <c r="B7" s="2223" t="s">
        <v>676</v>
      </c>
      <c r="C7" s="2224"/>
      <c r="D7" s="2224"/>
      <c r="E7" s="2224"/>
      <c r="F7" s="2224"/>
      <c r="G7" s="2224"/>
      <c r="H7" s="2224"/>
      <c r="I7" s="2225"/>
    </row>
    <row r="8" spans="1:9" ht="16.5" customHeight="1" thickBot="1">
      <c r="A8" s="2439"/>
      <c r="B8" s="348"/>
      <c r="C8" s="349"/>
      <c r="D8" s="349"/>
      <c r="E8" s="349"/>
      <c r="F8" s="349"/>
      <c r="G8" s="349"/>
      <c r="H8" s="349"/>
      <c r="I8" s="350"/>
    </row>
    <row r="9" spans="1:9" s="387" customFormat="1" ht="23.25" customHeight="1" thickTop="1" thickBot="1">
      <c r="A9" s="2439"/>
      <c r="B9" s="389"/>
      <c r="C9" s="2001" t="s">
        <v>679</v>
      </c>
      <c r="D9" s="2229" t="s">
        <v>677</v>
      </c>
      <c r="E9" s="2440" t="s">
        <v>927</v>
      </c>
      <c r="F9" s="2441"/>
      <c r="G9" s="2440" t="s">
        <v>678</v>
      </c>
      <c r="H9" s="2441"/>
      <c r="I9" s="2442" t="s">
        <v>680</v>
      </c>
    </row>
    <row r="10" spans="1:9" s="387" customFormat="1" ht="23.25" customHeight="1">
      <c r="A10" s="2439"/>
      <c r="B10" s="390" t="s">
        <v>683</v>
      </c>
      <c r="C10" s="2002"/>
      <c r="D10" s="2230"/>
      <c r="E10" s="2230" t="s">
        <v>681</v>
      </c>
      <c r="F10" s="2230" t="s">
        <v>682</v>
      </c>
      <c r="G10" s="2230" t="s">
        <v>684</v>
      </c>
      <c r="H10" s="2230" t="s">
        <v>682</v>
      </c>
      <c r="I10" s="2443"/>
    </row>
    <row r="11" spans="1:9" s="387" customFormat="1" ht="23.25" customHeight="1">
      <c r="A11" s="2439"/>
      <c r="B11" s="390" t="s">
        <v>66</v>
      </c>
      <c r="C11" s="2002"/>
      <c r="D11" s="2230"/>
      <c r="E11" s="2230"/>
      <c r="F11" s="2230"/>
      <c r="G11" s="2230"/>
      <c r="H11" s="2230"/>
      <c r="I11" s="2443"/>
    </row>
    <row r="12" spans="1:9" s="387" customFormat="1" ht="23.25" customHeight="1" thickBot="1">
      <c r="A12" s="2439"/>
      <c r="B12" s="391"/>
      <c r="C12" s="397" t="s">
        <v>1029</v>
      </c>
      <c r="D12" s="392" t="s">
        <v>1030</v>
      </c>
      <c r="E12" s="392" t="s">
        <v>1031</v>
      </c>
      <c r="F12" s="392" t="s">
        <v>1032</v>
      </c>
      <c r="G12" s="392" t="s">
        <v>1033</v>
      </c>
      <c r="H12" s="393" t="s">
        <v>110</v>
      </c>
      <c r="I12" s="394" t="s">
        <v>128</v>
      </c>
    </row>
    <row r="13" spans="1:9" s="385" customFormat="1" ht="23.25" customHeight="1">
      <c r="A13" s="2439"/>
      <c r="B13" s="398">
        <v>1</v>
      </c>
      <c r="C13" s="382"/>
      <c r="D13" s="395" t="s">
        <v>685</v>
      </c>
      <c r="E13" s="1037"/>
      <c r="F13" s="1037"/>
      <c r="G13" s="1037"/>
      <c r="H13" s="1038"/>
      <c r="I13" s="1039"/>
    </row>
    <row r="14" spans="1:9" s="385" customFormat="1" ht="23.25" customHeight="1">
      <c r="A14" s="2439"/>
      <c r="B14" s="399">
        <v>2</v>
      </c>
      <c r="C14" s="383"/>
      <c r="D14" s="396" t="s">
        <v>686</v>
      </c>
      <c r="E14" s="1040"/>
      <c r="F14" s="1040"/>
      <c r="G14" s="1040"/>
      <c r="H14" s="1041"/>
      <c r="I14" s="1042"/>
    </row>
    <row r="15" spans="1:9" s="385" customFormat="1" ht="23.25" customHeight="1">
      <c r="A15" s="2439"/>
      <c r="B15" s="399">
        <v>3</v>
      </c>
      <c r="C15" s="383">
        <v>460</v>
      </c>
      <c r="D15" s="396" t="s">
        <v>687</v>
      </c>
      <c r="E15" s="1048"/>
      <c r="F15" s="1048"/>
      <c r="G15" s="1048"/>
      <c r="H15" s="1048"/>
      <c r="I15" s="1049"/>
    </row>
    <row r="16" spans="1:9" s="385" customFormat="1" ht="23.25" customHeight="1">
      <c r="A16" s="2439"/>
      <c r="B16" s="399">
        <v>4</v>
      </c>
      <c r="C16" s="383"/>
      <c r="D16" s="1043"/>
      <c r="E16" s="1048"/>
      <c r="F16" s="1048"/>
      <c r="G16" s="1048"/>
      <c r="H16" s="1048"/>
      <c r="I16" s="1049"/>
    </row>
    <row r="17" spans="1:9" s="385" customFormat="1" ht="23.25" customHeight="1">
      <c r="A17" s="2439"/>
      <c r="B17" s="399">
        <v>5</v>
      </c>
      <c r="C17" s="383"/>
      <c r="D17" s="1043"/>
      <c r="E17" s="1048"/>
      <c r="F17" s="1048"/>
      <c r="G17" s="1048"/>
      <c r="H17" s="1050"/>
      <c r="I17" s="1051"/>
    </row>
    <row r="18" spans="1:9" s="385" customFormat="1" ht="23.25" customHeight="1">
      <c r="A18" s="2439"/>
      <c r="B18" s="399">
        <v>6</v>
      </c>
      <c r="C18" s="383"/>
      <c r="D18" s="1043"/>
      <c r="E18" s="1048"/>
      <c r="F18" s="1048"/>
      <c r="G18" s="1048"/>
      <c r="H18" s="1050"/>
      <c r="I18" s="1051"/>
    </row>
    <row r="19" spans="1:9" s="385" customFormat="1" ht="23.25" customHeight="1">
      <c r="A19" s="2439"/>
      <c r="B19" s="399">
        <v>7</v>
      </c>
      <c r="C19" s="383"/>
      <c r="D19" s="1044"/>
      <c r="E19" s="1048"/>
      <c r="F19" s="1048"/>
      <c r="G19" s="1048"/>
      <c r="H19" s="1048"/>
      <c r="I19" s="1049"/>
    </row>
    <row r="20" spans="1:9" s="385" customFormat="1" ht="23.25" customHeight="1">
      <c r="A20" s="2439"/>
      <c r="B20" s="399">
        <v>8</v>
      </c>
      <c r="C20" s="383">
        <v>460</v>
      </c>
      <c r="D20" s="396" t="s">
        <v>941</v>
      </c>
      <c r="E20" s="1052">
        <f>SUM(E15:E19)</f>
        <v>0</v>
      </c>
      <c r="F20" s="1052">
        <f>SUM(F15:F19)</f>
        <v>0</v>
      </c>
      <c r="G20" s="1052">
        <f>SUM(G15:G19)</f>
        <v>0</v>
      </c>
      <c r="H20" s="1052">
        <f>SUM(H15:H19)</f>
        <v>0</v>
      </c>
      <c r="I20" s="1053">
        <f>SUM(I15:I19)</f>
        <v>0</v>
      </c>
    </row>
    <row r="21" spans="1:9" s="385" customFormat="1" ht="23.25" customHeight="1">
      <c r="A21" s="2439"/>
      <c r="B21" s="399">
        <v>9</v>
      </c>
      <c r="C21" s="383">
        <v>461</v>
      </c>
      <c r="D21" s="396" t="s">
        <v>688</v>
      </c>
      <c r="E21" s="1048"/>
      <c r="F21" s="1048"/>
      <c r="G21" s="1048"/>
      <c r="H21" s="1048"/>
      <c r="I21" s="1049"/>
    </row>
    <row r="22" spans="1:9" s="385" customFormat="1" ht="23.25" customHeight="1">
      <c r="A22" s="2439"/>
      <c r="B22" s="399">
        <v>10</v>
      </c>
      <c r="C22" s="383">
        <v>461.1</v>
      </c>
      <c r="D22" s="396" t="s">
        <v>478</v>
      </c>
      <c r="E22" s="1048">
        <v>260710.92</v>
      </c>
      <c r="F22" s="1048">
        <f>285993.94-E22</f>
        <v>25283.01999999999</v>
      </c>
      <c r="G22" s="1048">
        <v>26806</v>
      </c>
      <c r="H22" s="1048">
        <f>46652-G22</f>
        <v>19846</v>
      </c>
      <c r="I22" s="1049"/>
    </row>
    <row r="23" spans="1:9" s="385" customFormat="1" ht="23.25" customHeight="1">
      <c r="A23" s="2439"/>
      <c r="B23" s="399">
        <v>11</v>
      </c>
      <c r="C23" s="383">
        <v>461.2</v>
      </c>
      <c r="D23" s="396" t="s">
        <v>479</v>
      </c>
      <c r="E23" s="1048">
        <v>106169.47</v>
      </c>
      <c r="F23" s="1048">
        <f>99411.82-E23</f>
        <v>-6757.6499999999942</v>
      </c>
      <c r="G23" s="1048">
        <v>32929</v>
      </c>
      <c r="H23" s="1048">
        <f>17896-G23</f>
        <v>-15033</v>
      </c>
      <c r="I23" s="1049"/>
    </row>
    <row r="24" spans="1:9" s="385" customFormat="1" ht="23.25" customHeight="1">
      <c r="A24" s="2439"/>
      <c r="B24" s="399">
        <v>12</v>
      </c>
      <c r="C24" s="383">
        <v>461.3</v>
      </c>
      <c r="D24" s="396" t="s">
        <v>480</v>
      </c>
      <c r="E24" s="1048"/>
      <c r="F24" s="1048"/>
      <c r="G24" s="1048"/>
      <c r="H24" s="1048"/>
      <c r="I24" s="1049"/>
    </row>
    <row r="25" spans="1:9" s="385" customFormat="1" ht="23.25" customHeight="1">
      <c r="A25" s="2439"/>
      <c r="B25" s="399">
        <v>13</v>
      </c>
      <c r="C25" s="383">
        <v>461.4</v>
      </c>
      <c r="D25" s="396" t="s">
        <v>689</v>
      </c>
      <c r="E25" s="1048">
        <v>104522.38</v>
      </c>
      <c r="F25" s="1048">
        <f>33998.22-E25</f>
        <v>-70524.160000000003</v>
      </c>
      <c r="G25" s="1048">
        <v>4379</v>
      </c>
      <c r="H25" s="1048">
        <f>-3874-G25</f>
        <v>-8253</v>
      </c>
      <c r="I25" s="1049"/>
    </row>
    <row r="26" spans="1:9" s="385" customFormat="1" ht="23.25" customHeight="1">
      <c r="A26" s="2439"/>
      <c r="B26" s="399">
        <v>14</v>
      </c>
      <c r="C26" s="383"/>
      <c r="D26" s="396" t="s">
        <v>941</v>
      </c>
      <c r="E26" s="1052">
        <f>SUM(E21:E25)</f>
        <v>471402.77</v>
      </c>
      <c r="F26" s="1052">
        <f>SUM(F21:F25)</f>
        <v>-51998.790000000008</v>
      </c>
      <c r="G26" s="1052">
        <f>SUM(G21:G25)</f>
        <v>64114</v>
      </c>
      <c r="H26" s="1052">
        <f>SUM(H21:H25)</f>
        <v>-3440</v>
      </c>
      <c r="I26" s="1053">
        <f>SUM(I21:I25)</f>
        <v>0</v>
      </c>
    </row>
    <row r="27" spans="1:9" s="385" customFormat="1" ht="23.25" customHeight="1">
      <c r="A27" s="2439"/>
      <c r="B27" s="399">
        <v>15</v>
      </c>
      <c r="C27" s="383">
        <v>462.1</v>
      </c>
      <c r="D27" s="396" t="s">
        <v>690</v>
      </c>
      <c r="E27" s="1048">
        <v>201025</v>
      </c>
      <c r="F27" s="1048">
        <f>201025-E27</f>
        <v>0</v>
      </c>
      <c r="G27" s="1054"/>
      <c r="H27" s="1054"/>
      <c r="I27" s="1051"/>
    </row>
    <row r="28" spans="1:9" s="385" customFormat="1" ht="23.25" customHeight="1">
      <c r="A28" s="2439"/>
      <c r="B28" s="399">
        <v>16</v>
      </c>
      <c r="C28" s="383">
        <v>462.2</v>
      </c>
      <c r="D28" s="396" t="s">
        <v>691</v>
      </c>
      <c r="E28" s="1048">
        <v>14552.24</v>
      </c>
      <c r="F28" s="1048">
        <f>22658.5-E28</f>
        <v>8106.26</v>
      </c>
      <c r="G28" s="1054"/>
      <c r="H28" s="1054"/>
      <c r="I28" s="1051"/>
    </row>
    <row r="29" spans="1:9" s="385" customFormat="1" ht="23.25" customHeight="1">
      <c r="A29" s="2439"/>
      <c r="B29" s="399">
        <v>17</v>
      </c>
      <c r="C29" s="383">
        <v>464</v>
      </c>
      <c r="D29" s="396" t="s">
        <v>692</v>
      </c>
      <c r="E29" s="1048"/>
      <c r="F29" s="1048"/>
      <c r="G29" s="1048"/>
      <c r="H29" s="1048"/>
      <c r="I29" s="1051"/>
    </row>
    <row r="30" spans="1:9" s="385" customFormat="1" ht="23.25" customHeight="1">
      <c r="A30" s="2439"/>
      <c r="B30" s="399">
        <v>18</v>
      </c>
      <c r="C30" s="383">
        <v>466</v>
      </c>
      <c r="D30" s="396" t="s">
        <v>693</v>
      </c>
      <c r="E30" s="1048"/>
      <c r="F30" s="1048"/>
      <c r="G30" s="1048"/>
      <c r="H30" s="1048"/>
      <c r="I30" s="1049"/>
    </row>
    <row r="31" spans="1:9" s="385" customFormat="1" ht="23.25" customHeight="1">
      <c r="A31" s="2439"/>
      <c r="B31" s="399">
        <v>19</v>
      </c>
      <c r="C31" s="383">
        <v>467</v>
      </c>
      <c r="D31" s="396" t="s">
        <v>694</v>
      </c>
      <c r="E31" s="1048"/>
      <c r="F31" s="1048"/>
      <c r="G31" s="1048"/>
      <c r="H31" s="1048"/>
      <c r="I31" s="1049"/>
    </row>
    <row r="32" spans="1:9" s="385" customFormat="1" ht="23.25" customHeight="1">
      <c r="A32" s="2439"/>
      <c r="B32" s="399">
        <v>20</v>
      </c>
      <c r="C32" s="383"/>
      <c r="D32" s="396" t="s">
        <v>695</v>
      </c>
      <c r="E32" s="1052">
        <f>SUM(E26:E31)+E20</f>
        <v>686980.01</v>
      </c>
      <c r="F32" s="1052">
        <f>SUM(F26:F31)+F20</f>
        <v>-43892.530000000006</v>
      </c>
      <c r="G32" s="1052">
        <f>SUM(G26:G31)+G20</f>
        <v>64114</v>
      </c>
      <c r="H32" s="1052">
        <f>SUM(H26:H31)+H20</f>
        <v>-3440</v>
      </c>
      <c r="I32" s="1052">
        <f>SUM(I26:I31)+I20</f>
        <v>0</v>
      </c>
    </row>
    <row r="33" spans="1:9" s="385" customFormat="1" ht="23.25" customHeight="1">
      <c r="A33" s="2439"/>
      <c r="B33" s="399">
        <v>21</v>
      </c>
      <c r="C33" s="383"/>
      <c r="D33" s="396" t="s">
        <v>696</v>
      </c>
      <c r="E33" s="1058"/>
      <c r="F33" s="1058"/>
      <c r="G33" s="1058"/>
      <c r="H33" s="1059"/>
      <c r="I33" s="1060"/>
    </row>
    <row r="34" spans="1:9" s="385" customFormat="1" ht="23.25" customHeight="1">
      <c r="A34" s="2439"/>
      <c r="B34" s="399">
        <v>22</v>
      </c>
      <c r="C34" s="383">
        <v>470</v>
      </c>
      <c r="D34" s="396" t="s">
        <v>697</v>
      </c>
      <c r="E34" s="1048">
        <v>1213.99</v>
      </c>
      <c r="F34" s="1048">
        <f>0-E34</f>
        <v>-1213.99</v>
      </c>
      <c r="G34" s="1048"/>
      <c r="H34" s="1048"/>
      <c r="I34" s="1051"/>
    </row>
    <row r="35" spans="1:9" s="385" customFormat="1" ht="23.25" customHeight="1">
      <c r="A35" s="2439"/>
      <c r="B35" s="399">
        <v>23</v>
      </c>
      <c r="C35" s="383">
        <v>471</v>
      </c>
      <c r="D35" s="396" t="s">
        <v>698</v>
      </c>
      <c r="E35" s="1048">
        <v>8858.23</v>
      </c>
      <c r="F35" s="1048">
        <f>0-E35</f>
        <v>-8858.23</v>
      </c>
      <c r="G35" s="1048"/>
      <c r="H35" s="1050"/>
      <c r="I35" s="1051"/>
    </row>
    <row r="36" spans="1:9" s="385" customFormat="1" ht="23.25" customHeight="1">
      <c r="A36" s="2439"/>
      <c r="B36" s="399">
        <v>24</v>
      </c>
      <c r="C36" s="383">
        <v>472</v>
      </c>
      <c r="D36" s="396" t="s">
        <v>699</v>
      </c>
      <c r="E36" s="1048"/>
      <c r="F36" s="1048"/>
      <c r="G36" s="1048"/>
      <c r="H36" s="1048"/>
      <c r="I36" s="1051"/>
    </row>
    <row r="37" spans="1:9" s="385" customFormat="1" ht="23.25" customHeight="1">
      <c r="A37" s="2439"/>
      <c r="B37" s="399">
        <v>25</v>
      </c>
      <c r="C37" s="383">
        <v>473</v>
      </c>
      <c r="D37" s="396" t="s">
        <v>700</v>
      </c>
      <c r="E37" s="1048"/>
      <c r="F37" s="1048"/>
      <c r="G37" s="1048"/>
      <c r="H37" s="1048"/>
      <c r="I37" s="1049"/>
    </row>
    <row r="38" spans="1:9" s="385" customFormat="1" ht="23.25" customHeight="1">
      <c r="A38" s="2439"/>
      <c r="B38" s="399">
        <v>26</v>
      </c>
      <c r="C38" s="383">
        <v>474</v>
      </c>
      <c r="D38" s="396" t="s">
        <v>701</v>
      </c>
      <c r="E38" s="1048"/>
      <c r="F38" s="1048">
        <f>5364.88-E38</f>
        <v>5364.88</v>
      </c>
      <c r="G38" s="1048"/>
      <c r="H38" s="1050"/>
      <c r="I38" s="1051"/>
    </row>
    <row r="39" spans="1:9" s="385" customFormat="1" ht="23.25" customHeight="1">
      <c r="A39" s="2439"/>
      <c r="B39" s="399">
        <v>27</v>
      </c>
      <c r="C39" s="383"/>
      <c r="D39" s="396" t="s">
        <v>702</v>
      </c>
      <c r="E39" s="1052">
        <f>SUM(E34:E38)</f>
        <v>10072.219999999999</v>
      </c>
      <c r="F39" s="1052">
        <f>SUM(F34:F38)</f>
        <v>-4707.3399999999992</v>
      </c>
      <c r="G39" s="1052">
        <f>SUM(G34:G38)</f>
        <v>0</v>
      </c>
      <c r="H39" s="1056">
        <f>SUM(H34:H38)</f>
        <v>0</v>
      </c>
      <c r="I39" s="1055">
        <f>SUM(I34:I38)</f>
        <v>0</v>
      </c>
    </row>
    <row r="40" spans="1:9" s="385" customFormat="1" ht="23.25" customHeight="1" thickBot="1">
      <c r="A40" s="2439"/>
      <c r="B40" s="339">
        <v>28</v>
      </c>
      <c r="C40" s="400"/>
      <c r="D40" s="401" t="s">
        <v>703</v>
      </c>
      <c r="E40" s="1057">
        <f>+E39+E32</f>
        <v>697052.23</v>
      </c>
      <c r="F40" s="1057">
        <f>+F39+F32</f>
        <v>-48599.87</v>
      </c>
      <c r="G40" s="1057">
        <f>+G39+G32</f>
        <v>64114</v>
      </c>
      <c r="H40" s="1057">
        <f>+H39+H32</f>
        <v>-3440</v>
      </c>
      <c r="I40" s="1057">
        <f>+I39+I32</f>
        <v>0</v>
      </c>
    </row>
    <row r="41" spans="1:9" ht="16.5" customHeight="1" thickBot="1">
      <c r="A41" s="2439"/>
      <c r="B41" s="2444" t="s">
        <v>704</v>
      </c>
      <c r="C41" s="2445"/>
      <c r="D41" s="2445"/>
      <c r="E41" s="2445"/>
      <c r="F41" s="2445"/>
      <c r="G41" s="2445"/>
      <c r="H41" s="2445"/>
      <c r="I41" s="2446"/>
    </row>
    <row r="42" spans="1:9" ht="16.5" customHeight="1" thickTop="1"/>
  </sheetData>
  <mergeCells count="17">
    <mergeCell ref="C1:E1"/>
    <mergeCell ref="C9:C11"/>
    <mergeCell ref="B41:I41"/>
    <mergeCell ref="D9:D11"/>
    <mergeCell ref="E10:E11"/>
    <mergeCell ref="F10:F11"/>
    <mergeCell ref="G10:G11"/>
    <mergeCell ref="A2:A41"/>
    <mergeCell ref="B2:I3"/>
    <mergeCell ref="B6:I6"/>
    <mergeCell ref="B4:I4"/>
    <mergeCell ref="B5:I5"/>
    <mergeCell ref="B7:I7"/>
    <mergeCell ref="E9:F9"/>
    <mergeCell ref="G9:H9"/>
    <mergeCell ref="H10:H11"/>
    <mergeCell ref="I9:I11"/>
  </mergeCells>
  <phoneticPr fontId="0" type="noConversion"/>
  <printOptions horizontalCentered="1" verticalCentered="1"/>
  <pageMargins left="0.25" right="0.25" top="0.25" bottom="0.3" header="0" footer="0.25"/>
  <pageSetup scale="6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7">
    <pageSetUpPr fitToPage="1"/>
  </sheetPr>
  <dimension ref="A1:F42"/>
  <sheetViews>
    <sheetView showGridLines="0" showOutlineSymbols="0" zoomScale="87" zoomScaleNormal="87" workbookViewId="0">
      <selection activeCell="E11" sqref="E11"/>
    </sheetView>
  </sheetViews>
  <sheetFormatPr defaultColWidth="9.44140625" defaultRowHeight="16.5" customHeight="1"/>
  <cols>
    <col min="1" max="1" width="3.109375" style="386" customWidth="1"/>
    <col min="2" max="2" width="9.33203125" style="386" customWidth="1"/>
    <col min="3" max="3" width="39.5546875" style="402" customWidth="1"/>
    <col min="4" max="4" width="7.77734375" style="386" customWidth="1"/>
    <col min="5" max="5" width="25.44140625" style="386" customWidth="1"/>
    <col min="6" max="6" width="25.44140625" style="388" customWidth="1"/>
    <col min="7" max="16384" width="9.44140625" style="386"/>
  </cols>
  <sheetData>
    <row r="1" spans="1:6" s="385" customFormat="1" ht="16.5" customHeight="1" thickBot="1">
      <c r="B1" s="298" t="str">
        <f>+'E-2'!B1:C1</f>
        <v>Utility Name:</v>
      </c>
      <c r="C1" s="462" t="str">
        <f>+'E-2'!C1:D1</f>
        <v>Southwest Harbor Water &amp; Sewer District</v>
      </c>
      <c r="D1" s="462"/>
      <c r="E1" s="1035" t="s">
        <v>959</v>
      </c>
      <c r="F1" s="1036">
        <f>+'E-2'!$F$1</f>
        <v>43100</v>
      </c>
    </row>
    <row r="2" spans="1:6" ht="16.5" customHeight="1" thickTop="1">
      <c r="A2" s="2439"/>
      <c r="B2" s="2217" t="s">
        <v>669</v>
      </c>
      <c r="C2" s="2218"/>
      <c r="D2" s="2218"/>
      <c r="E2" s="2218"/>
      <c r="F2" s="2219"/>
    </row>
    <row r="3" spans="1:6" ht="12.75">
      <c r="A3" s="2439"/>
      <c r="B3" s="2220"/>
      <c r="C3" s="2221"/>
      <c r="D3" s="2221"/>
      <c r="E3" s="2221"/>
      <c r="F3" s="2222"/>
    </row>
    <row r="4" spans="1:6" s="419" customFormat="1" ht="27.75" customHeight="1">
      <c r="A4" s="2439"/>
      <c r="B4" s="2223"/>
      <c r="C4" s="2224"/>
      <c r="D4" s="2224"/>
      <c r="E4" s="2224"/>
      <c r="F4" s="2225"/>
    </row>
    <row r="5" spans="1:6" s="419" customFormat="1" ht="23.25" customHeight="1">
      <c r="A5" s="2439"/>
      <c r="B5" s="2223"/>
      <c r="C5" s="2224"/>
      <c r="D5" s="2224"/>
      <c r="E5" s="2224"/>
      <c r="F5" s="2225"/>
    </row>
    <row r="6" spans="1:6" s="419" customFormat="1" ht="57.75" customHeight="1">
      <c r="A6" s="2439"/>
      <c r="B6" s="2223" t="s">
        <v>674</v>
      </c>
      <c r="C6" s="2224"/>
      <c r="D6" s="2224"/>
      <c r="E6" s="2224"/>
      <c r="F6" s="2225"/>
    </row>
    <row r="7" spans="1:6" s="419" customFormat="1" ht="21" customHeight="1">
      <c r="A7" s="2439"/>
      <c r="B7" s="2450"/>
      <c r="C7" s="2451"/>
      <c r="D7" s="2451"/>
      <c r="E7" s="2451"/>
      <c r="F7" s="2452"/>
    </row>
    <row r="8" spans="1:6" ht="16.5" customHeight="1" thickBot="1">
      <c r="A8" s="2439"/>
      <c r="B8" s="348"/>
      <c r="C8" s="349"/>
      <c r="D8" s="349"/>
      <c r="E8" s="349"/>
      <c r="F8" s="350"/>
    </row>
    <row r="9" spans="1:6" s="387" customFormat="1" ht="23.25" customHeight="1" thickTop="1" thickBot="1">
      <c r="A9" s="2439"/>
      <c r="B9" s="1341" t="s">
        <v>65</v>
      </c>
      <c r="C9" s="1339" t="s">
        <v>133</v>
      </c>
      <c r="D9" s="1349"/>
      <c r="E9" s="1339" t="s">
        <v>329</v>
      </c>
      <c r="F9" s="1340" t="s">
        <v>673</v>
      </c>
    </row>
    <row r="10" spans="1:6" s="387" customFormat="1" ht="36" customHeight="1">
      <c r="A10" s="2439"/>
      <c r="B10" s="1318">
        <v>1</v>
      </c>
      <c r="C10" s="1320" t="s">
        <v>672</v>
      </c>
      <c r="E10" s="1350">
        <f>+'W-3'!E40</f>
        <v>697052.23</v>
      </c>
      <c r="F10" s="1347"/>
    </row>
    <row r="11" spans="1:6" s="387" customFormat="1" ht="45.75" customHeight="1">
      <c r="A11" s="2439"/>
      <c r="B11" s="1318">
        <v>2</v>
      </c>
      <c r="C11" s="1320" t="s">
        <v>671</v>
      </c>
      <c r="E11" s="1345">
        <f>+'W-3'!E30</f>
        <v>0</v>
      </c>
      <c r="F11" s="1347"/>
    </row>
    <row r="12" spans="1:6" s="387" customFormat="1" ht="36" customHeight="1" thickBot="1">
      <c r="A12" s="2439"/>
      <c r="B12" s="1318">
        <v>3</v>
      </c>
      <c r="C12" s="1344" t="s">
        <v>328</v>
      </c>
      <c r="E12" s="1351"/>
      <c r="F12" s="1348">
        <f>+E10-E11</f>
        <v>697052.23</v>
      </c>
    </row>
    <row r="13" spans="1:6" s="385" customFormat="1" ht="23.25" customHeight="1" thickTop="1">
      <c r="A13" s="2439"/>
      <c r="B13" s="1342"/>
      <c r="C13" s="1320"/>
      <c r="E13" s="1343"/>
      <c r="F13" s="1337"/>
    </row>
    <row r="14" spans="1:6" s="385" customFormat="1" ht="23.25" customHeight="1">
      <c r="A14" s="2439"/>
      <c r="B14" s="1342"/>
      <c r="C14" s="1320"/>
      <c r="E14" s="1319"/>
      <c r="F14" s="1338"/>
    </row>
    <row r="15" spans="1:6" s="385" customFormat="1" ht="31.5" customHeight="1">
      <c r="A15" s="2439"/>
      <c r="B15" s="1342"/>
      <c r="C15" s="1320"/>
      <c r="E15" s="1346"/>
      <c r="F15" s="1323"/>
    </row>
    <row r="16" spans="1:6" s="385" customFormat="1" ht="23.25" customHeight="1">
      <c r="A16" s="2439"/>
      <c r="B16" s="1321"/>
      <c r="C16" s="1324"/>
      <c r="D16" s="1322"/>
      <c r="E16" s="1322"/>
      <c r="F16" s="1323"/>
    </row>
    <row r="17" spans="1:6" s="385" customFormat="1" ht="23.25" customHeight="1">
      <c r="A17" s="2439"/>
      <c r="B17" s="1321"/>
      <c r="C17" s="1324"/>
      <c r="D17" s="1322"/>
      <c r="E17" s="1325"/>
      <c r="F17" s="1326"/>
    </row>
    <row r="18" spans="1:6" s="385" customFormat="1" ht="23.25" customHeight="1">
      <c r="A18" s="2439"/>
      <c r="B18" s="1321"/>
      <c r="C18" s="1324"/>
      <c r="D18" s="1322"/>
      <c r="E18" s="1325"/>
      <c r="F18" s="1326"/>
    </row>
    <row r="19" spans="1:6" s="385" customFormat="1" ht="23.25" customHeight="1">
      <c r="A19" s="2439"/>
      <c r="B19" s="1321"/>
      <c r="C19" s="1327"/>
      <c r="D19" s="1322"/>
      <c r="E19" s="1322"/>
      <c r="F19" s="1323"/>
    </row>
    <row r="20" spans="1:6" s="385" customFormat="1" ht="23.25" customHeight="1">
      <c r="A20" s="2439"/>
      <c r="B20" s="1321"/>
      <c r="C20" s="1315"/>
      <c r="D20" s="1328"/>
      <c r="E20" s="1328"/>
      <c r="F20" s="1329"/>
    </row>
    <row r="21" spans="1:6" s="385" customFormat="1" ht="23.25" customHeight="1">
      <c r="A21" s="2439"/>
      <c r="B21" s="1321"/>
      <c r="C21" s="1315"/>
      <c r="D21" s="1322"/>
      <c r="E21" s="1322"/>
      <c r="F21" s="1323"/>
    </row>
    <row r="22" spans="1:6" s="385" customFormat="1" ht="105.75" customHeight="1">
      <c r="A22" s="2439"/>
      <c r="B22" s="2447"/>
      <c r="C22" s="2448"/>
      <c r="D22" s="2448"/>
      <c r="E22" s="2448"/>
      <c r="F22" s="2449"/>
    </row>
    <row r="23" spans="1:6" s="385" customFormat="1" ht="23.25" customHeight="1">
      <c r="A23" s="2439"/>
      <c r="B23" s="1321"/>
      <c r="C23" s="1315"/>
      <c r="D23" s="1322"/>
      <c r="E23" s="1322"/>
      <c r="F23" s="1323"/>
    </row>
    <row r="24" spans="1:6" s="385" customFormat="1" ht="23.25" customHeight="1">
      <c r="A24" s="2439"/>
      <c r="B24" s="1321"/>
      <c r="C24" s="1315"/>
      <c r="D24" s="1322"/>
      <c r="E24" s="1322"/>
      <c r="F24" s="1323"/>
    </row>
    <row r="25" spans="1:6" s="385" customFormat="1" ht="23.25" customHeight="1">
      <c r="A25" s="2439"/>
      <c r="B25" s="1321"/>
      <c r="C25" s="1315"/>
      <c r="D25" s="1322"/>
      <c r="E25" s="1322"/>
      <c r="F25" s="1323"/>
    </row>
    <row r="26" spans="1:6" s="385" customFormat="1" ht="23.25" customHeight="1">
      <c r="A26" s="2439"/>
      <c r="B26" s="1321"/>
      <c r="C26" s="1315"/>
      <c r="D26" s="1328"/>
      <c r="E26" s="1328"/>
      <c r="F26" s="1329"/>
    </row>
    <row r="27" spans="1:6" s="385" customFormat="1" ht="23.25" customHeight="1">
      <c r="A27" s="2439"/>
      <c r="B27" s="1321"/>
      <c r="C27" s="1315"/>
      <c r="D27" s="1322"/>
      <c r="E27" s="1328"/>
      <c r="F27" s="1326"/>
    </row>
    <row r="28" spans="1:6" s="385" customFormat="1" ht="23.25" customHeight="1">
      <c r="A28" s="2439"/>
      <c r="B28" s="1321"/>
      <c r="C28" s="1315"/>
      <c r="D28" s="1322"/>
      <c r="E28" s="1328"/>
      <c r="F28" s="1326"/>
    </row>
    <row r="29" spans="1:6" s="385" customFormat="1" ht="23.25" customHeight="1">
      <c r="A29" s="2439"/>
      <c r="B29" s="1321"/>
      <c r="C29" s="1315"/>
      <c r="D29" s="1322"/>
      <c r="E29" s="1322"/>
      <c r="F29" s="1326"/>
    </row>
    <row r="30" spans="1:6" s="385" customFormat="1" ht="23.25" customHeight="1">
      <c r="A30" s="2439"/>
      <c r="B30" s="1321"/>
      <c r="C30" s="1315"/>
      <c r="D30" s="1322"/>
      <c r="E30" s="1322"/>
      <c r="F30" s="1323"/>
    </row>
    <row r="31" spans="1:6" s="385" customFormat="1" ht="23.25" customHeight="1">
      <c r="A31" s="2439"/>
      <c r="B31" s="1321"/>
      <c r="C31" s="1315"/>
      <c r="D31" s="1322"/>
      <c r="E31" s="1322"/>
      <c r="F31" s="1323"/>
    </row>
    <row r="32" spans="1:6" s="385" customFormat="1" ht="23.25" customHeight="1">
      <c r="A32" s="2439"/>
      <c r="B32" s="1321"/>
      <c r="C32" s="1315"/>
      <c r="D32" s="1328"/>
      <c r="E32" s="1328"/>
      <c r="F32" s="1330"/>
    </row>
    <row r="33" spans="1:6" s="385" customFormat="1" ht="23.25" customHeight="1">
      <c r="A33" s="2439"/>
      <c r="B33" s="1321"/>
      <c r="C33" s="1315"/>
      <c r="D33" s="1328"/>
      <c r="E33" s="1331"/>
      <c r="F33" s="1330"/>
    </row>
    <row r="34" spans="1:6" s="385" customFormat="1" ht="23.25" customHeight="1">
      <c r="A34" s="2439"/>
      <c r="B34" s="1321"/>
      <c r="C34" s="1315"/>
      <c r="D34" s="1322"/>
      <c r="E34" s="1322"/>
      <c r="F34" s="1326"/>
    </row>
    <row r="35" spans="1:6" s="385" customFormat="1" ht="23.25" customHeight="1">
      <c r="A35" s="2439"/>
      <c r="B35" s="1321"/>
      <c r="C35" s="1315"/>
      <c r="D35" s="1322"/>
      <c r="E35" s="1325"/>
      <c r="F35" s="1326"/>
    </row>
    <row r="36" spans="1:6" s="385" customFormat="1" ht="23.25" customHeight="1">
      <c r="A36" s="2439"/>
      <c r="B36" s="1321"/>
      <c r="C36" s="1315"/>
      <c r="D36" s="1322"/>
      <c r="E36" s="1322"/>
      <c r="F36" s="1326"/>
    </row>
    <row r="37" spans="1:6" s="385" customFormat="1" ht="23.25" customHeight="1">
      <c r="A37" s="2439"/>
      <c r="B37" s="1321"/>
      <c r="C37" s="1315"/>
      <c r="D37" s="1322"/>
      <c r="E37" s="1322"/>
      <c r="F37" s="1323"/>
    </row>
    <row r="38" spans="1:6" s="385" customFormat="1" ht="23.25" customHeight="1">
      <c r="A38" s="2439"/>
      <c r="B38" s="1321"/>
      <c r="C38" s="1315"/>
      <c r="D38" s="1322"/>
      <c r="E38" s="1325"/>
      <c r="F38" s="1326"/>
    </row>
    <row r="39" spans="1:6" s="385" customFormat="1" ht="23.25" customHeight="1">
      <c r="A39" s="2439"/>
      <c r="B39" s="1321"/>
      <c r="C39" s="1315"/>
      <c r="D39" s="1328"/>
      <c r="E39" s="1331"/>
      <c r="F39" s="1330"/>
    </row>
    <row r="40" spans="1:6" s="385" customFormat="1" ht="23.25" customHeight="1" thickBot="1">
      <c r="A40" s="2439"/>
      <c r="B40" s="1332"/>
      <c r="C40" s="1333"/>
      <c r="D40" s="1334"/>
      <c r="E40" s="1335"/>
      <c r="F40" s="1336"/>
    </row>
    <row r="41" spans="1:6" ht="16.5" customHeight="1" thickBot="1">
      <c r="A41" s="2439"/>
      <c r="B41" s="2453" t="s">
        <v>670</v>
      </c>
      <c r="C41" s="2454"/>
      <c r="D41" s="2454"/>
      <c r="E41" s="2454"/>
      <c r="F41" s="2455"/>
    </row>
    <row r="42" spans="1:6" ht="16.5" customHeight="1" thickTop="1"/>
  </sheetData>
  <mergeCells count="8">
    <mergeCell ref="B22:F22"/>
    <mergeCell ref="A2:A41"/>
    <mergeCell ref="B2:F3"/>
    <mergeCell ref="B6:F6"/>
    <mergeCell ref="B4:F4"/>
    <mergeCell ref="B5:F5"/>
    <mergeCell ref="B7:F7"/>
    <mergeCell ref="B41:F41"/>
  </mergeCells>
  <phoneticPr fontId="0" type="noConversion"/>
  <printOptions horizontalCentered="1" verticalCentered="1"/>
  <pageMargins left="0.25" right="0.25" top="0.25" bottom="0.3" header="0" footer="0.25"/>
  <pageSetup scale="6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pageSetUpPr fitToPage="1"/>
  </sheetPr>
  <dimension ref="A1:I62"/>
  <sheetViews>
    <sheetView showGridLines="0" showOutlineSymbols="0" zoomScale="87" zoomScaleNormal="87" workbookViewId="0">
      <selection activeCell="E31" sqref="E31"/>
    </sheetView>
  </sheetViews>
  <sheetFormatPr defaultColWidth="9.6640625" defaultRowHeight="16.5" customHeight="1"/>
  <cols>
    <col min="1" max="1" width="4.21875" style="2" customWidth="1"/>
    <col min="2" max="2" width="9.6640625" style="2" customWidth="1"/>
    <col min="3" max="3" width="8.21875" style="2" customWidth="1"/>
    <col min="4" max="4" width="27.44140625" style="2" bestFit="1" customWidth="1"/>
    <col min="5" max="7" width="16.77734375" style="63" customWidth="1"/>
    <col min="8" max="8" width="16.5546875" style="63"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E1" s="1703"/>
      <c r="F1" s="189"/>
      <c r="G1" s="189" t="s">
        <v>959</v>
      </c>
      <c r="H1" s="547">
        <f>+'E-2'!$F$1</f>
        <v>43100</v>
      </c>
    </row>
    <row r="2" spans="2:9" ht="16.5" customHeight="1" thickTop="1">
      <c r="B2" s="1969" t="s">
        <v>708</v>
      </c>
      <c r="C2" s="1970"/>
      <c r="D2" s="1970"/>
      <c r="E2" s="1970"/>
      <c r="F2" s="1970"/>
      <c r="G2" s="1970"/>
      <c r="H2" s="1971"/>
      <c r="I2" s="51"/>
    </row>
    <row r="3" spans="2:9" ht="16.5" customHeight="1" thickBot="1">
      <c r="B3" s="1823"/>
      <c r="C3" s="1697"/>
      <c r="D3" s="1697"/>
      <c r="E3" s="1697"/>
      <c r="F3" s="1697"/>
      <c r="G3" s="1697"/>
      <c r="H3" s="1698"/>
      <c r="I3" s="51"/>
    </row>
    <row r="4" spans="2:9" s="9" customFormat="1" ht="16.5" customHeight="1" thickTop="1">
      <c r="B4" s="1839" t="s">
        <v>960</v>
      </c>
      <c r="C4" s="198"/>
      <c r="D4" s="198"/>
      <c r="E4" s="2229" t="s">
        <v>413</v>
      </c>
      <c r="F4" s="2229" t="s">
        <v>414</v>
      </c>
      <c r="G4" s="2229" t="s">
        <v>415</v>
      </c>
      <c r="H4" s="2442" t="s">
        <v>416</v>
      </c>
      <c r="I4" s="29"/>
    </row>
    <row r="5" spans="2:9" s="9" customFormat="1" ht="16.5" customHeight="1">
      <c r="B5" s="1847"/>
      <c r="C5" s="201" t="s">
        <v>1021</v>
      </c>
      <c r="D5" s="201"/>
      <c r="E5" s="2230"/>
      <c r="F5" s="2230"/>
      <c r="G5" s="2230"/>
      <c r="H5" s="2443"/>
      <c r="I5" s="29"/>
    </row>
    <row r="6" spans="2:9" s="9" customFormat="1" ht="16.5" customHeight="1">
      <c r="B6" s="1847"/>
      <c r="C6" s="201" t="s">
        <v>1025</v>
      </c>
      <c r="D6" s="201" t="s">
        <v>1026</v>
      </c>
      <c r="E6" s="2230"/>
      <c r="F6" s="2230"/>
      <c r="G6" s="2230"/>
      <c r="H6" s="2443"/>
      <c r="I6" s="29"/>
    </row>
    <row r="7" spans="2:9" s="9" customFormat="1" ht="16.5" customHeight="1" thickBot="1">
      <c r="B7" s="1840"/>
      <c r="C7" s="203" t="s">
        <v>1029</v>
      </c>
      <c r="D7" s="203" t="s">
        <v>1030</v>
      </c>
      <c r="E7" s="205" t="s">
        <v>1031</v>
      </c>
      <c r="F7" s="203" t="s">
        <v>1032</v>
      </c>
      <c r="G7" s="203" t="s">
        <v>1033</v>
      </c>
      <c r="H7" s="229" t="s">
        <v>110</v>
      </c>
      <c r="I7" s="29"/>
    </row>
    <row r="8" spans="2:9" s="9" customFormat="1" ht="16.5" customHeight="1">
      <c r="B8" s="89">
        <v>1</v>
      </c>
      <c r="C8" s="260">
        <v>304</v>
      </c>
      <c r="D8" s="282" t="s">
        <v>321</v>
      </c>
      <c r="E8" s="775">
        <f>+'W-1'!H11</f>
        <v>1539400.03</v>
      </c>
      <c r="F8" s="774">
        <f>+E8</f>
        <v>1539400.03</v>
      </c>
      <c r="G8" s="1476">
        <v>0.02</v>
      </c>
      <c r="H8" s="776">
        <f>+G8*F8</f>
        <v>30788.000599999999</v>
      </c>
      <c r="I8" s="29"/>
    </row>
    <row r="9" spans="2:9" s="9" customFormat="1" ht="16.5" customHeight="1">
      <c r="B9" s="89">
        <v>2</v>
      </c>
      <c r="C9" s="185">
        <v>305</v>
      </c>
      <c r="D9" s="368" t="s">
        <v>322</v>
      </c>
      <c r="E9" s="472"/>
      <c r="F9" s="472"/>
      <c r="G9" s="472"/>
      <c r="H9" s="473"/>
      <c r="I9" s="29"/>
    </row>
    <row r="10" spans="2:9" s="9" customFormat="1" ht="16.5" customHeight="1">
      <c r="B10" s="89">
        <v>3</v>
      </c>
      <c r="C10" s="186">
        <v>306</v>
      </c>
      <c r="D10" s="127" t="s">
        <v>323</v>
      </c>
      <c r="E10" s="1061">
        <f>+'W-1'!H13</f>
        <v>37198.729999999996</v>
      </c>
      <c r="F10" s="486">
        <f>+E10</f>
        <v>37198.729999999996</v>
      </c>
      <c r="G10" s="1475">
        <v>1.4936E-2</v>
      </c>
      <c r="H10" s="487">
        <f>+G10*F10</f>
        <v>555.60023127999989</v>
      </c>
      <c r="I10" s="29"/>
    </row>
    <row r="11" spans="2:9" s="9" customFormat="1" ht="16.5" customHeight="1">
      <c r="B11" s="89">
        <v>4</v>
      </c>
      <c r="C11" s="186">
        <v>307</v>
      </c>
      <c r="D11" s="145" t="s">
        <v>324</v>
      </c>
      <c r="E11" s="1426">
        <f>+'W-1'!H14</f>
        <v>0</v>
      </c>
      <c r="F11" s="486">
        <f t="shared" ref="F11:F29" si="0">+E11</f>
        <v>0</v>
      </c>
      <c r="G11" s="486"/>
      <c r="H11" s="487"/>
      <c r="I11" s="29"/>
    </row>
    <row r="12" spans="2:9" s="9" customFormat="1" ht="16.5" customHeight="1">
      <c r="B12" s="89">
        <v>5</v>
      </c>
      <c r="C12" s="186">
        <v>308</v>
      </c>
      <c r="D12" s="332" t="s">
        <v>325</v>
      </c>
      <c r="E12" s="1426">
        <f>+'W-1'!H15</f>
        <v>0</v>
      </c>
      <c r="F12" s="486">
        <f t="shared" si="0"/>
        <v>0</v>
      </c>
      <c r="G12" s="486"/>
      <c r="H12" s="487"/>
      <c r="I12" s="29"/>
    </row>
    <row r="13" spans="2:9" s="9" customFormat="1" ht="16.5" customHeight="1">
      <c r="B13" s="89">
        <v>6</v>
      </c>
      <c r="C13" s="185">
        <v>309</v>
      </c>
      <c r="D13" s="145" t="s">
        <v>326</v>
      </c>
      <c r="E13" s="1426">
        <f>+'W-1'!H16</f>
        <v>0</v>
      </c>
      <c r="F13" s="486">
        <f t="shared" si="0"/>
        <v>0</v>
      </c>
      <c r="G13" s="472"/>
      <c r="H13" s="473"/>
      <c r="I13" s="29"/>
    </row>
    <row r="14" spans="2:9" s="9" customFormat="1" ht="16.5" customHeight="1">
      <c r="B14" s="89">
        <v>7</v>
      </c>
      <c r="C14" s="186">
        <v>310</v>
      </c>
      <c r="D14" s="127" t="s">
        <v>327</v>
      </c>
      <c r="E14" s="1426">
        <f>+'W-1'!H17</f>
        <v>0</v>
      </c>
      <c r="F14" s="486">
        <f t="shared" si="0"/>
        <v>0</v>
      </c>
      <c r="G14" s="486"/>
      <c r="H14" s="487"/>
      <c r="I14" s="29"/>
    </row>
    <row r="15" spans="2:9" s="9" customFormat="1" ht="16.5" customHeight="1">
      <c r="B15" s="89">
        <v>8</v>
      </c>
      <c r="C15" s="186">
        <v>311</v>
      </c>
      <c r="D15" s="127" t="s">
        <v>330</v>
      </c>
      <c r="E15" s="1426">
        <f>+'W-1'!H18</f>
        <v>678738.05</v>
      </c>
      <c r="F15" s="486">
        <f t="shared" si="0"/>
        <v>678738.05</v>
      </c>
      <c r="G15" s="1479">
        <v>0.05</v>
      </c>
      <c r="H15" s="487">
        <f t="shared" ref="H15:H30" si="1">+G15*F15</f>
        <v>33936.902500000004</v>
      </c>
      <c r="I15" s="29"/>
    </row>
    <row r="16" spans="2:9" s="9" customFormat="1" ht="16.5" customHeight="1">
      <c r="B16" s="89">
        <v>9</v>
      </c>
      <c r="C16" s="186">
        <v>320</v>
      </c>
      <c r="D16" s="145" t="s">
        <v>331</v>
      </c>
      <c r="E16" s="1426">
        <f>+'W-1'!H19</f>
        <v>910150.6</v>
      </c>
      <c r="F16" s="486">
        <f t="shared" si="0"/>
        <v>910150.6</v>
      </c>
      <c r="G16" s="1479">
        <v>0.02</v>
      </c>
      <c r="H16" s="487">
        <f t="shared" si="1"/>
        <v>18203.011999999999</v>
      </c>
      <c r="I16" s="29"/>
    </row>
    <row r="17" spans="2:9" s="9" customFormat="1" ht="16.5" customHeight="1">
      <c r="B17" s="89">
        <v>10</v>
      </c>
      <c r="C17" s="186">
        <v>330</v>
      </c>
      <c r="D17" s="332" t="s">
        <v>332</v>
      </c>
      <c r="E17" s="1426">
        <f>+'W-1'!H20</f>
        <v>1197513</v>
      </c>
      <c r="F17" s="486">
        <f t="shared" si="0"/>
        <v>1197513</v>
      </c>
      <c r="G17" s="1479">
        <v>1.7000000000000001E-2</v>
      </c>
      <c r="H17" s="487">
        <f t="shared" si="1"/>
        <v>20357.721000000001</v>
      </c>
      <c r="I17" s="29"/>
    </row>
    <row r="18" spans="2:9" s="9" customFormat="1" ht="16.5" customHeight="1">
      <c r="B18" s="89">
        <v>11</v>
      </c>
      <c r="C18" s="186">
        <v>331</v>
      </c>
      <c r="D18" s="332" t="s">
        <v>333</v>
      </c>
      <c r="E18" s="1426">
        <f>+'W-1'!H21</f>
        <v>2148487</v>
      </c>
      <c r="F18" s="486">
        <f t="shared" si="0"/>
        <v>2148487</v>
      </c>
      <c r="G18" s="1479">
        <v>1.2999999999999999E-2</v>
      </c>
      <c r="H18" s="487">
        <f>+G18*F18</f>
        <v>27930.330999999998</v>
      </c>
      <c r="I18" s="29"/>
    </row>
    <row r="19" spans="2:9" s="9" customFormat="1" ht="16.5" customHeight="1">
      <c r="B19" s="89">
        <v>12</v>
      </c>
      <c r="C19" s="186">
        <v>333</v>
      </c>
      <c r="D19" s="145" t="s">
        <v>334</v>
      </c>
      <c r="E19" s="1426">
        <f>+'W-1'!H22</f>
        <v>474456.98</v>
      </c>
      <c r="F19" s="486">
        <f t="shared" si="0"/>
        <v>474456.98</v>
      </c>
      <c r="G19" s="1479">
        <v>0.03</v>
      </c>
      <c r="H19" s="487">
        <f t="shared" si="1"/>
        <v>14233.7094</v>
      </c>
      <c r="I19" s="29"/>
    </row>
    <row r="20" spans="2:9" s="9" customFormat="1" ht="16.5" customHeight="1">
      <c r="B20" s="89">
        <v>13</v>
      </c>
      <c r="C20" s="186">
        <v>334</v>
      </c>
      <c r="D20" s="332" t="s">
        <v>335</v>
      </c>
      <c r="E20" s="1426">
        <f>+'W-1'!H23</f>
        <v>194865.67</v>
      </c>
      <c r="F20" s="486">
        <f t="shared" si="0"/>
        <v>194865.67</v>
      </c>
      <c r="G20" s="1478">
        <v>0.04</v>
      </c>
      <c r="H20" s="487">
        <f t="shared" si="1"/>
        <v>7794.6268000000009</v>
      </c>
      <c r="I20" s="29"/>
    </row>
    <row r="21" spans="2:9" s="9" customFormat="1" ht="16.5" customHeight="1">
      <c r="B21" s="89">
        <v>14</v>
      </c>
      <c r="C21" s="186">
        <v>335</v>
      </c>
      <c r="D21" s="145" t="s">
        <v>892</v>
      </c>
      <c r="E21" s="1426">
        <f>+'W-1'!H24</f>
        <v>110689</v>
      </c>
      <c r="F21" s="486">
        <f t="shared" si="0"/>
        <v>110689</v>
      </c>
      <c r="G21" s="1478">
        <v>0.02</v>
      </c>
      <c r="H21" s="487">
        <f t="shared" si="1"/>
        <v>2213.7800000000002</v>
      </c>
      <c r="I21" s="29"/>
    </row>
    <row r="22" spans="2:9" s="9" customFormat="1" ht="16.5" customHeight="1">
      <c r="B22" s="89">
        <v>15</v>
      </c>
      <c r="C22" s="186">
        <v>339</v>
      </c>
      <c r="D22" s="332" t="s">
        <v>336</v>
      </c>
      <c r="E22" s="1426">
        <f>+'W-1'!H25</f>
        <v>131865.04</v>
      </c>
      <c r="F22" s="486">
        <f t="shared" si="0"/>
        <v>131865.04</v>
      </c>
      <c r="G22" s="486"/>
      <c r="H22" s="487">
        <f t="shared" si="1"/>
        <v>0</v>
      </c>
      <c r="I22" s="29"/>
    </row>
    <row r="23" spans="2:9" s="9" customFormat="1" ht="16.5" customHeight="1">
      <c r="B23" s="89">
        <v>16</v>
      </c>
      <c r="C23" s="186">
        <v>340</v>
      </c>
      <c r="D23" s="145" t="s">
        <v>337</v>
      </c>
      <c r="E23" s="1426">
        <f>+'W-1'!H26</f>
        <v>7899.71</v>
      </c>
      <c r="F23" s="486">
        <f t="shared" si="0"/>
        <v>7899.71</v>
      </c>
      <c r="G23" s="1481">
        <v>0.16567000000000001</v>
      </c>
      <c r="H23" s="487">
        <f t="shared" si="1"/>
        <v>1308.7449557</v>
      </c>
      <c r="I23" s="29"/>
    </row>
    <row r="24" spans="2:9" s="9" customFormat="1" ht="16.5" customHeight="1">
      <c r="B24" s="89">
        <v>17</v>
      </c>
      <c r="C24" s="186">
        <v>341</v>
      </c>
      <c r="D24" s="145" t="s">
        <v>705</v>
      </c>
      <c r="E24" s="1426">
        <f>+'W-1'!H27</f>
        <v>74997</v>
      </c>
      <c r="F24" s="486">
        <f t="shared" si="0"/>
        <v>74997</v>
      </c>
      <c r="G24" s="1480">
        <v>0.2</v>
      </c>
      <c r="H24" s="487">
        <f t="shared" si="1"/>
        <v>14999.400000000001</v>
      </c>
      <c r="I24" s="29"/>
    </row>
    <row r="25" spans="2:9" s="9" customFormat="1" ht="16.5" customHeight="1">
      <c r="B25" s="89">
        <v>18</v>
      </c>
      <c r="C25" s="185">
        <v>342</v>
      </c>
      <c r="D25" s="145" t="s">
        <v>339</v>
      </c>
      <c r="E25" s="1426">
        <f>+'W-1'!H28</f>
        <v>0</v>
      </c>
      <c r="F25" s="486">
        <f t="shared" si="0"/>
        <v>0</v>
      </c>
      <c r="G25" s="472"/>
      <c r="H25" s="487">
        <f t="shared" si="1"/>
        <v>0</v>
      </c>
      <c r="I25" s="29"/>
    </row>
    <row r="26" spans="2:9" s="9" customFormat="1" ht="16.5" customHeight="1">
      <c r="B26" s="89">
        <v>19</v>
      </c>
      <c r="C26" s="186">
        <v>343</v>
      </c>
      <c r="D26" s="145" t="s">
        <v>340</v>
      </c>
      <c r="E26" s="1426">
        <f>+'W-1'!H29</f>
        <v>9740</v>
      </c>
      <c r="F26" s="486">
        <v>0</v>
      </c>
      <c r="G26" s="1482">
        <v>0.1</v>
      </c>
      <c r="H26" s="487">
        <f t="shared" si="1"/>
        <v>0</v>
      </c>
      <c r="I26" s="29"/>
    </row>
    <row r="27" spans="2:9" s="9" customFormat="1" ht="16.5" customHeight="1">
      <c r="B27" s="89">
        <v>20</v>
      </c>
      <c r="C27" s="185">
        <v>344</v>
      </c>
      <c r="D27" s="145" t="s">
        <v>341</v>
      </c>
      <c r="E27" s="1426">
        <f>+'W-1'!H30</f>
        <v>21256</v>
      </c>
      <c r="F27" s="486">
        <v>0</v>
      </c>
      <c r="G27" s="1482">
        <v>0.1</v>
      </c>
      <c r="H27" s="487">
        <f t="shared" si="1"/>
        <v>0</v>
      </c>
      <c r="I27" s="29"/>
    </row>
    <row r="28" spans="2:9" s="9" customFormat="1" ht="16.5" customHeight="1">
      <c r="B28" s="89">
        <v>21</v>
      </c>
      <c r="C28" s="185">
        <v>345</v>
      </c>
      <c r="D28" s="145" t="s">
        <v>706</v>
      </c>
      <c r="E28" s="1426">
        <f>+'W-1'!H31</f>
        <v>0</v>
      </c>
      <c r="F28" s="486">
        <f t="shared" si="0"/>
        <v>0</v>
      </c>
      <c r="G28" s="1482"/>
      <c r="H28" s="487">
        <f t="shared" si="1"/>
        <v>0</v>
      </c>
      <c r="I28" s="29"/>
    </row>
    <row r="29" spans="2:9" s="9" customFormat="1" ht="16.5" customHeight="1">
      <c r="B29" s="89">
        <v>22</v>
      </c>
      <c r="C29" s="183">
        <v>346</v>
      </c>
      <c r="D29" s="145" t="s">
        <v>343</v>
      </c>
      <c r="E29" s="1426">
        <f>+'W-1'!H32</f>
        <v>10426.6</v>
      </c>
      <c r="F29" s="486">
        <f t="shared" si="0"/>
        <v>10426.6</v>
      </c>
      <c r="G29" s="1483">
        <v>0.1</v>
      </c>
      <c r="H29" s="487">
        <f t="shared" si="1"/>
        <v>1042.6600000000001</v>
      </c>
      <c r="I29" s="29"/>
    </row>
    <row r="30" spans="2:9" s="9" customFormat="1" ht="16.5" customHeight="1">
      <c r="B30" s="89">
        <v>23</v>
      </c>
      <c r="C30" s="183">
        <v>347</v>
      </c>
      <c r="D30" s="145" t="s">
        <v>344</v>
      </c>
      <c r="E30" s="1426">
        <f>+'W-1'!H33</f>
        <v>17836</v>
      </c>
      <c r="F30" s="486">
        <v>2900</v>
      </c>
      <c r="G30" s="1483">
        <v>0.1</v>
      </c>
      <c r="H30" s="487">
        <f t="shared" si="1"/>
        <v>290</v>
      </c>
      <c r="I30" s="29"/>
    </row>
    <row r="31" spans="2:9" s="9" customFormat="1" ht="16.5" customHeight="1">
      <c r="B31" s="89">
        <v>24</v>
      </c>
      <c r="C31" s="183">
        <v>348</v>
      </c>
      <c r="D31" s="127" t="s">
        <v>345</v>
      </c>
      <c r="E31" s="482">
        <f>+'W-1'!H34</f>
        <v>0</v>
      </c>
      <c r="F31" s="482">
        <f>+E31</f>
        <v>0</v>
      </c>
      <c r="G31" s="482"/>
      <c r="H31" s="1063"/>
      <c r="I31" s="29"/>
    </row>
    <row r="32" spans="2:9" s="9" customFormat="1" ht="16.5" customHeight="1">
      <c r="B32" s="89">
        <v>25</v>
      </c>
      <c r="C32" s="183"/>
      <c r="D32" s="332" t="s">
        <v>388</v>
      </c>
      <c r="E32" s="470"/>
      <c r="F32" s="470"/>
      <c r="G32" s="470"/>
      <c r="H32" s="471"/>
      <c r="I32" s="29"/>
    </row>
    <row r="33" spans="1:9" s="9" customFormat="1" ht="16.5" customHeight="1" thickBot="1">
      <c r="B33" s="89">
        <v>26</v>
      </c>
      <c r="C33" s="183"/>
      <c r="D33" s="369" t="s">
        <v>389</v>
      </c>
      <c r="E33" s="1225">
        <f>SUM(E8:E31)</f>
        <v>7565519.4100000001</v>
      </c>
      <c r="F33" s="1226">
        <f>SUM(F8:F31)</f>
        <v>7519587.4100000001</v>
      </c>
      <c r="G33" s="1226">
        <f>SUM(G8:G31)</f>
        <v>0.99060599999999988</v>
      </c>
      <c r="H33" s="873">
        <f>SUM(H8:H31)</f>
        <v>173654.48848698</v>
      </c>
      <c r="I33" s="29"/>
    </row>
    <row r="34" spans="1:9" s="9" customFormat="1" ht="16.5" customHeight="1" thickTop="1" thickBot="1">
      <c r="B34" s="135"/>
      <c r="C34" s="363"/>
      <c r="D34" s="193"/>
      <c r="E34" s="363"/>
      <c r="F34" s="363"/>
      <c r="G34" s="363"/>
      <c r="H34" s="351"/>
      <c r="I34" s="29"/>
    </row>
    <row r="35" spans="1:9" s="9" customFormat="1" ht="16.5" customHeight="1">
      <c r="A35" s="365"/>
      <c r="B35" s="366"/>
      <c r="C35" s="301"/>
      <c r="D35" s="301"/>
      <c r="E35" s="301"/>
      <c r="F35" s="301"/>
      <c r="G35" s="1487" t="s">
        <v>1237</v>
      </c>
      <c r="H35" s="1490">
        <v>46046</v>
      </c>
      <c r="I35" s="29"/>
    </row>
    <row r="36" spans="1:9" s="9" customFormat="1" ht="16.5" customHeight="1" thickBot="1">
      <c r="A36" s="365"/>
      <c r="B36" s="367"/>
      <c r="C36" s="302"/>
      <c r="D36" s="302"/>
      <c r="E36" s="302"/>
      <c r="F36" s="302"/>
      <c r="G36" s="1488" t="s">
        <v>1238</v>
      </c>
      <c r="H36" s="1489">
        <f>+H33-H35</f>
        <v>127608.48848698</v>
      </c>
      <c r="I36" s="29"/>
    </row>
    <row r="37" spans="1:9" s="9" customFormat="1" ht="16.5" customHeight="1" thickTop="1">
      <c r="A37" s="365"/>
      <c r="B37" s="367"/>
      <c r="C37" s="302"/>
      <c r="D37" s="302"/>
      <c r="E37" s="302"/>
      <c r="F37" s="302"/>
      <c r="G37" s="302"/>
      <c r="H37" s="360"/>
      <c r="I37" s="29"/>
    </row>
    <row r="38" spans="1:9" s="9" customFormat="1" ht="16.5" customHeight="1">
      <c r="A38" s="365"/>
      <c r="B38" s="367"/>
      <c r="C38" s="302"/>
      <c r="D38" s="302"/>
      <c r="E38" s="302"/>
      <c r="F38" s="302"/>
      <c r="G38" s="302"/>
      <c r="H38" s="360"/>
      <c r="I38" s="29"/>
    </row>
    <row r="39" spans="1:9" s="9" customFormat="1" ht="16.5" customHeight="1">
      <c r="A39" s="365"/>
      <c r="B39" s="367"/>
      <c r="C39" s="302"/>
      <c r="D39" s="302"/>
      <c r="E39" s="302"/>
      <c r="F39" s="302"/>
      <c r="G39" s="302"/>
      <c r="H39" s="360"/>
      <c r="I39" s="29"/>
    </row>
    <row r="40" spans="1:9" s="9" customFormat="1" ht="16.5" customHeight="1">
      <c r="A40" s="365"/>
      <c r="B40" s="367"/>
      <c r="C40" s="302"/>
      <c r="D40" s="302"/>
      <c r="E40" s="302"/>
      <c r="F40" s="302"/>
      <c r="G40" s="302"/>
      <c r="H40" s="360"/>
      <c r="I40" s="29"/>
    </row>
    <row r="41" spans="1:9" s="9" customFormat="1" ht="16.5" customHeight="1">
      <c r="A41" s="365"/>
      <c r="B41" s="367"/>
      <c r="C41" s="302"/>
      <c r="D41" s="302"/>
      <c r="E41" s="302"/>
      <c r="F41" s="302"/>
      <c r="G41" s="302"/>
      <c r="H41" s="360"/>
      <c r="I41" s="29"/>
    </row>
    <row r="42" spans="1:9" s="9" customFormat="1" ht="16.5" customHeight="1">
      <c r="A42" s="365"/>
      <c r="B42" s="367"/>
      <c r="C42" s="302"/>
      <c r="D42" s="302"/>
      <c r="E42" s="302"/>
      <c r="F42" s="302"/>
      <c r="G42" s="302"/>
      <c r="H42" s="360"/>
      <c r="I42" s="29"/>
    </row>
    <row r="43" spans="1:9" s="9" customFormat="1" ht="16.5" customHeight="1">
      <c r="A43" s="365"/>
      <c r="B43" s="367"/>
      <c r="C43" s="302"/>
      <c r="D43" s="302"/>
      <c r="E43" s="302"/>
      <c r="F43" s="302"/>
      <c r="G43" s="302"/>
      <c r="H43" s="360"/>
      <c r="I43" s="29"/>
    </row>
    <row r="44" spans="1:9" s="9" customFormat="1" ht="16.5" customHeight="1">
      <c r="A44" s="365"/>
      <c r="B44" s="367"/>
      <c r="C44" s="302"/>
      <c r="D44" s="302"/>
      <c r="E44" s="302"/>
      <c r="F44" s="302"/>
      <c r="G44" s="302"/>
      <c r="H44" s="360"/>
      <c r="I44" s="29"/>
    </row>
    <row r="45" spans="1:9" s="9" customFormat="1" ht="16.5" customHeight="1">
      <c r="B45" s="123"/>
      <c r="C45" s="302"/>
      <c r="D45" s="302"/>
      <c r="E45" s="302"/>
      <c r="F45" s="302"/>
      <c r="G45" s="302"/>
      <c r="H45" s="360"/>
      <c r="I45" s="29"/>
    </row>
    <row r="46" spans="1:9" s="9" customFormat="1" ht="16.5" customHeight="1">
      <c r="B46" s="123"/>
      <c r="C46" s="302"/>
      <c r="D46" s="301"/>
      <c r="E46" s="302"/>
      <c r="F46" s="302"/>
      <c r="G46" s="302"/>
      <c r="H46" s="360"/>
    </row>
    <row r="47" spans="1:9" s="9" customFormat="1" ht="16.5" customHeight="1">
      <c r="B47" s="123"/>
      <c r="C47" s="302"/>
      <c r="D47" s="302"/>
      <c r="E47" s="302"/>
      <c r="F47" s="302"/>
      <c r="G47" s="302"/>
      <c r="H47" s="360"/>
    </row>
    <row r="48" spans="1:9" s="9" customFormat="1" ht="16.5" customHeight="1">
      <c r="B48" s="123"/>
      <c r="C48" s="302"/>
      <c r="D48" s="302"/>
      <c r="E48" s="302"/>
      <c r="F48" s="302"/>
      <c r="G48" s="302"/>
      <c r="H48" s="360"/>
    </row>
    <row r="49" spans="2:8" s="9" customFormat="1" ht="16.5" customHeight="1">
      <c r="B49" s="123"/>
      <c r="C49" s="302"/>
      <c r="D49" s="302"/>
      <c r="E49" s="302"/>
      <c r="F49" s="302"/>
      <c r="G49" s="302"/>
      <c r="H49" s="360"/>
    </row>
    <row r="50" spans="2:8" s="9" customFormat="1" ht="16.5" customHeight="1">
      <c r="B50" s="123"/>
      <c r="C50" s="302"/>
      <c r="D50" s="302"/>
      <c r="E50" s="302"/>
      <c r="F50" s="302"/>
      <c r="G50" s="302"/>
      <c r="H50" s="360"/>
    </row>
    <row r="51" spans="2:8" s="9" customFormat="1" ht="16.5" customHeight="1">
      <c r="B51" s="123"/>
      <c r="C51" s="302"/>
      <c r="D51" s="302"/>
      <c r="E51" s="302"/>
      <c r="F51" s="302"/>
      <c r="G51" s="302"/>
      <c r="H51" s="360"/>
    </row>
    <row r="52" spans="2:8" s="9" customFormat="1" ht="16.5" customHeight="1">
      <c r="B52" s="123"/>
      <c r="C52" s="302"/>
      <c r="D52" s="302"/>
      <c r="E52" s="302"/>
      <c r="F52" s="302"/>
      <c r="G52" s="302"/>
      <c r="H52" s="360"/>
    </row>
    <row r="53" spans="2:8" s="9" customFormat="1" ht="16.5" customHeight="1">
      <c r="B53" s="123"/>
      <c r="C53" s="302"/>
      <c r="D53" s="302"/>
      <c r="E53" s="302"/>
      <c r="F53" s="302"/>
      <c r="G53" s="302"/>
      <c r="H53" s="360"/>
    </row>
    <row r="54" spans="2:8" s="9" customFormat="1" ht="16.5" customHeight="1">
      <c r="B54" s="123"/>
      <c r="C54" s="302"/>
      <c r="D54" s="302"/>
      <c r="E54" s="302"/>
      <c r="F54" s="302"/>
      <c r="G54" s="302"/>
      <c r="H54" s="360"/>
    </row>
    <row r="55" spans="2:8" s="9" customFormat="1" ht="16.5" customHeight="1">
      <c r="B55" s="123"/>
      <c r="C55" s="302"/>
      <c r="D55" s="302"/>
      <c r="E55" s="302"/>
      <c r="F55" s="302"/>
      <c r="G55" s="302"/>
      <c r="H55" s="360"/>
    </row>
    <row r="56" spans="2:8" s="9" customFormat="1" ht="16.5" customHeight="1">
      <c r="B56" s="123"/>
      <c r="C56" s="302"/>
      <c r="D56" s="302"/>
      <c r="E56" s="302"/>
      <c r="F56" s="302"/>
      <c r="G56" s="302"/>
      <c r="H56" s="360"/>
    </row>
    <row r="57" spans="2:8" s="9" customFormat="1" ht="16.5" customHeight="1">
      <c r="B57" s="123"/>
      <c r="C57" s="302"/>
      <c r="D57" s="302"/>
      <c r="E57" s="302"/>
      <c r="F57" s="302"/>
      <c r="G57" s="302"/>
      <c r="H57" s="360"/>
    </row>
    <row r="58" spans="2:8" s="9" customFormat="1" ht="16.5" customHeight="1">
      <c r="B58" s="123"/>
      <c r="C58" s="97"/>
      <c r="D58" s="302"/>
      <c r="E58" s="95"/>
      <c r="F58" s="95"/>
      <c r="G58" s="95"/>
      <c r="H58" s="101"/>
    </row>
    <row r="59" spans="2:8" s="9" customFormat="1" ht="16.5" customHeight="1">
      <c r="B59" s="124"/>
      <c r="C59" s="97"/>
      <c r="D59" s="302"/>
      <c r="E59" s="95"/>
      <c r="F59" s="95"/>
      <c r="G59" s="95"/>
      <c r="H59" s="101"/>
    </row>
    <row r="60" spans="2:8" s="9" customFormat="1" ht="16.5" customHeight="1">
      <c r="B60" s="124"/>
      <c r="C60" s="97"/>
      <c r="D60" s="302"/>
      <c r="E60" s="95"/>
      <c r="F60" s="95"/>
      <c r="G60" s="95"/>
      <c r="H60" s="101"/>
    </row>
    <row r="61" spans="2:8" ht="16.5" customHeight="1" thickBot="1">
      <c r="B61" s="132"/>
      <c r="C61" s="107"/>
      <c r="D61" s="107"/>
      <c r="E61" s="190"/>
      <c r="F61" s="190"/>
      <c r="G61" s="190"/>
      <c r="H61" s="210"/>
    </row>
    <row r="62" spans="2:8" ht="16.5" customHeight="1" thickTop="1"/>
  </sheetData>
  <mergeCells count="7">
    <mergeCell ref="C1:E1"/>
    <mergeCell ref="B2:H3"/>
    <mergeCell ref="B4:B7"/>
    <mergeCell ref="E4:E6"/>
    <mergeCell ref="F4:F6"/>
    <mergeCell ref="G4:G6"/>
    <mergeCell ref="H4:H6"/>
  </mergeCells>
  <phoneticPr fontId="0" type="noConversion"/>
  <printOptions horizontalCentered="1" verticalCentered="1"/>
  <pageMargins left="0.25" right="0.25" top="0.25" bottom="0.3" header="0" footer="0.25"/>
  <pageSetup scale="71" orientation="portrait" r:id="rId1"/>
  <headerFooter alignWithMargins="0">
    <oddFooter>&amp;C&amp;"Times New Roman,Regular"W-4</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pageSetUpPr fitToPage="1"/>
  </sheetPr>
  <dimension ref="A1:I60"/>
  <sheetViews>
    <sheetView showGridLines="0" showOutlineSymbols="0" zoomScale="87" zoomScaleNormal="87" workbookViewId="0">
      <selection activeCell="E23" sqref="E23"/>
    </sheetView>
  </sheetViews>
  <sheetFormatPr defaultColWidth="9.6640625" defaultRowHeight="16.5" customHeight="1"/>
  <cols>
    <col min="1" max="1" width="4.21875" style="2" customWidth="1"/>
    <col min="2" max="2" width="9.6640625" style="2" customWidth="1"/>
    <col min="3" max="3" width="8.21875" style="2" customWidth="1"/>
    <col min="4" max="4" width="27.44140625" style="2" bestFit="1" customWidth="1"/>
    <col min="5" max="7" width="16.77734375" style="63" customWidth="1"/>
    <col min="8" max="8" width="16.5546875" style="63"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E1" s="1703"/>
      <c r="F1" s="189"/>
      <c r="G1" s="189" t="s">
        <v>959</v>
      </c>
      <c r="H1" s="547">
        <f>+'E-2'!$F$1</f>
        <v>43100</v>
      </c>
    </row>
    <row r="2" spans="2:9" ht="16.5" customHeight="1" thickTop="1">
      <c r="B2" s="1947" t="s">
        <v>377</v>
      </c>
      <c r="C2" s="1934"/>
      <c r="D2" s="1934"/>
      <c r="E2" s="1934"/>
      <c r="F2" s="1934"/>
      <c r="G2" s="1934"/>
      <c r="H2" s="1948"/>
      <c r="I2" s="28"/>
    </row>
    <row r="3" spans="2:9" ht="16.5" customHeight="1" thickBot="1">
      <c r="B3" s="1975"/>
      <c r="C3" s="1976"/>
      <c r="D3" s="1976"/>
      <c r="E3" s="1976"/>
      <c r="F3" s="1976"/>
      <c r="G3" s="1976"/>
      <c r="H3" s="1977"/>
      <c r="I3" s="28"/>
    </row>
    <row r="4" spans="2:9" s="9" customFormat="1" ht="16.5" customHeight="1" thickTop="1">
      <c r="B4" s="1920" t="s">
        <v>960</v>
      </c>
      <c r="C4" s="654" t="s">
        <v>1021</v>
      </c>
      <c r="D4" s="654"/>
      <c r="E4" s="655" t="s">
        <v>378</v>
      </c>
      <c r="F4" s="654" t="s">
        <v>707</v>
      </c>
      <c r="G4" s="654" t="s">
        <v>48</v>
      </c>
      <c r="H4" s="1017" t="s">
        <v>385</v>
      </c>
      <c r="I4" s="24"/>
    </row>
    <row r="5" spans="2:9" s="9" customFormat="1" ht="16.5" customHeight="1">
      <c r="B5" s="1921"/>
      <c r="C5" s="657"/>
      <c r="D5" s="657"/>
      <c r="E5" s="658" t="s">
        <v>379</v>
      </c>
      <c r="F5" s="657" t="s">
        <v>381</v>
      </c>
      <c r="G5" s="657" t="s">
        <v>383</v>
      </c>
      <c r="H5" s="1017" t="s">
        <v>384</v>
      </c>
      <c r="I5" s="24"/>
    </row>
    <row r="6" spans="2:9" s="9" customFormat="1" ht="16.5" customHeight="1">
      <c r="B6" s="1921"/>
      <c r="C6" s="657" t="s">
        <v>1025</v>
      </c>
      <c r="D6" s="657" t="s">
        <v>1026</v>
      </c>
      <c r="E6" s="658" t="s">
        <v>380</v>
      </c>
      <c r="F6" s="657" t="s">
        <v>382</v>
      </c>
      <c r="G6" s="657" t="s">
        <v>384</v>
      </c>
      <c r="H6" s="1064" t="s">
        <v>874</v>
      </c>
      <c r="I6" s="24"/>
    </row>
    <row r="7" spans="2:9" s="9" customFormat="1" ht="16.5" customHeight="1" thickBot="1">
      <c r="B7" s="1922"/>
      <c r="C7" s="660" t="s">
        <v>1029</v>
      </c>
      <c r="D7" s="660" t="s">
        <v>1030</v>
      </c>
      <c r="E7" s="661" t="s">
        <v>1031</v>
      </c>
      <c r="F7" s="660" t="s">
        <v>1032</v>
      </c>
      <c r="G7" s="660" t="s">
        <v>1033</v>
      </c>
      <c r="H7" s="701" t="s">
        <v>110</v>
      </c>
      <c r="I7" s="24"/>
    </row>
    <row r="8" spans="2:9" s="9" customFormat="1" ht="16.5" customHeight="1">
      <c r="B8" s="624">
        <v>1</v>
      </c>
      <c r="C8" s="845">
        <v>304</v>
      </c>
      <c r="D8" s="691" t="s">
        <v>321</v>
      </c>
      <c r="E8" s="1080">
        <v>429816.16</v>
      </c>
      <c r="F8" s="723">
        <f>+'W-4'!H8</f>
        <v>30788.000599999999</v>
      </c>
      <c r="G8" s="723"/>
      <c r="H8" s="837">
        <f t="shared" ref="H8:H36" si="0">SUM(F8:G8)</f>
        <v>30788.000599999999</v>
      </c>
      <c r="I8" s="24"/>
    </row>
    <row r="9" spans="2:9" s="9" customFormat="1" ht="16.5" customHeight="1">
      <c r="B9" s="624">
        <v>2</v>
      </c>
      <c r="C9" s="625">
        <v>305</v>
      </c>
      <c r="D9" s="1486" t="s">
        <v>322</v>
      </c>
      <c r="E9" s="1436"/>
      <c r="F9" s="1436"/>
      <c r="G9" s="1436"/>
      <c r="H9" s="733">
        <f t="shared" si="0"/>
        <v>0</v>
      </c>
      <c r="I9" s="24"/>
    </row>
    <row r="10" spans="2:9" s="9" customFormat="1" ht="16.5" customHeight="1">
      <c r="B10" s="624">
        <v>3</v>
      </c>
      <c r="C10" s="625"/>
      <c r="D10" s="1491"/>
      <c r="E10" s="1437"/>
      <c r="F10" s="1437"/>
      <c r="G10" s="1437"/>
      <c r="H10" s="733">
        <f t="shared" si="0"/>
        <v>0</v>
      </c>
      <c r="I10" s="24"/>
    </row>
    <row r="11" spans="2:9" s="9" customFormat="1" ht="16.5" customHeight="1">
      <c r="B11" s="624">
        <v>4</v>
      </c>
      <c r="C11" s="627">
        <v>306</v>
      </c>
      <c r="D11" s="666" t="s">
        <v>323</v>
      </c>
      <c r="E11" s="969">
        <v>1145.77</v>
      </c>
      <c r="F11" s="688">
        <f>+'W-4'!H10</f>
        <v>555.60023127999989</v>
      </c>
      <c r="G11" s="688"/>
      <c r="H11" s="733">
        <f t="shared" si="0"/>
        <v>555.60023127999989</v>
      </c>
      <c r="I11" s="24"/>
    </row>
    <row r="12" spans="2:9" s="9" customFormat="1" ht="16.5" customHeight="1">
      <c r="B12" s="624">
        <v>5</v>
      </c>
      <c r="C12" s="627">
        <v>307</v>
      </c>
      <c r="D12" s="669" t="s">
        <v>324</v>
      </c>
      <c r="E12" s="969"/>
      <c r="F12" s="688"/>
      <c r="G12" s="688"/>
      <c r="H12" s="733">
        <f t="shared" si="0"/>
        <v>0</v>
      </c>
      <c r="I12" s="24"/>
    </row>
    <row r="13" spans="2:9" s="9" customFormat="1" ht="16.5" customHeight="1">
      <c r="B13" s="624">
        <v>6</v>
      </c>
      <c r="C13" s="627">
        <v>308</v>
      </c>
      <c r="D13" s="1492" t="s">
        <v>325</v>
      </c>
      <c r="E13" s="2456"/>
      <c r="F13" s="2456"/>
      <c r="G13" s="2456"/>
      <c r="H13" s="733">
        <f t="shared" si="0"/>
        <v>0</v>
      </c>
      <c r="I13" s="24"/>
    </row>
    <row r="14" spans="2:9" s="9" customFormat="1" ht="16.5" customHeight="1">
      <c r="B14" s="624">
        <v>7</v>
      </c>
      <c r="C14" s="625"/>
      <c r="D14" s="1493"/>
      <c r="E14" s="2457"/>
      <c r="F14" s="2457"/>
      <c r="G14" s="2457"/>
      <c r="H14" s="733">
        <f t="shared" si="0"/>
        <v>0</v>
      </c>
      <c r="I14" s="24"/>
    </row>
    <row r="15" spans="2:9" s="9" customFormat="1" ht="16.5" customHeight="1">
      <c r="B15" s="624">
        <v>8</v>
      </c>
      <c r="C15" s="625">
        <v>309</v>
      </c>
      <c r="D15" s="669" t="s">
        <v>326</v>
      </c>
      <c r="E15" s="1029"/>
      <c r="F15" s="633"/>
      <c r="G15" s="633"/>
      <c r="H15" s="733">
        <f t="shared" si="0"/>
        <v>0</v>
      </c>
      <c r="I15" s="24"/>
    </row>
    <row r="16" spans="2:9" s="9" customFormat="1" ht="16.5" customHeight="1">
      <c r="B16" s="692">
        <v>9</v>
      </c>
      <c r="C16" s="627">
        <v>310</v>
      </c>
      <c r="D16" s="666" t="s">
        <v>327</v>
      </c>
      <c r="E16" s="969"/>
      <c r="F16" s="688"/>
      <c r="G16" s="688"/>
      <c r="H16" s="733">
        <f t="shared" si="0"/>
        <v>0</v>
      </c>
      <c r="I16" s="29"/>
    </row>
    <row r="17" spans="2:9" s="9" customFormat="1" ht="16.5" customHeight="1">
      <c r="B17" s="624">
        <v>10</v>
      </c>
      <c r="C17" s="627">
        <v>311</v>
      </c>
      <c r="D17" s="666" t="s">
        <v>330</v>
      </c>
      <c r="E17" s="969">
        <v>465148.75</v>
      </c>
      <c r="F17" s="688">
        <f>+'W-4'!H15</f>
        <v>33936.902500000004</v>
      </c>
      <c r="G17" s="688"/>
      <c r="H17" s="733">
        <f t="shared" si="0"/>
        <v>33936.902500000004</v>
      </c>
      <c r="I17" s="24"/>
    </row>
    <row r="18" spans="2:9" s="9" customFormat="1" ht="16.5" customHeight="1">
      <c r="B18" s="624">
        <v>11</v>
      </c>
      <c r="C18" s="627">
        <v>320</v>
      </c>
      <c r="D18" s="669" t="s">
        <v>331</v>
      </c>
      <c r="E18" s="969">
        <v>199163.58</v>
      </c>
      <c r="F18" s="688">
        <f>+'W-4'!H16</f>
        <v>18203.011999999999</v>
      </c>
      <c r="G18" s="688"/>
      <c r="H18" s="733">
        <f t="shared" si="0"/>
        <v>18203.011999999999</v>
      </c>
      <c r="I18" s="24"/>
    </row>
    <row r="19" spans="2:9" s="9" customFormat="1" ht="16.5" customHeight="1">
      <c r="B19" s="624">
        <v>12</v>
      </c>
      <c r="C19" s="627">
        <v>330</v>
      </c>
      <c r="D19" s="1492" t="s">
        <v>332</v>
      </c>
      <c r="E19" s="1440">
        <v>223934.93</v>
      </c>
      <c r="F19" s="688">
        <f>+'W-4'!H17</f>
        <v>20357.721000000001</v>
      </c>
      <c r="G19" s="1440"/>
      <c r="H19" s="733">
        <f t="shared" si="0"/>
        <v>20357.721000000001</v>
      </c>
      <c r="I19" s="24"/>
    </row>
    <row r="20" spans="2:9" s="9" customFormat="1" ht="16.5" customHeight="1">
      <c r="B20" s="624">
        <v>13</v>
      </c>
      <c r="C20" s="627"/>
      <c r="D20" s="1493"/>
      <c r="E20" s="1441"/>
      <c r="F20" s="1441"/>
      <c r="G20" s="1441"/>
      <c r="H20" s="733">
        <f t="shared" si="0"/>
        <v>0</v>
      </c>
      <c r="I20" s="24"/>
    </row>
    <row r="21" spans="2:9" s="9" customFormat="1" ht="16.5" customHeight="1">
      <c r="B21" s="624">
        <v>14</v>
      </c>
      <c r="C21" s="627">
        <v>331</v>
      </c>
      <c r="D21" s="1492" t="s">
        <v>333</v>
      </c>
      <c r="E21" s="1440">
        <v>391024.63</v>
      </c>
      <c r="F21" s="1440">
        <f>+'W-4'!H18</f>
        <v>27930.330999999998</v>
      </c>
      <c r="G21" s="1440"/>
      <c r="H21" s="733">
        <f t="shared" si="0"/>
        <v>27930.330999999998</v>
      </c>
      <c r="I21" s="24"/>
    </row>
    <row r="22" spans="2:9" s="9" customFormat="1" ht="16.5" customHeight="1">
      <c r="B22" s="624">
        <v>15</v>
      </c>
      <c r="C22" s="627"/>
      <c r="D22" s="1493"/>
      <c r="E22" s="1441"/>
      <c r="F22" s="1441"/>
      <c r="G22" s="1441"/>
      <c r="H22" s="733">
        <f t="shared" si="0"/>
        <v>0</v>
      </c>
      <c r="I22" s="24"/>
    </row>
    <row r="23" spans="2:9" s="9" customFormat="1" ht="16.5" customHeight="1">
      <c r="B23" s="624">
        <v>16</v>
      </c>
      <c r="C23" s="627">
        <v>333</v>
      </c>
      <c r="D23" s="669" t="s">
        <v>334</v>
      </c>
      <c r="E23" s="969">
        <v>184088.55</v>
      </c>
      <c r="F23" s="1440">
        <f>+'W-4'!H19</f>
        <v>14233.7094</v>
      </c>
      <c r="G23" s="688"/>
      <c r="H23" s="733">
        <f t="shared" si="0"/>
        <v>14233.7094</v>
      </c>
      <c r="I23" s="24"/>
    </row>
    <row r="24" spans="2:9" s="9" customFormat="1" ht="16.5" customHeight="1">
      <c r="B24" s="624">
        <v>17</v>
      </c>
      <c r="C24" s="627">
        <v>334</v>
      </c>
      <c r="D24" s="1492" t="s">
        <v>335</v>
      </c>
      <c r="E24" s="1436">
        <v>106256.64</v>
      </c>
      <c r="F24" s="1440">
        <f>+'W-4'!H20</f>
        <v>7794.6268000000009</v>
      </c>
      <c r="G24" s="1436"/>
      <c r="H24" s="733">
        <f t="shared" si="0"/>
        <v>7794.6268000000009</v>
      </c>
      <c r="I24" s="24"/>
    </row>
    <row r="25" spans="2:9" s="9" customFormat="1" ht="16.5" customHeight="1">
      <c r="B25" s="624">
        <v>18</v>
      </c>
      <c r="C25" s="627"/>
      <c r="D25" s="1493"/>
      <c r="E25" s="1437"/>
      <c r="F25" s="1437"/>
      <c r="G25" s="1437"/>
      <c r="H25" s="733">
        <f t="shared" si="0"/>
        <v>0</v>
      </c>
      <c r="I25" s="24"/>
    </row>
    <row r="26" spans="2:9" s="9" customFormat="1" ht="16.5" customHeight="1">
      <c r="B26" s="624">
        <v>19</v>
      </c>
      <c r="C26" s="627">
        <v>335</v>
      </c>
      <c r="D26" s="669" t="s">
        <v>892</v>
      </c>
      <c r="E26" s="1029">
        <v>30992.92</v>
      </c>
      <c r="F26" s="1440">
        <f>+'W-4'!H21</f>
        <v>2213.7800000000002</v>
      </c>
      <c r="G26" s="633"/>
      <c r="H26" s="733">
        <f t="shared" si="0"/>
        <v>2213.7800000000002</v>
      </c>
      <c r="I26" s="24"/>
    </row>
    <row r="27" spans="2:9" s="9" customFormat="1" ht="16.5" customHeight="1">
      <c r="B27" s="624">
        <v>20</v>
      </c>
      <c r="C27" s="627">
        <v>339</v>
      </c>
      <c r="D27" s="1492" t="s">
        <v>336</v>
      </c>
      <c r="E27" s="2456"/>
      <c r="F27" s="2456"/>
      <c r="G27" s="1440"/>
      <c r="H27" s="733">
        <f t="shared" si="0"/>
        <v>0</v>
      </c>
      <c r="I27" s="24"/>
    </row>
    <row r="28" spans="2:9" s="9" customFormat="1" ht="16.5" customHeight="1">
      <c r="B28" s="624">
        <v>21</v>
      </c>
      <c r="C28" s="627"/>
      <c r="D28" s="1493"/>
      <c r="E28" s="2457"/>
      <c r="F28" s="2457"/>
      <c r="G28" s="1441"/>
      <c r="H28" s="733">
        <f t="shared" si="0"/>
        <v>0</v>
      </c>
      <c r="I28" s="24"/>
    </row>
    <row r="29" spans="2:9" s="9" customFormat="1" ht="16.5" customHeight="1">
      <c r="B29" s="624">
        <v>22</v>
      </c>
      <c r="C29" s="627">
        <v>340</v>
      </c>
      <c r="D29" s="669" t="s">
        <v>337</v>
      </c>
      <c r="E29" s="969">
        <v>1356</v>
      </c>
      <c r="F29" s="1440">
        <f>+'W-4'!H23</f>
        <v>1308.7449557</v>
      </c>
      <c r="G29" s="688"/>
      <c r="H29" s="733">
        <f t="shared" si="0"/>
        <v>1308.7449557</v>
      </c>
      <c r="I29" s="24"/>
    </row>
    <row r="30" spans="2:9" s="9" customFormat="1" ht="16.5" customHeight="1">
      <c r="B30" s="624">
        <v>23</v>
      </c>
      <c r="C30" s="627">
        <v>341</v>
      </c>
      <c r="D30" s="669" t="s">
        <v>705</v>
      </c>
      <c r="E30" s="1029">
        <f>43404.6+0.6</f>
        <v>43405.2</v>
      </c>
      <c r="F30" s="1440">
        <f>+'W-4'!H24</f>
        <v>14999.400000000001</v>
      </c>
      <c r="G30" s="633"/>
      <c r="H30" s="733">
        <f t="shared" si="0"/>
        <v>14999.400000000001</v>
      </c>
      <c r="I30" s="24"/>
    </row>
    <row r="31" spans="2:9" s="9" customFormat="1" ht="16.5" customHeight="1">
      <c r="B31" s="624">
        <v>24</v>
      </c>
      <c r="C31" s="625">
        <v>342</v>
      </c>
      <c r="D31" s="669" t="s">
        <v>339</v>
      </c>
      <c r="E31" s="1029"/>
      <c r="F31" s="633"/>
      <c r="G31" s="633"/>
      <c r="H31" s="733">
        <f t="shared" si="0"/>
        <v>0</v>
      </c>
      <c r="I31" s="24"/>
    </row>
    <row r="32" spans="2:9" s="9" customFormat="1" ht="16.5" customHeight="1">
      <c r="B32" s="624">
        <v>25</v>
      </c>
      <c r="C32" s="627">
        <v>343</v>
      </c>
      <c r="D32" s="669" t="s">
        <v>340</v>
      </c>
      <c r="E32" s="856">
        <v>9740</v>
      </c>
      <c r="F32" s="1440">
        <f>+'W-4'!H26</f>
        <v>0</v>
      </c>
      <c r="G32" s="633"/>
      <c r="H32" s="733">
        <f t="shared" si="0"/>
        <v>0</v>
      </c>
      <c r="I32" s="24"/>
    </row>
    <row r="33" spans="1:9" s="9" customFormat="1" ht="16.5" customHeight="1">
      <c r="B33" s="624">
        <v>26</v>
      </c>
      <c r="C33" s="625">
        <v>344</v>
      </c>
      <c r="D33" s="669" t="s">
        <v>341</v>
      </c>
      <c r="E33" s="968">
        <v>21256</v>
      </c>
      <c r="F33" s="1440">
        <f>+'W-4'!H27</f>
        <v>0</v>
      </c>
      <c r="G33" s="645"/>
      <c r="H33" s="733">
        <f t="shared" si="0"/>
        <v>0</v>
      </c>
      <c r="I33" s="24"/>
    </row>
    <row r="34" spans="1:9" s="9" customFormat="1" ht="16.5" customHeight="1">
      <c r="B34" s="624">
        <v>27</v>
      </c>
      <c r="C34" s="625">
        <v>345</v>
      </c>
      <c r="D34" s="669" t="s">
        <v>706</v>
      </c>
      <c r="E34" s="856"/>
      <c r="F34" s="633"/>
      <c r="G34" s="633"/>
      <c r="H34" s="733">
        <f t="shared" si="0"/>
        <v>0</v>
      </c>
      <c r="I34" s="24"/>
    </row>
    <row r="35" spans="1:9" s="9" customFormat="1" ht="16.5" customHeight="1">
      <c r="B35" s="624">
        <v>28</v>
      </c>
      <c r="C35" s="1068">
        <v>346</v>
      </c>
      <c r="D35" s="669" t="s">
        <v>343</v>
      </c>
      <c r="E35" s="688">
        <v>0</v>
      </c>
      <c r="F35" s="1440">
        <f>+'W-4'!H29</f>
        <v>1042.6600000000001</v>
      </c>
      <c r="G35" s="688"/>
      <c r="H35" s="733">
        <f t="shared" si="0"/>
        <v>1042.6600000000001</v>
      </c>
      <c r="I35" s="24"/>
    </row>
    <row r="36" spans="1:9" s="9" customFormat="1" ht="16.5" customHeight="1">
      <c r="B36" s="624">
        <v>29</v>
      </c>
      <c r="C36" s="1068">
        <v>347</v>
      </c>
      <c r="D36" s="669" t="s">
        <v>344</v>
      </c>
      <c r="E36" s="688">
        <v>15226</v>
      </c>
      <c r="F36" s="1440">
        <f>+'W-4'!H30</f>
        <v>290</v>
      </c>
      <c r="G36" s="688"/>
      <c r="H36" s="733">
        <f t="shared" si="0"/>
        <v>290</v>
      </c>
      <c r="I36" s="24"/>
    </row>
    <row r="37" spans="1:9" s="9" customFormat="1" ht="16.5" customHeight="1">
      <c r="B37" s="624">
        <v>30</v>
      </c>
      <c r="C37" s="1068">
        <v>348</v>
      </c>
      <c r="D37" s="666" t="s">
        <v>345</v>
      </c>
      <c r="E37" s="688"/>
      <c r="F37" s="688"/>
      <c r="G37" s="688"/>
      <c r="H37" s="1081"/>
      <c r="I37" s="24"/>
    </row>
    <row r="38" spans="1:9" s="9" customFormat="1" ht="16.5" customHeight="1">
      <c r="B38" s="624">
        <v>31</v>
      </c>
      <c r="C38" s="1068"/>
      <c r="D38" s="1067"/>
      <c r="E38" s="1070"/>
      <c r="F38" s="1070"/>
      <c r="G38" s="1070"/>
      <c r="H38" s="1071"/>
      <c r="I38" s="24"/>
    </row>
    <row r="39" spans="1:9" s="9" customFormat="1" ht="16.5" customHeight="1">
      <c r="B39" s="624">
        <v>32</v>
      </c>
      <c r="C39" s="1068"/>
      <c r="D39" s="1082" t="s">
        <v>941</v>
      </c>
      <c r="E39" s="642">
        <f>SUM(E8:E37)</f>
        <v>2122555.13</v>
      </c>
      <c r="F39" s="642">
        <f>SUM(F8:F37)</f>
        <v>173654.48848698</v>
      </c>
      <c r="G39" s="642">
        <f>SUM(G8:G37)</f>
        <v>0</v>
      </c>
      <c r="H39" s="643">
        <f>SUM(H8:H37)</f>
        <v>173654.48848698</v>
      </c>
      <c r="I39" s="24"/>
    </row>
    <row r="40" spans="1:9" s="9" customFormat="1" ht="16.5" customHeight="1" thickBot="1">
      <c r="B40" s="621">
        <v>33</v>
      </c>
      <c r="C40" s="1072"/>
      <c r="D40" s="671"/>
      <c r="E40" s="1072"/>
      <c r="F40" s="1072"/>
      <c r="G40" s="1072"/>
      <c r="H40" s="1073"/>
      <c r="I40" s="24"/>
    </row>
    <row r="41" spans="1:9" s="9" customFormat="1" ht="16.5" customHeight="1">
      <c r="A41" s="365"/>
      <c r="B41" s="1074" t="s">
        <v>386</v>
      </c>
      <c r="C41" s="1075"/>
      <c r="D41" s="1075"/>
      <c r="E41" s="1075"/>
      <c r="F41" s="1075"/>
      <c r="G41" s="1075"/>
      <c r="H41" s="1076"/>
      <c r="I41" s="24"/>
    </row>
    <row r="42" spans="1:9" s="9" customFormat="1" ht="16.5" customHeight="1">
      <c r="A42" s="365"/>
      <c r="B42" s="1077" t="s">
        <v>387</v>
      </c>
      <c r="C42" s="1078"/>
      <c r="D42" s="1078"/>
      <c r="E42" s="1078"/>
      <c r="F42" s="1078"/>
      <c r="G42" s="1078"/>
      <c r="H42" s="1069"/>
      <c r="I42" s="24"/>
    </row>
    <row r="43" spans="1:9" s="9" customFormat="1" ht="16.5" customHeight="1">
      <c r="B43" s="1079"/>
      <c r="C43" s="1078"/>
      <c r="D43" s="1078"/>
      <c r="E43" s="1078"/>
      <c r="F43" s="1078"/>
      <c r="G43" s="1078"/>
      <c r="H43" s="1069"/>
      <c r="I43" s="24"/>
    </row>
    <row r="44" spans="1:9" s="9" customFormat="1" ht="16.5" customHeight="1">
      <c r="B44" s="1079"/>
      <c r="C44" s="1078"/>
      <c r="D44" s="1075"/>
      <c r="E44" s="1078"/>
      <c r="F44" s="1078"/>
      <c r="G44" s="1078"/>
      <c r="H44" s="1069"/>
      <c r="I44" s="88"/>
    </row>
    <row r="45" spans="1:9" s="9" customFormat="1" ht="16.5" customHeight="1">
      <c r="B45" s="1079"/>
      <c r="C45" s="1078"/>
      <c r="D45" s="1078"/>
      <c r="E45" s="1078"/>
      <c r="F45" s="1078"/>
      <c r="G45" s="1078"/>
      <c r="H45" s="1069"/>
    </row>
    <row r="46" spans="1:9" s="9" customFormat="1" ht="16.5" customHeight="1">
      <c r="B46" s="1079"/>
      <c r="C46" s="1078"/>
      <c r="D46" s="1078"/>
      <c r="E46" s="1078"/>
      <c r="F46" s="1078"/>
      <c r="G46" s="1078"/>
      <c r="H46" s="1069"/>
    </row>
    <row r="47" spans="1:9" s="9" customFormat="1" ht="16.5" customHeight="1">
      <c r="B47" s="1079"/>
      <c r="C47" s="1078"/>
      <c r="D47" s="1078"/>
      <c r="E47" s="1078"/>
      <c r="F47" s="1078"/>
      <c r="G47" s="1078"/>
      <c r="H47" s="1069"/>
    </row>
    <row r="48" spans="1:9" s="9" customFormat="1" ht="16.5" customHeight="1">
      <c r="B48" s="1079"/>
      <c r="C48" s="1078"/>
      <c r="D48" s="1078"/>
      <c r="E48" s="1078"/>
      <c r="F48" s="1078"/>
      <c r="G48" s="1078"/>
      <c r="H48" s="1069"/>
    </row>
    <row r="49" spans="2:8" s="9" customFormat="1" ht="16.5" customHeight="1">
      <c r="B49" s="1079"/>
      <c r="C49" s="1078"/>
      <c r="D49" s="1078"/>
      <c r="E49" s="1078"/>
      <c r="F49" s="1078"/>
      <c r="G49" s="1078"/>
      <c r="H49" s="1069"/>
    </row>
    <row r="50" spans="2:8" s="9" customFormat="1" ht="16.5" customHeight="1">
      <c r="B50" s="1079"/>
      <c r="C50" s="1078"/>
      <c r="D50" s="1078"/>
      <c r="E50" s="1078"/>
      <c r="F50" s="1078"/>
      <c r="G50" s="1078"/>
      <c r="H50" s="1069"/>
    </row>
    <row r="51" spans="2:8" s="9" customFormat="1" ht="16.5" customHeight="1">
      <c r="B51" s="1079"/>
      <c r="C51" s="1078"/>
      <c r="D51" s="1078"/>
      <c r="E51" s="1078"/>
      <c r="F51" s="1078"/>
      <c r="G51" s="1078"/>
      <c r="H51" s="1069"/>
    </row>
    <row r="52" spans="2:8" s="9" customFormat="1" ht="16.5" customHeight="1">
      <c r="B52" s="1079"/>
      <c r="C52" s="1078"/>
      <c r="D52" s="1078"/>
      <c r="E52" s="1078"/>
      <c r="F52" s="1078"/>
      <c r="G52" s="1078"/>
      <c r="H52" s="1069"/>
    </row>
    <row r="53" spans="2:8" s="9" customFormat="1" ht="16.5" customHeight="1">
      <c r="B53" s="1079"/>
      <c r="C53" s="1078"/>
      <c r="D53" s="1078"/>
      <c r="E53" s="1078"/>
      <c r="F53" s="1078"/>
      <c r="G53" s="1078"/>
      <c r="H53" s="1069"/>
    </row>
    <row r="54" spans="2:8" s="9" customFormat="1" ht="16.5" customHeight="1">
      <c r="B54" s="1079"/>
      <c r="C54" s="1078"/>
      <c r="D54" s="1078"/>
      <c r="E54" s="1078"/>
      <c r="F54" s="1078"/>
      <c r="G54" s="1078"/>
      <c r="H54" s="1069"/>
    </row>
    <row r="55" spans="2:8" s="9" customFormat="1" ht="16.5" customHeight="1">
      <c r="B55" s="1079"/>
      <c r="C55" s="1078"/>
      <c r="D55" s="1078"/>
      <c r="E55" s="1078"/>
      <c r="F55" s="1078"/>
      <c r="G55" s="1078"/>
      <c r="H55" s="1069"/>
    </row>
    <row r="56" spans="2:8" s="9" customFormat="1" ht="16.5" customHeight="1">
      <c r="B56" s="1079"/>
      <c r="C56" s="710"/>
      <c r="D56" s="1078"/>
      <c r="E56" s="711"/>
      <c r="F56" s="711"/>
      <c r="G56" s="711"/>
      <c r="H56" s="712"/>
    </row>
    <row r="57" spans="2:8" s="9" customFormat="1" ht="16.5" customHeight="1">
      <c r="B57" s="713"/>
      <c r="C57" s="710"/>
      <c r="D57" s="1078"/>
      <c r="E57" s="711"/>
      <c r="F57" s="711"/>
      <c r="G57" s="711"/>
      <c r="H57" s="712"/>
    </row>
    <row r="58" spans="2:8" s="9" customFormat="1" ht="16.5" customHeight="1">
      <c r="B58" s="713"/>
      <c r="C58" s="710"/>
      <c r="D58" s="1078"/>
      <c r="E58" s="711"/>
      <c r="F58" s="711"/>
      <c r="G58" s="711"/>
      <c r="H58" s="712"/>
    </row>
    <row r="59" spans="2:8" ht="16.5" customHeight="1" thickBot="1">
      <c r="B59" s="735"/>
      <c r="C59" s="794"/>
      <c r="D59" s="794"/>
      <c r="E59" s="795"/>
      <c r="F59" s="795"/>
      <c r="G59" s="795"/>
      <c r="H59" s="796"/>
    </row>
    <row r="60" spans="2:8" ht="16.5" customHeight="1" thickTop="1"/>
  </sheetData>
  <mergeCells count="8">
    <mergeCell ref="C1:E1"/>
    <mergeCell ref="E27:E28"/>
    <mergeCell ref="F27:F28"/>
    <mergeCell ref="E13:E14"/>
    <mergeCell ref="B2:H3"/>
    <mergeCell ref="B4:B7"/>
    <mergeCell ref="F13:F14"/>
    <mergeCell ref="G13:G14"/>
  </mergeCells>
  <phoneticPr fontId="0" type="noConversion"/>
  <printOptions horizontalCentered="1" verticalCentered="1"/>
  <pageMargins left="0.25" right="0.25" top="0.25" bottom="0.3" header="0" footer="0.25"/>
  <pageSetup scale="71" orientation="portrait" r:id="rId1"/>
  <headerFooter alignWithMargins="0">
    <oddFooter>&amp;C&amp;"Times New Roman,Regular"W-5</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8">
    <pageSetUpPr fitToPage="1"/>
  </sheetPr>
  <dimension ref="A1:J60"/>
  <sheetViews>
    <sheetView showGridLines="0" showOutlineSymbols="0" zoomScale="87" zoomScaleNormal="87" workbookViewId="0">
      <selection activeCell="H34" sqref="H34"/>
    </sheetView>
  </sheetViews>
  <sheetFormatPr defaultColWidth="9.6640625" defaultRowHeight="16.5" customHeight="1"/>
  <cols>
    <col min="1" max="1" width="4.21875" style="2" customWidth="1"/>
    <col min="2" max="2" width="9.6640625" style="2" customWidth="1"/>
    <col min="3" max="7" width="16.77734375" style="63" customWidth="1"/>
    <col min="8" max="8" width="18.5546875" style="63" customWidth="1"/>
    <col min="9" max="9" width="2.5546875" style="2" customWidth="1"/>
    <col min="10" max="16384" width="9.6640625" style="2"/>
  </cols>
  <sheetData>
    <row r="1" spans="2:10" s="9" customFormat="1" ht="16.5" customHeight="1" thickBot="1">
      <c r="B1" s="9" t="s">
        <v>958</v>
      </c>
      <c r="C1" s="2458" t="str">
        <f>+'E-2'!C1:D1</f>
        <v>Southwest Harbor Water &amp; Sewer District</v>
      </c>
      <c r="D1" s="1813"/>
      <c r="E1" s="1813"/>
      <c r="F1" s="189"/>
      <c r="G1" s="189" t="s">
        <v>959</v>
      </c>
      <c r="H1" s="547">
        <f>+'E-2'!$F$1</f>
        <v>43100</v>
      </c>
    </row>
    <row r="2" spans="2:10" ht="16.5" customHeight="1" thickTop="1">
      <c r="B2" s="1947" t="s">
        <v>432</v>
      </c>
      <c r="C2" s="1934"/>
      <c r="D2" s="1934"/>
      <c r="E2" s="1934"/>
      <c r="F2" s="1934"/>
      <c r="G2" s="1934"/>
      <c r="H2" s="1948"/>
      <c r="I2" s="28"/>
    </row>
    <row r="3" spans="2:10" ht="16.5" customHeight="1" thickBot="1">
      <c r="B3" s="1975"/>
      <c r="C3" s="1976"/>
      <c r="D3" s="1976"/>
      <c r="E3" s="1976"/>
      <c r="F3" s="1976"/>
      <c r="G3" s="1976"/>
      <c r="H3" s="1977"/>
      <c r="I3" s="28"/>
    </row>
    <row r="4" spans="2:10" s="9" customFormat="1" ht="16.5" customHeight="1" thickTop="1">
      <c r="B4" s="1920" t="s">
        <v>960</v>
      </c>
      <c r="C4" s="655" t="s">
        <v>390</v>
      </c>
      <c r="D4" s="654" t="s">
        <v>429</v>
      </c>
      <c r="E4" s="655" t="s">
        <v>429</v>
      </c>
      <c r="F4" s="654" t="s">
        <v>435</v>
      </c>
      <c r="G4" s="2245" t="s">
        <v>417</v>
      </c>
      <c r="H4" s="1954" t="s">
        <v>418</v>
      </c>
      <c r="I4" s="24"/>
    </row>
    <row r="5" spans="2:10" s="9" customFormat="1" ht="16.5" customHeight="1">
      <c r="B5" s="1921"/>
      <c r="C5" s="658" t="s">
        <v>428</v>
      </c>
      <c r="D5" s="657" t="s">
        <v>430</v>
      </c>
      <c r="E5" s="658" t="s">
        <v>433</v>
      </c>
      <c r="F5" s="657" t="s">
        <v>436</v>
      </c>
      <c r="G5" s="2459"/>
      <c r="H5" s="1955"/>
      <c r="I5" s="24"/>
    </row>
    <row r="6" spans="2:10" s="9" customFormat="1" ht="16.5" customHeight="1">
      <c r="B6" s="1921"/>
      <c r="C6" s="658" t="s">
        <v>382</v>
      </c>
      <c r="D6" s="657" t="s">
        <v>431</v>
      </c>
      <c r="E6" s="658" t="s">
        <v>434</v>
      </c>
      <c r="F6" s="657" t="s">
        <v>382</v>
      </c>
      <c r="G6" s="2459"/>
      <c r="H6" s="1955"/>
      <c r="I6" s="24"/>
    </row>
    <row r="7" spans="2:10" s="9" customFormat="1" ht="16.5" customHeight="1" thickBot="1">
      <c r="B7" s="1922"/>
      <c r="C7" s="661" t="s">
        <v>128</v>
      </c>
      <c r="D7" s="660" t="s">
        <v>131</v>
      </c>
      <c r="E7" s="661" t="s">
        <v>350</v>
      </c>
      <c r="F7" s="660" t="s">
        <v>351</v>
      </c>
      <c r="G7" s="660" t="s">
        <v>352</v>
      </c>
      <c r="H7" s="701" t="s">
        <v>437</v>
      </c>
      <c r="I7" s="24"/>
    </row>
    <row r="8" spans="2:10" s="9" customFormat="1" ht="16.5" customHeight="1">
      <c r="B8" s="624">
        <v>1</v>
      </c>
      <c r="C8" s="1080"/>
      <c r="D8" s="723"/>
      <c r="E8" s="1080"/>
      <c r="F8" s="723"/>
      <c r="G8" s="723"/>
      <c r="H8" s="837">
        <f>+'W-5'!E8+'W-5'!H8</f>
        <v>460604.16059999994</v>
      </c>
      <c r="I8" s="24"/>
      <c r="J8" s="1424" t="s">
        <v>321</v>
      </c>
    </row>
    <row r="9" spans="2:10" s="9" customFormat="1" ht="16.5" customHeight="1">
      <c r="B9" s="624">
        <v>2</v>
      </c>
      <c r="C9" s="1436"/>
      <c r="D9" s="1436"/>
      <c r="E9" s="1083"/>
      <c r="F9" s="1436"/>
      <c r="G9" s="1436"/>
      <c r="H9" s="1438">
        <f>+'W-5'!E9+'W-5'!H9</f>
        <v>0</v>
      </c>
      <c r="I9" s="24"/>
      <c r="J9" s="1494" t="s">
        <v>322</v>
      </c>
    </row>
    <row r="10" spans="2:10" s="9" customFormat="1" ht="16.5" customHeight="1">
      <c r="B10" s="624">
        <v>3</v>
      </c>
      <c r="C10" s="1437"/>
      <c r="D10" s="1437"/>
      <c r="E10" s="1084"/>
      <c r="F10" s="1437"/>
      <c r="G10" s="1437"/>
      <c r="H10" s="1438">
        <f>+'W-5'!E10+'W-5'!H10</f>
        <v>0</v>
      </c>
      <c r="I10" s="24"/>
      <c r="J10" s="1494"/>
    </row>
    <row r="11" spans="2:10" s="9" customFormat="1" ht="16.5" customHeight="1">
      <c r="B11" s="624">
        <v>4</v>
      </c>
      <c r="C11" s="969"/>
      <c r="D11" s="688"/>
      <c r="E11" s="969"/>
      <c r="F11" s="688"/>
      <c r="G11" s="688"/>
      <c r="H11" s="1438">
        <f>+'W-5'!E11+'W-5'!H11</f>
        <v>1701.3702312799999</v>
      </c>
      <c r="I11" s="24"/>
      <c r="J11" s="29" t="s">
        <v>323</v>
      </c>
    </row>
    <row r="12" spans="2:10" s="9" customFormat="1" ht="16.5" customHeight="1">
      <c r="B12" s="624">
        <v>5</v>
      </c>
      <c r="C12" s="969"/>
      <c r="D12" s="688"/>
      <c r="E12" s="969"/>
      <c r="F12" s="688"/>
      <c r="G12" s="688"/>
      <c r="H12" s="1438">
        <f>+'W-5'!E12+'W-5'!H12</f>
        <v>0</v>
      </c>
      <c r="I12" s="24"/>
      <c r="J12" s="25" t="s">
        <v>324</v>
      </c>
    </row>
    <row r="13" spans="2:10" s="9" customFormat="1" ht="16.5" customHeight="1">
      <c r="B13" s="624">
        <v>6</v>
      </c>
      <c r="C13" s="1440"/>
      <c r="D13" s="1440"/>
      <c r="E13" s="1086"/>
      <c r="F13" s="1440"/>
      <c r="G13" s="1440"/>
      <c r="H13" s="1438">
        <f>+'W-5'!E13+'W-5'!H13</f>
        <v>0</v>
      </c>
      <c r="I13" s="24"/>
      <c r="J13" s="1495" t="s">
        <v>325</v>
      </c>
    </row>
    <row r="14" spans="2:10" s="9" customFormat="1" ht="16.5" customHeight="1">
      <c r="B14" s="624">
        <v>7</v>
      </c>
      <c r="C14" s="1441"/>
      <c r="D14" s="1441"/>
      <c r="E14" s="1087"/>
      <c r="F14" s="1441"/>
      <c r="G14" s="1441"/>
      <c r="H14" s="1438">
        <f>+'W-5'!E14+'W-5'!H14</f>
        <v>0</v>
      </c>
      <c r="I14" s="24"/>
      <c r="J14" s="1495"/>
    </row>
    <row r="15" spans="2:10" s="9" customFormat="1" ht="16.5" customHeight="1">
      <c r="B15" s="624">
        <v>8</v>
      </c>
      <c r="C15" s="1029"/>
      <c r="D15" s="633"/>
      <c r="E15" s="1029"/>
      <c r="F15" s="633"/>
      <c r="G15" s="633"/>
      <c r="H15" s="1438">
        <f>+'W-5'!E15+'W-5'!H15</f>
        <v>0</v>
      </c>
      <c r="I15" s="24"/>
      <c r="J15" s="25" t="s">
        <v>326</v>
      </c>
    </row>
    <row r="16" spans="2:10" s="9" customFormat="1" ht="16.5" customHeight="1">
      <c r="B16" s="692">
        <v>9</v>
      </c>
      <c r="C16" s="969"/>
      <c r="D16" s="688"/>
      <c r="E16" s="969"/>
      <c r="F16" s="688"/>
      <c r="G16" s="688"/>
      <c r="H16" s="1438">
        <f>+'W-5'!E16+'W-5'!H16</f>
        <v>0</v>
      </c>
      <c r="I16" s="29"/>
      <c r="J16" s="29" t="s">
        <v>327</v>
      </c>
    </row>
    <row r="17" spans="2:10" s="9" customFormat="1" ht="16.5" customHeight="1">
      <c r="B17" s="624">
        <v>10</v>
      </c>
      <c r="C17" s="969"/>
      <c r="D17" s="688"/>
      <c r="E17" s="969"/>
      <c r="F17" s="688"/>
      <c r="G17" s="688"/>
      <c r="H17" s="1438">
        <f>+'W-5'!E17+'W-5'!H17</f>
        <v>499085.65250000003</v>
      </c>
      <c r="I17" s="24"/>
      <c r="J17" s="29" t="s">
        <v>330</v>
      </c>
    </row>
    <row r="18" spans="2:10" s="9" customFormat="1" ht="16.5" customHeight="1">
      <c r="B18" s="624">
        <v>11</v>
      </c>
      <c r="C18" s="969"/>
      <c r="D18" s="688"/>
      <c r="E18" s="969"/>
      <c r="F18" s="688"/>
      <c r="G18" s="688"/>
      <c r="H18" s="1438">
        <f>+'W-5'!E18+'W-5'!H18</f>
        <v>217366.59199999998</v>
      </c>
      <c r="I18" s="24"/>
      <c r="J18" s="25" t="s">
        <v>331</v>
      </c>
    </row>
    <row r="19" spans="2:10" s="9" customFormat="1" ht="16.5" customHeight="1">
      <c r="B19" s="624">
        <v>12</v>
      </c>
      <c r="C19" s="1440"/>
      <c r="D19" s="1440"/>
      <c r="E19" s="1086"/>
      <c r="F19" s="1440"/>
      <c r="G19" s="1440"/>
      <c r="H19" s="1438">
        <f>+'W-5'!E19+'W-5'!H19</f>
        <v>244292.65099999998</v>
      </c>
      <c r="I19" s="24"/>
      <c r="J19" s="1495" t="s">
        <v>332</v>
      </c>
    </row>
    <row r="20" spans="2:10" s="9" customFormat="1" ht="16.5" customHeight="1">
      <c r="B20" s="624">
        <v>13</v>
      </c>
      <c r="C20" s="1441"/>
      <c r="D20" s="1441"/>
      <c r="E20" s="1087"/>
      <c r="F20" s="1441"/>
      <c r="G20" s="1441"/>
      <c r="H20" s="1438">
        <f>+'W-5'!E20+'W-5'!H20</f>
        <v>0</v>
      </c>
      <c r="I20" s="24"/>
      <c r="J20" s="1495"/>
    </row>
    <row r="21" spans="2:10" s="9" customFormat="1" ht="16.5" customHeight="1">
      <c r="B21" s="624">
        <v>14</v>
      </c>
      <c r="C21" s="1440"/>
      <c r="D21" s="1440"/>
      <c r="E21" s="1086"/>
      <c r="F21" s="1440"/>
      <c r="G21" s="1440"/>
      <c r="H21" s="1438">
        <f>+'W-5'!E21+'W-5'!H21</f>
        <v>418954.96100000001</v>
      </c>
      <c r="I21" s="24"/>
      <c r="J21" s="1495" t="s">
        <v>333</v>
      </c>
    </row>
    <row r="22" spans="2:10" s="9" customFormat="1" ht="16.5" customHeight="1">
      <c r="B22" s="624">
        <v>15</v>
      </c>
      <c r="C22" s="1441"/>
      <c r="D22" s="1441"/>
      <c r="E22" s="1087"/>
      <c r="F22" s="1441"/>
      <c r="G22" s="1441"/>
      <c r="H22" s="1438">
        <f>+'W-5'!E22+'W-5'!H22</f>
        <v>0</v>
      </c>
      <c r="I22" s="24"/>
      <c r="J22" s="1495"/>
    </row>
    <row r="23" spans="2:10" s="9" customFormat="1" ht="16.5" customHeight="1">
      <c r="B23" s="624">
        <v>16</v>
      </c>
      <c r="C23" s="969"/>
      <c r="D23" s="688"/>
      <c r="E23" s="969"/>
      <c r="F23" s="688"/>
      <c r="G23" s="688"/>
      <c r="H23" s="1438">
        <f>+'W-5'!E23+'W-5'!H23</f>
        <v>198322.25939999998</v>
      </c>
      <c r="I23" s="24"/>
      <c r="J23" s="25" t="s">
        <v>334</v>
      </c>
    </row>
    <row r="24" spans="2:10" s="9" customFormat="1" ht="16.5" customHeight="1">
      <c r="B24" s="624">
        <v>17</v>
      </c>
      <c r="C24" s="1436"/>
      <c r="D24" s="1436"/>
      <c r="E24" s="1083"/>
      <c r="F24" s="1436"/>
      <c r="G24" s="1436"/>
      <c r="H24" s="1438">
        <f>+'W-5'!E24+'W-5'!H24</f>
        <v>114051.2668</v>
      </c>
      <c r="I24" s="24"/>
      <c r="J24" s="1495" t="s">
        <v>335</v>
      </c>
    </row>
    <row r="25" spans="2:10" s="9" customFormat="1" ht="16.5" customHeight="1">
      <c r="B25" s="624">
        <v>18</v>
      </c>
      <c r="C25" s="1437"/>
      <c r="D25" s="1437"/>
      <c r="E25" s="1084"/>
      <c r="F25" s="1437"/>
      <c r="G25" s="1437"/>
      <c r="H25" s="1438">
        <f>+'W-5'!E25+'W-5'!H25</f>
        <v>0</v>
      </c>
      <c r="I25" s="24"/>
      <c r="J25" s="1495"/>
    </row>
    <row r="26" spans="2:10" s="9" customFormat="1" ht="16.5" customHeight="1">
      <c r="B26" s="624">
        <v>19</v>
      </c>
      <c r="C26" s="1029"/>
      <c r="D26" s="633"/>
      <c r="E26" s="1029"/>
      <c r="F26" s="633"/>
      <c r="G26" s="633"/>
      <c r="H26" s="1438">
        <f>+'W-5'!E26+'W-5'!H26</f>
        <v>33206.699999999997</v>
      </c>
      <c r="I26" s="24"/>
      <c r="J26" s="25" t="s">
        <v>892</v>
      </c>
    </row>
    <row r="27" spans="2:10" s="9" customFormat="1" ht="16.5" customHeight="1">
      <c r="B27" s="624">
        <v>20</v>
      </c>
      <c r="C27" s="1440"/>
      <c r="D27" s="1440"/>
      <c r="E27" s="1086"/>
      <c r="F27" s="1440"/>
      <c r="G27" s="1440"/>
      <c r="H27" s="1438">
        <f>+'W-5'!E27+'W-5'!H27</f>
        <v>0</v>
      </c>
      <c r="I27" s="24"/>
      <c r="J27" s="1495" t="s">
        <v>336</v>
      </c>
    </row>
    <row r="28" spans="2:10" s="9" customFormat="1" ht="16.5" customHeight="1">
      <c r="B28" s="624">
        <v>21</v>
      </c>
      <c r="C28" s="1441"/>
      <c r="D28" s="1441"/>
      <c r="E28" s="1087"/>
      <c r="F28" s="1441"/>
      <c r="G28" s="1441"/>
      <c r="H28" s="1438">
        <f>+'W-5'!E28+'W-5'!H28</f>
        <v>0</v>
      </c>
      <c r="I28" s="24"/>
      <c r="J28" s="1495"/>
    </row>
    <row r="29" spans="2:10" s="9" customFormat="1" ht="16.5" customHeight="1">
      <c r="B29" s="624">
        <v>22</v>
      </c>
      <c r="C29" s="969"/>
      <c r="D29" s="688"/>
      <c r="E29" s="969"/>
      <c r="F29" s="688"/>
      <c r="G29" s="688"/>
      <c r="H29" s="1438">
        <f>+'W-5'!E29+'W-5'!H29</f>
        <v>2664.7449557</v>
      </c>
      <c r="I29" s="24"/>
      <c r="J29" s="25" t="s">
        <v>337</v>
      </c>
    </row>
    <row r="30" spans="2:10" s="9" customFormat="1" ht="16.5" customHeight="1">
      <c r="B30" s="624">
        <v>23</v>
      </c>
      <c r="C30" s="1029"/>
      <c r="D30" s="633"/>
      <c r="E30" s="1029"/>
      <c r="F30" s="633"/>
      <c r="G30" s="633"/>
      <c r="H30" s="1438">
        <f>+'W-5'!E30+'W-5'!H30</f>
        <v>58404.6</v>
      </c>
      <c r="I30" s="24"/>
      <c r="J30" s="25" t="s">
        <v>705</v>
      </c>
    </row>
    <row r="31" spans="2:10" s="9" customFormat="1" ht="16.5" customHeight="1">
      <c r="B31" s="624">
        <v>24</v>
      </c>
      <c r="C31" s="1029"/>
      <c r="D31" s="633"/>
      <c r="E31" s="1029"/>
      <c r="F31" s="633"/>
      <c r="G31" s="633"/>
      <c r="H31" s="1438">
        <f>+'W-5'!E31+'W-5'!H31</f>
        <v>0</v>
      </c>
      <c r="I31" s="24"/>
      <c r="J31" s="25" t="s">
        <v>339</v>
      </c>
    </row>
    <row r="32" spans="2:10" s="9" customFormat="1" ht="16.5" customHeight="1">
      <c r="B32" s="624">
        <v>25</v>
      </c>
      <c r="C32" s="1443"/>
      <c r="D32" s="1436"/>
      <c r="E32" s="1088"/>
      <c r="F32" s="1436"/>
      <c r="G32" s="1436"/>
      <c r="H32" s="1438">
        <f>+'W-5'!E32+'W-5'!H32</f>
        <v>9740</v>
      </c>
      <c r="I32" s="24"/>
      <c r="J32" s="25" t="s">
        <v>340</v>
      </c>
    </row>
    <row r="33" spans="1:10" s="9" customFormat="1" ht="16.5" customHeight="1">
      <c r="B33" s="624">
        <v>26</v>
      </c>
      <c r="C33" s="1444"/>
      <c r="D33" s="1437"/>
      <c r="E33" s="967"/>
      <c r="F33" s="1437"/>
      <c r="G33" s="1437"/>
      <c r="H33" s="1438">
        <f>+'W-5'!E33+'W-5'!H33</f>
        <v>21256</v>
      </c>
      <c r="I33" s="24"/>
      <c r="J33" s="25" t="s">
        <v>341</v>
      </c>
    </row>
    <row r="34" spans="1:10" s="9" customFormat="1" ht="16.5" customHeight="1">
      <c r="B34" s="624">
        <v>27</v>
      </c>
      <c r="C34" s="1432"/>
      <c r="D34" s="633"/>
      <c r="E34" s="1029"/>
      <c r="F34" s="633"/>
      <c r="G34" s="633"/>
      <c r="H34" s="1438">
        <f>+'W-5'!E34+'W-5'!H34</f>
        <v>0</v>
      </c>
      <c r="I34" s="24"/>
      <c r="J34" s="25" t="s">
        <v>706</v>
      </c>
    </row>
    <row r="35" spans="1:10" s="9" customFormat="1" ht="16.5" customHeight="1">
      <c r="B35" s="624">
        <v>28</v>
      </c>
      <c r="C35" s="1433"/>
      <c r="D35" s="688"/>
      <c r="E35" s="1434"/>
      <c r="F35" s="688"/>
      <c r="G35" s="688"/>
      <c r="H35" s="1438">
        <f>+'W-5'!E35+'W-5'!H35</f>
        <v>1042.6600000000001</v>
      </c>
      <c r="I35" s="24"/>
      <c r="J35" s="25" t="s">
        <v>343</v>
      </c>
    </row>
    <row r="36" spans="1:10" s="9" customFormat="1" ht="16.5" customHeight="1">
      <c r="B36" s="624">
        <v>29</v>
      </c>
      <c r="C36" s="1433"/>
      <c r="D36" s="688"/>
      <c r="E36" s="1434"/>
      <c r="F36" s="688"/>
      <c r="G36" s="688"/>
      <c r="H36" s="1438">
        <f>+'W-5'!E36+'W-5'!H36</f>
        <v>15516</v>
      </c>
      <c r="I36" s="24"/>
      <c r="J36" s="25" t="s">
        <v>344</v>
      </c>
    </row>
    <row r="37" spans="1:10" s="9" customFormat="1" ht="16.5" customHeight="1">
      <c r="B37" s="624">
        <v>30</v>
      </c>
      <c r="C37" s="970"/>
      <c r="D37" s="688"/>
      <c r="E37" s="1018"/>
      <c r="F37" s="688"/>
      <c r="G37" s="688"/>
      <c r="H37" s="1438">
        <f>+'W-5'!E37+'W-5'!H37</f>
        <v>0</v>
      </c>
      <c r="I37" s="24"/>
      <c r="J37" s="29" t="s">
        <v>345</v>
      </c>
    </row>
    <row r="38" spans="1:10" s="9" customFormat="1" ht="16.5" customHeight="1">
      <c r="B38" s="624">
        <v>31</v>
      </c>
      <c r="C38" s="1085"/>
      <c r="D38" s="809"/>
      <c r="E38" s="1086"/>
      <c r="F38" s="809"/>
      <c r="G38" s="809"/>
      <c r="H38" s="1442"/>
      <c r="I38" s="24"/>
    </row>
    <row r="39" spans="1:10" s="9" customFormat="1" ht="16.5" customHeight="1">
      <c r="B39" s="624">
        <v>32</v>
      </c>
      <c r="C39" s="982">
        <f t="shared" ref="C39:H39" si="0">SUM(C8:C37)</f>
        <v>0</v>
      </c>
      <c r="D39" s="642">
        <f t="shared" si="0"/>
        <v>0</v>
      </c>
      <c r="E39" s="802">
        <f t="shared" si="0"/>
        <v>0</v>
      </c>
      <c r="F39" s="642">
        <f t="shared" si="0"/>
        <v>0</v>
      </c>
      <c r="G39" s="642">
        <f t="shared" si="0"/>
        <v>0</v>
      </c>
      <c r="H39" s="643">
        <f t="shared" si="0"/>
        <v>2296209.61848698</v>
      </c>
      <c r="I39" s="24"/>
    </row>
    <row r="40" spans="1:10" s="9" customFormat="1" ht="16.5" customHeight="1" thickBot="1">
      <c r="B40" s="621">
        <v>33</v>
      </c>
      <c r="C40" s="1089"/>
      <c r="D40" s="1072"/>
      <c r="E40" s="1090"/>
      <c r="F40" s="1072"/>
      <c r="G40" s="1072"/>
      <c r="H40" s="1073"/>
      <c r="I40" s="24"/>
    </row>
    <row r="41" spans="1:10" s="9" customFormat="1" ht="16.5" customHeight="1">
      <c r="A41" s="365"/>
      <c r="B41" s="1074"/>
      <c r="C41" s="1075"/>
      <c r="D41" s="1075"/>
      <c r="E41" s="1075"/>
      <c r="F41" s="1075"/>
      <c r="G41" s="1075"/>
      <c r="H41" s="1076"/>
      <c r="I41" s="24"/>
    </row>
    <row r="42" spans="1:10" s="9" customFormat="1" ht="16.5" customHeight="1">
      <c r="A42" s="365"/>
      <c r="B42" s="1077"/>
      <c r="C42" s="1078"/>
      <c r="D42" s="1078"/>
      <c r="E42" s="1078"/>
      <c r="F42" s="1078"/>
      <c r="G42" s="1078"/>
      <c r="H42" s="1069"/>
      <c r="I42" s="24"/>
    </row>
    <row r="43" spans="1:10" s="9" customFormat="1" ht="16.5" customHeight="1">
      <c r="B43" s="1079"/>
      <c r="C43" s="1078"/>
      <c r="D43" s="1078"/>
      <c r="E43" s="1078"/>
      <c r="F43" s="1078"/>
      <c r="G43" s="1078"/>
      <c r="H43" s="1069"/>
      <c r="I43" s="24"/>
    </row>
    <row r="44" spans="1:10" s="9" customFormat="1" ht="16.5" customHeight="1">
      <c r="B44" s="1079"/>
      <c r="C44" s="1078"/>
      <c r="D44" s="1078"/>
      <c r="E44" s="1078"/>
      <c r="F44" s="1078"/>
      <c r="G44" s="1078"/>
      <c r="H44" s="1069"/>
      <c r="I44" s="88"/>
    </row>
    <row r="45" spans="1:10" s="9" customFormat="1" ht="16.5" customHeight="1">
      <c r="B45" s="1079"/>
      <c r="C45" s="1078"/>
      <c r="D45" s="1078"/>
      <c r="E45" s="1078"/>
      <c r="F45" s="1078"/>
      <c r="G45" s="1078"/>
      <c r="H45" s="1069"/>
    </row>
    <row r="46" spans="1:10" s="9" customFormat="1" ht="16.5" customHeight="1">
      <c r="B46" s="1079"/>
      <c r="C46" s="1078"/>
      <c r="D46" s="1078"/>
      <c r="E46" s="1078"/>
      <c r="F46" s="1078"/>
      <c r="G46" s="1078"/>
      <c r="H46" s="1069"/>
    </row>
    <row r="47" spans="1:10" s="9" customFormat="1" ht="16.5" customHeight="1">
      <c r="B47" s="1079"/>
      <c r="C47" s="1078"/>
      <c r="D47" s="1078"/>
      <c r="E47" s="1078"/>
      <c r="F47" s="1078"/>
      <c r="G47" s="1078"/>
      <c r="H47" s="1069"/>
    </row>
    <row r="48" spans="1:10" s="9" customFormat="1" ht="16.5" customHeight="1">
      <c r="B48" s="1079"/>
      <c r="C48" s="1078"/>
      <c r="D48" s="1078"/>
      <c r="E48" s="1078"/>
      <c r="F48" s="1078"/>
      <c r="G48" s="1078"/>
      <c r="H48" s="1069"/>
    </row>
    <row r="49" spans="2:8" s="9" customFormat="1" ht="16.5" customHeight="1">
      <c r="B49" s="1079"/>
      <c r="C49" s="1078"/>
      <c r="D49" s="1078"/>
      <c r="E49" s="1078"/>
      <c r="F49" s="1078"/>
      <c r="G49" s="1078"/>
      <c r="H49" s="1069"/>
    </row>
    <row r="50" spans="2:8" s="9" customFormat="1" ht="16.5" customHeight="1">
      <c r="B50" s="1079"/>
      <c r="C50" s="1078"/>
      <c r="D50" s="1078"/>
      <c r="E50" s="1078"/>
      <c r="F50" s="1078"/>
      <c r="G50" s="1078"/>
      <c r="H50" s="1069"/>
    </row>
    <row r="51" spans="2:8" s="9" customFormat="1" ht="16.5" customHeight="1">
      <c r="B51" s="1079"/>
      <c r="C51" s="1078"/>
      <c r="D51" s="1078"/>
      <c r="E51" s="1078"/>
      <c r="F51" s="1078"/>
      <c r="G51" s="1078"/>
      <c r="H51" s="1069"/>
    </row>
    <row r="52" spans="2:8" s="9" customFormat="1" ht="16.5" customHeight="1">
      <c r="B52" s="1079"/>
      <c r="C52" s="1078"/>
      <c r="D52" s="1078"/>
      <c r="E52" s="1078"/>
      <c r="F52" s="1078"/>
      <c r="G52" s="1078"/>
      <c r="H52" s="1069"/>
    </row>
    <row r="53" spans="2:8" s="9" customFormat="1" ht="16.5" customHeight="1">
      <c r="B53" s="1079"/>
      <c r="C53" s="1078"/>
      <c r="D53" s="1078"/>
      <c r="E53" s="1078"/>
      <c r="F53" s="1078"/>
      <c r="G53" s="1078"/>
      <c r="H53" s="1069"/>
    </row>
    <row r="54" spans="2:8" s="9" customFormat="1" ht="16.5" customHeight="1">
      <c r="B54" s="1079"/>
      <c r="C54" s="1078"/>
      <c r="D54" s="1078"/>
      <c r="E54" s="1078"/>
      <c r="F54" s="1078"/>
      <c r="G54" s="1078"/>
      <c r="H54" s="1069"/>
    </row>
    <row r="55" spans="2:8" s="9" customFormat="1" ht="16.5" customHeight="1">
      <c r="B55" s="1079"/>
      <c r="C55" s="1078"/>
      <c r="D55" s="1078"/>
      <c r="E55" s="1078"/>
      <c r="F55" s="1078"/>
      <c r="G55" s="1078"/>
      <c r="H55" s="1069"/>
    </row>
    <row r="56" spans="2:8" s="9" customFormat="1" ht="16.5" customHeight="1">
      <c r="B56" s="1079"/>
      <c r="C56" s="711"/>
      <c r="D56" s="711"/>
      <c r="E56" s="711"/>
      <c r="F56" s="711"/>
      <c r="G56" s="711"/>
      <c r="H56" s="712"/>
    </row>
    <row r="57" spans="2:8" s="9" customFormat="1" ht="16.5" customHeight="1">
      <c r="B57" s="713"/>
      <c r="C57" s="711"/>
      <c r="D57" s="711"/>
      <c r="E57" s="711"/>
      <c r="F57" s="711"/>
      <c r="G57" s="711"/>
      <c r="H57" s="712"/>
    </row>
    <row r="58" spans="2:8" s="9" customFormat="1" ht="16.5" customHeight="1">
      <c r="B58" s="713"/>
      <c r="C58" s="711"/>
      <c r="D58" s="711"/>
      <c r="E58" s="711"/>
      <c r="F58" s="711"/>
      <c r="G58" s="711"/>
      <c r="H58" s="712"/>
    </row>
    <row r="59" spans="2:8" ht="16.5" customHeight="1" thickBot="1">
      <c r="B59" s="735"/>
      <c r="C59" s="795"/>
      <c r="D59" s="795"/>
      <c r="E59" s="795"/>
      <c r="F59" s="795"/>
      <c r="G59" s="795"/>
      <c r="H59" s="796"/>
    </row>
    <row r="60" spans="2:8" ht="16.5" customHeight="1" thickTop="1"/>
  </sheetData>
  <mergeCells count="5">
    <mergeCell ref="C1:E1"/>
    <mergeCell ref="G4:G6"/>
    <mergeCell ref="H4:H6"/>
    <mergeCell ref="B2:H3"/>
    <mergeCell ref="B4:B7"/>
  </mergeCells>
  <phoneticPr fontId="0" type="noConversion"/>
  <printOptions horizontalCentered="1" verticalCentered="1"/>
  <pageMargins left="0.25" right="0.25" top="0.25" bottom="0.3" header="0" footer="0.25"/>
  <pageSetup scale="71" orientation="portrait" r:id="rId1"/>
  <headerFooter alignWithMargins="0">
    <oddFooter>&amp;C&amp;"Times New Roman,Regular"W-5a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G101"/>
  <sheetViews>
    <sheetView showGridLines="0" showOutlineSymbols="0" zoomScale="87" zoomScaleNormal="87" workbookViewId="0">
      <selection activeCell="E25" sqref="E25"/>
    </sheetView>
  </sheetViews>
  <sheetFormatPr defaultColWidth="9.6640625" defaultRowHeight="12.75"/>
  <cols>
    <col min="1" max="1" width="4.21875" style="2" customWidth="1"/>
    <col min="2" max="2" width="7.6640625" style="2" customWidth="1"/>
    <col min="3" max="3" width="8.44140625" style="2" customWidth="1"/>
    <col min="4" max="4" width="13.6640625" style="2" customWidth="1"/>
    <col min="5" max="5" width="25.5546875" style="2" customWidth="1"/>
    <col min="6" max="6" width="29" style="2" customWidth="1"/>
    <col min="7" max="7" width="2.5546875" style="2" customWidth="1"/>
    <col min="8" max="16384" width="9.6640625" style="2"/>
  </cols>
  <sheetData>
    <row r="1" spans="2:7" ht="13.5" thickBot="1"/>
    <row r="2" spans="2:7" ht="12.95" customHeight="1" thickTop="1">
      <c r="B2" s="6"/>
      <c r="C2" s="7"/>
      <c r="D2" s="7"/>
      <c r="E2" s="7"/>
      <c r="F2" s="30"/>
      <c r="G2" s="3"/>
    </row>
    <row r="3" spans="2:7" ht="12.95" customHeight="1">
      <c r="B3" s="8"/>
      <c r="C3" s="29"/>
      <c r="D3" s="29"/>
      <c r="E3" s="29"/>
      <c r="F3" s="31"/>
      <c r="G3" s="3"/>
    </row>
    <row r="4" spans="2:7" ht="12.95" customHeight="1">
      <c r="B4" s="8"/>
      <c r="C4" s="29"/>
      <c r="D4" s="29"/>
      <c r="E4" s="29"/>
      <c r="F4" s="31"/>
      <c r="G4" s="3"/>
    </row>
    <row r="5" spans="2:7" ht="12.95" customHeight="1">
      <c r="B5" s="8"/>
      <c r="C5" s="29"/>
      <c r="D5" s="29"/>
      <c r="E5" s="29"/>
      <c r="F5" s="31"/>
      <c r="G5" s="3"/>
    </row>
    <row r="6" spans="2:7" ht="12.95" customHeight="1">
      <c r="B6" s="8"/>
      <c r="C6" s="29"/>
      <c r="D6" s="29"/>
      <c r="E6" s="29"/>
      <c r="F6" s="31"/>
      <c r="G6" s="3"/>
    </row>
    <row r="7" spans="2:7" ht="12.95" customHeight="1">
      <c r="B7" s="8"/>
      <c r="C7" s="29"/>
      <c r="D7" s="29"/>
      <c r="E7" s="29"/>
      <c r="F7" s="31"/>
      <c r="G7" s="3"/>
    </row>
    <row r="8" spans="2:7" ht="12.95" customHeight="1">
      <c r="B8" s="8"/>
      <c r="C8" s="29"/>
      <c r="D8" s="29"/>
      <c r="E8" s="29"/>
      <c r="F8" s="31"/>
      <c r="G8" s="3"/>
    </row>
    <row r="9" spans="2:7" ht="36.75">
      <c r="B9" s="11"/>
      <c r="C9" s="68"/>
      <c r="D9" s="68"/>
      <c r="E9" s="68"/>
      <c r="F9" s="69"/>
      <c r="G9" s="3"/>
    </row>
    <row r="10" spans="2:7" ht="12.95" customHeight="1">
      <c r="B10" s="13"/>
      <c r="C10" s="70"/>
      <c r="D10" s="70"/>
      <c r="E10" s="70"/>
      <c r="F10" s="71"/>
      <c r="G10" s="3"/>
    </row>
    <row r="11" spans="2:7" ht="36.75">
      <c r="B11" s="1596" t="s">
        <v>909</v>
      </c>
      <c r="C11" s="1597"/>
      <c r="D11" s="1597"/>
      <c r="E11" s="1597"/>
      <c r="F11" s="1598"/>
      <c r="G11" s="3"/>
    </row>
    <row r="12" spans="2:7" ht="12.95" customHeight="1">
      <c r="B12" s="8"/>
      <c r="C12" s="29"/>
      <c r="D12" s="29"/>
      <c r="E12" s="29"/>
      <c r="F12" s="31"/>
      <c r="G12" s="3"/>
    </row>
    <row r="13" spans="2:7" ht="36.75" customHeight="1">
      <c r="B13" s="1596" t="s">
        <v>910</v>
      </c>
      <c r="C13" s="1597"/>
      <c r="D13" s="1597"/>
      <c r="E13" s="1597"/>
      <c r="F13" s="1598"/>
      <c r="G13" s="3"/>
    </row>
    <row r="14" spans="2:7" ht="12.95" customHeight="1">
      <c r="B14" s="8"/>
      <c r="C14" s="29"/>
      <c r="D14" s="29"/>
      <c r="E14" s="29"/>
      <c r="F14" s="31"/>
      <c r="G14" s="3"/>
    </row>
    <row r="15" spans="2:7" ht="12.95" customHeight="1">
      <c r="B15" s="8"/>
      <c r="C15" s="29"/>
      <c r="D15" s="29"/>
      <c r="E15" s="29"/>
      <c r="F15" s="31"/>
      <c r="G15" s="3"/>
    </row>
    <row r="16" spans="2:7" ht="15.75">
      <c r="B16" s="15"/>
      <c r="C16" s="25"/>
      <c r="D16" s="25"/>
      <c r="E16" s="25"/>
      <c r="F16" s="31"/>
      <c r="G16" s="3"/>
    </row>
    <row r="17" spans="2:7" ht="12.95" customHeight="1">
      <c r="B17" s="18"/>
      <c r="C17" s="24"/>
      <c r="D17" s="24"/>
      <c r="E17" s="24"/>
      <c r="F17" s="31"/>
      <c r="G17" s="3"/>
    </row>
    <row r="18" spans="2:7" ht="12.95" customHeight="1">
      <c r="B18" s="18"/>
      <c r="C18" s="29"/>
      <c r="D18" s="29"/>
      <c r="E18" s="29"/>
      <c r="F18" s="31"/>
      <c r="G18" s="3"/>
    </row>
    <row r="19" spans="2:7" ht="12.95" customHeight="1">
      <c r="B19" s="15"/>
      <c r="C19" s="25"/>
      <c r="D19" s="25"/>
      <c r="E19" s="25"/>
      <c r="F19" s="31"/>
      <c r="G19" s="3"/>
    </row>
    <row r="20" spans="2:7" ht="12.95" customHeight="1">
      <c r="B20" s="8"/>
      <c r="C20" s="24"/>
      <c r="D20" s="24"/>
      <c r="E20" s="24"/>
      <c r="F20" s="31"/>
      <c r="G20" s="3"/>
    </row>
    <row r="21" spans="2:7" ht="12.95" customHeight="1">
      <c r="B21" s="8"/>
      <c r="C21" s="29"/>
      <c r="D21" s="29"/>
      <c r="E21" s="29"/>
      <c r="F21" s="31"/>
      <c r="G21" s="3"/>
    </row>
    <row r="22" spans="2:7" ht="12.95" customHeight="1">
      <c r="B22" s="8"/>
      <c r="C22" s="29"/>
      <c r="D22" s="29"/>
      <c r="E22" s="29"/>
      <c r="F22" s="31"/>
      <c r="G22" s="3"/>
    </row>
    <row r="23" spans="2:7" ht="12.95" customHeight="1">
      <c r="B23" s="8"/>
      <c r="C23" s="29"/>
      <c r="D23" s="29"/>
      <c r="E23" s="29"/>
      <c r="F23" s="31"/>
      <c r="G23" s="3"/>
    </row>
    <row r="24" spans="2:7" ht="22.5">
      <c r="B24" s="20"/>
      <c r="C24" s="68"/>
      <c r="D24" s="35"/>
      <c r="E24" s="35"/>
      <c r="F24" s="36"/>
      <c r="G24" s="3"/>
    </row>
    <row r="25" spans="2:7" ht="6" customHeight="1">
      <c r="B25" s="13"/>
      <c r="C25" s="70"/>
      <c r="D25" s="29"/>
      <c r="E25" s="29"/>
      <c r="F25" s="31"/>
      <c r="G25" s="3"/>
    </row>
    <row r="26" spans="2:7" ht="36.75">
      <c r="B26" s="11"/>
      <c r="C26" s="68"/>
      <c r="D26" s="35"/>
      <c r="E26" s="35"/>
      <c r="F26" s="36"/>
      <c r="G26" s="3"/>
    </row>
    <row r="27" spans="2:7" ht="12.95" customHeight="1">
      <c r="B27" s="13"/>
      <c r="C27" s="70"/>
      <c r="D27" s="29"/>
      <c r="E27" s="29"/>
      <c r="F27" s="31"/>
      <c r="G27" s="3"/>
    </row>
    <row r="28" spans="2:7" ht="12.95" customHeight="1">
      <c r="B28" s="13"/>
      <c r="C28" s="70"/>
      <c r="D28" s="29"/>
      <c r="E28" s="29"/>
      <c r="F28" s="31"/>
      <c r="G28" s="3"/>
    </row>
    <row r="29" spans="2:7" ht="22.5">
      <c r="B29" s="20"/>
      <c r="C29" s="68"/>
      <c r="D29" s="35"/>
      <c r="E29" s="35"/>
      <c r="F29" s="36"/>
      <c r="G29" s="3"/>
    </row>
    <row r="30" spans="2:7" ht="12.95" customHeight="1">
      <c r="B30" s="13"/>
      <c r="C30" s="70"/>
      <c r="D30" s="29"/>
      <c r="E30" s="29"/>
      <c r="F30" s="31"/>
      <c r="G30" s="3"/>
    </row>
    <row r="31" spans="2:7" ht="22.5" customHeight="1">
      <c r="B31" s="13"/>
      <c r="C31" s="70"/>
      <c r="D31" s="29"/>
      <c r="E31" s="29"/>
      <c r="F31" s="31"/>
      <c r="G31" s="3"/>
    </row>
    <row r="32" spans="2:7" ht="36.75">
      <c r="B32" s="11"/>
      <c r="C32" s="68"/>
      <c r="D32" s="35"/>
      <c r="E32" s="35"/>
      <c r="F32" s="36"/>
      <c r="G32" s="3"/>
    </row>
    <row r="33" spans="2:7" ht="12.95" customHeight="1">
      <c r="B33" s="13"/>
      <c r="C33" s="70"/>
      <c r="D33" s="29"/>
      <c r="E33" s="29"/>
      <c r="F33" s="31"/>
      <c r="G33" s="3"/>
    </row>
    <row r="34" spans="2:7" ht="22.5">
      <c r="B34" s="20"/>
      <c r="C34" s="68"/>
      <c r="D34" s="35"/>
      <c r="E34" s="35"/>
      <c r="F34" s="36"/>
      <c r="G34" s="3"/>
    </row>
    <row r="35" spans="2:7" ht="12.95" customHeight="1">
      <c r="B35" s="13"/>
      <c r="C35" s="70"/>
      <c r="D35" s="29"/>
      <c r="E35" s="29"/>
      <c r="F35" s="31"/>
      <c r="G35" s="3"/>
    </row>
    <row r="36" spans="2:7" ht="12.95" customHeight="1">
      <c r="B36" s="13"/>
      <c r="C36" s="70"/>
      <c r="D36" s="29"/>
      <c r="E36" s="29"/>
      <c r="F36" s="31"/>
      <c r="G36" s="3"/>
    </row>
    <row r="37" spans="2:7" ht="12.95" customHeight="1">
      <c r="B37" s="8"/>
      <c r="C37" s="29"/>
      <c r="D37" s="29"/>
      <c r="E37" s="29"/>
      <c r="F37" s="31"/>
      <c r="G37" s="3"/>
    </row>
    <row r="38" spans="2:7" ht="12.95" customHeight="1">
      <c r="B38" s="8"/>
      <c r="C38" s="29"/>
      <c r="D38" s="29"/>
      <c r="E38" s="29"/>
      <c r="F38" s="31"/>
      <c r="G38" s="3"/>
    </row>
    <row r="39" spans="2:7" ht="12.95" customHeight="1">
      <c r="B39" s="8"/>
      <c r="C39" s="29"/>
      <c r="D39" s="29"/>
      <c r="E39" s="29"/>
      <c r="F39" s="31"/>
      <c r="G39" s="3"/>
    </row>
    <row r="40" spans="2:7" ht="12.95" customHeight="1">
      <c r="B40" s="8"/>
      <c r="C40" s="29"/>
      <c r="D40" s="29"/>
      <c r="E40" s="29"/>
      <c r="F40" s="31"/>
      <c r="G40" s="3"/>
    </row>
    <row r="41" spans="2:7">
      <c r="B41" s="1529"/>
      <c r="C41" s="1530"/>
      <c r="D41" s="29"/>
      <c r="E41" s="29"/>
      <c r="F41" s="31"/>
      <c r="G41" s="3"/>
    </row>
    <row r="42" spans="2:7" ht="16.5" customHeight="1">
      <c r="B42" s="1529"/>
      <c r="C42" s="1530"/>
      <c r="D42" s="25"/>
      <c r="E42" s="25"/>
      <c r="F42" s="31"/>
      <c r="G42" s="3"/>
    </row>
    <row r="43" spans="2:7" ht="12.95" customHeight="1">
      <c r="B43" s="8"/>
      <c r="C43" s="29"/>
      <c r="D43" s="24"/>
      <c r="E43" s="24"/>
      <c r="F43" s="31"/>
      <c r="G43" s="3"/>
    </row>
    <row r="44" spans="2:7" ht="12.95" customHeight="1">
      <c r="B44" s="8"/>
      <c r="C44" s="29"/>
      <c r="D44" s="29"/>
      <c r="E44" s="29"/>
      <c r="F44" s="31"/>
      <c r="G44" s="3"/>
    </row>
    <row r="45" spans="2:7">
      <c r="B45" s="8"/>
      <c r="C45" s="29"/>
      <c r="D45" s="29"/>
      <c r="E45" s="29"/>
      <c r="F45" s="31"/>
      <c r="G45" s="3"/>
    </row>
    <row r="46" spans="2:7" ht="15.75">
      <c r="B46" s="8"/>
      <c r="C46" s="29"/>
      <c r="D46" s="37"/>
      <c r="E46" s="25"/>
      <c r="F46" s="31"/>
      <c r="G46" s="3"/>
    </row>
    <row r="47" spans="2:7" ht="12.95" customHeight="1">
      <c r="B47" s="8"/>
      <c r="C47" s="29"/>
      <c r="D47" s="29"/>
      <c r="E47" s="24"/>
      <c r="F47" s="31"/>
      <c r="G47" s="3"/>
    </row>
    <row r="48" spans="2:7" ht="12.95" customHeight="1">
      <c r="B48" s="8"/>
      <c r="C48" s="29"/>
      <c r="D48" s="38"/>
      <c r="E48" s="29"/>
      <c r="F48" s="31"/>
      <c r="G48" s="3"/>
    </row>
    <row r="49" spans="2:7" ht="12.95" customHeight="1">
      <c r="B49" s="8"/>
      <c r="C49" s="29"/>
      <c r="D49" s="29"/>
      <c r="E49" s="29"/>
      <c r="F49" s="31"/>
      <c r="G49" s="3"/>
    </row>
    <row r="50" spans="2:7" ht="12.95" customHeight="1" thickBot="1">
      <c r="B50" s="39"/>
      <c r="C50" s="40"/>
      <c r="D50" s="40"/>
      <c r="E50" s="40"/>
      <c r="F50" s="41"/>
      <c r="G50" s="3"/>
    </row>
    <row r="51" spans="2:7" ht="12.95" customHeight="1" thickTop="1">
      <c r="B51" s="4"/>
      <c r="C51" s="5"/>
      <c r="D51" s="5"/>
      <c r="E51" s="5"/>
      <c r="F51" s="5"/>
      <c r="G51" s="1"/>
    </row>
    <row r="52" spans="2:7" ht="12.95" customHeight="1">
      <c r="B52" s="1"/>
      <c r="C52" s="1"/>
      <c r="D52" s="1"/>
      <c r="E52" s="1"/>
      <c r="F52" s="1"/>
    </row>
    <row r="53" spans="2:7" ht="12.95" customHeight="1"/>
    <row r="54" spans="2:7" ht="12.95" customHeight="1"/>
    <row r="55" spans="2:7" ht="12.95" customHeight="1"/>
    <row r="56" spans="2:7" ht="12.95" customHeight="1"/>
    <row r="57" spans="2:7" ht="12.95" customHeight="1"/>
    <row r="58" spans="2:7" ht="12.95" customHeight="1"/>
    <row r="59" spans="2:7" ht="12.95" customHeight="1"/>
    <row r="60" spans="2:7" ht="12.95" customHeight="1"/>
    <row r="61" spans="2:7" ht="12.95" customHeight="1"/>
    <row r="62" spans="2:7" ht="12.95" customHeight="1"/>
    <row r="63" spans="2:7" ht="12.95" customHeight="1"/>
    <row r="64" spans="2:7"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sheetData>
  <sheetProtection sheet="1" objects="1" scenarios="1"/>
  <mergeCells count="3">
    <mergeCell ref="B41:C42"/>
    <mergeCell ref="B11:F11"/>
    <mergeCell ref="B13:F13"/>
  </mergeCells>
  <phoneticPr fontId="0" type="noConversion"/>
  <printOptions horizontalCentered="1" verticalCentered="1"/>
  <pageMargins left="0.25" right="0.25" top="0.25" bottom="0.3" header="0" footer="0.25"/>
  <pageSetup scale="93" orientation="portrait" r:id="rId1"/>
  <headerFooter alignWithMargins="0">
    <oddFooter>&amp;C&amp;"Times New Roman,Regular"Front Matter-5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pageSetUpPr fitToPage="1"/>
  </sheetPr>
  <dimension ref="A1:H62"/>
  <sheetViews>
    <sheetView showGridLines="0" showOutlineSymbols="0" topLeftCell="A7" zoomScale="87" zoomScaleNormal="87" workbookViewId="0">
      <selection activeCell="E13" sqref="E13"/>
    </sheetView>
  </sheetViews>
  <sheetFormatPr defaultColWidth="9.6640625" defaultRowHeight="16.5" customHeight="1"/>
  <cols>
    <col min="1" max="1" width="4.21875" style="2" customWidth="1"/>
    <col min="2" max="2" width="9.6640625" style="2" customWidth="1"/>
    <col min="3" max="3" width="27.44140625" style="374" bestFit="1" customWidth="1"/>
    <col min="4" max="6" width="16.77734375" style="63" customWidth="1"/>
    <col min="7" max="7" width="16.5546875" style="63" customWidth="1"/>
    <col min="8" max="8" width="2.5546875" style="2" customWidth="1"/>
    <col min="9" max="16384" width="9.6640625" style="2"/>
  </cols>
  <sheetData>
    <row r="1" spans="2:8" s="9" customFormat="1" ht="16.5" customHeight="1" thickBot="1">
      <c r="B1" s="9" t="s">
        <v>958</v>
      </c>
      <c r="C1" s="2460" t="str">
        <f>+'E-2'!C1:D1</f>
        <v>Southwest Harbor Water &amp; Sewer District</v>
      </c>
      <c r="D1" s="1813"/>
      <c r="E1" s="1813"/>
      <c r="F1" s="189" t="s">
        <v>959</v>
      </c>
      <c r="G1" s="547">
        <f>+'E-2'!$F$1</f>
        <v>43100</v>
      </c>
    </row>
    <row r="2" spans="2:8" ht="16.5" customHeight="1" thickTop="1">
      <c r="B2" s="1969" t="s">
        <v>419</v>
      </c>
      <c r="C2" s="1970"/>
      <c r="D2" s="1970"/>
      <c r="E2" s="1970"/>
      <c r="F2" s="1970"/>
      <c r="G2" s="1971"/>
      <c r="H2" s="51"/>
    </row>
    <row r="3" spans="2:8" ht="16.5" customHeight="1" thickBot="1">
      <c r="B3" s="1823"/>
      <c r="C3" s="1697"/>
      <c r="D3" s="1697"/>
      <c r="E3" s="1697"/>
      <c r="F3" s="1697"/>
      <c r="G3" s="1698"/>
      <c r="H3" s="51"/>
    </row>
    <row r="4" spans="2:8" s="9" customFormat="1" ht="16.5" customHeight="1" thickTop="1">
      <c r="B4" s="1839" t="s">
        <v>960</v>
      </c>
      <c r="C4" s="371"/>
      <c r="D4" s="2229" t="s">
        <v>420</v>
      </c>
      <c r="E4" s="2229" t="s">
        <v>421</v>
      </c>
      <c r="F4" s="2229" t="s">
        <v>422</v>
      </c>
      <c r="G4" s="2442" t="s">
        <v>423</v>
      </c>
      <c r="H4" s="29"/>
    </row>
    <row r="5" spans="2:8" s="9" customFormat="1" ht="16.5" customHeight="1">
      <c r="B5" s="1847"/>
      <c r="C5" s="372"/>
      <c r="D5" s="2230"/>
      <c r="E5" s="2230"/>
      <c r="F5" s="2230"/>
      <c r="G5" s="2443"/>
      <c r="H5" s="29"/>
    </row>
    <row r="6" spans="2:8" s="9" customFormat="1" ht="16.5" customHeight="1">
      <c r="B6" s="1847"/>
      <c r="C6" s="201" t="s">
        <v>438</v>
      </c>
      <c r="D6" s="2230"/>
      <c r="E6" s="2230"/>
      <c r="F6" s="2230"/>
      <c r="G6" s="2443"/>
      <c r="H6" s="29"/>
    </row>
    <row r="7" spans="2:8" s="9" customFormat="1" ht="16.5" customHeight="1" thickBot="1">
      <c r="B7" s="1840"/>
      <c r="C7" s="203" t="s">
        <v>1029</v>
      </c>
      <c r="D7" s="203" t="s">
        <v>1030</v>
      </c>
      <c r="E7" s="205" t="s">
        <v>1031</v>
      </c>
      <c r="F7" s="203" t="s">
        <v>1032</v>
      </c>
      <c r="G7" s="203" t="s">
        <v>1033</v>
      </c>
      <c r="H7" s="29"/>
    </row>
    <row r="8" spans="2:8" s="9" customFormat="1" ht="16.5" customHeight="1">
      <c r="B8" s="89">
        <v>1</v>
      </c>
      <c r="C8" s="282" t="s">
        <v>439</v>
      </c>
      <c r="D8" s="763">
        <v>1</v>
      </c>
      <c r="E8" s="774">
        <v>84880.97</v>
      </c>
      <c r="F8" s="1498">
        <v>0.65</v>
      </c>
      <c r="G8" s="1484">
        <v>0.35</v>
      </c>
      <c r="H8" s="29"/>
    </row>
    <row r="9" spans="2:8" s="9" customFormat="1" ht="16.5" customHeight="1">
      <c r="B9" s="89">
        <v>2</v>
      </c>
      <c r="C9" s="370" t="s">
        <v>440</v>
      </c>
      <c r="D9" s="507"/>
      <c r="E9" s="472"/>
      <c r="F9" s="472"/>
      <c r="G9" s="473"/>
      <c r="H9" s="29"/>
    </row>
    <row r="10" spans="2:8" s="9" customFormat="1" ht="16.5" customHeight="1">
      <c r="B10" s="89">
        <v>3</v>
      </c>
      <c r="C10" s="128" t="s">
        <v>441</v>
      </c>
      <c r="D10" s="513">
        <v>1</v>
      </c>
      <c r="E10" s="486">
        <v>40691.65</v>
      </c>
      <c r="F10" s="1496">
        <v>1</v>
      </c>
      <c r="G10" s="487"/>
      <c r="H10" s="29"/>
    </row>
    <row r="11" spans="2:8" s="9" customFormat="1" ht="16.5" customHeight="1">
      <c r="B11" s="89">
        <v>4</v>
      </c>
      <c r="C11" s="144" t="s">
        <v>442</v>
      </c>
      <c r="D11" s="513"/>
      <c r="E11" s="486"/>
      <c r="F11" s="486"/>
      <c r="G11" s="487"/>
      <c r="H11" s="29"/>
    </row>
    <row r="12" spans="2:8" s="9" customFormat="1" ht="16.5" customHeight="1">
      <c r="B12" s="89">
        <v>5</v>
      </c>
      <c r="C12" s="320" t="s">
        <v>443</v>
      </c>
      <c r="D12" s="509"/>
      <c r="E12" s="486"/>
      <c r="F12" s="486"/>
      <c r="G12" s="487"/>
      <c r="H12" s="29"/>
    </row>
    <row r="13" spans="2:8" s="9" customFormat="1" ht="16.5" customHeight="1">
      <c r="B13" s="89">
        <v>6</v>
      </c>
      <c r="C13" s="144" t="s">
        <v>444</v>
      </c>
      <c r="D13" s="507">
        <v>1</v>
      </c>
      <c r="E13" s="472">
        <v>37408.1</v>
      </c>
      <c r="F13" s="1497">
        <v>0.65</v>
      </c>
      <c r="G13" s="1485">
        <v>0.35</v>
      </c>
      <c r="H13" s="29"/>
    </row>
    <row r="14" spans="2:8" s="9" customFormat="1" ht="16.5" customHeight="1">
      <c r="B14" s="89">
        <v>7</v>
      </c>
      <c r="C14" s="128" t="s">
        <v>445</v>
      </c>
      <c r="D14" s="513"/>
      <c r="E14" s="486"/>
      <c r="F14" s="486"/>
      <c r="G14" s="487"/>
      <c r="H14" s="29"/>
    </row>
    <row r="15" spans="2:8" s="9" customFormat="1" ht="16.5" customHeight="1">
      <c r="B15" s="89">
        <v>8</v>
      </c>
      <c r="C15" s="128"/>
      <c r="D15" s="513"/>
      <c r="E15" s="486"/>
      <c r="F15" s="486"/>
      <c r="G15" s="487"/>
      <c r="H15" s="29"/>
    </row>
    <row r="16" spans="2:8" s="9" customFormat="1" ht="16.5" customHeight="1">
      <c r="B16" s="89">
        <v>9</v>
      </c>
      <c r="C16" s="144"/>
      <c r="D16" s="513"/>
      <c r="E16" s="486"/>
      <c r="F16" s="486"/>
      <c r="G16" s="487"/>
      <c r="H16" s="29"/>
    </row>
    <row r="17" spans="2:8" s="9" customFormat="1" ht="16.5" customHeight="1">
      <c r="B17" s="89">
        <v>10</v>
      </c>
      <c r="C17" s="320" t="s">
        <v>446</v>
      </c>
      <c r="D17" s="513"/>
      <c r="E17" s="486"/>
      <c r="F17" s="486"/>
      <c r="G17" s="487"/>
      <c r="H17" s="29"/>
    </row>
    <row r="18" spans="2:8" s="9" customFormat="1" ht="16.5" customHeight="1">
      <c r="B18" s="89">
        <v>11</v>
      </c>
      <c r="C18" s="320"/>
      <c r="D18" s="513"/>
      <c r="E18" s="486"/>
      <c r="F18" s="486"/>
      <c r="G18" s="487"/>
      <c r="H18" s="29"/>
    </row>
    <row r="19" spans="2:8" s="9" customFormat="1" ht="16.5" customHeight="1">
      <c r="B19" s="89">
        <v>12</v>
      </c>
      <c r="C19" s="144" t="s">
        <v>447</v>
      </c>
      <c r="D19" s="513"/>
      <c r="E19" s="486"/>
      <c r="F19" s="486"/>
      <c r="G19" s="487"/>
      <c r="H19" s="29"/>
    </row>
    <row r="20" spans="2:8" s="9" customFormat="1" ht="16.5" customHeight="1">
      <c r="B20" s="89">
        <v>13</v>
      </c>
      <c r="C20" s="320"/>
      <c r="D20" s="507"/>
      <c r="E20" s="472"/>
      <c r="F20" s="472"/>
      <c r="G20" s="473"/>
      <c r="H20" s="29"/>
    </row>
    <row r="21" spans="2:8" s="9" customFormat="1" ht="16.5" customHeight="1">
      <c r="B21" s="89">
        <v>14</v>
      </c>
      <c r="C21" s="144"/>
      <c r="D21" s="507"/>
      <c r="E21" s="472"/>
      <c r="F21" s="472"/>
      <c r="G21" s="473"/>
      <c r="H21" s="29"/>
    </row>
    <row r="22" spans="2:8" s="9" customFormat="1" ht="16.5" customHeight="1">
      <c r="B22" s="89">
        <v>15</v>
      </c>
      <c r="C22" s="320" t="s">
        <v>448</v>
      </c>
      <c r="D22" s="513"/>
      <c r="E22" s="486"/>
      <c r="F22" s="486"/>
      <c r="G22" s="487"/>
      <c r="H22" s="29"/>
    </row>
    <row r="23" spans="2:8" s="9" customFormat="1" ht="16.5" customHeight="1">
      <c r="B23" s="89">
        <v>16</v>
      </c>
      <c r="C23" s="436" t="s">
        <v>449</v>
      </c>
      <c r="D23" s="513"/>
      <c r="E23" s="486"/>
      <c r="F23" s="486"/>
      <c r="G23" s="487"/>
      <c r="H23" s="29"/>
    </row>
    <row r="24" spans="2:8" s="9" customFormat="1" ht="16.5" customHeight="1">
      <c r="B24" s="89">
        <v>17</v>
      </c>
      <c r="C24" s="436" t="s">
        <v>450</v>
      </c>
      <c r="D24" s="507"/>
      <c r="E24" s="472"/>
      <c r="F24" s="472"/>
      <c r="G24" s="473"/>
      <c r="H24" s="29"/>
    </row>
    <row r="25" spans="2:8" s="9" customFormat="1" ht="16.5" customHeight="1">
      <c r="B25" s="89">
        <v>18</v>
      </c>
      <c r="C25" s="436" t="s">
        <v>451</v>
      </c>
      <c r="D25" s="507"/>
      <c r="E25" s="472"/>
      <c r="F25" s="472"/>
      <c r="G25" s="473"/>
      <c r="H25" s="29"/>
    </row>
    <row r="26" spans="2:8" s="9" customFormat="1" ht="16.5" customHeight="1">
      <c r="B26" s="89">
        <v>19</v>
      </c>
      <c r="C26" s="144"/>
      <c r="D26" s="507"/>
      <c r="E26" s="472"/>
      <c r="F26" s="472"/>
      <c r="G26" s="473"/>
      <c r="H26" s="29"/>
    </row>
    <row r="27" spans="2:8" s="9" customFormat="1" ht="16.5" customHeight="1">
      <c r="B27" s="89">
        <v>20</v>
      </c>
      <c r="C27" s="144" t="s">
        <v>452</v>
      </c>
      <c r="D27" s="507"/>
      <c r="E27" s="472"/>
      <c r="F27" s="472"/>
      <c r="G27" s="473"/>
      <c r="H27" s="29"/>
    </row>
    <row r="28" spans="2:8" s="9" customFormat="1" ht="16.5" customHeight="1">
      <c r="B28" s="89">
        <v>21</v>
      </c>
      <c r="C28" s="436" t="s">
        <v>453</v>
      </c>
      <c r="D28" s="507"/>
      <c r="E28" s="472"/>
      <c r="F28" s="472"/>
      <c r="G28" s="473"/>
      <c r="H28" s="29"/>
    </row>
    <row r="29" spans="2:8" s="9" customFormat="1" ht="16.5" customHeight="1">
      <c r="B29" s="89">
        <v>22</v>
      </c>
      <c r="C29" s="436" t="s">
        <v>454</v>
      </c>
      <c r="D29" s="859"/>
      <c r="E29" s="486"/>
      <c r="F29" s="486"/>
      <c r="G29" s="487"/>
      <c r="H29" s="29"/>
    </row>
    <row r="30" spans="2:8" s="9" customFormat="1" ht="16.5" customHeight="1">
      <c r="B30" s="89">
        <v>23</v>
      </c>
      <c r="C30" s="436" t="s">
        <v>455</v>
      </c>
      <c r="D30" s="859"/>
      <c r="E30" s="486"/>
      <c r="F30" s="486"/>
      <c r="G30" s="487"/>
      <c r="H30" s="29"/>
    </row>
    <row r="31" spans="2:8" s="9" customFormat="1" ht="16.5" customHeight="1">
      <c r="B31" s="89">
        <v>24</v>
      </c>
      <c r="C31" s="437" t="s">
        <v>456</v>
      </c>
      <c r="D31" s="859"/>
      <c r="E31" s="486"/>
      <c r="F31" s="486"/>
      <c r="G31" s="487"/>
      <c r="H31" s="29"/>
    </row>
    <row r="32" spans="2:8" s="9" customFormat="1" ht="16.5" customHeight="1">
      <c r="B32" s="89">
        <v>25</v>
      </c>
      <c r="C32" s="436" t="s">
        <v>457</v>
      </c>
      <c r="D32" s="859"/>
      <c r="E32" s="486"/>
      <c r="F32" s="486"/>
      <c r="G32" s="487"/>
      <c r="H32" s="29"/>
    </row>
    <row r="33" spans="1:8" s="9" customFormat="1" ht="16.5" customHeight="1">
      <c r="B33" s="89">
        <v>26</v>
      </c>
      <c r="C33" s="436" t="s">
        <v>458</v>
      </c>
      <c r="D33" s="859">
        <v>1</v>
      </c>
      <c r="E33" s="486">
        <v>35509</v>
      </c>
      <c r="F33" s="1496">
        <v>0.65</v>
      </c>
      <c r="G33" s="1477">
        <v>0.35</v>
      </c>
      <c r="H33" s="29"/>
    </row>
    <row r="34" spans="1:8" s="9" customFormat="1" ht="16.5" customHeight="1">
      <c r="B34" s="89">
        <v>27</v>
      </c>
      <c r="C34" s="128"/>
      <c r="D34" s="859"/>
      <c r="E34" s="486"/>
      <c r="F34" s="486"/>
      <c r="G34" s="487"/>
      <c r="H34" s="29"/>
    </row>
    <row r="35" spans="1:8" s="9" customFormat="1" ht="16.5" customHeight="1">
      <c r="A35" s="365"/>
      <c r="B35" s="89">
        <v>28</v>
      </c>
      <c r="C35" s="320"/>
      <c r="D35" s="859"/>
      <c r="E35" s="486"/>
      <c r="F35" s="486"/>
      <c r="G35" s="487"/>
      <c r="H35" s="29"/>
    </row>
    <row r="36" spans="1:8" s="9" customFormat="1" ht="16.5" customHeight="1">
      <c r="A36" s="365"/>
      <c r="B36" s="89">
        <v>29</v>
      </c>
      <c r="C36" s="320" t="s">
        <v>459</v>
      </c>
      <c r="D36" s="859"/>
      <c r="E36" s="486"/>
      <c r="F36" s="486"/>
      <c r="G36" s="487"/>
      <c r="H36" s="29"/>
    </row>
    <row r="37" spans="1:8" s="9" customFormat="1" ht="16.5" customHeight="1">
      <c r="A37" s="365"/>
      <c r="B37" s="89">
        <v>30</v>
      </c>
      <c r="C37" s="320"/>
      <c r="D37" s="859"/>
      <c r="E37" s="486"/>
      <c r="F37" s="486"/>
      <c r="G37" s="487"/>
      <c r="H37" s="29"/>
    </row>
    <row r="38" spans="1:8" s="9" customFormat="1" ht="16.5" customHeight="1" thickBot="1">
      <c r="A38" s="365"/>
      <c r="B38" s="135">
        <v>31</v>
      </c>
      <c r="C38" s="328" t="s">
        <v>460</v>
      </c>
      <c r="D38" s="1229">
        <f>SUM(D8:D36)</f>
        <v>4</v>
      </c>
      <c r="E38" s="1227">
        <f>SUM(E8:E36)</f>
        <v>198489.72</v>
      </c>
      <c r="F38" s="1227">
        <f>SUM(F8:F36)</f>
        <v>2.9499999999999997</v>
      </c>
      <c r="G38" s="1228">
        <f>SUM(G8:G36)</f>
        <v>1.0499999999999998</v>
      </c>
      <c r="H38" s="29"/>
    </row>
    <row r="39" spans="1:8" s="9" customFormat="1" ht="16.5" customHeight="1">
      <c r="A39" s="365"/>
      <c r="B39" s="2461" t="s">
        <v>461</v>
      </c>
      <c r="C39" s="2462"/>
      <c r="D39" s="2462"/>
      <c r="E39" s="2462"/>
      <c r="F39" s="2462"/>
      <c r="G39" s="2463"/>
      <c r="H39" s="29"/>
    </row>
    <row r="40" spans="1:8" s="9" customFormat="1" ht="16.5" customHeight="1">
      <c r="A40" s="365"/>
      <c r="B40" s="2464"/>
      <c r="C40" s="2465"/>
      <c r="D40" s="2465"/>
      <c r="E40" s="2465"/>
      <c r="F40" s="2465"/>
      <c r="G40" s="2466"/>
      <c r="H40" s="29"/>
    </row>
    <row r="41" spans="1:8" s="9" customFormat="1" ht="16.5" customHeight="1">
      <c r="A41" s="365"/>
      <c r="B41" s="1499" t="s">
        <v>1240</v>
      </c>
      <c r="C41" s="106"/>
      <c r="D41" s="302"/>
      <c r="E41" s="302"/>
      <c r="F41" s="302"/>
      <c r="G41" s="360"/>
      <c r="H41" s="29"/>
    </row>
    <row r="42" spans="1:8" s="9" customFormat="1" ht="16.5" customHeight="1">
      <c r="A42" s="365"/>
      <c r="B42" s="1499" t="s">
        <v>1239</v>
      </c>
      <c r="C42" s="106"/>
      <c r="D42" s="302"/>
      <c r="E42" s="302"/>
      <c r="F42" s="302"/>
      <c r="G42" s="360"/>
      <c r="H42" s="29"/>
    </row>
    <row r="43" spans="1:8" s="9" customFormat="1" ht="16.5" customHeight="1">
      <c r="A43" s="365"/>
      <c r="B43" s="367"/>
      <c r="C43" s="106"/>
      <c r="D43" s="302"/>
      <c r="E43" s="302"/>
      <c r="F43" s="302"/>
      <c r="G43" s="360"/>
      <c r="H43" s="29"/>
    </row>
    <row r="44" spans="1:8" s="9" customFormat="1" ht="16.5" customHeight="1">
      <c r="A44" s="365"/>
      <c r="B44" s="367"/>
      <c r="C44" s="106"/>
      <c r="D44" s="302"/>
      <c r="E44" s="302"/>
      <c r="F44" s="302"/>
      <c r="G44" s="360"/>
      <c r="H44" s="29"/>
    </row>
    <row r="45" spans="1:8" s="9" customFormat="1" ht="16.5" customHeight="1">
      <c r="B45" s="123"/>
      <c r="C45" s="106"/>
      <c r="D45" s="302"/>
      <c r="E45" s="302"/>
      <c r="F45" s="302"/>
      <c r="G45" s="360"/>
      <c r="H45" s="29"/>
    </row>
    <row r="46" spans="1:8" s="9" customFormat="1" ht="16.5" customHeight="1">
      <c r="B46" s="123"/>
      <c r="C46" s="161"/>
      <c r="D46" s="302"/>
      <c r="E46" s="302"/>
      <c r="F46" s="302"/>
      <c r="G46" s="360"/>
    </row>
    <row r="47" spans="1:8" s="9" customFormat="1" ht="16.5" customHeight="1">
      <c r="B47" s="123"/>
      <c r="C47" s="106"/>
      <c r="D47" s="302"/>
      <c r="E47" s="302"/>
      <c r="F47" s="302"/>
      <c r="G47" s="360"/>
    </row>
    <row r="48" spans="1:8" s="9" customFormat="1" ht="16.5" customHeight="1">
      <c r="B48" s="123"/>
      <c r="C48" s="106"/>
      <c r="D48" s="302"/>
      <c r="E48" s="302"/>
      <c r="F48" s="302"/>
      <c r="G48" s="360"/>
    </row>
    <row r="49" spans="2:7" s="9" customFormat="1" ht="16.5" customHeight="1">
      <c r="B49" s="123"/>
      <c r="C49" s="106"/>
      <c r="D49" s="302"/>
      <c r="E49" s="302"/>
      <c r="F49" s="302"/>
      <c r="G49" s="360"/>
    </row>
    <row r="50" spans="2:7" s="9" customFormat="1" ht="16.5" customHeight="1">
      <c r="B50" s="123"/>
      <c r="C50" s="106"/>
      <c r="D50" s="302"/>
      <c r="E50" s="302"/>
      <c r="F50" s="302"/>
      <c r="G50" s="360"/>
    </row>
    <row r="51" spans="2:7" s="9" customFormat="1" ht="16.5" customHeight="1">
      <c r="B51" s="123"/>
      <c r="C51" s="106"/>
      <c r="D51" s="302"/>
      <c r="E51" s="302"/>
      <c r="F51" s="302"/>
      <c r="G51" s="360"/>
    </row>
    <row r="52" spans="2:7" s="9" customFormat="1" ht="16.5" customHeight="1">
      <c r="B52" s="123"/>
      <c r="C52" s="106"/>
      <c r="D52" s="302"/>
      <c r="E52" s="302"/>
      <c r="F52" s="302"/>
      <c r="G52" s="360"/>
    </row>
    <row r="53" spans="2:7" s="9" customFormat="1" ht="16.5" customHeight="1">
      <c r="B53" s="123"/>
      <c r="C53" s="106"/>
      <c r="D53" s="302"/>
      <c r="E53" s="302"/>
      <c r="F53" s="302"/>
      <c r="G53" s="360"/>
    </row>
    <row r="54" spans="2:7" s="9" customFormat="1" ht="16.5" customHeight="1">
      <c r="B54" s="123"/>
      <c r="C54" s="106"/>
      <c r="D54" s="302"/>
      <c r="E54" s="302"/>
      <c r="F54" s="302"/>
      <c r="G54" s="360"/>
    </row>
    <row r="55" spans="2:7" s="9" customFormat="1" ht="16.5" customHeight="1">
      <c r="B55" s="123"/>
      <c r="C55" s="106"/>
      <c r="D55" s="302"/>
      <c r="E55" s="302"/>
      <c r="F55" s="302"/>
      <c r="G55" s="360"/>
    </row>
    <row r="56" spans="2:7" s="9" customFormat="1" ht="16.5" customHeight="1">
      <c r="B56" s="123"/>
      <c r="C56" s="106"/>
      <c r="D56" s="302"/>
      <c r="E56" s="302"/>
      <c r="F56" s="302"/>
      <c r="G56" s="360"/>
    </row>
    <row r="57" spans="2:7" s="9" customFormat="1" ht="16.5" customHeight="1">
      <c r="B57" s="123"/>
      <c r="C57" s="106"/>
      <c r="D57" s="302"/>
      <c r="E57" s="302"/>
      <c r="F57" s="302"/>
      <c r="G57" s="360"/>
    </row>
    <row r="58" spans="2:7" s="9" customFormat="1" ht="16.5" customHeight="1">
      <c r="B58" s="123"/>
      <c r="C58" s="106"/>
      <c r="D58" s="95"/>
      <c r="E58" s="95"/>
      <c r="F58" s="95"/>
      <c r="G58" s="101"/>
    </row>
    <row r="59" spans="2:7" s="9" customFormat="1" ht="16.5" customHeight="1">
      <c r="B59" s="124"/>
      <c r="C59" s="106"/>
      <c r="D59" s="95"/>
      <c r="E59" s="95"/>
      <c r="F59" s="95"/>
      <c r="G59" s="101"/>
    </row>
    <row r="60" spans="2:7" s="9" customFormat="1" ht="16.5" customHeight="1">
      <c r="B60" s="124"/>
      <c r="C60" s="106"/>
      <c r="D60" s="95"/>
      <c r="E60" s="95"/>
      <c r="F60" s="95"/>
      <c r="G60" s="101"/>
    </row>
    <row r="61" spans="2:7" ht="16.5" customHeight="1" thickBot="1">
      <c r="B61" s="132"/>
      <c r="C61" s="373"/>
      <c r="D61" s="190"/>
      <c r="E61" s="190"/>
      <c r="F61" s="190"/>
      <c r="G61" s="210"/>
    </row>
    <row r="62" spans="2:7" ht="16.5" customHeight="1" thickTop="1"/>
  </sheetData>
  <mergeCells count="8">
    <mergeCell ref="C1:E1"/>
    <mergeCell ref="B2:G3"/>
    <mergeCell ref="B4:B7"/>
    <mergeCell ref="B39:G40"/>
    <mergeCell ref="D4:D6"/>
    <mergeCell ref="E4:E6"/>
    <mergeCell ref="F4:F6"/>
    <mergeCell ref="G4:G6"/>
  </mergeCells>
  <phoneticPr fontId="0" type="noConversion"/>
  <printOptions horizontalCentered="1" verticalCentered="1"/>
  <pageMargins left="0.25" right="0.25" top="0.25" bottom="0.3" header="0" footer="0.25"/>
  <pageSetup scale="74" orientation="portrait" r:id="rId1"/>
  <headerFooter alignWithMargins="0">
    <oddFooter>&amp;C&amp;"Times New Roman,Regular"W-6</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0">
    <pageSetUpPr fitToPage="1"/>
  </sheetPr>
  <dimension ref="B1:J62"/>
  <sheetViews>
    <sheetView showGridLines="0" showOutlineSymbols="0" zoomScaleNormal="100" workbookViewId="0">
      <selection activeCell="I12" sqref="I12"/>
    </sheetView>
  </sheetViews>
  <sheetFormatPr defaultColWidth="9.6640625" defaultRowHeight="16.5" customHeight="1"/>
  <cols>
    <col min="1" max="1" width="4.21875" style="2" customWidth="1"/>
    <col min="2" max="2" width="9.6640625" style="2" customWidth="1"/>
    <col min="3" max="3" width="18.33203125" style="2" customWidth="1"/>
    <col min="4" max="4" width="14.77734375" style="63" customWidth="1"/>
    <col min="5" max="5" width="10.21875" style="63" customWidth="1"/>
    <col min="6" max="6" width="11.109375" style="63" customWidth="1"/>
    <col min="7" max="7" width="17.109375" style="63" bestFit="1" customWidth="1"/>
    <col min="8" max="8" width="19.5546875" style="63" customWidth="1"/>
    <col min="9" max="9" width="20.5546875" style="63" customWidth="1"/>
    <col min="10" max="10" width="2.5546875" style="2" customWidth="1"/>
    <col min="11" max="16384" width="9.6640625" style="2"/>
  </cols>
  <sheetData>
    <row r="1" spans="2:10" s="9" customFormat="1" ht="16.5" customHeight="1" thickBot="1">
      <c r="B1" s="9" t="s">
        <v>958</v>
      </c>
      <c r="C1" s="1703" t="str">
        <f>+'E-2'!C1:D1</f>
        <v>Southwest Harbor Water &amp; Sewer District</v>
      </c>
      <c r="D1" s="1813"/>
      <c r="E1" s="1813"/>
      <c r="F1" s="1813"/>
      <c r="G1" s="189"/>
      <c r="H1" s="189" t="s">
        <v>959</v>
      </c>
      <c r="I1" s="547">
        <f>+'E-2'!$F$1</f>
        <v>43100</v>
      </c>
    </row>
    <row r="2" spans="2:10" ht="16.5" customHeight="1" thickTop="1">
      <c r="B2" s="1822" t="s">
        <v>462</v>
      </c>
      <c r="C2" s="1640"/>
      <c r="D2" s="1640"/>
      <c r="E2" s="1640"/>
      <c r="F2" s="1640"/>
      <c r="G2" s="1640"/>
      <c r="H2" s="1640"/>
      <c r="I2" s="1641"/>
      <c r="J2" s="28"/>
    </row>
    <row r="3" spans="2:10" ht="16.5" customHeight="1" thickBot="1">
      <c r="B3" s="2120"/>
      <c r="C3" s="1642"/>
      <c r="D3" s="1642"/>
      <c r="E3" s="1642"/>
      <c r="F3" s="1642"/>
      <c r="G3" s="1642"/>
      <c r="H3" s="1642"/>
      <c r="I3" s="1643"/>
      <c r="J3" s="28"/>
    </row>
    <row r="4" spans="2:10" s="9" customFormat="1" ht="16.5" customHeight="1" thickTop="1" thickBot="1">
      <c r="B4" s="1839" t="s">
        <v>463</v>
      </c>
      <c r="C4" s="2285" t="s">
        <v>464</v>
      </c>
      <c r="D4" s="2285"/>
      <c r="E4" s="2029"/>
      <c r="F4" s="2470"/>
      <c r="G4" s="2472" t="s">
        <v>465</v>
      </c>
      <c r="H4" s="2473"/>
      <c r="I4" s="2474"/>
      <c r="J4" s="24"/>
    </row>
    <row r="5" spans="2:10" s="9" customFormat="1" ht="16.5" customHeight="1">
      <c r="B5" s="1847"/>
      <c r="C5" s="2286"/>
      <c r="D5" s="2286"/>
      <c r="E5" s="1988"/>
      <c r="F5" s="2471"/>
      <c r="G5" s="377" t="s">
        <v>476</v>
      </c>
      <c r="H5" s="183" t="s">
        <v>477</v>
      </c>
      <c r="I5" s="364" t="s">
        <v>941</v>
      </c>
      <c r="J5" s="24"/>
    </row>
    <row r="6" spans="2:10" s="9" customFormat="1" ht="16.5" customHeight="1" thickBot="1">
      <c r="B6" s="1840"/>
      <c r="C6" s="2475" t="s">
        <v>1029</v>
      </c>
      <c r="D6" s="2476"/>
      <c r="E6" s="2476"/>
      <c r="F6" s="2477"/>
      <c r="G6" s="363" t="s">
        <v>1030</v>
      </c>
      <c r="H6" s="363" t="s">
        <v>1031</v>
      </c>
      <c r="I6" s="351" t="s">
        <v>1032</v>
      </c>
      <c r="J6" s="24"/>
    </row>
    <row r="7" spans="2:10" s="9" customFormat="1" ht="16.5" customHeight="1">
      <c r="B7" s="259">
        <v>1</v>
      </c>
      <c r="C7" s="2033" t="s">
        <v>478</v>
      </c>
      <c r="D7" s="2317"/>
      <c r="E7" s="2317"/>
      <c r="F7" s="2034"/>
      <c r="G7" s="774">
        <v>973</v>
      </c>
      <c r="H7" s="774"/>
      <c r="I7" s="776">
        <f t="shared" ref="I7:I12" si="0">+H7+G7</f>
        <v>973</v>
      </c>
      <c r="J7" s="24"/>
    </row>
    <row r="8" spans="2:10" s="9" customFormat="1" ht="16.5" customHeight="1">
      <c r="B8" s="89">
        <v>2</v>
      </c>
      <c r="C8" s="2478" t="s">
        <v>479</v>
      </c>
      <c r="D8" s="2479"/>
      <c r="E8" s="2479"/>
      <c r="F8" s="2480"/>
      <c r="G8" s="472">
        <v>84</v>
      </c>
      <c r="H8" s="472"/>
      <c r="I8" s="473">
        <f t="shared" si="0"/>
        <v>84</v>
      </c>
      <c r="J8" s="24"/>
    </row>
    <row r="9" spans="2:10" s="9" customFormat="1" ht="16.5" customHeight="1">
      <c r="B9" s="89">
        <v>3</v>
      </c>
      <c r="C9" s="2478" t="s">
        <v>480</v>
      </c>
      <c r="D9" s="2479"/>
      <c r="E9" s="2479"/>
      <c r="F9" s="2480"/>
      <c r="G9" s="472">
        <v>0</v>
      </c>
      <c r="H9" s="472"/>
      <c r="I9" s="473">
        <f t="shared" si="0"/>
        <v>0</v>
      </c>
      <c r="J9" s="24"/>
    </row>
    <row r="10" spans="2:10" s="9" customFormat="1" ht="16.5" customHeight="1">
      <c r="B10" s="89">
        <v>4</v>
      </c>
      <c r="C10" s="2478" t="s">
        <v>481</v>
      </c>
      <c r="D10" s="2479"/>
      <c r="E10" s="2479"/>
      <c r="F10" s="2480"/>
      <c r="G10" s="472">
        <v>26</v>
      </c>
      <c r="H10" s="472"/>
      <c r="I10" s="473">
        <f t="shared" si="0"/>
        <v>26</v>
      </c>
      <c r="J10" s="24"/>
    </row>
    <row r="11" spans="2:10" s="9" customFormat="1" ht="16.5" customHeight="1">
      <c r="B11" s="89">
        <v>5</v>
      </c>
      <c r="C11" s="2478" t="s">
        <v>482</v>
      </c>
      <c r="D11" s="2479"/>
      <c r="E11" s="2479"/>
      <c r="F11" s="2480"/>
      <c r="G11" s="486">
        <v>0</v>
      </c>
      <c r="H11" s="486"/>
      <c r="I11" s="473">
        <f t="shared" si="0"/>
        <v>0</v>
      </c>
      <c r="J11" s="24"/>
    </row>
    <row r="12" spans="2:10" s="9" customFormat="1" ht="16.5" customHeight="1">
      <c r="B12" s="89">
        <v>6</v>
      </c>
      <c r="C12" s="2478" t="s">
        <v>483</v>
      </c>
      <c r="D12" s="2479"/>
      <c r="E12" s="2479"/>
      <c r="F12" s="2480"/>
      <c r="G12" s="486">
        <v>0</v>
      </c>
      <c r="H12" s="486"/>
      <c r="I12" s="473">
        <f t="shared" si="0"/>
        <v>0</v>
      </c>
      <c r="J12" s="24"/>
    </row>
    <row r="13" spans="2:10" s="9" customFormat="1" ht="16.5" customHeight="1">
      <c r="B13" s="89">
        <v>7</v>
      </c>
      <c r="C13" s="2481" t="s">
        <v>484</v>
      </c>
      <c r="D13" s="2482"/>
      <c r="E13" s="2482"/>
      <c r="F13" s="2483"/>
      <c r="G13" s="1091">
        <f>SUM(G7:G12)</f>
        <v>1083</v>
      </c>
      <c r="H13" s="1091">
        <f>SUM(H7:H12)</f>
        <v>0</v>
      </c>
      <c r="I13" s="552">
        <f>SUM(I7:I12)</f>
        <v>1083</v>
      </c>
      <c r="J13" s="24"/>
    </row>
    <row r="14" spans="2:10" s="9" customFormat="1" ht="16.5" customHeight="1" thickBot="1">
      <c r="B14" s="135"/>
      <c r="C14" s="2484"/>
      <c r="D14" s="2485"/>
      <c r="E14" s="2485"/>
      <c r="F14" s="2486"/>
      <c r="G14" s="375"/>
      <c r="H14" s="375"/>
      <c r="I14" s="376"/>
      <c r="J14" s="24"/>
    </row>
    <row r="15" spans="2:10" s="9" customFormat="1" ht="16.5" customHeight="1">
      <c r="B15" s="2084" t="s">
        <v>466</v>
      </c>
      <c r="C15" s="2085"/>
      <c r="D15" s="2085"/>
      <c r="E15" s="2085"/>
      <c r="F15" s="2085"/>
      <c r="G15" s="2085"/>
      <c r="H15" s="2085"/>
      <c r="I15" s="2086"/>
      <c r="J15" s="24"/>
    </row>
    <row r="16" spans="2:10" s="9" customFormat="1" ht="16.5" customHeight="1" thickBot="1">
      <c r="B16" s="1949"/>
      <c r="C16" s="2126"/>
      <c r="D16" s="2126"/>
      <c r="E16" s="2126"/>
      <c r="F16" s="2126"/>
      <c r="G16" s="2126"/>
      <c r="H16" s="2126"/>
      <c r="I16" s="2490"/>
      <c r="J16" s="29"/>
    </row>
    <row r="17" spans="2:10" s="9" customFormat="1" ht="16.5" customHeight="1" thickBot="1">
      <c r="B17" s="2467" t="s">
        <v>463</v>
      </c>
      <c r="C17" s="1092" t="s">
        <v>467</v>
      </c>
      <c r="D17" s="1092" t="s">
        <v>469</v>
      </c>
      <c r="E17" s="2425" t="s">
        <v>1168</v>
      </c>
      <c r="F17" s="2487"/>
      <c r="G17" s="1092" t="s">
        <v>471</v>
      </c>
      <c r="H17" s="2468" t="s">
        <v>473</v>
      </c>
      <c r="I17" s="2469"/>
      <c r="J17" s="24"/>
    </row>
    <row r="18" spans="2:10" s="9" customFormat="1" ht="16.5" customHeight="1">
      <c r="B18" s="1921"/>
      <c r="C18" s="1093" t="s">
        <v>468</v>
      </c>
      <c r="D18" s="1093" t="s">
        <v>470</v>
      </c>
      <c r="E18" s="2488"/>
      <c r="F18" s="2489"/>
      <c r="G18" s="1093" t="s">
        <v>472</v>
      </c>
      <c r="H18" s="1093" t="s">
        <v>474</v>
      </c>
      <c r="I18" s="1094" t="s">
        <v>475</v>
      </c>
      <c r="J18" s="24"/>
    </row>
    <row r="19" spans="2:10" s="9" customFormat="1" ht="33" customHeight="1" thickBot="1">
      <c r="B19" s="1922"/>
      <c r="C19" s="622" t="s">
        <v>1029</v>
      </c>
      <c r="D19" s="622" t="s">
        <v>1030</v>
      </c>
      <c r="E19" s="1413" t="s">
        <v>1169</v>
      </c>
      <c r="F19" s="1413" t="s">
        <v>1170</v>
      </c>
      <c r="G19" s="622" t="s">
        <v>1032</v>
      </c>
      <c r="H19" s="622" t="s">
        <v>1033</v>
      </c>
      <c r="I19" s="623" t="s">
        <v>110</v>
      </c>
      <c r="J19" s="24"/>
    </row>
    <row r="20" spans="2:10" s="9" customFormat="1" ht="16.5" customHeight="1">
      <c r="B20" s="624">
        <v>1</v>
      </c>
      <c r="C20" s="1500" t="s">
        <v>1241</v>
      </c>
      <c r="D20" s="1501" t="s">
        <v>1242</v>
      </c>
      <c r="E20" s="1100"/>
      <c r="F20" s="1100"/>
      <c r="G20" s="1100"/>
      <c r="H20" s="1100"/>
      <c r="I20" s="1101"/>
      <c r="J20" s="24"/>
    </row>
    <row r="21" spans="2:10" s="9" customFormat="1" ht="16.5" customHeight="1">
      <c r="B21" s="624">
        <v>2</v>
      </c>
      <c r="C21" s="724"/>
      <c r="D21" s="752"/>
      <c r="E21" s="1411"/>
      <c r="F21" s="752"/>
      <c r="G21" s="752"/>
      <c r="H21" s="752"/>
      <c r="I21" s="730"/>
      <c r="J21" s="24"/>
    </row>
    <row r="22" spans="2:10" s="9" customFormat="1" ht="16.5" customHeight="1">
      <c r="B22" s="624">
        <v>3</v>
      </c>
      <c r="C22" s="724"/>
      <c r="D22" s="752"/>
      <c r="E22" s="1411"/>
      <c r="F22" s="752"/>
      <c r="G22" s="752"/>
      <c r="H22" s="752"/>
      <c r="I22" s="730"/>
      <c r="J22" s="24"/>
    </row>
    <row r="23" spans="2:10" s="9" customFormat="1" ht="16.5" customHeight="1">
      <c r="B23" s="624">
        <v>4</v>
      </c>
      <c r="C23" s="724"/>
      <c r="D23" s="752"/>
      <c r="E23" s="1411"/>
      <c r="F23" s="752"/>
      <c r="G23" s="752"/>
      <c r="H23" s="752"/>
      <c r="I23" s="730"/>
      <c r="J23" s="24"/>
    </row>
    <row r="24" spans="2:10" s="9" customFormat="1" ht="16.5" customHeight="1">
      <c r="B24" s="624">
        <v>5</v>
      </c>
      <c r="C24" s="724"/>
      <c r="D24" s="752"/>
      <c r="E24" s="1411"/>
      <c r="F24" s="752"/>
      <c r="G24" s="750"/>
      <c r="H24" s="750"/>
      <c r="I24" s="728"/>
      <c r="J24" s="24"/>
    </row>
    <row r="25" spans="2:10" s="9" customFormat="1" ht="16.5" customHeight="1">
      <c r="B25" s="624">
        <v>6</v>
      </c>
      <c r="C25" s="724"/>
      <c r="D25" s="752"/>
      <c r="E25" s="1411"/>
      <c r="F25" s="752"/>
      <c r="G25" s="752"/>
      <c r="H25" s="752"/>
      <c r="I25" s="730"/>
      <c r="J25" s="24"/>
    </row>
    <row r="26" spans="2:10" s="9" customFormat="1" ht="16.5" customHeight="1">
      <c r="B26" s="624">
        <v>7</v>
      </c>
      <c r="C26" s="724"/>
      <c r="D26" s="752"/>
      <c r="E26" s="1411"/>
      <c r="F26" s="752"/>
      <c r="G26" s="750"/>
      <c r="H26" s="750"/>
      <c r="I26" s="728"/>
      <c r="J26" s="24"/>
    </row>
    <row r="27" spans="2:10" s="9" customFormat="1" ht="16.5" customHeight="1">
      <c r="B27" s="624">
        <v>8</v>
      </c>
      <c r="C27" s="724"/>
      <c r="D27" s="752"/>
      <c r="E27" s="1411"/>
      <c r="F27" s="752"/>
      <c r="G27" s="752"/>
      <c r="H27" s="752"/>
      <c r="I27" s="730"/>
      <c r="J27" s="24"/>
    </row>
    <row r="28" spans="2:10" s="9" customFormat="1" ht="16.5" customHeight="1">
      <c r="B28" s="624">
        <v>9</v>
      </c>
      <c r="C28" s="724"/>
      <c r="D28" s="752"/>
      <c r="E28" s="1411"/>
      <c r="F28" s="752"/>
      <c r="G28" s="1102"/>
      <c r="H28" s="1102"/>
      <c r="I28" s="1103"/>
      <c r="J28" s="24"/>
    </row>
    <row r="29" spans="2:10" s="9" customFormat="1" ht="16.5" customHeight="1">
      <c r="B29" s="624">
        <v>10</v>
      </c>
      <c r="C29" s="724"/>
      <c r="D29" s="752"/>
      <c r="E29" s="1411"/>
      <c r="F29" s="752"/>
      <c r="G29" s="752"/>
      <c r="H29" s="752"/>
      <c r="I29" s="730"/>
      <c r="J29" s="24"/>
    </row>
    <row r="30" spans="2:10" s="9" customFormat="1" ht="16.5" customHeight="1">
      <c r="B30" s="624">
        <v>11</v>
      </c>
      <c r="C30" s="724"/>
      <c r="D30" s="752"/>
      <c r="E30" s="1411"/>
      <c r="F30" s="752"/>
      <c r="G30" s="750"/>
      <c r="H30" s="750"/>
      <c r="I30" s="728"/>
      <c r="J30" s="24"/>
    </row>
    <row r="31" spans="2:10" s="9" customFormat="1" ht="16.5" customHeight="1">
      <c r="B31" s="624">
        <v>12</v>
      </c>
      <c r="C31" s="690"/>
      <c r="D31" s="750"/>
      <c r="E31" s="750"/>
      <c r="F31" s="750"/>
      <c r="G31" s="750"/>
      <c r="H31" s="750"/>
      <c r="I31" s="728"/>
      <c r="J31" s="24"/>
    </row>
    <row r="32" spans="2:10" s="9" customFormat="1" ht="16.5" customHeight="1">
      <c r="B32" s="624">
        <v>13</v>
      </c>
      <c r="C32" s="724"/>
      <c r="D32" s="752"/>
      <c r="E32" s="1411"/>
      <c r="F32" s="752"/>
      <c r="G32" s="750"/>
      <c r="H32" s="750"/>
      <c r="I32" s="728"/>
      <c r="J32" s="24"/>
    </row>
    <row r="33" spans="2:10" s="9" customFormat="1" ht="16.5" customHeight="1">
      <c r="B33" s="624">
        <v>14</v>
      </c>
      <c r="C33" s="690"/>
      <c r="D33" s="750"/>
      <c r="E33" s="750"/>
      <c r="F33" s="750"/>
      <c r="G33" s="750"/>
      <c r="H33" s="750"/>
      <c r="I33" s="728"/>
      <c r="J33" s="24"/>
    </row>
    <row r="34" spans="2:10" s="9" customFormat="1" ht="16.5" customHeight="1">
      <c r="B34" s="624">
        <v>15</v>
      </c>
      <c r="C34" s="689"/>
      <c r="D34" s="1104"/>
      <c r="E34" s="1104"/>
      <c r="F34" s="1104"/>
      <c r="G34" s="750"/>
      <c r="H34" s="750"/>
      <c r="I34" s="728"/>
      <c r="J34" s="24"/>
    </row>
    <row r="35" spans="2:10" s="9" customFormat="1" ht="16.5" customHeight="1">
      <c r="B35" s="624">
        <v>16</v>
      </c>
      <c r="C35" s="689"/>
      <c r="D35" s="1104"/>
      <c r="E35" s="1104"/>
      <c r="F35" s="1104"/>
      <c r="G35" s="752"/>
      <c r="H35" s="752"/>
      <c r="I35" s="730"/>
      <c r="J35" s="24"/>
    </row>
    <row r="36" spans="2:10" s="9" customFormat="1" ht="16.5" customHeight="1">
      <c r="B36" s="624">
        <v>17</v>
      </c>
      <c r="C36" s="690"/>
      <c r="D36" s="750"/>
      <c r="E36" s="750"/>
      <c r="F36" s="750"/>
      <c r="G36" s="750"/>
      <c r="H36" s="750"/>
      <c r="I36" s="728"/>
      <c r="J36" s="24"/>
    </row>
    <row r="37" spans="2:10" s="9" customFormat="1" ht="16.5" customHeight="1">
      <c r="B37" s="624">
        <v>18</v>
      </c>
      <c r="C37" s="690"/>
      <c r="D37" s="750"/>
      <c r="E37" s="750"/>
      <c r="F37" s="750"/>
      <c r="G37" s="750"/>
      <c r="H37" s="750"/>
      <c r="I37" s="728"/>
      <c r="J37" s="24"/>
    </row>
    <row r="38" spans="2:10" s="9" customFormat="1" ht="16.5" customHeight="1">
      <c r="B38" s="624">
        <v>19</v>
      </c>
      <c r="C38" s="690"/>
      <c r="D38" s="750"/>
      <c r="E38" s="750"/>
      <c r="F38" s="750"/>
      <c r="G38" s="750"/>
      <c r="H38" s="750"/>
      <c r="I38" s="728"/>
      <c r="J38" s="24"/>
    </row>
    <row r="39" spans="2:10" s="9" customFormat="1" ht="16.5" customHeight="1" thickBot="1">
      <c r="B39" s="621">
        <v>20</v>
      </c>
      <c r="C39" s="1105"/>
      <c r="D39" s="1106"/>
      <c r="E39" s="1106"/>
      <c r="F39" s="1106"/>
      <c r="G39" s="1106"/>
      <c r="H39" s="1106"/>
      <c r="I39" s="1107"/>
      <c r="J39" s="24"/>
    </row>
    <row r="40" spans="2:10" s="9" customFormat="1" ht="16.5" customHeight="1">
      <c r="B40" s="1095"/>
      <c r="C40" s="1096"/>
      <c r="D40" s="1065"/>
      <c r="E40" s="1065"/>
      <c r="F40" s="1065"/>
      <c r="G40" s="1065"/>
      <c r="H40" s="1065"/>
      <c r="I40" s="1097"/>
      <c r="J40" s="24"/>
    </row>
    <row r="41" spans="2:10" s="9" customFormat="1" ht="16.5" customHeight="1">
      <c r="B41" s="1079"/>
      <c r="C41" s="710"/>
      <c r="D41" s="711"/>
      <c r="E41" s="711"/>
      <c r="F41" s="711"/>
      <c r="G41" s="711"/>
      <c r="H41" s="711"/>
      <c r="I41" s="712"/>
      <c r="J41" s="24"/>
    </row>
    <row r="42" spans="2:10" s="9" customFormat="1" ht="16.5" customHeight="1">
      <c r="B42" s="1079"/>
      <c r="C42" s="1098"/>
      <c r="D42" s="1066"/>
      <c r="E42" s="1066"/>
      <c r="F42" s="1066"/>
      <c r="G42" s="1066"/>
      <c r="H42" s="1066"/>
      <c r="I42" s="1099"/>
      <c r="J42" s="88"/>
    </row>
    <row r="43" spans="2:10" s="9" customFormat="1" ht="16.5" customHeight="1">
      <c r="B43" s="1079"/>
      <c r="C43" s="1098"/>
      <c r="D43" s="1066"/>
      <c r="E43" s="1066"/>
      <c r="F43" s="1066"/>
      <c r="G43" s="1066"/>
      <c r="H43" s="1066"/>
      <c r="I43" s="1099"/>
      <c r="J43" s="88"/>
    </row>
    <row r="44" spans="2:10" s="9" customFormat="1" ht="16.5" customHeight="1">
      <c r="B44" s="1079"/>
      <c r="C44" s="1098"/>
      <c r="D44" s="1066"/>
      <c r="E44" s="1066"/>
      <c r="F44" s="1066"/>
      <c r="G44" s="1066"/>
      <c r="H44" s="1066"/>
      <c r="I44" s="1099"/>
      <c r="J44" s="88"/>
    </row>
    <row r="45" spans="2:10" s="9" customFormat="1" ht="16.5" customHeight="1">
      <c r="B45" s="1079"/>
      <c r="C45" s="1098"/>
      <c r="D45" s="1066"/>
      <c r="E45" s="1066"/>
      <c r="F45" s="1066"/>
      <c r="G45" s="1066"/>
      <c r="H45" s="1066"/>
      <c r="I45" s="1099"/>
      <c r="J45" s="88"/>
    </row>
    <row r="46" spans="2:10" s="9" customFormat="1" ht="16.5" customHeight="1">
      <c r="B46" s="1079"/>
      <c r="C46" s="710"/>
      <c r="D46" s="711"/>
      <c r="E46" s="711"/>
      <c r="F46" s="711"/>
      <c r="G46" s="711"/>
      <c r="H46" s="711"/>
      <c r="I46" s="712"/>
    </row>
    <row r="47" spans="2:10" s="9" customFormat="1" ht="16.5" customHeight="1">
      <c r="B47" s="1079"/>
      <c r="C47" s="710"/>
      <c r="D47" s="711"/>
      <c r="E47" s="711"/>
      <c r="F47" s="711"/>
      <c r="G47" s="711"/>
      <c r="H47" s="711"/>
      <c r="I47" s="712"/>
    </row>
    <row r="48" spans="2:10" s="9" customFormat="1" ht="16.5" customHeight="1">
      <c r="B48" s="1079"/>
      <c r="C48" s="710"/>
      <c r="D48" s="711"/>
      <c r="E48" s="711"/>
      <c r="F48" s="711"/>
      <c r="G48" s="711"/>
      <c r="H48" s="711"/>
      <c r="I48" s="712"/>
    </row>
    <row r="49" spans="2:9" s="9" customFormat="1" ht="16.5" customHeight="1">
      <c r="B49" s="1079"/>
      <c r="C49" s="710"/>
      <c r="D49" s="711"/>
      <c r="E49" s="711"/>
      <c r="F49" s="711"/>
      <c r="G49" s="711"/>
      <c r="H49" s="711"/>
      <c r="I49" s="712"/>
    </row>
    <row r="50" spans="2:9" s="9" customFormat="1" ht="16.5" customHeight="1">
      <c r="B50" s="1079"/>
      <c r="C50" s="710"/>
      <c r="D50" s="711"/>
      <c r="E50" s="711"/>
      <c r="F50" s="711"/>
      <c r="G50" s="711"/>
      <c r="H50" s="711"/>
      <c r="I50" s="712"/>
    </row>
    <row r="51" spans="2:9" s="9" customFormat="1" ht="16.5" customHeight="1">
      <c r="B51" s="1079"/>
      <c r="C51" s="710"/>
      <c r="D51" s="711"/>
      <c r="E51" s="711"/>
      <c r="F51" s="711"/>
      <c r="G51" s="711"/>
      <c r="H51" s="711"/>
      <c r="I51" s="712"/>
    </row>
    <row r="52" spans="2:9" s="9" customFormat="1" ht="16.5" customHeight="1">
      <c r="B52" s="1079"/>
      <c r="C52" s="710"/>
      <c r="D52" s="711"/>
      <c r="E52" s="711"/>
      <c r="F52" s="711"/>
      <c r="G52" s="711"/>
      <c r="H52" s="711"/>
      <c r="I52" s="712"/>
    </row>
    <row r="53" spans="2:9" s="9" customFormat="1" ht="16.5" customHeight="1">
      <c r="B53" s="1079"/>
      <c r="C53" s="710"/>
      <c r="D53" s="711"/>
      <c r="E53" s="711"/>
      <c r="F53" s="711"/>
      <c r="G53" s="711"/>
      <c r="H53" s="711"/>
      <c r="I53" s="712"/>
    </row>
    <row r="54" spans="2:9" s="9" customFormat="1" ht="16.5" customHeight="1">
      <c r="B54" s="1079"/>
      <c r="C54" s="710"/>
      <c r="D54" s="711"/>
      <c r="E54" s="711"/>
      <c r="F54" s="711"/>
      <c r="G54" s="711"/>
      <c r="H54" s="711"/>
      <c r="I54" s="712"/>
    </row>
    <row r="55" spans="2:9" s="9" customFormat="1" ht="16.5" customHeight="1">
      <c r="B55" s="1079"/>
      <c r="C55" s="710"/>
      <c r="D55" s="711"/>
      <c r="E55" s="711"/>
      <c r="F55" s="711"/>
      <c r="G55" s="711"/>
      <c r="H55" s="711"/>
      <c r="I55" s="712"/>
    </row>
    <row r="56" spans="2:9" s="9" customFormat="1" ht="16.5" customHeight="1">
      <c r="B56" s="1079"/>
      <c r="C56" s="710"/>
      <c r="D56" s="711"/>
      <c r="E56" s="711"/>
      <c r="F56" s="711"/>
      <c r="G56" s="711"/>
      <c r="H56" s="711"/>
      <c r="I56" s="712"/>
    </row>
    <row r="57" spans="2:9" s="9" customFormat="1" ht="16.5" customHeight="1">
      <c r="B57" s="1079"/>
      <c r="C57" s="710"/>
      <c r="D57" s="711"/>
      <c r="E57" s="711"/>
      <c r="F57" s="711"/>
      <c r="G57" s="711"/>
      <c r="H57" s="711"/>
      <c r="I57" s="712"/>
    </row>
    <row r="58" spans="2:9" s="9" customFormat="1" ht="16.5" customHeight="1">
      <c r="B58" s="1079"/>
      <c r="C58" s="710"/>
      <c r="D58" s="711"/>
      <c r="E58" s="711"/>
      <c r="F58" s="711"/>
      <c r="G58" s="711"/>
      <c r="H58" s="711"/>
      <c r="I58" s="712"/>
    </row>
    <row r="59" spans="2:9" s="9" customFormat="1" ht="16.5" customHeight="1">
      <c r="B59" s="713"/>
      <c r="C59" s="710"/>
      <c r="D59" s="711"/>
      <c r="E59" s="711"/>
      <c r="F59" s="711"/>
      <c r="G59" s="711"/>
      <c r="H59" s="711"/>
      <c r="I59" s="712"/>
    </row>
    <row r="60" spans="2:9" s="9" customFormat="1" ht="16.5" customHeight="1">
      <c r="B60" s="713"/>
      <c r="C60" s="710"/>
      <c r="D60" s="711"/>
      <c r="E60" s="711"/>
      <c r="F60" s="711"/>
      <c r="G60" s="711"/>
      <c r="H60" s="711"/>
      <c r="I60" s="712"/>
    </row>
    <row r="61" spans="2:9" ht="16.5" customHeight="1" thickBot="1">
      <c r="B61" s="735"/>
      <c r="C61" s="794"/>
      <c r="D61" s="795"/>
      <c r="E61" s="795"/>
      <c r="F61" s="795"/>
      <c r="G61" s="795"/>
      <c r="H61" s="795"/>
      <c r="I61" s="796"/>
    </row>
    <row r="62" spans="2:9" ht="16.5" customHeight="1" thickTop="1"/>
  </sheetData>
  <mergeCells count="18">
    <mergeCell ref="C1:F1"/>
    <mergeCell ref="B2:I3"/>
    <mergeCell ref="B4:B6"/>
    <mergeCell ref="B15:I16"/>
    <mergeCell ref="C10:F10"/>
    <mergeCell ref="C11:F11"/>
    <mergeCell ref="C12:F12"/>
    <mergeCell ref="B17:B19"/>
    <mergeCell ref="H17:I17"/>
    <mergeCell ref="C4:F5"/>
    <mergeCell ref="G4:I4"/>
    <mergeCell ref="C6:F6"/>
    <mergeCell ref="C7:F7"/>
    <mergeCell ref="C8:F8"/>
    <mergeCell ref="C13:F13"/>
    <mergeCell ref="C14:F14"/>
    <mergeCell ref="C9:F9"/>
    <mergeCell ref="E17:F18"/>
  </mergeCells>
  <phoneticPr fontId="0" type="noConversion"/>
  <printOptions horizontalCentered="1" verticalCentered="1"/>
  <pageMargins left="0.25" right="0.25" top="0.25" bottom="0.3" header="0" footer="0.25"/>
  <pageSetup scale="66" orientation="portrait" r:id="rId1"/>
  <headerFooter alignWithMargins="0">
    <oddFooter>&amp;C&amp;"Times New Roman,Regular"W-7</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pageSetUpPr fitToPage="1"/>
  </sheetPr>
  <dimension ref="B1:I54"/>
  <sheetViews>
    <sheetView showGridLines="0" showOutlineSymbols="0" zoomScale="87" zoomScaleNormal="87" workbookViewId="0">
      <selection activeCell="F39" sqref="F39"/>
    </sheetView>
  </sheetViews>
  <sheetFormatPr defaultColWidth="9.6640625" defaultRowHeight="16.5" customHeight="1"/>
  <cols>
    <col min="1" max="1" width="4.21875" style="2" customWidth="1"/>
    <col min="2" max="2" width="10.5546875" style="2" customWidth="1"/>
    <col min="3" max="3" width="33.109375" style="2" customWidth="1"/>
    <col min="4" max="4" width="17.5546875" style="2" customWidth="1"/>
    <col min="5" max="5" width="11.33203125" style="63" customWidth="1"/>
    <col min="6" max="6" width="11.21875" style="63" customWidth="1"/>
    <col min="7" max="7" width="17.21875" style="63" bestFit="1" customWidth="1"/>
    <col min="8" max="8" width="14" style="63" bestFit="1"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E1" s="1703"/>
      <c r="F1" s="189"/>
      <c r="G1" s="189" t="s">
        <v>959</v>
      </c>
      <c r="H1" s="547">
        <f>+'E-2'!$F$1</f>
        <v>43100</v>
      </c>
    </row>
    <row r="2" spans="2:9" ht="16.5" customHeight="1" thickTop="1">
      <c r="B2" s="2035" t="s">
        <v>485</v>
      </c>
      <c r="C2" s="2036"/>
      <c r="D2" s="2036"/>
      <c r="E2" s="2036"/>
      <c r="F2" s="2036"/>
      <c r="G2" s="2036"/>
      <c r="H2" s="2037"/>
      <c r="I2" s="28"/>
    </row>
    <row r="3" spans="2:9" ht="16.5" customHeight="1" thickBot="1">
      <c r="B3" s="2238"/>
      <c r="C3" s="2239"/>
      <c r="D3" s="2239"/>
      <c r="E3" s="2239"/>
      <c r="F3" s="2239"/>
      <c r="G3" s="2239"/>
      <c r="H3" s="2240"/>
      <c r="I3" s="28"/>
    </row>
    <row r="4" spans="2:9" s="9" customFormat="1" ht="32.25" customHeight="1" thickTop="1">
      <c r="B4" s="1920" t="s">
        <v>960</v>
      </c>
      <c r="C4" s="654" t="s">
        <v>487</v>
      </c>
      <c r="D4" s="654" t="s">
        <v>488</v>
      </c>
      <c r="E4" s="654" t="s">
        <v>490</v>
      </c>
      <c r="F4" s="654" t="s">
        <v>491</v>
      </c>
      <c r="G4" s="1416" t="s">
        <v>1171</v>
      </c>
      <c r="H4" s="1016" t="s">
        <v>492</v>
      </c>
      <c r="I4" s="24"/>
    </row>
    <row r="5" spans="2:9" s="9" customFormat="1" ht="16.5" customHeight="1" thickBot="1">
      <c r="B5" s="1922"/>
      <c r="C5" s="1108" t="s">
        <v>1029</v>
      </c>
      <c r="D5" s="1108" t="s">
        <v>489</v>
      </c>
      <c r="E5" s="1108" t="s">
        <v>1030</v>
      </c>
      <c r="F5" s="1108" t="s">
        <v>1031</v>
      </c>
      <c r="G5" s="1108" t="s">
        <v>1032</v>
      </c>
      <c r="H5" s="1109" t="s">
        <v>1033</v>
      </c>
      <c r="I5" s="24"/>
    </row>
    <row r="6" spans="2:9" s="9" customFormat="1" ht="18.75" customHeight="1">
      <c r="B6" s="616">
        <v>1</v>
      </c>
      <c r="C6" s="691" t="s">
        <v>494</v>
      </c>
      <c r="D6" s="1120"/>
      <c r="E6" s="1110"/>
      <c r="F6" s="1110"/>
      <c r="G6" s="748"/>
      <c r="H6" s="749"/>
      <c r="I6" s="24"/>
    </row>
    <row r="7" spans="2:9" s="9" customFormat="1" ht="18.75" customHeight="1">
      <c r="B7" s="624">
        <v>2</v>
      </c>
      <c r="C7" s="1014"/>
      <c r="D7" s="1014"/>
      <c r="E7" s="1034"/>
      <c r="F7" s="1034"/>
      <c r="G7" s="750"/>
      <c r="H7" s="728"/>
      <c r="I7" s="24"/>
    </row>
    <row r="8" spans="2:9" s="9" customFormat="1" ht="18.75" customHeight="1">
      <c r="B8" s="624">
        <v>3</v>
      </c>
      <c r="C8" s="1014"/>
      <c r="D8" s="690"/>
      <c r="E8" s="1034"/>
      <c r="F8" s="1034"/>
      <c r="G8" s="750"/>
      <c r="H8" s="728"/>
      <c r="I8" s="24"/>
    </row>
    <row r="9" spans="2:9" s="9" customFormat="1" ht="18.75" customHeight="1">
      <c r="B9" s="624">
        <v>4</v>
      </c>
      <c r="C9" s="1014"/>
      <c r="D9" s="690"/>
      <c r="E9" s="1034"/>
      <c r="F9" s="1034"/>
      <c r="G9" s="750"/>
      <c r="H9" s="728"/>
      <c r="I9" s="24"/>
    </row>
    <row r="10" spans="2:9" s="9" customFormat="1" ht="18.75" customHeight="1">
      <c r="B10" s="624">
        <v>5</v>
      </c>
      <c r="C10" s="1015"/>
      <c r="D10" s="724"/>
      <c r="E10" s="1033"/>
      <c r="F10" s="1033"/>
      <c r="G10" s="752"/>
      <c r="H10" s="730"/>
      <c r="I10" s="24"/>
    </row>
    <row r="11" spans="2:9" s="9" customFormat="1" ht="18.75" customHeight="1">
      <c r="B11" s="624">
        <v>6</v>
      </c>
      <c r="C11" s="1111" t="s">
        <v>495</v>
      </c>
      <c r="D11" s="724"/>
      <c r="E11" s="752"/>
      <c r="F11" s="752"/>
      <c r="G11" s="752"/>
      <c r="H11" s="730"/>
      <c r="I11" s="24"/>
    </row>
    <row r="12" spans="2:9" s="9" customFormat="1" ht="18.75" customHeight="1">
      <c r="B12" s="624">
        <v>7</v>
      </c>
      <c r="C12" s="1015"/>
      <c r="D12" s="724"/>
      <c r="E12" s="1121"/>
      <c r="F12" s="1121"/>
      <c r="G12" s="1121"/>
      <c r="H12" s="1122"/>
      <c r="I12" s="24"/>
    </row>
    <row r="13" spans="2:9" s="9" customFormat="1" ht="18.75" customHeight="1">
      <c r="B13" s="624">
        <v>8</v>
      </c>
      <c r="C13" s="1014"/>
      <c r="D13" s="690"/>
      <c r="E13" s="750"/>
      <c r="F13" s="750"/>
      <c r="G13" s="750"/>
      <c r="H13" s="728"/>
      <c r="I13" s="24"/>
    </row>
    <row r="14" spans="2:9" s="9" customFormat="1" ht="18.75" customHeight="1">
      <c r="B14" s="624">
        <v>9</v>
      </c>
      <c r="C14" s="1014"/>
      <c r="D14" s="690"/>
      <c r="E14" s="750"/>
      <c r="F14" s="750"/>
      <c r="G14" s="750"/>
      <c r="H14" s="728"/>
      <c r="I14" s="24"/>
    </row>
    <row r="15" spans="2:9" s="9" customFormat="1" ht="18.75" customHeight="1">
      <c r="B15" s="624">
        <v>10</v>
      </c>
      <c r="C15" s="1015"/>
      <c r="D15" s="724"/>
      <c r="E15" s="724"/>
      <c r="F15" s="724"/>
      <c r="G15" s="724"/>
      <c r="H15" s="1123"/>
      <c r="I15" s="29"/>
    </row>
    <row r="16" spans="2:9" s="9" customFormat="1" ht="18.75" customHeight="1">
      <c r="B16" s="624">
        <v>11</v>
      </c>
      <c r="C16" s="1015"/>
      <c r="D16" s="724"/>
      <c r="E16" s="752"/>
      <c r="F16" s="752"/>
      <c r="G16" s="752"/>
      <c r="H16" s="730"/>
      <c r="I16" s="24"/>
    </row>
    <row r="17" spans="2:9" s="9" customFormat="1" ht="18.75" customHeight="1">
      <c r="B17" s="624">
        <v>12</v>
      </c>
      <c r="C17" s="1111" t="s">
        <v>496</v>
      </c>
      <c r="D17" s="724"/>
      <c r="E17" s="752"/>
      <c r="F17" s="752"/>
      <c r="G17" s="752"/>
      <c r="H17" s="730"/>
      <c r="I17" s="24"/>
    </row>
    <row r="18" spans="2:9" s="9" customFormat="1" ht="18.75" customHeight="1">
      <c r="B18" s="624">
        <v>13</v>
      </c>
      <c r="C18" s="1015"/>
      <c r="D18" s="724"/>
      <c r="E18" s="752"/>
      <c r="F18" s="752"/>
      <c r="G18" s="752"/>
      <c r="H18" s="730"/>
      <c r="I18" s="24"/>
    </row>
    <row r="19" spans="2:9" s="9" customFormat="1" ht="18.75" customHeight="1">
      <c r="B19" s="624">
        <v>14</v>
      </c>
      <c r="C19" s="1015"/>
      <c r="D19" s="724"/>
      <c r="E19" s="752"/>
      <c r="F19" s="752"/>
      <c r="G19" s="752"/>
      <c r="H19" s="730"/>
      <c r="I19" s="24"/>
    </row>
    <row r="20" spans="2:9" s="9" customFormat="1" ht="18.75" customHeight="1">
      <c r="B20" s="624">
        <v>15</v>
      </c>
      <c r="C20" s="1015"/>
      <c r="D20" s="724"/>
      <c r="E20" s="752"/>
      <c r="F20" s="752"/>
      <c r="G20" s="752"/>
      <c r="H20" s="730"/>
      <c r="I20" s="24"/>
    </row>
    <row r="21" spans="2:9" s="9" customFormat="1" ht="18.75" customHeight="1">
      <c r="B21" s="624">
        <v>16</v>
      </c>
      <c r="C21" s="1015"/>
      <c r="D21" s="724"/>
      <c r="E21" s="752"/>
      <c r="F21" s="752"/>
      <c r="G21" s="752"/>
      <c r="H21" s="730"/>
      <c r="I21" s="24"/>
    </row>
    <row r="22" spans="2:9" s="9" customFormat="1" ht="18.75" customHeight="1">
      <c r="B22" s="624">
        <v>17</v>
      </c>
      <c r="C22" s="1015"/>
      <c r="D22" s="724"/>
      <c r="E22" s="752"/>
      <c r="F22" s="752"/>
      <c r="G22" s="752"/>
      <c r="H22" s="730"/>
      <c r="I22" s="24"/>
    </row>
    <row r="23" spans="2:9" s="9" customFormat="1" ht="18.75" customHeight="1">
      <c r="B23" s="624">
        <v>18</v>
      </c>
      <c r="C23" s="1111" t="s">
        <v>1172</v>
      </c>
      <c r="D23" s="724"/>
      <c r="E23" s="750"/>
      <c r="F23" s="750"/>
      <c r="G23" s="750"/>
      <c r="H23" s="728"/>
      <c r="I23" s="24"/>
    </row>
    <row r="24" spans="2:9" s="9" customFormat="1" ht="18.75" customHeight="1">
      <c r="B24" s="624">
        <v>19</v>
      </c>
      <c r="C24" s="1015"/>
      <c r="D24" s="724"/>
      <c r="E24" s="752"/>
      <c r="F24" s="752"/>
      <c r="G24" s="752"/>
      <c r="H24" s="730"/>
      <c r="I24" s="24"/>
    </row>
    <row r="25" spans="2:9" s="9" customFormat="1" ht="18.75" customHeight="1">
      <c r="B25" s="624">
        <v>20</v>
      </c>
      <c r="C25" s="1015"/>
      <c r="D25" s="724"/>
      <c r="E25" s="750"/>
      <c r="F25" s="750"/>
      <c r="G25" s="750"/>
      <c r="H25" s="728"/>
      <c r="I25" s="24"/>
    </row>
    <row r="26" spans="2:9" s="9" customFormat="1" ht="18.75" customHeight="1">
      <c r="B26" s="624">
        <v>21</v>
      </c>
      <c r="C26" s="1015"/>
      <c r="D26" s="724"/>
      <c r="E26" s="752"/>
      <c r="F26" s="752"/>
      <c r="G26" s="752"/>
      <c r="H26" s="730"/>
      <c r="I26" s="24"/>
    </row>
    <row r="27" spans="2:9" s="9" customFormat="1" ht="18.75" customHeight="1">
      <c r="B27" s="624">
        <v>22</v>
      </c>
      <c r="C27" s="1015"/>
      <c r="D27" s="724"/>
      <c r="E27" s="1102"/>
      <c r="F27" s="1102"/>
      <c r="G27" s="1102"/>
      <c r="H27" s="1103"/>
      <c r="I27" s="24"/>
    </row>
    <row r="28" spans="2:9" s="9" customFormat="1" ht="18.75" customHeight="1" thickBot="1">
      <c r="B28" s="621">
        <v>23</v>
      </c>
      <c r="C28" s="1127"/>
      <c r="D28" s="1126"/>
      <c r="E28" s="1124"/>
      <c r="F28" s="1124"/>
      <c r="G28" s="1124"/>
      <c r="H28" s="1125"/>
      <c r="I28" s="24"/>
    </row>
    <row r="29" spans="2:9" s="9" customFormat="1" ht="16.5" customHeight="1">
      <c r="B29" s="1112" t="s">
        <v>486</v>
      </c>
      <c r="C29" s="613"/>
      <c r="D29" s="614"/>
      <c r="E29" s="703"/>
      <c r="F29" s="703"/>
      <c r="G29" s="703"/>
      <c r="H29" s="797"/>
      <c r="I29" s="24"/>
    </row>
    <row r="30" spans="2:9" s="9" customFormat="1" ht="16.5" customHeight="1" thickBot="1">
      <c r="B30" s="1112" t="s">
        <v>493</v>
      </c>
      <c r="C30" s="703"/>
      <c r="D30" s="953"/>
      <c r="E30" s="703"/>
      <c r="F30" s="703"/>
      <c r="G30" s="703"/>
      <c r="H30" s="797"/>
      <c r="I30" s="24"/>
    </row>
    <row r="31" spans="2:9" s="9" customFormat="1" ht="16.5" customHeight="1">
      <c r="B31" s="2494" t="s">
        <v>497</v>
      </c>
      <c r="C31" s="2495"/>
      <c r="D31" s="2495"/>
      <c r="E31" s="2495"/>
      <c r="F31" s="2495"/>
      <c r="G31" s="2495"/>
      <c r="H31" s="2496"/>
      <c r="I31" s="24"/>
    </row>
    <row r="32" spans="2:9" s="9" customFormat="1" ht="16.5" customHeight="1">
      <c r="B32" s="2491" t="s">
        <v>498</v>
      </c>
      <c r="C32" s="2497"/>
      <c r="D32" s="2497"/>
      <c r="E32" s="2497"/>
      <c r="F32" s="2497"/>
      <c r="G32" s="2497"/>
      <c r="H32" s="2498"/>
      <c r="I32" s="24"/>
    </row>
    <row r="33" spans="2:9" s="9" customFormat="1" ht="16.5" customHeight="1" thickBot="1">
      <c r="B33" s="2491" t="s">
        <v>424</v>
      </c>
      <c r="C33" s="2492"/>
      <c r="D33" s="2492"/>
      <c r="E33" s="2492"/>
      <c r="F33" s="2492"/>
      <c r="G33" s="2492"/>
      <c r="H33" s="2493"/>
      <c r="I33" s="24"/>
    </row>
    <row r="34" spans="2:9" s="9" customFormat="1" ht="16.5" customHeight="1">
      <c r="B34" s="2467" t="s">
        <v>960</v>
      </c>
      <c r="C34" s="1113" t="s">
        <v>1173</v>
      </c>
      <c r="D34" s="1113" t="s">
        <v>501</v>
      </c>
      <c r="E34" s="1114" t="s">
        <v>488</v>
      </c>
      <c r="F34" s="1114" t="s">
        <v>503</v>
      </c>
      <c r="G34" s="1114" t="s">
        <v>505</v>
      </c>
      <c r="H34" s="1115" t="s">
        <v>507</v>
      </c>
      <c r="I34" s="24"/>
    </row>
    <row r="35" spans="2:9" s="9" customFormat="1" ht="16.5" customHeight="1">
      <c r="B35" s="1921"/>
      <c r="C35" s="1068" t="s">
        <v>500</v>
      </c>
      <c r="D35" s="1116" t="s">
        <v>502</v>
      </c>
      <c r="E35" s="627" t="s">
        <v>489</v>
      </c>
      <c r="F35" s="627" t="s">
        <v>504</v>
      </c>
      <c r="G35" s="627" t="s">
        <v>506</v>
      </c>
      <c r="H35" s="628" t="s">
        <v>508</v>
      </c>
      <c r="I35" s="24"/>
    </row>
    <row r="36" spans="2:9" s="9" customFormat="1" ht="16.5" customHeight="1" thickBot="1">
      <c r="B36" s="1922"/>
      <c r="C36" s="651" t="s">
        <v>1029</v>
      </c>
      <c r="D36" s="651" t="s">
        <v>1030</v>
      </c>
      <c r="E36" s="651" t="s">
        <v>1031</v>
      </c>
      <c r="F36" s="651" t="s">
        <v>1032</v>
      </c>
      <c r="G36" s="651" t="s">
        <v>1033</v>
      </c>
      <c r="H36" s="672" t="s">
        <v>110</v>
      </c>
      <c r="I36" s="24"/>
    </row>
    <row r="37" spans="2:9" s="9" customFormat="1" ht="18.75" customHeight="1">
      <c r="B37" s="1117">
        <v>1</v>
      </c>
      <c r="C37" s="750" t="s">
        <v>1243</v>
      </c>
      <c r="D37" s="690" t="s">
        <v>1244</v>
      </c>
      <c r="E37" s="750" t="s">
        <v>489</v>
      </c>
      <c r="F37" s="750">
        <v>1800</v>
      </c>
      <c r="G37" s="748"/>
      <c r="H37" s="749"/>
      <c r="I37" s="24"/>
    </row>
    <row r="38" spans="2:9" s="9" customFormat="1" ht="18.75" customHeight="1">
      <c r="B38" s="1118">
        <v>2</v>
      </c>
      <c r="C38" s="750" t="s">
        <v>1243</v>
      </c>
      <c r="D38" s="690" t="s">
        <v>1245</v>
      </c>
      <c r="E38" s="750" t="s">
        <v>489</v>
      </c>
      <c r="F38" s="750">
        <v>500</v>
      </c>
      <c r="G38" s="750"/>
      <c r="H38" s="728"/>
      <c r="I38" s="24"/>
    </row>
    <row r="39" spans="2:9" s="9" customFormat="1" ht="18.75" customHeight="1">
      <c r="B39" s="1118">
        <v>3</v>
      </c>
      <c r="C39" s="750" t="s">
        <v>1243</v>
      </c>
      <c r="D39" s="690" t="s">
        <v>1244</v>
      </c>
      <c r="E39" s="750" t="s">
        <v>489</v>
      </c>
      <c r="F39" s="750">
        <v>7</v>
      </c>
      <c r="G39" s="750"/>
      <c r="H39" s="728"/>
      <c r="I39" s="24"/>
    </row>
    <row r="40" spans="2:9" s="9" customFormat="1" ht="18.75" customHeight="1">
      <c r="B40" s="1118">
        <v>4</v>
      </c>
      <c r="C40" s="750"/>
      <c r="D40" s="690"/>
      <c r="E40" s="750"/>
      <c r="F40" s="750"/>
      <c r="G40" s="750"/>
      <c r="H40" s="728"/>
      <c r="I40" s="24"/>
    </row>
    <row r="41" spans="2:9" s="9" customFormat="1" ht="18.75" customHeight="1">
      <c r="B41" s="1118">
        <v>5</v>
      </c>
      <c r="C41" s="750"/>
      <c r="D41" s="690"/>
      <c r="E41" s="750"/>
      <c r="F41" s="750"/>
      <c r="G41" s="750"/>
      <c r="H41" s="728"/>
      <c r="I41" s="24"/>
    </row>
    <row r="42" spans="2:9" s="9" customFormat="1" ht="18.75" customHeight="1">
      <c r="B42" s="1118">
        <v>6</v>
      </c>
      <c r="C42" s="752"/>
      <c r="D42" s="724"/>
      <c r="E42" s="752"/>
      <c r="F42" s="752"/>
      <c r="G42" s="752"/>
      <c r="H42" s="730"/>
      <c r="I42" s="24"/>
    </row>
    <row r="43" spans="2:9" s="9" customFormat="1" ht="18.75" customHeight="1">
      <c r="B43" s="1118">
        <v>7</v>
      </c>
      <c r="C43" s="752"/>
      <c r="D43" s="724"/>
      <c r="E43" s="752"/>
      <c r="F43" s="752"/>
      <c r="G43" s="752"/>
      <c r="H43" s="730"/>
      <c r="I43" s="24"/>
    </row>
    <row r="44" spans="2:9" s="9" customFormat="1" ht="18.75" customHeight="1">
      <c r="B44" s="1118">
        <v>8</v>
      </c>
      <c r="C44" s="750"/>
      <c r="D44" s="690"/>
      <c r="E44" s="750"/>
      <c r="F44" s="750"/>
      <c r="G44" s="750"/>
      <c r="H44" s="728"/>
      <c r="I44" s="88"/>
    </row>
    <row r="45" spans="2:9" s="9" customFormat="1" ht="18.75" customHeight="1">
      <c r="B45" s="1118">
        <v>9</v>
      </c>
      <c r="C45" s="750"/>
      <c r="D45" s="690"/>
      <c r="E45" s="750"/>
      <c r="F45" s="750"/>
      <c r="G45" s="750"/>
      <c r="H45" s="728"/>
    </row>
    <row r="46" spans="2:9" s="9" customFormat="1" ht="18.75" customHeight="1">
      <c r="B46" s="1118">
        <v>10</v>
      </c>
      <c r="C46" s="750"/>
      <c r="D46" s="690"/>
      <c r="E46" s="750"/>
      <c r="F46" s="750"/>
      <c r="G46" s="750"/>
      <c r="H46" s="728"/>
    </row>
    <row r="47" spans="2:9" s="9" customFormat="1" ht="18.75" customHeight="1">
      <c r="B47" s="1118">
        <v>11</v>
      </c>
      <c r="C47" s="750"/>
      <c r="D47" s="690"/>
      <c r="E47" s="750"/>
      <c r="F47" s="750"/>
      <c r="G47" s="750"/>
      <c r="H47" s="728"/>
    </row>
    <row r="48" spans="2:9" s="9" customFormat="1" ht="18.75" customHeight="1">
      <c r="B48" s="1118">
        <v>12</v>
      </c>
      <c r="C48" s="750"/>
      <c r="D48" s="690"/>
      <c r="E48" s="750"/>
      <c r="F48" s="750"/>
      <c r="G48" s="750"/>
      <c r="H48" s="728"/>
    </row>
    <row r="49" spans="2:8" s="9" customFormat="1" ht="18.75" customHeight="1">
      <c r="B49" s="1118">
        <v>13</v>
      </c>
      <c r="C49" s="750"/>
      <c r="D49" s="690"/>
      <c r="E49" s="750"/>
      <c r="F49" s="750"/>
      <c r="G49" s="750"/>
      <c r="H49" s="728"/>
    </row>
    <row r="50" spans="2:8" s="9" customFormat="1" ht="18.75" customHeight="1">
      <c r="B50" s="1118">
        <v>14</v>
      </c>
      <c r="C50" s="750"/>
      <c r="D50" s="690"/>
      <c r="E50" s="750"/>
      <c r="F50" s="750"/>
      <c r="G50" s="750"/>
      <c r="H50" s="728"/>
    </row>
    <row r="51" spans="2:8" s="9" customFormat="1" ht="18.75" customHeight="1">
      <c r="B51" s="1118">
        <v>15</v>
      </c>
      <c r="C51" s="750"/>
      <c r="D51" s="690"/>
      <c r="E51" s="750"/>
      <c r="F51" s="750"/>
      <c r="G51" s="750"/>
      <c r="H51" s="728"/>
    </row>
    <row r="52" spans="2:8" s="9" customFormat="1" ht="18.75" customHeight="1">
      <c r="B52" s="1118">
        <v>16</v>
      </c>
      <c r="C52" s="750"/>
      <c r="D52" s="690"/>
      <c r="E52" s="750"/>
      <c r="F52" s="750"/>
      <c r="G52" s="750"/>
      <c r="H52" s="728"/>
    </row>
    <row r="53" spans="2:8" s="9" customFormat="1" ht="18.75" customHeight="1" thickBot="1">
      <c r="B53" s="1119">
        <v>17</v>
      </c>
      <c r="C53" s="1128"/>
      <c r="D53" s="1129"/>
      <c r="E53" s="1128"/>
      <c r="F53" s="1128"/>
      <c r="G53" s="1128"/>
      <c r="H53" s="1130"/>
    </row>
    <row r="54" spans="2:8" ht="16.5" customHeight="1" thickTop="1"/>
  </sheetData>
  <mergeCells count="7">
    <mergeCell ref="C1:E1"/>
    <mergeCell ref="B33:H33"/>
    <mergeCell ref="B34:B36"/>
    <mergeCell ref="B2:H3"/>
    <mergeCell ref="B4:B5"/>
    <mergeCell ref="B31:H31"/>
    <mergeCell ref="B32:H32"/>
  </mergeCells>
  <phoneticPr fontId="0" type="noConversion"/>
  <printOptions horizontalCentered="1" verticalCentered="1"/>
  <pageMargins left="0.25" right="0.25" top="0.25" bottom="0.3" header="0" footer="0.25"/>
  <pageSetup scale="70" orientation="portrait" r:id="rId1"/>
  <headerFooter alignWithMargins="0">
    <oddFooter>&amp;C&amp;"Times New Roman,Regular"W-8</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pageSetUpPr fitToPage="1"/>
  </sheetPr>
  <dimension ref="B1:L62"/>
  <sheetViews>
    <sheetView showGridLines="0" showOutlineSymbols="0" zoomScale="87" zoomScaleNormal="87" workbookViewId="0">
      <selection activeCell="E44" sqref="E44:F44"/>
    </sheetView>
  </sheetViews>
  <sheetFormatPr defaultColWidth="9.6640625" defaultRowHeight="16.5" customHeight="1"/>
  <cols>
    <col min="1" max="1" width="4.21875" style="2" customWidth="1"/>
    <col min="2" max="2" width="9.6640625" style="2" customWidth="1"/>
    <col min="3" max="3" width="24.88671875" style="2" customWidth="1"/>
    <col min="4" max="4" width="6.44140625" style="2" bestFit="1" customWidth="1"/>
    <col min="5" max="5" width="6.5546875" style="2" customWidth="1"/>
    <col min="6" max="6" width="6.21875" style="2" customWidth="1"/>
    <col min="7" max="7" width="7.88671875" style="2" customWidth="1"/>
    <col min="8" max="8" width="7.44140625" style="63" customWidth="1"/>
    <col min="9" max="9" width="10.77734375" style="63" customWidth="1"/>
    <col min="10" max="10" width="12.109375" style="63" customWidth="1"/>
    <col min="11" max="11" width="19.6640625" style="63" customWidth="1"/>
    <col min="12" max="12" width="2.5546875" style="2" customWidth="1"/>
    <col min="13" max="16384" width="9.6640625" style="2"/>
  </cols>
  <sheetData>
    <row r="1" spans="2:12" s="9" customFormat="1" ht="16.5" customHeight="1" thickBot="1">
      <c r="B1" s="9" t="s">
        <v>958</v>
      </c>
      <c r="C1" s="1703" t="str">
        <f>+'E-2'!C1:D1</f>
        <v>Southwest Harbor Water &amp; Sewer District</v>
      </c>
      <c r="D1" s="1703"/>
      <c r="E1" s="1703"/>
      <c r="F1" s="1703"/>
      <c r="G1" s="1703"/>
      <c r="H1" s="189"/>
      <c r="I1" s="189" t="s">
        <v>959</v>
      </c>
      <c r="J1" s="189"/>
      <c r="K1" s="504">
        <f>+'E-2'!$F$1</f>
        <v>43100</v>
      </c>
    </row>
    <row r="2" spans="2:12" ht="16.5" customHeight="1" thickTop="1">
      <c r="B2" s="1822" t="s">
        <v>509</v>
      </c>
      <c r="C2" s="1640"/>
      <c r="D2" s="1640"/>
      <c r="E2" s="1640"/>
      <c r="F2" s="1640"/>
      <c r="G2" s="1640"/>
      <c r="H2" s="1640"/>
      <c r="I2" s="1640"/>
      <c r="J2" s="1640"/>
      <c r="K2" s="1641"/>
      <c r="L2" s="28"/>
    </row>
    <row r="3" spans="2:12" ht="16.5" customHeight="1">
      <c r="B3" s="1978"/>
      <c r="C3" s="1979"/>
      <c r="D3" s="1979"/>
      <c r="E3" s="1979"/>
      <c r="F3" s="1979"/>
      <c r="G3" s="1979"/>
      <c r="H3" s="1979"/>
      <c r="I3" s="1979"/>
      <c r="J3" s="1979"/>
      <c r="K3" s="1980"/>
      <c r="L3" s="28"/>
    </row>
    <row r="4" spans="2:12" ht="16.5" customHeight="1" thickBot="1">
      <c r="B4" s="1858" t="s">
        <v>510</v>
      </c>
      <c r="C4" s="1859"/>
      <c r="D4" s="1859"/>
      <c r="E4" s="1859"/>
      <c r="F4" s="1859"/>
      <c r="G4" s="1859"/>
      <c r="H4" s="1859"/>
      <c r="I4" s="1859"/>
      <c r="J4" s="1859"/>
      <c r="K4" s="1860"/>
      <c r="L4" s="28"/>
    </row>
    <row r="5" spans="2:12" s="9" customFormat="1" ht="40.5" customHeight="1" thickTop="1">
      <c r="B5" s="1839" t="s">
        <v>960</v>
      </c>
      <c r="C5" s="2031" t="s">
        <v>511</v>
      </c>
      <c r="D5" s="2518" t="s">
        <v>512</v>
      </c>
      <c r="E5" s="2518" t="s">
        <v>513</v>
      </c>
      <c r="F5" s="2518" t="s">
        <v>514</v>
      </c>
      <c r="G5" s="2518" t="s">
        <v>515</v>
      </c>
      <c r="H5" s="2518" t="s">
        <v>516</v>
      </c>
      <c r="I5" s="2518" t="s">
        <v>517</v>
      </c>
      <c r="J5" s="2518" t="s">
        <v>518</v>
      </c>
      <c r="K5" s="1841" t="s">
        <v>425</v>
      </c>
      <c r="L5" s="24"/>
    </row>
    <row r="6" spans="2:12" s="9" customFormat="1" ht="40.5" customHeight="1">
      <c r="B6" s="1847"/>
      <c r="C6" s="2517"/>
      <c r="D6" s="2519"/>
      <c r="E6" s="2519"/>
      <c r="F6" s="2519"/>
      <c r="G6" s="2519"/>
      <c r="H6" s="2519"/>
      <c r="I6" s="2519"/>
      <c r="J6" s="2519"/>
      <c r="K6" s="2521"/>
      <c r="L6" s="24"/>
    </row>
    <row r="7" spans="2:12" s="9" customFormat="1" ht="40.5" customHeight="1" thickBot="1">
      <c r="B7" s="1840"/>
      <c r="C7" s="2475"/>
      <c r="D7" s="2520"/>
      <c r="E7" s="2520"/>
      <c r="F7" s="2520"/>
      <c r="G7" s="2520"/>
      <c r="H7" s="2520"/>
      <c r="I7" s="2520"/>
      <c r="J7" s="2520"/>
      <c r="K7" s="1842"/>
      <c r="L7" s="24"/>
    </row>
    <row r="8" spans="2:12" s="9" customFormat="1" ht="16.5" customHeight="1">
      <c r="B8" s="259">
        <v>1</v>
      </c>
      <c r="C8" s="1431" t="s">
        <v>1246</v>
      </c>
      <c r="D8" s="763" t="s">
        <v>1247</v>
      </c>
      <c r="E8" s="763" t="s">
        <v>1247</v>
      </c>
      <c r="F8" s="505"/>
      <c r="G8" s="505"/>
      <c r="H8" s="763"/>
      <c r="I8" s="763"/>
      <c r="J8" s="763"/>
      <c r="K8" s="764"/>
      <c r="L8" s="24"/>
    </row>
    <row r="9" spans="2:12" s="9" customFormat="1" ht="16.5" customHeight="1">
      <c r="B9" s="89">
        <v>2</v>
      </c>
      <c r="C9" s="460"/>
      <c r="D9" s="174"/>
      <c r="E9" s="174"/>
      <c r="F9" s="174"/>
      <c r="G9" s="174"/>
      <c r="H9" s="507"/>
      <c r="I9" s="507"/>
      <c r="J9" s="507"/>
      <c r="K9" s="765"/>
      <c r="L9" s="24"/>
    </row>
    <row r="10" spans="2:12" s="9" customFormat="1" ht="16.5" customHeight="1">
      <c r="B10" s="89">
        <v>3</v>
      </c>
      <c r="C10" s="460"/>
      <c r="D10" s="172"/>
      <c r="E10" s="172"/>
      <c r="F10" s="172"/>
      <c r="G10" s="172"/>
      <c r="H10" s="507"/>
      <c r="I10" s="507"/>
      <c r="J10" s="507"/>
      <c r="K10" s="765"/>
      <c r="L10" s="24"/>
    </row>
    <row r="11" spans="2:12" s="9" customFormat="1" ht="16.5" customHeight="1">
      <c r="B11" s="89">
        <v>4</v>
      </c>
      <c r="C11" s="460"/>
      <c r="D11" s="172"/>
      <c r="E11" s="172"/>
      <c r="F11" s="172"/>
      <c r="G11" s="172"/>
      <c r="H11" s="507"/>
      <c r="I11" s="507"/>
      <c r="J11" s="507"/>
      <c r="K11" s="765"/>
      <c r="L11" s="24"/>
    </row>
    <row r="12" spans="2:12" s="9" customFormat="1" ht="16.5" customHeight="1">
      <c r="B12" s="89">
        <v>5</v>
      </c>
      <c r="C12" s="597"/>
      <c r="D12" s="515"/>
      <c r="E12" s="515"/>
      <c r="F12" s="515"/>
      <c r="G12" s="515"/>
      <c r="H12" s="513"/>
      <c r="I12" s="513"/>
      <c r="J12" s="513"/>
      <c r="K12" s="532"/>
      <c r="L12" s="24"/>
    </row>
    <row r="13" spans="2:12" s="9" customFormat="1" ht="16.5" customHeight="1">
      <c r="B13" s="89">
        <v>6</v>
      </c>
      <c r="C13" s="597"/>
      <c r="D13" s="515"/>
      <c r="E13" s="515"/>
      <c r="F13" s="515"/>
      <c r="G13" s="515"/>
      <c r="H13" s="513"/>
      <c r="I13" s="513"/>
      <c r="J13" s="513"/>
      <c r="K13" s="532"/>
      <c r="L13" s="24"/>
    </row>
    <row r="14" spans="2:12" s="9" customFormat="1" ht="16.5" customHeight="1">
      <c r="B14" s="89">
        <v>7</v>
      </c>
      <c r="C14" s="597"/>
      <c r="D14" s="515"/>
      <c r="E14" s="515"/>
      <c r="F14" s="515"/>
      <c r="G14" s="515"/>
      <c r="H14" s="509"/>
      <c r="I14" s="509"/>
      <c r="J14" s="509"/>
      <c r="K14" s="522"/>
      <c r="L14" s="24"/>
    </row>
    <row r="15" spans="2:12" s="9" customFormat="1" ht="16.5" customHeight="1">
      <c r="B15" s="89">
        <v>8</v>
      </c>
      <c r="C15" s="460"/>
      <c r="D15" s="172"/>
      <c r="E15" s="172"/>
      <c r="F15" s="172"/>
      <c r="G15" s="172"/>
      <c r="H15" s="507"/>
      <c r="I15" s="507"/>
      <c r="J15" s="507"/>
      <c r="K15" s="765"/>
      <c r="L15" s="24"/>
    </row>
    <row r="16" spans="2:12" s="9" customFormat="1" ht="16.5" customHeight="1">
      <c r="B16" s="89">
        <v>9</v>
      </c>
      <c r="C16" s="460"/>
      <c r="D16" s="172"/>
      <c r="E16" s="172"/>
      <c r="F16" s="172"/>
      <c r="G16" s="172"/>
      <c r="H16" s="507"/>
      <c r="I16" s="507"/>
      <c r="J16" s="507"/>
      <c r="K16" s="765"/>
      <c r="L16" s="24"/>
    </row>
    <row r="17" spans="2:12" s="9" customFormat="1" ht="16.5" customHeight="1">
      <c r="B17" s="89">
        <v>10</v>
      </c>
      <c r="C17" s="597"/>
      <c r="D17" s="515"/>
      <c r="E17" s="515"/>
      <c r="F17" s="515"/>
      <c r="G17" s="515"/>
      <c r="H17" s="515"/>
      <c r="I17" s="515"/>
      <c r="J17" s="515"/>
      <c r="K17" s="521"/>
      <c r="L17" s="29"/>
    </row>
    <row r="18" spans="2:12" s="9" customFormat="1" ht="16.5" customHeight="1">
      <c r="B18" s="89">
        <v>11</v>
      </c>
      <c r="C18" s="597"/>
      <c r="D18" s="515"/>
      <c r="E18" s="515"/>
      <c r="F18" s="515"/>
      <c r="G18" s="515"/>
      <c r="H18" s="513"/>
      <c r="I18" s="513"/>
      <c r="J18" s="513"/>
      <c r="K18" s="532"/>
      <c r="L18" s="24"/>
    </row>
    <row r="19" spans="2:12" s="9" customFormat="1" ht="16.5" customHeight="1">
      <c r="B19" s="89">
        <v>12</v>
      </c>
      <c r="C19" s="597"/>
      <c r="D19" s="515"/>
      <c r="E19" s="515"/>
      <c r="F19" s="515"/>
      <c r="G19" s="515"/>
      <c r="H19" s="513"/>
      <c r="I19" s="513"/>
      <c r="J19" s="513"/>
      <c r="K19" s="532"/>
      <c r="L19" s="24"/>
    </row>
    <row r="20" spans="2:12" s="9" customFormat="1" ht="16.5" customHeight="1" thickBot="1">
      <c r="B20" s="135"/>
      <c r="C20" s="1131"/>
      <c r="D20" s="1132"/>
      <c r="E20" s="1132"/>
      <c r="F20" s="1132"/>
      <c r="G20" s="1132"/>
      <c r="H20" s="1133"/>
      <c r="I20" s="1133"/>
      <c r="J20" s="1133"/>
      <c r="K20" s="1134"/>
      <c r="L20" s="24"/>
    </row>
    <row r="21" spans="2:12" s="9" customFormat="1" ht="16.5" customHeight="1">
      <c r="B21" s="2282" t="s">
        <v>519</v>
      </c>
      <c r="C21" s="1695"/>
      <c r="D21" s="1695"/>
      <c r="E21" s="1695"/>
      <c r="F21" s="1695"/>
      <c r="G21" s="1695"/>
      <c r="H21" s="1695"/>
      <c r="I21" s="1695"/>
      <c r="J21" s="1695"/>
      <c r="K21" s="1696"/>
      <c r="L21" s="24"/>
    </row>
    <row r="22" spans="2:12" s="9" customFormat="1" ht="16.5" customHeight="1" thickBot="1">
      <c r="B22" s="2511" t="s">
        <v>520</v>
      </c>
      <c r="C22" s="2476"/>
      <c r="D22" s="2476"/>
      <c r="E22" s="2476"/>
      <c r="F22" s="2476"/>
      <c r="G22" s="2476"/>
      <c r="H22" s="2476"/>
      <c r="I22" s="2476"/>
      <c r="J22" s="2476"/>
      <c r="K22" s="2512"/>
      <c r="L22" s="24"/>
    </row>
    <row r="23" spans="2:12" s="9" customFormat="1" ht="13.5" thickTop="1">
      <c r="B23" s="1839" t="s">
        <v>960</v>
      </c>
      <c r="C23" s="443" t="s">
        <v>521</v>
      </c>
      <c r="D23" s="444" t="s">
        <v>491</v>
      </c>
      <c r="E23" s="2513" t="s">
        <v>526</v>
      </c>
      <c r="F23" s="2513"/>
      <c r="G23" s="2513" t="s">
        <v>527</v>
      </c>
      <c r="H23" s="2513"/>
      <c r="I23" s="382" t="s">
        <v>528</v>
      </c>
      <c r="J23" s="382" t="s">
        <v>530</v>
      </c>
      <c r="K23" s="381" t="s">
        <v>524</v>
      </c>
      <c r="L23" s="24"/>
    </row>
    <row r="24" spans="2:12" s="9" customFormat="1" ht="18" customHeight="1">
      <c r="B24" s="1847"/>
      <c r="C24" s="186" t="s">
        <v>522</v>
      </c>
      <c r="D24" s="187" t="s">
        <v>523</v>
      </c>
      <c r="E24" s="2514"/>
      <c r="F24" s="2514"/>
      <c r="G24" s="2514"/>
      <c r="H24" s="2514"/>
      <c r="I24" s="383" t="s">
        <v>529</v>
      </c>
      <c r="J24" s="383" t="s">
        <v>531</v>
      </c>
      <c r="K24" s="217" t="s">
        <v>525</v>
      </c>
      <c r="L24" s="24"/>
    </row>
    <row r="25" spans="2:12" s="9" customFormat="1" ht="15.75" customHeight="1" thickBot="1">
      <c r="B25" s="1840"/>
      <c r="C25" s="264" t="s">
        <v>1029</v>
      </c>
      <c r="D25" s="264" t="s">
        <v>1030</v>
      </c>
      <c r="E25" s="2515" t="s">
        <v>1031</v>
      </c>
      <c r="F25" s="2516"/>
      <c r="G25" s="2515" t="s">
        <v>1032</v>
      </c>
      <c r="H25" s="2516"/>
      <c r="I25" s="184" t="s">
        <v>1033</v>
      </c>
      <c r="J25" s="347" t="s">
        <v>110</v>
      </c>
      <c r="K25" s="218" t="s">
        <v>128</v>
      </c>
      <c r="L25" s="24"/>
    </row>
    <row r="26" spans="2:12" s="9" customFormat="1" ht="16.5" customHeight="1">
      <c r="B26" s="259">
        <v>1</v>
      </c>
      <c r="C26" s="445" t="s">
        <v>532</v>
      </c>
      <c r="D26" s="1141"/>
      <c r="E26" s="2509"/>
      <c r="F26" s="2510"/>
      <c r="G26" s="2509"/>
      <c r="H26" s="2510"/>
      <c r="I26" s="1298"/>
      <c r="J26" s="1298"/>
      <c r="K26" s="1299"/>
      <c r="L26" s="24"/>
    </row>
    <row r="27" spans="2:12" s="9" customFormat="1" ht="16.5" customHeight="1">
      <c r="B27" s="89">
        <v>2</v>
      </c>
      <c r="C27" s="1506" t="s">
        <v>1248</v>
      </c>
      <c r="D27" s="1502">
        <v>8</v>
      </c>
      <c r="E27" s="2522">
        <v>6924</v>
      </c>
      <c r="F27" s="2523"/>
      <c r="G27" s="2522"/>
      <c r="H27" s="2523"/>
      <c r="I27" s="1503"/>
      <c r="J27" s="1503"/>
      <c r="K27" s="1504">
        <v>6924</v>
      </c>
      <c r="L27" s="24"/>
    </row>
    <row r="28" spans="2:12" s="9" customFormat="1" ht="16.5" customHeight="1">
      <c r="B28" s="89">
        <v>3</v>
      </c>
      <c r="C28" s="1506" t="s">
        <v>1249</v>
      </c>
      <c r="D28" s="1502">
        <v>12</v>
      </c>
      <c r="E28" s="2522">
        <v>6317</v>
      </c>
      <c r="F28" s="2523"/>
      <c r="G28" s="2522"/>
      <c r="H28" s="2523"/>
      <c r="I28" s="1505"/>
      <c r="J28" s="1505"/>
      <c r="K28" s="1504">
        <v>6317</v>
      </c>
      <c r="L28" s="24"/>
    </row>
    <row r="29" spans="2:12" s="9" customFormat="1" ht="16.5" customHeight="1">
      <c r="B29" s="89">
        <v>4</v>
      </c>
      <c r="C29" s="1135"/>
      <c r="D29" s="1136"/>
      <c r="E29" s="2501"/>
      <c r="F29" s="2502"/>
      <c r="G29" s="2501"/>
      <c r="H29" s="2502"/>
      <c r="I29" s="1304"/>
      <c r="J29" s="1304"/>
      <c r="K29" s="1305"/>
      <c r="L29" s="24"/>
    </row>
    <row r="30" spans="2:12" s="9" customFormat="1" ht="16.5" customHeight="1">
      <c r="B30" s="89">
        <v>5</v>
      </c>
      <c r="C30" s="1135"/>
      <c r="D30" s="1136"/>
      <c r="E30" s="2501"/>
      <c r="F30" s="2502"/>
      <c r="G30" s="2501"/>
      <c r="H30" s="2502"/>
      <c r="I30" s="1302"/>
      <c r="J30" s="1302"/>
      <c r="K30" s="1303"/>
      <c r="L30" s="24"/>
    </row>
    <row r="31" spans="2:12" s="9" customFormat="1" ht="16.5" customHeight="1">
      <c r="B31" s="89">
        <v>6</v>
      </c>
      <c r="C31" s="1135"/>
      <c r="D31" s="1136"/>
      <c r="E31" s="2501"/>
      <c r="F31" s="2502"/>
      <c r="G31" s="2501"/>
      <c r="H31" s="2502"/>
      <c r="I31" s="1300"/>
      <c r="J31" s="1300"/>
      <c r="K31" s="1301"/>
      <c r="L31" s="24"/>
    </row>
    <row r="32" spans="2:12" s="9" customFormat="1" ht="16.5" customHeight="1">
      <c r="B32" s="89">
        <v>7</v>
      </c>
      <c r="C32" s="1137"/>
      <c r="D32" s="1138"/>
      <c r="E32" s="2501"/>
      <c r="F32" s="2502"/>
      <c r="G32" s="2501"/>
      <c r="H32" s="2502"/>
      <c r="I32" s="1300"/>
      <c r="J32" s="1300"/>
      <c r="K32" s="1301"/>
      <c r="L32" s="24"/>
    </row>
    <row r="33" spans="2:12" s="9" customFormat="1" ht="16.5" customHeight="1">
      <c r="B33" s="89">
        <v>8</v>
      </c>
      <c r="C33" s="1139"/>
      <c r="D33" s="1140"/>
      <c r="E33" s="2503"/>
      <c r="F33" s="2504"/>
      <c r="G33" s="2503"/>
      <c r="H33" s="2504"/>
      <c r="I33" s="1306"/>
      <c r="J33" s="1306"/>
      <c r="K33" s="1307"/>
      <c r="L33" s="24"/>
    </row>
    <row r="34" spans="2:12" s="9" customFormat="1" ht="16.5" customHeight="1">
      <c r="B34" s="89">
        <v>9</v>
      </c>
      <c r="C34" s="446" t="s">
        <v>533</v>
      </c>
      <c r="D34" s="1142"/>
      <c r="E34" s="2505">
        <f>SUM(E26:F33)</f>
        <v>13241</v>
      </c>
      <c r="F34" s="2506"/>
      <c r="G34" s="2505">
        <f>SUM(G26:H33)</f>
        <v>0</v>
      </c>
      <c r="H34" s="2506"/>
      <c r="I34" s="569">
        <f>SUM(I26:J33)</f>
        <v>0</v>
      </c>
      <c r="J34" s="569">
        <f>SUM(J26:K33)</f>
        <v>13241</v>
      </c>
      <c r="K34" s="570">
        <f>SUM(K26:L33)</f>
        <v>13241</v>
      </c>
      <c r="L34" s="24"/>
    </row>
    <row r="35" spans="2:12" s="9" customFormat="1" ht="16.5" customHeight="1">
      <c r="B35" s="89">
        <v>10</v>
      </c>
      <c r="C35" s="447" t="s">
        <v>534</v>
      </c>
      <c r="D35" s="1144"/>
      <c r="E35" s="2507"/>
      <c r="F35" s="2508"/>
      <c r="G35" s="2507"/>
      <c r="H35" s="2508"/>
      <c r="I35" s="1308"/>
      <c r="J35" s="1308"/>
      <c r="K35" s="1309"/>
      <c r="L35" s="24"/>
    </row>
    <row r="36" spans="2:12" s="9" customFormat="1" ht="16.5" customHeight="1">
      <c r="B36" s="89">
        <v>11</v>
      </c>
      <c r="C36" s="1511" t="s">
        <v>1250</v>
      </c>
      <c r="D36" s="1509">
        <v>1</v>
      </c>
      <c r="E36" s="2501">
        <v>1250</v>
      </c>
      <c r="F36" s="2502"/>
      <c r="G36" s="2501"/>
      <c r="H36" s="2502"/>
      <c r="I36" s="1302"/>
      <c r="J36" s="1302"/>
      <c r="K36" s="1303"/>
      <c r="L36" s="24"/>
    </row>
    <row r="37" spans="2:12" s="9" customFormat="1" ht="16.5" customHeight="1">
      <c r="B37" s="89">
        <v>12</v>
      </c>
      <c r="C37" s="1512" t="s">
        <v>1251</v>
      </c>
      <c r="D37" s="1508">
        <v>1.5</v>
      </c>
      <c r="E37" s="2501">
        <v>2629</v>
      </c>
      <c r="F37" s="2502"/>
      <c r="G37" s="2501"/>
      <c r="H37" s="2502"/>
      <c r="I37" s="1300"/>
      <c r="J37" s="1300"/>
      <c r="K37" s="1301"/>
      <c r="L37" s="24"/>
    </row>
    <row r="38" spans="2:12" s="9" customFormat="1" ht="16.5" customHeight="1">
      <c r="B38" s="89">
        <v>13</v>
      </c>
      <c r="C38" s="1512" t="s">
        <v>1251</v>
      </c>
      <c r="D38" s="1508">
        <v>2</v>
      </c>
      <c r="E38" s="2501">
        <v>9400</v>
      </c>
      <c r="F38" s="2502"/>
      <c r="G38" s="2501"/>
      <c r="H38" s="2502"/>
      <c r="I38" s="1300"/>
      <c r="J38" s="1300"/>
      <c r="K38" s="1301"/>
      <c r="L38" s="24"/>
    </row>
    <row r="39" spans="2:12" s="9" customFormat="1" ht="16.5" customHeight="1">
      <c r="B39" s="89">
        <v>14</v>
      </c>
      <c r="C39" s="1512" t="s">
        <v>1252</v>
      </c>
      <c r="D39" s="1508">
        <v>6</v>
      </c>
      <c r="E39" s="2501">
        <v>700</v>
      </c>
      <c r="F39" s="2502"/>
      <c r="G39" s="2501"/>
      <c r="H39" s="2502"/>
      <c r="I39" s="1300"/>
      <c r="J39" s="1300"/>
      <c r="K39" s="1301"/>
      <c r="L39" s="24"/>
    </row>
    <row r="40" spans="2:12" s="9" customFormat="1" ht="16.5" customHeight="1">
      <c r="B40" s="89">
        <v>15</v>
      </c>
      <c r="C40" s="1512"/>
      <c r="D40" s="1508">
        <v>8</v>
      </c>
      <c r="E40" s="2501">
        <v>3100</v>
      </c>
      <c r="F40" s="2502"/>
      <c r="G40" s="2501"/>
      <c r="H40" s="2502"/>
      <c r="I40" s="1300"/>
      <c r="J40" s="1300"/>
      <c r="K40" s="1301"/>
      <c r="L40" s="24"/>
    </row>
    <row r="41" spans="2:12" s="9" customFormat="1" ht="16.5" customHeight="1">
      <c r="B41" s="89">
        <v>16</v>
      </c>
      <c r="C41" s="1512" t="s">
        <v>1253</v>
      </c>
      <c r="D41" s="1508">
        <v>6</v>
      </c>
      <c r="E41" s="2501">
        <v>1150</v>
      </c>
      <c r="F41" s="2502"/>
      <c r="G41" s="2501"/>
      <c r="H41" s="2502"/>
      <c r="I41" s="1300"/>
      <c r="J41" s="1300"/>
      <c r="K41" s="1301"/>
      <c r="L41" s="24"/>
    </row>
    <row r="42" spans="2:12" s="9" customFormat="1" ht="16.5" customHeight="1">
      <c r="B42" s="89">
        <v>17</v>
      </c>
      <c r="C42" s="1512" t="s">
        <v>1254</v>
      </c>
      <c r="D42" s="1508">
        <v>6</v>
      </c>
      <c r="E42" s="2501">
        <v>985</v>
      </c>
      <c r="F42" s="2502"/>
      <c r="G42" s="2501"/>
      <c r="H42" s="2502"/>
      <c r="I42" s="1300"/>
      <c r="J42" s="1300"/>
      <c r="K42" s="1301"/>
      <c r="L42" s="24"/>
    </row>
    <row r="43" spans="2:12" s="9" customFormat="1" ht="16.5" customHeight="1">
      <c r="B43" s="89">
        <v>18</v>
      </c>
      <c r="C43" s="1512" t="s">
        <v>1254</v>
      </c>
      <c r="D43" s="1508">
        <v>8</v>
      </c>
      <c r="E43" s="2501">
        <v>9150</v>
      </c>
      <c r="F43" s="2502"/>
      <c r="G43" s="2501"/>
      <c r="H43" s="2502"/>
      <c r="I43" s="1300"/>
      <c r="J43" s="1300"/>
      <c r="K43" s="1301"/>
      <c r="L43" s="24"/>
    </row>
    <row r="44" spans="2:12" s="9" customFormat="1" ht="16.5" customHeight="1">
      <c r="B44" s="89">
        <v>19</v>
      </c>
      <c r="C44" s="1510" t="s">
        <v>1248</v>
      </c>
      <c r="D44" s="1507">
        <v>2</v>
      </c>
      <c r="E44" s="2501">
        <v>1126</v>
      </c>
      <c r="F44" s="2502"/>
      <c r="G44" s="2501"/>
      <c r="H44" s="2502"/>
      <c r="I44" s="1302"/>
      <c r="J44" s="1302"/>
      <c r="K44" s="1303"/>
      <c r="L44" s="24"/>
    </row>
    <row r="45" spans="2:12" s="9" customFormat="1" ht="16.5" customHeight="1">
      <c r="B45" s="89">
        <v>20</v>
      </c>
      <c r="C45" s="1510" t="s">
        <v>1248</v>
      </c>
      <c r="D45" s="1507">
        <v>6</v>
      </c>
      <c r="E45" s="2501">
        <v>30900</v>
      </c>
      <c r="F45" s="2502"/>
      <c r="G45" s="2501"/>
      <c r="H45" s="2502"/>
      <c r="I45" s="1302"/>
      <c r="J45" s="1302"/>
      <c r="K45" s="1303"/>
      <c r="L45" s="88"/>
    </row>
    <row r="46" spans="2:12" s="9" customFormat="1" ht="16.5" customHeight="1">
      <c r="B46" s="1428">
        <v>21</v>
      </c>
      <c r="C46" s="1510" t="s">
        <v>1248</v>
      </c>
      <c r="D46" s="1507">
        <v>8</v>
      </c>
      <c r="E46" s="2501">
        <v>10436</v>
      </c>
      <c r="F46" s="2502"/>
      <c r="G46" s="2501"/>
      <c r="H46" s="2502"/>
      <c r="I46" s="1302"/>
      <c r="J46" s="1302"/>
      <c r="K46" s="1303"/>
      <c r="L46" s="88"/>
    </row>
    <row r="47" spans="2:12" s="9" customFormat="1" ht="16.5" customHeight="1">
      <c r="B47" s="1428">
        <v>22</v>
      </c>
      <c r="C47" s="1510" t="s">
        <v>1248</v>
      </c>
      <c r="D47" s="1507">
        <v>12</v>
      </c>
      <c r="E47" s="2501">
        <v>12100</v>
      </c>
      <c r="F47" s="2502"/>
      <c r="G47" s="2501"/>
      <c r="H47" s="2502"/>
      <c r="I47" s="1302"/>
      <c r="J47" s="1302"/>
      <c r="K47" s="1303"/>
      <c r="L47" s="88"/>
    </row>
    <row r="48" spans="2:12" s="9" customFormat="1" ht="16.5" customHeight="1">
      <c r="B48" s="1428">
        <v>23</v>
      </c>
      <c r="C48" s="1510" t="s">
        <v>1249</v>
      </c>
      <c r="D48" s="1507">
        <v>6</v>
      </c>
      <c r="E48" s="2501">
        <v>3037</v>
      </c>
      <c r="F48" s="2502"/>
      <c r="G48" s="2501"/>
      <c r="H48" s="2502"/>
      <c r="I48" s="1302"/>
      <c r="J48" s="1302"/>
      <c r="K48" s="1303"/>
      <c r="L48" s="88"/>
    </row>
    <row r="49" spans="2:12" s="9" customFormat="1" ht="16.5" customHeight="1">
      <c r="B49" s="1428">
        <v>24</v>
      </c>
      <c r="C49" s="1510" t="s">
        <v>1249</v>
      </c>
      <c r="D49" s="1507">
        <v>8</v>
      </c>
      <c r="E49" s="2501">
        <v>6330</v>
      </c>
      <c r="F49" s="2502"/>
      <c r="G49" s="2501"/>
      <c r="H49" s="2502"/>
      <c r="I49" s="1302"/>
      <c r="J49" s="1302"/>
      <c r="K49" s="1303"/>
      <c r="L49" s="88"/>
    </row>
    <row r="50" spans="2:12" s="9" customFormat="1" ht="16.5" customHeight="1">
      <c r="B50" s="1428">
        <v>25</v>
      </c>
      <c r="C50" s="1510" t="s">
        <v>1249</v>
      </c>
      <c r="D50" s="1507">
        <v>12</v>
      </c>
      <c r="E50" s="2501">
        <v>3750</v>
      </c>
      <c r="F50" s="2502"/>
      <c r="G50" s="2501"/>
      <c r="H50" s="2502"/>
      <c r="I50" s="1302"/>
      <c r="J50" s="1302"/>
      <c r="K50" s="1303"/>
      <c r="L50" s="88"/>
    </row>
    <row r="51" spans="2:12" s="9" customFormat="1" ht="16.5" customHeight="1">
      <c r="B51" s="1428">
        <v>26</v>
      </c>
      <c r="C51" s="1510"/>
      <c r="D51" s="1507"/>
      <c r="E51" s="2501"/>
      <c r="F51" s="2502"/>
      <c r="G51" s="2501"/>
      <c r="H51" s="2502"/>
      <c r="I51" s="1302"/>
      <c r="J51" s="1302"/>
      <c r="K51" s="1303"/>
      <c r="L51" s="88"/>
    </row>
    <row r="52" spans="2:12" s="9" customFormat="1" ht="16.5" customHeight="1">
      <c r="B52" s="1428">
        <v>27</v>
      </c>
      <c r="C52" s="1137"/>
      <c r="D52" s="1138"/>
      <c r="E52" s="2501"/>
      <c r="F52" s="2502"/>
      <c r="G52" s="2501"/>
      <c r="H52" s="2502"/>
      <c r="I52" s="1300"/>
      <c r="J52" s="1300"/>
      <c r="K52" s="1301"/>
    </row>
    <row r="53" spans="2:12" s="9" customFormat="1" ht="16.5" customHeight="1" thickBot="1">
      <c r="B53" s="1428">
        <v>28</v>
      </c>
      <c r="C53" s="448" t="s">
        <v>535</v>
      </c>
      <c r="D53" s="1143"/>
      <c r="E53" s="2499">
        <f>SUM(E35:F52)</f>
        <v>96043</v>
      </c>
      <c r="F53" s="2500"/>
      <c r="G53" s="2499">
        <f>SUM(G35:H52)</f>
        <v>0</v>
      </c>
      <c r="H53" s="2500"/>
      <c r="I53" s="1145">
        <f>SUM(I35:J52)</f>
        <v>0</v>
      </c>
      <c r="J53" s="1145">
        <f>SUM(J35:K52)</f>
        <v>0</v>
      </c>
      <c r="K53" s="1146">
        <f>SUM(K35:L52)</f>
        <v>0</v>
      </c>
    </row>
    <row r="54" spans="2:12" s="9" customFormat="1" ht="16.5" customHeight="1">
      <c r="B54" s="266"/>
      <c r="C54" s="449"/>
      <c r="D54" s="450"/>
      <c r="E54" s="450"/>
      <c r="F54" s="450"/>
      <c r="G54" s="450"/>
      <c r="H54" s="449"/>
      <c r="I54" s="449"/>
      <c r="J54" s="449"/>
      <c r="K54" s="451"/>
    </row>
    <row r="55" spans="2:12" s="9" customFormat="1" ht="17.25" customHeight="1">
      <c r="B55" s="123"/>
      <c r="C55" s="452"/>
      <c r="D55" s="453"/>
      <c r="E55" s="453"/>
      <c r="F55" s="453"/>
      <c r="G55" s="453"/>
      <c r="H55" s="452"/>
      <c r="I55" s="452"/>
      <c r="J55" s="452"/>
      <c r="K55" s="454"/>
    </row>
    <row r="56" spans="2:12" s="9" customFormat="1" ht="16.5" customHeight="1">
      <c r="B56" s="123"/>
      <c r="C56" s="455"/>
      <c r="D56" s="453"/>
      <c r="E56" s="453"/>
      <c r="F56" s="453"/>
      <c r="G56" s="453"/>
      <c r="H56" s="452"/>
      <c r="I56" s="452"/>
      <c r="J56" s="452"/>
      <c r="K56" s="454"/>
    </row>
    <row r="57" spans="2:12" s="9" customFormat="1" ht="16.5" customHeight="1">
      <c r="B57" s="123"/>
      <c r="C57" s="453"/>
      <c r="D57" s="453"/>
      <c r="E57" s="453"/>
      <c r="F57" s="453"/>
      <c r="G57" s="453"/>
      <c r="H57" s="452"/>
      <c r="I57" s="452"/>
      <c r="J57" s="452"/>
      <c r="K57" s="454"/>
    </row>
    <row r="58" spans="2:12" s="9" customFormat="1" ht="16.5" customHeight="1">
      <c r="B58" s="123"/>
      <c r="C58" s="453"/>
      <c r="D58" s="453"/>
      <c r="E58" s="453"/>
      <c r="F58" s="453"/>
      <c r="G58" s="453"/>
      <c r="H58" s="452"/>
      <c r="I58" s="452"/>
      <c r="J58" s="452"/>
      <c r="K58" s="454"/>
    </row>
    <row r="59" spans="2:12" s="9" customFormat="1" ht="16.5" customHeight="1">
      <c r="B59" s="124"/>
      <c r="C59" s="453"/>
      <c r="D59" s="453"/>
      <c r="E59" s="453"/>
      <c r="F59" s="453"/>
      <c r="G59" s="453"/>
      <c r="H59" s="452"/>
      <c r="I59" s="452"/>
      <c r="J59" s="452"/>
      <c r="K59" s="454"/>
    </row>
    <row r="60" spans="2:12" s="9" customFormat="1" ht="16.5" customHeight="1">
      <c r="B60" s="124"/>
      <c r="C60" s="453"/>
      <c r="D60" s="453"/>
      <c r="E60" s="453"/>
      <c r="F60" s="453"/>
      <c r="G60" s="453"/>
      <c r="H60" s="452"/>
      <c r="I60" s="452"/>
      <c r="J60" s="452"/>
      <c r="K60" s="454"/>
    </row>
    <row r="61" spans="2:12" ht="16.5" customHeight="1" thickBot="1">
      <c r="B61" s="61"/>
      <c r="C61" s="456"/>
      <c r="D61" s="456"/>
      <c r="E61" s="456"/>
      <c r="F61" s="456"/>
      <c r="G61" s="456"/>
      <c r="H61" s="457"/>
      <c r="I61" s="457"/>
      <c r="J61" s="457"/>
      <c r="K61" s="458"/>
    </row>
    <row r="62" spans="2:12" ht="16.5" customHeight="1" thickTop="1"/>
  </sheetData>
  <mergeCells count="76">
    <mergeCell ref="G27:H27"/>
    <mergeCell ref="G28:H28"/>
    <mergeCell ref="E27:F27"/>
    <mergeCell ref="E28:F28"/>
    <mergeCell ref="E46:F46"/>
    <mergeCell ref="G46:H46"/>
    <mergeCell ref="E31:F31"/>
    <mergeCell ref="E35:F35"/>
    <mergeCell ref="G36:H36"/>
    <mergeCell ref="E44:F44"/>
    <mergeCell ref="E45:F45"/>
    <mergeCell ref="C1:G1"/>
    <mergeCell ref="B4:K4"/>
    <mergeCell ref="B2:K3"/>
    <mergeCell ref="B5:B7"/>
    <mergeCell ref="C5:C7"/>
    <mergeCell ref="D5:D7"/>
    <mergeCell ref="E5:E7"/>
    <mergeCell ref="F5:F7"/>
    <mergeCell ref="G5:G7"/>
    <mergeCell ref="H5:H7"/>
    <mergeCell ref="I5:I7"/>
    <mergeCell ref="K5:K7"/>
    <mergeCell ref="J5:J7"/>
    <mergeCell ref="B21:K21"/>
    <mergeCell ref="B22:K22"/>
    <mergeCell ref="B23:B25"/>
    <mergeCell ref="E23:F24"/>
    <mergeCell ref="G23:H24"/>
    <mergeCell ref="E25:F25"/>
    <mergeCell ref="G25:H25"/>
    <mergeCell ref="E26:F26"/>
    <mergeCell ref="E29:F29"/>
    <mergeCell ref="E30:F30"/>
    <mergeCell ref="E53:F53"/>
    <mergeCell ref="G26:H26"/>
    <mergeCell ref="G29:H29"/>
    <mergeCell ref="G30:H30"/>
    <mergeCell ref="E38:F38"/>
    <mergeCell ref="E39:F39"/>
    <mergeCell ref="E40:F40"/>
    <mergeCell ref="E41:F41"/>
    <mergeCell ref="E42:F42"/>
    <mergeCell ref="E43:F43"/>
    <mergeCell ref="E32:F32"/>
    <mergeCell ref="E33:F33"/>
    <mergeCell ref="E34:F34"/>
    <mergeCell ref="E52:F52"/>
    <mergeCell ref="E36:F36"/>
    <mergeCell ref="E37:F37"/>
    <mergeCell ref="E47:F47"/>
    <mergeCell ref="E50:F50"/>
    <mergeCell ref="E48:F48"/>
    <mergeCell ref="G48:H48"/>
    <mergeCell ref="E49:F49"/>
    <mergeCell ref="G49:H49"/>
    <mergeCell ref="E51:F51"/>
    <mergeCell ref="G31:H31"/>
    <mergeCell ref="G32:H32"/>
    <mergeCell ref="G33:H33"/>
    <mergeCell ref="G34:H34"/>
    <mergeCell ref="G35:H35"/>
    <mergeCell ref="G53:H53"/>
    <mergeCell ref="G37:H37"/>
    <mergeCell ref="G38:H38"/>
    <mergeCell ref="G39:H39"/>
    <mergeCell ref="G40:H40"/>
    <mergeCell ref="G41:H41"/>
    <mergeCell ref="G42:H42"/>
    <mergeCell ref="G43:H43"/>
    <mergeCell ref="G44:H44"/>
    <mergeCell ref="G45:H45"/>
    <mergeCell ref="G51:H51"/>
    <mergeCell ref="G52:H52"/>
    <mergeCell ref="G50:H50"/>
    <mergeCell ref="G47:H47"/>
  </mergeCells>
  <phoneticPr fontId="0" type="noConversion"/>
  <printOptions horizontalCentered="1" verticalCentered="1"/>
  <pageMargins left="0.25" right="0.25" top="0.25" bottom="0.3" header="0" footer="0.25"/>
  <pageSetup scale="72" orientation="portrait" r:id="rId1"/>
  <headerFooter alignWithMargins="0">
    <oddFooter>&amp;C&amp;"Times New Roman,Regular"W-9</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pageSetUpPr fitToPage="1"/>
  </sheetPr>
  <dimension ref="B1:L58"/>
  <sheetViews>
    <sheetView showGridLines="0" showOutlineSymbols="0" topLeftCell="A22" zoomScaleNormal="100" workbookViewId="0">
      <selection activeCell="I34" sqref="I34"/>
    </sheetView>
  </sheetViews>
  <sheetFormatPr defaultColWidth="9.6640625" defaultRowHeight="20.25" customHeight="1"/>
  <cols>
    <col min="1" max="1" width="4.21875" style="2" customWidth="1"/>
    <col min="2" max="2" width="9.6640625" style="2" customWidth="1"/>
    <col min="3" max="3" width="18.88671875" style="2" customWidth="1"/>
    <col min="4" max="4" width="10.6640625" style="2" bestFit="1" customWidth="1"/>
    <col min="5" max="5" width="12.77734375" style="2" bestFit="1" customWidth="1"/>
    <col min="6" max="6" width="11.88671875" style="2" bestFit="1" customWidth="1"/>
    <col min="7" max="7" width="10.6640625" style="2" bestFit="1" customWidth="1"/>
    <col min="8" max="9" width="10.21875" style="63" customWidth="1"/>
    <col min="10" max="11" width="11.88671875" style="63" bestFit="1" customWidth="1"/>
    <col min="12" max="12" width="2.5546875" style="2" customWidth="1"/>
    <col min="13" max="16384" width="9.6640625" style="2"/>
  </cols>
  <sheetData>
    <row r="1" spans="2:12" s="9" customFormat="1" ht="20.25" customHeight="1" thickBot="1">
      <c r="B1" s="9" t="s">
        <v>958</v>
      </c>
      <c r="C1" s="1703" t="str">
        <f>+'E-2'!C1:D1</f>
        <v>Southwest Harbor Water &amp; Sewer District</v>
      </c>
      <c r="D1" s="1703"/>
      <c r="E1" s="1703"/>
      <c r="F1" s="1703"/>
      <c r="H1" s="189"/>
      <c r="I1" s="189" t="s">
        <v>959</v>
      </c>
      <c r="J1" s="1760">
        <f>+'E-2'!$F$1</f>
        <v>43100</v>
      </c>
      <c r="K1" s="1813"/>
    </row>
    <row r="2" spans="2:12" ht="20.25" customHeight="1" thickTop="1">
      <c r="B2" s="2035" t="s">
        <v>536</v>
      </c>
      <c r="C2" s="2036"/>
      <c r="D2" s="2036"/>
      <c r="E2" s="2036"/>
      <c r="F2" s="2036"/>
      <c r="G2" s="2036"/>
      <c r="H2" s="2036"/>
      <c r="I2" s="2036"/>
      <c r="J2" s="2036"/>
      <c r="K2" s="2037"/>
      <c r="L2" s="51"/>
    </row>
    <row r="3" spans="2:12" ht="20.25" customHeight="1">
      <c r="B3" s="2491" t="s">
        <v>537</v>
      </c>
      <c r="C3" s="2497"/>
      <c r="D3" s="2497"/>
      <c r="E3" s="2497"/>
      <c r="F3" s="2497"/>
      <c r="G3" s="2497"/>
      <c r="H3" s="2497"/>
      <c r="I3" s="2497"/>
      <c r="J3" s="2497"/>
      <c r="K3" s="2498"/>
      <c r="L3" s="51"/>
    </row>
    <row r="4" spans="2:12" ht="20.25" customHeight="1" thickBot="1">
      <c r="B4" s="2547" t="s">
        <v>538</v>
      </c>
      <c r="C4" s="2548"/>
      <c r="D4" s="2548"/>
      <c r="E4" s="2548"/>
      <c r="F4" s="2548"/>
      <c r="G4" s="2548"/>
      <c r="H4" s="2548"/>
      <c r="I4" s="2548"/>
      <c r="J4" s="2548"/>
      <c r="K4" s="2549"/>
      <c r="L4" s="51"/>
    </row>
    <row r="5" spans="2:12" s="9" customFormat="1" ht="20.25" customHeight="1" thickTop="1" thickBot="1">
      <c r="B5" s="1920" t="s">
        <v>960</v>
      </c>
      <c r="C5" s="1149"/>
      <c r="D5" s="1149" t="s">
        <v>539</v>
      </c>
      <c r="E5" s="1149" t="s">
        <v>542</v>
      </c>
      <c r="F5" s="2542" t="s">
        <v>544</v>
      </c>
      <c r="G5" s="2543"/>
      <c r="H5" s="2543"/>
      <c r="I5" s="2543"/>
      <c r="J5" s="2543"/>
      <c r="K5" s="2544"/>
      <c r="L5" s="29"/>
    </row>
    <row r="6" spans="2:12" s="9" customFormat="1" ht="20.25" customHeight="1" thickBot="1">
      <c r="B6" s="1921"/>
      <c r="C6" s="1150"/>
      <c r="D6" s="1150" t="s">
        <v>540</v>
      </c>
      <c r="E6" s="1150" t="s">
        <v>543</v>
      </c>
      <c r="F6" s="2545" t="s">
        <v>545</v>
      </c>
      <c r="G6" s="2546"/>
      <c r="H6" s="1150" t="s">
        <v>548</v>
      </c>
      <c r="I6" s="1150" t="s">
        <v>550</v>
      </c>
      <c r="J6" s="2545" t="s">
        <v>546</v>
      </c>
      <c r="K6" s="2546"/>
      <c r="L6" s="29"/>
    </row>
    <row r="7" spans="2:12" s="9" customFormat="1" ht="20.25" customHeight="1">
      <c r="B7" s="1921"/>
      <c r="C7" s="1150" t="s">
        <v>499</v>
      </c>
      <c r="D7" s="1150" t="s">
        <v>541</v>
      </c>
      <c r="E7" s="1150" t="s">
        <v>541</v>
      </c>
      <c r="F7" s="1150" t="s">
        <v>547</v>
      </c>
      <c r="G7" s="1150" t="s">
        <v>426</v>
      </c>
      <c r="H7" s="1150" t="s">
        <v>549</v>
      </c>
      <c r="I7" s="1150" t="s">
        <v>549</v>
      </c>
      <c r="J7" s="1150" t="s">
        <v>547</v>
      </c>
      <c r="K7" s="1310" t="s">
        <v>426</v>
      </c>
      <c r="L7" s="29"/>
    </row>
    <row r="8" spans="2:12" s="9" customFormat="1" ht="20.25" customHeight="1" thickBot="1">
      <c r="B8" s="1922"/>
      <c r="C8" s="1089" t="s">
        <v>1029</v>
      </c>
      <c r="D8" s="1089" t="s">
        <v>1030</v>
      </c>
      <c r="E8" s="1089" t="s">
        <v>1031</v>
      </c>
      <c r="F8" s="1089" t="s">
        <v>1032</v>
      </c>
      <c r="G8" s="1089" t="s">
        <v>1033</v>
      </c>
      <c r="H8" s="1089" t="s">
        <v>110</v>
      </c>
      <c r="I8" s="1089" t="s">
        <v>128</v>
      </c>
      <c r="J8" s="1089" t="s">
        <v>131</v>
      </c>
      <c r="K8" s="1073" t="s">
        <v>132</v>
      </c>
      <c r="L8" s="29"/>
    </row>
    <row r="9" spans="2:12" s="9" customFormat="1" ht="20.25" customHeight="1">
      <c r="B9" s="616">
        <v>1</v>
      </c>
      <c r="C9" s="722" t="s">
        <v>1192</v>
      </c>
      <c r="D9" s="748"/>
      <c r="E9" s="748"/>
      <c r="F9" s="748">
        <v>74</v>
      </c>
      <c r="G9" s="748"/>
      <c r="H9" s="748">
        <v>0</v>
      </c>
      <c r="I9" s="748">
        <v>0</v>
      </c>
      <c r="J9" s="748">
        <f>+F9+H9-I9</f>
        <v>74</v>
      </c>
      <c r="K9" s="749"/>
      <c r="L9" s="29"/>
    </row>
    <row r="10" spans="2:12" s="9" customFormat="1" ht="20.25" customHeight="1">
      <c r="B10" s="624">
        <v>2</v>
      </c>
      <c r="C10" s="1014"/>
      <c r="D10" s="750"/>
      <c r="E10" s="750"/>
      <c r="F10" s="750"/>
      <c r="G10" s="750"/>
      <c r="H10" s="750"/>
      <c r="I10" s="750"/>
      <c r="J10" s="750"/>
      <c r="K10" s="728"/>
      <c r="L10" s="29"/>
    </row>
    <row r="11" spans="2:12" s="9" customFormat="1" ht="20.25" customHeight="1">
      <c r="B11" s="624">
        <v>3</v>
      </c>
      <c r="C11" s="1014"/>
      <c r="D11" s="750"/>
      <c r="E11" s="750"/>
      <c r="F11" s="750"/>
      <c r="G11" s="750"/>
      <c r="H11" s="750"/>
      <c r="I11" s="750"/>
      <c r="J11" s="750"/>
      <c r="K11" s="728"/>
      <c r="L11" s="29"/>
    </row>
    <row r="12" spans="2:12" s="9" customFormat="1" ht="20.25" customHeight="1">
      <c r="B12" s="624">
        <v>4</v>
      </c>
      <c r="C12" s="1014"/>
      <c r="D12" s="750"/>
      <c r="E12" s="750"/>
      <c r="F12" s="750"/>
      <c r="G12" s="750"/>
      <c r="H12" s="750"/>
      <c r="I12" s="750"/>
      <c r="J12" s="750"/>
      <c r="K12" s="728"/>
      <c r="L12" s="29"/>
    </row>
    <row r="13" spans="2:12" s="9" customFormat="1" ht="20.25" customHeight="1">
      <c r="B13" s="624">
        <v>5</v>
      </c>
      <c r="C13" s="1015"/>
      <c r="D13" s="752"/>
      <c r="E13" s="752"/>
      <c r="F13" s="752"/>
      <c r="G13" s="752"/>
      <c r="H13" s="752"/>
      <c r="I13" s="752"/>
      <c r="J13" s="752"/>
      <c r="K13" s="730"/>
      <c r="L13" s="29"/>
    </row>
    <row r="14" spans="2:12" s="9" customFormat="1" ht="20.25" customHeight="1">
      <c r="B14" s="624">
        <v>6</v>
      </c>
      <c r="C14" s="1015"/>
      <c r="D14" s="752"/>
      <c r="E14" s="752"/>
      <c r="F14" s="752"/>
      <c r="G14" s="752"/>
      <c r="H14" s="752"/>
      <c r="I14" s="752"/>
      <c r="J14" s="752"/>
      <c r="K14" s="730"/>
      <c r="L14" s="29"/>
    </row>
    <row r="15" spans="2:12" s="9" customFormat="1" ht="20.25" customHeight="1">
      <c r="B15" s="624">
        <v>7</v>
      </c>
      <c r="C15" s="1015"/>
      <c r="D15" s="752"/>
      <c r="E15" s="752"/>
      <c r="F15" s="752"/>
      <c r="G15" s="752"/>
      <c r="H15" s="1121"/>
      <c r="I15" s="1121"/>
      <c r="J15" s="1121"/>
      <c r="K15" s="1122"/>
      <c r="L15" s="29"/>
    </row>
    <row r="16" spans="2:12" s="9" customFormat="1" ht="20.25" customHeight="1">
      <c r="B16" s="624">
        <v>8</v>
      </c>
      <c r="C16" s="1014"/>
      <c r="D16" s="750"/>
      <c r="E16" s="750"/>
      <c r="F16" s="750"/>
      <c r="G16" s="750"/>
      <c r="H16" s="750"/>
      <c r="I16" s="750"/>
      <c r="J16" s="750"/>
      <c r="K16" s="728"/>
      <c r="L16" s="29"/>
    </row>
    <row r="17" spans="2:12" s="9" customFormat="1" ht="20.25" customHeight="1">
      <c r="B17" s="624">
        <v>9</v>
      </c>
      <c r="C17" s="1014"/>
      <c r="D17" s="750"/>
      <c r="E17" s="750"/>
      <c r="F17" s="750"/>
      <c r="G17" s="750"/>
      <c r="H17" s="750"/>
      <c r="I17" s="750"/>
      <c r="J17" s="750"/>
      <c r="K17" s="728"/>
      <c r="L17" s="29"/>
    </row>
    <row r="18" spans="2:12" s="9" customFormat="1" ht="20.25" customHeight="1">
      <c r="B18" s="624">
        <v>10</v>
      </c>
      <c r="C18" s="1015"/>
      <c r="D18" s="752"/>
      <c r="E18" s="752"/>
      <c r="F18" s="752"/>
      <c r="G18" s="752"/>
      <c r="H18" s="752"/>
      <c r="I18" s="752"/>
      <c r="J18" s="752"/>
      <c r="K18" s="730"/>
      <c r="L18" s="29"/>
    </row>
    <row r="19" spans="2:12" s="9" customFormat="1" ht="20.25" customHeight="1">
      <c r="B19" s="624">
        <v>11</v>
      </c>
      <c r="C19" s="1015"/>
      <c r="D19" s="752"/>
      <c r="E19" s="752"/>
      <c r="F19" s="752"/>
      <c r="G19" s="752"/>
      <c r="H19" s="752"/>
      <c r="I19" s="752"/>
      <c r="J19" s="752"/>
      <c r="K19" s="730"/>
      <c r="L19" s="29"/>
    </row>
    <row r="20" spans="2:12" s="9" customFormat="1" ht="20.25" customHeight="1">
      <c r="B20" s="624">
        <v>12</v>
      </c>
      <c r="C20" s="1015"/>
      <c r="D20" s="752"/>
      <c r="E20" s="752"/>
      <c r="F20" s="752"/>
      <c r="G20" s="752"/>
      <c r="H20" s="752"/>
      <c r="I20" s="752"/>
      <c r="J20" s="752"/>
      <c r="K20" s="730"/>
      <c r="L20" s="29"/>
    </row>
    <row r="21" spans="2:12" s="9" customFormat="1" ht="20.25" customHeight="1" thickBot="1">
      <c r="B21" s="621"/>
      <c r="C21" s="1152"/>
      <c r="D21" s="1153"/>
      <c r="E21" s="1153"/>
      <c r="F21" s="1153"/>
      <c r="G21" s="1153"/>
      <c r="H21" s="1152"/>
      <c r="I21" s="1152"/>
      <c r="J21" s="1152"/>
      <c r="K21" s="1154"/>
      <c r="L21" s="29"/>
    </row>
    <row r="22" spans="2:12" s="9" customFormat="1" ht="20.25" customHeight="1">
      <c r="B22" s="2128" t="s">
        <v>551</v>
      </c>
      <c r="C22" s="2129"/>
      <c r="D22" s="2129"/>
      <c r="E22" s="2129"/>
      <c r="F22" s="2129"/>
      <c r="G22" s="2129"/>
      <c r="H22" s="2129"/>
      <c r="I22" s="2129"/>
      <c r="J22" s="2129"/>
      <c r="K22" s="2130"/>
      <c r="L22" s="29"/>
    </row>
    <row r="23" spans="2:12" s="9" customFormat="1" ht="20.25" customHeight="1">
      <c r="B23" s="2491" t="s">
        <v>552</v>
      </c>
      <c r="C23" s="2497"/>
      <c r="D23" s="2497"/>
      <c r="E23" s="2497"/>
      <c r="F23" s="2497"/>
      <c r="G23" s="2497"/>
      <c r="H23" s="2497"/>
      <c r="I23" s="2497"/>
      <c r="J23" s="2497"/>
      <c r="K23" s="2498"/>
      <c r="L23" s="29"/>
    </row>
    <row r="24" spans="2:12" s="9" customFormat="1" ht="20.25" customHeight="1">
      <c r="B24" s="2491" t="s">
        <v>553</v>
      </c>
      <c r="C24" s="2497"/>
      <c r="D24" s="2497"/>
      <c r="E24" s="2497"/>
      <c r="F24" s="2497"/>
      <c r="G24" s="2497"/>
      <c r="H24" s="2497"/>
      <c r="I24" s="2497"/>
      <c r="J24" s="2497"/>
      <c r="K24" s="2498"/>
      <c r="L24" s="29"/>
    </row>
    <row r="25" spans="2:12" s="9" customFormat="1" ht="20.25" customHeight="1" thickBot="1">
      <c r="B25" s="2491" t="s">
        <v>427</v>
      </c>
      <c r="C25" s="2497"/>
      <c r="D25" s="2497"/>
      <c r="E25" s="2497"/>
      <c r="F25" s="2497"/>
      <c r="G25" s="2497"/>
      <c r="H25" s="2497"/>
      <c r="I25" s="2497"/>
      <c r="J25" s="2497"/>
      <c r="K25" s="2498"/>
      <c r="L25" s="29"/>
    </row>
    <row r="26" spans="2:12" s="9" customFormat="1" ht="20.25" customHeight="1" thickBot="1">
      <c r="B26" s="2467" t="s">
        <v>960</v>
      </c>
      <c r="C26" s="1114"/>
      <c r="D26" s="2536" t="s">
        <v>558</v>
      </c>
      <c r="E26" s="2537"/>
      <c r="F26" s="2531" t="s">
        <v>527</v>
      </c>
      <c r="G26" s="2531"/>
      <c r="H26" s="2531" t="s">
        <v>559</v>
      </c>
      <c r="I26" s="2534" t="s">
        <v>554</v>
      </c>
      <c r="J26" s="2534"/>
      <c r="K26" s="2535"/>
      <c r="L26" s="29"/>
    </row>
    <row r="27" spans="2:12" s="9" customFormat="1" ht="20.25" customHeight="1" thickBot="1">
      <c r="B27" s="1921"/>
      <c r="C27" s="627" t="s">
        <v>557</v>
      </c>
      <c r="D27" s="2538"/>
      <c r="E27" s="2539"/>
      <c r="F27" s="2532"/>
      <c r="G27" s="2532"/>
      <c r="H27" s="2532"/>
      <c r="I27" s="2534"/>
      <c r="J27" s="2534"/>
      <c r="K27" s="2535"/>
      <c r="L27" s="29"/>
    </row>
    <row r="28" spans="2:12" s="9" customFormat="1" ht="20.25" customHeight="1">
      <c r="B28" s="1921"/>
      <c r="C28" s="627"/>
      <c r="D28" s="2538"/>
      <c r="E28" s="2539"/>
      <c r="F28" s="2532"/>
      <c r="G28" s="2532"/>
      <c r="H28" s="2532"/>
      <c r="I28" s="1155" t="s">
        <v>941</v>
      </c>
      <c r="J28" s="1155" t="s">
        <v>555</v>
      </c>
      <c r="K28" s="1115" t="s">
        <v>556</v>
      </c>
      <c r="L28" s="29"/>
    </row>
    <row r="29" spans="2:12" s="9" customFormat="1" ht="20.25" customHeight="1" thickBot="1">
      <c r="B29" s="1922"/>
      <c r="C29" s="1156" t="s">
        <v>1029</v>
      </c>
      <c r="D29" s="2118" t="s">
        <v>1030</v>
      </c>
      <c r="E29" s="2119"/>
      <c r="F29" s="2533" t="s">
        <v>1031</v>
      </c>
      <c r="G29" s="2533"/>
      <c r="H29" s="1156" t="s">
        <v>1032</v>
      </c>
      <c r="I29" s="651" t="s">
        <v>1033</v>
      </c>
      <c r="J29" s="651" t="s">
        <v>110</v>
      </c>
      <c r="K29" s="672" t="s">
        <v>128</v>
      </c>
      <c r="L29" s="29"/>
    </row>
    <row r="30" spans="2:12" s="9" customFormat="1" ht="20.25" customHeight="1">
      <c r="B30" s="616">
        <v>1</v>
      </c>
      <c r="C30" s="1157" t="s">
        <v>560</v>
      </c>
      <c r="D30" s="2529"/>
      <c r="E30" s="2530"/>
      <c r="F30" s="2540"/>
      <c r="G30" s="2540"/>
      <c r="H30" s="1158"/>
      <c r="I30" s="1158"/>
      <c r="J30" s="1158"/>
      <c r="K30" s="1159"/>
      <c r="L30" s="29"/>
    </row>
    <row r="31" spans="2:12" s="9" customFormat="1" ht="20.25" customHeight="1">
      <c r="B31" s="624">
        <v>2</v>
      </c>
      <c r="C31" s="1430" t="s">
        <v>1255</v>
      </c>
      <c r="D31" s="2527">
        <v>941</v>
      </c>
      <c r="E31" s="2528"/>
      <c r="F31" s="2526">
        <v>0</v>
      </c>
      <c r="G31" s="2526"/>
      <c r="H31" s="752">
        <v>0</v>
      </c>
      <c r="I31" s="750">
        <f>+D31+F31-H31</f>
        <v>941</v>
      </c>
      <c r="J31" s="750">
        <f>+I31</f>
        <v>941</v>
      </c>
      <c r="K31" s="728"/>
      <c r="L31" s="29"/>
    </row>
    <row r="32" spans="2:12" s="9" customFormat="1" ht="20.25" customHeight="1">
      <c r="B32" s="624">
        <v>3</v>
      </c>
      <c r="C32" s="1430" t="s">
        <v>1256</v>
      </c>
      <c r="D32" s="2527">
        <v>34</v>
      </c>
      <c r="E32" s="2528"/>
      <c r="F32" s="2526">
        <v>0</v>
      </c>
      <c r="G32" s="2526"/>
      <c r="H32" s="752">
        <v>0</v>
      </c>
      <c r="I32" s="750">
        <f>+D32+F32-H32</f>
        <v>34</v>
      </c>
      <c r="J32" s="750">
        <f>+I32</f>
        <v>34</v>
      </c>
      <c r="K32" s="730"/>
      <c r="L32" s="29"/>
    </row>
    <row r="33" spans="2:12" s="9" customFormat="1" ht="20.25" customHeight="1">
      <c r="B33" s="624">
        <v>4</v>
      </c>
      <c r="C33" s="1446" t="s">
        <v>1260</v>
      </c>
      <c r="D33" s="2527">
        <v>6</v>
      </c>
      <c r="E33" s="2528"/>
      <c r="F33" s="2526">
        <v>0</v>
      </c>
      <c r="G33" s="2526"/>
      <c r="H33" s="752">
        <v>0</v>
      </c>
      <c r="I33" s="750">
        <f>+D33+F33-H33</f>
        <v>6</v>
      </c>
      <c r="J33" s="750">
        <f>+I33</f>
        <v>6</v>
      </c>
      <c r="K33" s="1103"/>
      <c r="L33" s="29"/>
    </row>
    <row r="34" spans="2:12" s="9" customFormat="1" ht="20.25" customHeight="1">
      <c r="B34" s="624">
        <v>5</v>
      </c>
      <c r="C34" s="1430" t="s">
        <v>1257</v>
      </c>
      <c r="D34" s="2527">
        <v>18</v>
      </c>
      <c r="E34" s="2528"/>
      <c r="F34" s="2526">
        <v>0</v>
      </c>
      <c r="G34" s="2526"/>
      <c r="H34" s="752">
        <v>0</v>
      </c>
      <c r="I34" s="750">
        <f>+D34+F34-H34</f>
        <v>18</v>
      </c>
      <c r="J34" s="750">
        <f>+I34</f>
        <v>18</v>
      </c>
      <c r="K34" s="730"/>
      <c r="L34" s="29"/>
    </row>
    <row r="35" spans="2:12" s="9" customFormat="1" ht="20.25" customHeight="1">
      <c r="B35" s="624">
        <v>6</v>
      </c>
      <c r="C35" s="1430" t="s">
        <v>1258</v>
      </c>
      <c r="D35" s="2527">
        <v>1</v>
      </c>
      <c r="E35" s="2528"/>
      <c r="F35" s="2526">
        <v>0</v>
      </c>
      <c r="G35" s="2526"/>
      <c r="H35" s="752">
        <v>0</v>
      </c>
      <c r="I35" s="750">
        <f>+D35+F35-H35</f>
        <v>1</v>
      </c>
      <c r="J35" s="750">
        <f>+I35</f>
        <v>1</v>
      </c>
      <c r="K35" s="728"/>
      <c r="L35" s="29"/>
    </row>
    <row r="36" spans="2:12" s="9" customFormat="1" ht="20.25" customHeight="1">
      <c r="B36" s="624">
        <v>7</v>
      </c>
      <c r="C36" s="1014"/>
      <c r="D36" s="2527"/>
      <c r="E36" s="2528"/>
      <c r="F36" s="2526"/>
      <c r="G36" s="2526"/>
      <c r="H36" s="752"/>
      <c r="I36" s="750"/>
      <c r="J36" s="750"/>
      <c r="K36" s="728"/>
      <c r="L36" s="29"/>
    </row>
    <row r="37" spans="2:12" s="9" customFormat="1" ht="20.25" customHeight="1">
      <c r="B37" s="624">
        <v>8</v>
      </c>
      <c r="C37" s="1015"/>
      <c r="D37" s="2527"/>
      <c r="E37" s="2528"/>
      <c r="F37" s="2526"/>
      <c r="G37" s="2526"/>
      <c r="H37" s="752"/>
      <c r="I37" s="750"/>
      <c r="J37" s="750"/>
      <c r="K37" s="728"/>
      <c r="L37" s="29"/>
    </row>
    <row r="38" spans="2:12" s="9" customFormat="1" ht="20.25" customHeight="1">
      <c r="B38" s="624">
        <v>9</v>
      </c>
      <c r="C38" s="1014"/>
      <c r="D38" s="2527"/>
      <c r="E38" s="2528"/>
      <c r="F38" s="2526"/>
      <c r="G38" s="2526"/>
      <c r="H38" s="752"/>
      <c r="I38" s="750"/>
      <c r="J38" s="750"/>
      <c r="K38" s="728"/>
      <c r="L38" s="29"/>
    </row>
    <row r="39" spans="2:12" s="9" customFormat="1" ht="20.25" customHeight="1">
      <c r="B39" s="624">
        <v>10</v>
      </c>
      <c r="C39" s="1171"/>
      <c r="D39" s="2527"/>
      <c r="E39" s="2528"/>
      <c r="F39" s="2526"/>
      <c r="G39" s="2526"/>
      <c r="H39" s="752"/>
      <c r="I39" s="750"/>
      <c r="J39" s="750"/>
      <c r="K39" s="728"/>
      <c r="L39" s="29"/>
    </row>
    <row r="40" spans="2:12" s="9" customFormat="1" ht="20.25" customHeight="1">
      <c r="B40" s="624">
        <v>11</v>
      </c>
      <c r="C40" s="1171"/>
      <c r="D40" s="2527"/>
      <c r="E40" s="2528"/>
      <c r="F40" s="2526"/>
      <c r="G40" s="2526"/>
      <c r="H40" s="752"/>
      <c r="I40" s="752"/>
      <c r="J40" s="752"/>
      <c r="K40" s="730"/>
      <c r="L40" s="29"/>
    </row>
    <row r="41" spans="2:12" s="9" customFormat="1" ht="20.25" customHeight="1">
      <c r="B41" s="624">
        <v>12</v>
      </c>
      <c r="C41" s="1014"/>
      <c r="D41" s="2527"/>
      <c r="E41" s="2528"/>
      <c r="F41" s="2526"/>
      <c r="G41" s="2526"/>
      <c r="H41" s="752"/>
      <c r="I41" s="750"/>
      <c r="J41" s="750"/>
      <c r="K41" s="728"/>
      <c r="L41" s="29"/>
    </row>
    <row r="42" spans="2:12" s="9" customFormat="1" ht="20.25" customHeight="1">
      <c r="B42" s="624">
        <v>13</v>
      </c>
      <c r="C42" s="1014"/>
      <c r="D42" s="2527"/>
      <c r="E42" s="2528"/>
      <c r="F42" s="2526"/>
      <c r="G42" s="2526"/>
      <c r="H42" s="752"/>
      <c r="I42" s="750"/>
      <c r="J42" s="750"/>
      <c r="K42" s="728"/>
      <c r="L42" s="29"/>
    </row>
    <row r="43" spans="2:12" s="9" customFormat="1" ht="20.25" customHeight="1">
      <c r="B43" s="624">
        <v>14</v>
      </c>
      <c r="C43" s="1014" t="s">
        <v>941</v>
      </c>
      <c r="D43" s="2527">
        <f>SUM(D31:E42)</f>
        <v>1000</v>
      </c>
      <c r="E43" s="2528"/>
      <c r="F43" s="2527">
        <f>SUM(F31:G42)</f>
        <v>0</v>
      </c>
      <c r="G43" s="2528"/>
      <c r="H43" s="752">
        <f>SUM(H31:H42)</f>
        <v>0</v>
      </c>
      <c r="I43" s="1448">
        <f>SUM(I31:I42)</f>
        <v>1000</v>
      </c>
      <c r="J43" s="1448">
        <f>SUM(J31:J42)</f>
        <v>1000</v>
      </c>
      <c r="K43" s="728"/>
      <c r="L43" s="29"/>
    </row>
    <row r="44" spans="2:12" s="9" customFormat="1" ht="20.25" customHeight="1">
      <c r="B44" s="624">
        <v>15</v>
      </c>
      <c r="C44" s="1151" t="s">
        <v>561</v>
      </c>
      <c r="D44" s="2552"/>
      <c r="E44" s="2553"/>
      <c r="F44" s="2541"/>
      <c r="G44" s="2541"/>
      <c r="H44" s="1311"/>
      <c r="I44" s="1312"/>
      <c r="J44" s="1312"/>
      <c r="K44" s="1313"/>
      <c r="L44" s="29"/>
    </row>
    <row r="45" spans="2:12" s="9" customFormat="1" ht="20.25" customHeight="1">
      <c r="B45" s="624">
        <v>16</v>
      </c>
      <c r="C45" s="1014"/>
      <c r="D45" s="2527"/>
      <c r="E45" s="2528"/>
      <c r="F45" s="2526"/>
      <c r="G45" s="2526"/>
      <c r="H45" s="752"/>
      <c r="I45" s="750"/>
      <c r="J45" s="750"/>
      <c r="K45" s="728"/>
      <c r="L45" s="29"/>
    </row>
    <row r="46" spans="2:12" s="9" customFormat="1" ht="20.25" customHeight="1">
      <c r="B46" s="624">
        <v>17</v>
      </c>
      <c r="C46" s="1014"/>
      <c r="D46" s="2527"/>
      <c r="E46" s="2528"/>
      <c r="F46" s="2526"/>
      <c r="G46" s="2526"/>
      <c r="H46" s="752"/>
      <c r="I46" s="750"/>
      <c r="J46" s="750"/>
      <c r="K46" s="728"/>
      <c r="L46" s="29"/>
    </row>
    <row r="47" spans="2:12" s="9" customFormat="1" ht="20.25" customHeight="1">
      <c r="B47" s="624">
        <v>18</v>
      </c>
      <c r="C47" s="1014"/>
      <c r="D47" s="2527"/>
      <c r="E47" s="2528"/>
      <c r="F47" s="2526"/>
      <c r="G47" s="2526"/>
      <c r="H47" s="752"/>
      <c r="I47" s="750"/>
      <c r="J47" s="750"/>
      <c r="K47" s="728"/>
      <c r="L47" s="29"/>
    </row>
    <row r="48" spans="2:12" s="9" customFormat="1" ht="20.25" customHeight="1">
      <c r="B48" s="624">
        <v>19</v>
      </c>
      <c r="C48" s="1015"/>
      <c r="D48" s="2527"/>
      <c r="E48" s="2528"/>
      <c r="F48" s="2526"/>
      <c r="G48" s="2526"/>
      <c r="H48" s="752"/>
      <c r="I48" s="752"/>
      <c r="J48" s="752"/>
      <c r="K48" s="730"/>
      <c r="L48" s="29"/>
    </row>
    <row r="49" spans="2:11" s="9" customFormat="1" ht="20.25" customHeight="1" thickBot="1">
      <c r="B49" s="621">
        <v>20</v>
      </c>
      <c r="C49" s="1172" t="s">
        <v>941</v>
      </c>
      <c r="D49" s="2524"/>
      <c r="E49" s="2525"/>
      <c r="F49" s="2550"/>
      <c r="G49" s="2551"/>
      <c r="H49" s="1106"/>
      <c r="I49" s="1106"/>
      <c r="J49" s="1106"/>
      <c r="K49" s="1107"/>
    </row>
    <row r="50" spans="2:11" s="9" customFormat="1" ht="20.25" customHeight="1">
      <c r="B50" s="1095"/>
      <c r="C50" s="1161"/>
      <c r="D50" s="1162"/>
      <c r="E50" s="1162"/>
      <c r="F50" s="1162"/>
      <c r="G50" s="1162"/>
      <c r="H50" s="1161"/>
      <c r="I50" s="1161"/>
      <c r="J50" s="1161"/>
      <c r="K50" s="1163"/>
    </row>
    <row r="51" spans="2:11" s="9" customFormat="1" ht="20.25" customHeight="1">
      <c r="B51" s="1079"/>
      <c r="C51" s="1164"/>
      <c r="D51" s="1165"/>
      <c r="E51" s="1165"/>
      <c r="F51" s="1165"/>
      <c r="G51" s="1165"/>
      <c r="H51" s="1164"/>
      <c r="I51" s="1164"/>
      <c r="J51" s="1164"/>
      <c r="K51" s="1166"/>
    </row>
    <row r="52" spans="2:11" s="9" customFormat="1" ht="20.25" customHeight="1">
      <c r="B52" s="1079"/>
      <c r="C52" s="1167"/>
      <c r="D52" s="1165"/>
      <c r="E52" s="1165"/>
      <c r="F52" s="1165"/>
      <c r="G52" s="1165"/>
      <c r="H52" s="1164"/>
      <c r="I52" s="1164"/>
      <c r="J52" s="1164"/>
      <c r="K52" s="1166"/>
    </row>
    <row r="53" spans="2:11" s="9" customFormat="1" ht="20.25" customHeight="1">
      <c r="B53" s="1079"/>
      <c r="C53" s="1165"/>
      <c r="D53" s="1165"/>
      <c r="E53" s="1165"/>
      <c r="F53" s="1165"/>
      <c r="G53" s="1165"/>
      <c r="H53" s="1164"/>
      <c r="I53" s="1164"/>
      <c r="J53" s="1164"/>
      <c r="K53" s="1166"/>
    </row>
    <row r="54" spans="2:11" s="9" customFormat="1" ht="20.25" customHeight="1">
      <c r="B54" s="1079"/>
      <c r="C54" s="1165"/>
      <c r="D54" s="1165"/>
      <c r="E54" s="1165"/>
      <c r="F54" s="1165"/>
      <c r="G54" s="1165"/>
      <c r="H54" s="1164"/>
      <c r="I54" s="1164"/>
      <c r="J54" s="1164"/>
      <c r="K54" s="1166"/>
    </row>
    <row r="55" spans="2:11" s="9" customFormat="1" ht="20.25" customHeight="1">
      <c r="B55" s="713"/>
      <c r="C55" s="1165"/>
      <c r="D55" s="1165"/>
      <c r="E55" s="1165"/>
      <c r="F55" s="1165"/>
      <c r="G55" s="1165"/>
      <c r="H55" s="1164"/>
      <c r="I55" s="1164"/>
      <c r="J55" s="1164"/>
      <c r="K55" s="1166"/>
    </row>
    <row r="56" spans="2:11" s="9" customFormat="1" ht="20.25" customHeight="1">
      <c r="B56" s="713"/>
      <c r="C56" s="1165"/>
      <c r="D56" s="1165"/>
      <c r="E56" s="1165"/>
      <c r="F56" s="1165"/>
      <c r="G56" s="1165"/>
      <c r="H56" s="1164"/>
      <c r="I56" s="1164"/>
      <c r="J56" s="1164"/>
      <c r="K56" s="1166"/>
    </row>
    <row r="57" spans="2:11" ht="20.25" customHeight="1" thickBot="1">
      <c r="B57" s="714"/>
      <c r="C57" s="1168"/>
      <c r="D57" s="1168"/>
      <c r="E57" s="1168"/>
      <c r="F57" s="1168"/>
      <c r="G57" s="1168"/>
      <c r="H57" s="1169"/>
      <c r="I57" s="1169"/>
      <c r="J57" s="1169"/>
      <c r="K57" s="1170"/>
    </row>
    <row r="58" spans="2:11" ht="20.25" customHeight="1" thickTop="1"/>
  </sheetData>
  <mergeCells count="60">
    <mergeCell ref="F47:G47"/>
    <mergeCell ref="F48:G48"/>
    <mergeCell ref="F49:G49"/>
    <mergeCell ref="D44:E44"/>
    <mergeCell ref="D45:E45"/>
    <mergeCell ref="D47:E47"/>
    <mergeCell ref="D48:E48"/>
    <mergeCell ref="D46:E46"/>
    <mergeCell ref="F45:G45"/>
    <mergeCell ref="F46:G46"/>
    <mergeCell ref="B2:K2"/>
    <mergeCell ref="B22:K22"/>
    <mergeCell ref="B23:K23"/>
    <mergeCell ref="B24:K24"/>
    <mergeCell ref="B3:K3"/>
    <mergeCell ref="F5:K5"/>
    <mergeCell ref="F6:G6"/>
    <mergeCell ref="J6:K6"/>
    <mergeCell ref="B4:K4"/>
    <mergeCell ref="B5:B8"/>
    <mergeCell ref="D32:E32"/>
    <mergeCell ref="D38:E38"/>
    <mergeCell ref="D39:E39"/>
    <mergeCell ref="D40:E40"/>
    <mergeCell ref="F38:G38"/>
    <mergeCell ref="F39:G39"/>
    <mergeCell ref="D33:E33"/>
    <mergeCell ref="D34:E34"/>
    <mergeCell ref="D35:E35"/>
    <mergeCell ref="D36:E36"/>
    <mergeCell ref="F40:G40"/>
    <mergeCell ref="F41:G41"/>
    <mergeCell ref="D41:E41"/>
    <mergeCell ref="F42:G42"/>
    <mergeCell ref="F43:G43"/>
    <mergeCell ref="F44:G44"/>
    <mergeCell ref="D42:E42"/>
    <mergeCell ref="D43:E43"/>
    <mergeCell ref="D26:E28"/>
    <mergeCell ref="D29:E29"/>
    <mergeCell ref="H26:H28"/>
    <mergeCell ref="F30:G30"/>
    <mergeCell ref="F31:G31"/>
    <mergeCell ref="D31:E31"/>
    <mergeCell ref="J1:K1"/>
    <mergeCell ref="C1:F1"/>
    <mergeCell ref="D49:E49"/>
    <mergeCell ref="F32:G32"/>
    <mergeCell ref="F33:G33"/>
    <mergeCell ref="F34:G34"/>
    <mergeCell ref="F35:G35"/>
    <mergeCell ref="D37:E37"/>
    <mergeCell ref="F36:G36"/>
    <mergeCell ref="F37:G37"/>
    <mergeCell ref="B25:K25"/>
    <mergeCell ref="D30:E30"/>
    <mergeCell ref="F26:G28"/>
    <mergeCell ref="F29:G29"/>
    <mergeCell ref="B26:B29"/>
    <mergeCell ref="I26:K27"/>
  </mergeCells>
  <phoneticPr fontId="0" type="noConversion"/>
  <printOptions horizontalCentered="1" verticalCentered="1"/>
  <pageMargins left="0.25" right="0.25" top="0.25" bottom="0.3" header="0" footer="0.25"/>
  <pageSetup scale="64" orientation="portrait" r:id="rId1"/>
  <headerFooter alignWithMargins="0">
    <oddFooter>&amp;C&amp;"Times New Roman,Regular"W-10</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pageSetUpPr fitToPage="1"/>
  </sheetPr>
  <dimension ref="B1:K52"/>
  <sheetViews>
    <sheetView showGridLines="0" showOutlineSymbols="0" zoomScale="87" zoomScaleNormal="87" workbookViewId="0">
      <selection activeCell="G23" sqref="G23"/>
    </sheetView>
  </sheetViews>
  <sheetFormatPr defaultColWidth="9.6640625" defaultRowHeight="20.25" customHeight="1"/>
  <cols>
    <col min="1" max="1" width="4.21875" style="2" customWidth="1"/>
    <col min="2" max="2" width="9.6640625" style="2" customWidth="1"/>
    <col min="3" max="3" width="18.88671875" style="2" customWidth="1"/>
    <col min="4" max="4" width="10.109375" style="2" bestFit="1" customWidth="1"/>
    <col min="5" max="5" width="14" style="2" bestFit="1" customWidth="1"/>
    <col min="6" max="6" width="14.5546875" style="63" bestFit="1" customWidth="1"/>
    <col min="7" max="8" width="10.21875" style="63" customWidth="1"/>
    <col min="9" max="10" width="11.88671875" style="63" bestFit="1" customWidth="1"/>
    <col min="11" max="11" width="2.5546875" style="2" customWidth="1"/>
    <col min="12" max="16384" width="9.6640625" style="2"/>
  </cols>
  <sheetData>
    <row r="1" spans="2:11" s="9" customFormat="1" ht="20.25" customHeight="1" thickBot="1">
      <c r="B1" s="9" t="s">
        <v>958</v>
      </c>
      <c r="C1" s="1703" t="str">
        <f>+'E-2'!C1:D1</f>
        <v>Southwest Harbor Water &amp; Sewer District</v>
      </c>
      <c r="D1" s="1813"/>
      <c r="E1" s="1813"/>
      <c r="F1" s="1813"/>
      <c r="H1" s="189" t="s">
        <v>959</v>
      </c>
      <c r="I1" s="1760">
        <f>+'E-2'!$F$1</f>
        <v>43100</v>
      </c>
      <c r="J1" s="1813"/>
    </row>
    <row r="2" spans="2:11" ht="20.25" customHeight="1" thickTop="1">
      <c r="B2" s="2035" t="s">
        <v>562</v>
      </c>
      <c r="C2" s="2036"/>
      <c r="D2" s="2036"/>
      <c r="E2" s="2036"/>
      <c r="F2" s="2036"/>
      <c r="G2" s="2036"/>
      <c r="H2" s="2036"/>
      <c r="I2" s="2036"/>
      <c r="J2" s="2037"/>
      <c r="K2" s="51"/>
    </row>
    <row r="3" spans="2:11" ht="20.25" customHeight="1" thickBot="1">
      <c r="B3" s="2547" t="s">
        <v>563</v>
      </c>
      <c r="C3" s="2548"/>
      <c r="D3" s="2548"/>
      <c r="E3" s="2548"/>
      <c r="F3" s="2548"/>
      <c r="G3" s="2548"/>
      <c r="H3" s="2548"/>
      <c r="I3" s="2548"/>
      <c r="J3" s="2549"/>
      <c r="K3" s="51"/>
    </row>
    <row r="4" spans="2:11" s="9" customFormat="1" ht="20.25" customHeight="1" thickTop="1" thickBot="1">
      <c r="B4" s="1920" t="s">
        <v>960</v>
      </c>
      <c r="C4" s="1149"/>
      <c r="D4" s="2542" t="s">
        <v>565</v>
      </c>
      <c r="E4" s="2543"/>
      <c r="F4" s="2543"/>
      <c r="G4" s="2555"/>
      <c r="H4" s="2554" t="s">
        <v>569</v>
      </c>
      <c r="I4" s="2554" t="s">
        <v>570</v>
      </c>
      <c r="J4" s="2554" t="s">
        <v>572</v>
      </c>
      <c r="K4" s="29"/>
    </row>
    <row r="5" spans="2:11" s="9" customFormat="1" ht="20.25" customHeight="1">
      <c r="B5" s="1921"/>
      <c r="C5" s="1150" t="s">
        <v>564</v>
      </c>
      <c r="D5" s="1150" t="s">
        <v>566</v>
      </c>
      <c r="E5" s="1150" t="s">
        <v>567</v>
      </c>
      <c r="F5" s="1150" t="s">
        <v>568</v>
      </c>
      <c r="G5" s="1150" t="s">
        <v>525</v>
      </c>
      <c r="H5" s="2532"/>
      <c r="I5" s="2532"/>
      <c r="J5" s="2532"/>
      <c r="K5" s="29"/>
    </row>
    <row r="6" spans="2:11" s="9" customFormat="1" ht="20.25" customHeight="1" thickBot="1">
      <c r="B6" s="1922"/>
      <c r="C6" s="1089" t="s">
        <v>1029</v>
      </c>
      <c r="D6" s="1089" t="s">
        <v>1030</v>
      </c>
      <c r="E6" s="1089" t="s">
        <v>1031</v>
      </c>
      <c r="F6" s="1089" t="s">
        <v>1032</v>
      </c>
      <c r="G6" s="1089" t="s">
        <v>1033</v>
      </c>
      <c r="H6" s="1089" t="s">
        <v>110</v>
      </c>
      <c r="I6" s="1089" t="s">
        <v>128</v>
      </c>
      <c r="J6" s="1073" t="s">
        <v>131</v>
      </c>
      <c r="K6" s="29"/>
    </row>
    <row r="7" spans="2:11" s="9" customFormat="1" ht="20.25" customHeight="1">
      <c r="B7" s="616">
        <v>1</v>
      </c>
      <c r="C7" s="691" t="s">
        <v>560</v>
      </c>
      <c r="D7" s="1173"/>
      <c r="E7" s="1173"/>
      <c r="F7" s="1110"/>
      <c r="G7" s="1110"/>
      <c r="H7" s="1110"/>
      <c r="I7" s="1110"/>
      <c r="J7" s="1174"/>
      <c r="K7" s="29"/>
    </row>
    <row r="8" spans="2:11" s="9" customFormat="1" ht="20.25" customHeight="1">
      <c r="B8" s="624">
        <v>2</v>
      </c>
      <c r="C8" s="1429" t="s">
        <v>1259</v>
      </c>
      <c r="D8" s="750">
        <v>1002</v>
      </c>
      <c r="E8" s="750">
        <v>0</v>
      </c>
      <c r="F8" s="750">
        <v>0</v>
      </c>
      <c r="G8" s="750">
        <f>+D8+E8-F8</f>
        <v>1002</v>
      </c>
      <c r="H8" s="1447" t="s">
        <v>1264</v>
      </c>
      <c r="I8" s="750"/>
      <c r="J8" s="728"/>
      <c r="K8" s="29"/>
    </row>
    <row r="9" spans="2:11" s="9" customFormat="1" ht="20.25" customHeight="1">
      <c r="B9" s="624">
        <v>3</v>
      </c>
      <c r="C9" s="1429" t="s">
        <v>1256</v>
      </c>
      <c r="D9" s="750">
        <v>15</v>
      </c>
      <c r="E9" s="750">
        <v>0</v>
      </c>
      <c r="F9" s="750">
        <v>0</v>
      </c>
      <c r="G9" s="750">
        <f>+D9+E9-F9</f>
        <v>15</v>
      </c>
      <c r="H9" s="750"/>
      <c r="I9" s="750"/>
      <c r="J9" s="728"/>
      <c r="K9" s="29"/>
    </row>
    <row r="10" spans="2:11" s="9" customFormat="1" ht="20.25" customHeight="1">
      <c r="B10" s="624">
        <v>4</v>
      </c>
      <c r="C10" s="1429" t="s">
        <v>1260</v>
      </c>
      <c r="D10" s="750">
        <v>6</v>
      </c>
      <c r="E10" s="750">
        <v>0</v>
      </c>
      <c r="F10" s="750">
        <v>0</v>
      </c>
      <c r="G10" s="750">
        <f>+D10+E10-F10</f>
        <v>6</v>
      </c>
      <c r="H10" s="750"/>
      <c r="I10" s="750"/>
      <c r="J10" s="728"/>
      <c r="K10" s="29"/>
    </row>
    <row r="11" spans="2:11" s="9" customFormat="1" ht="20.25" customHeight="1">
      <c r="B11" s="624">
        <v>5</v>
      </c>
      <c r="C11" s="1429" t="s">
        <v>1257</v>
      </c>
      <c r="D11" s="750">
        <v>18</v>
      </c>
      <c r="E11" s="750">
        <v>0</v>
      </c>
      <c r="F11" s="750">
        <v>0</v>
      </c>
      <c r="G11" s="750">
        <f>+D11+E11-F11</f>
        <v>18</v>
      </c>
      <c r="H11" s="750"/>
      <c r="I11" s="750"/>
      <c r="J11" s="728"/>
      <c r="K11" s="29"/>
    </row>
    <row r="12" spans="2:11" s="9" customFormat="1" ht="20.25" customHeight="1">
      <c r="B12" s="624">
        <v>6</v>
      </c>
      <c r="C12" s="1014"/>
      <c r="D12" s="750"/>
      <c r="E12" s="750"/>
      <c r="F12" s="750"/>
      <c r="G12" s="750"/>
      <c r="H12" s="750"/>
      <c r="I12" s="750"/>
      <c r="J12" s="728"/>
      <c r="K12" s="29"/>
    </row>
    <row r="13" spans="2:11" s="9" customFormat="1" ht="20.25" customHeight="1">
      <c r="B13" s="624">
        <v>7</v>
      </c>
      <c r="C13" s="1014"/>
      <c r="D13" s="750"/>
      <c r="E13" s="750"/>
      <c r="F13" s="750"/>
      <c r="G13" s="750"/>
      <c r="H13" s="750"/>
      <c r="I13" s="750"/>
      <c r="J13" s="728"/>
      <c r="K13" s="29"/>
    </row>
    <row r="14" spans="2:11" s="9" customFormat="1" ht="20.25" customHeight="1">
      <c r="B14" s="624">
        <v>8</v>
      </c>
      <c r="C14" s="1014"/>
      <c r="D14" s="750"/>
      <c r="E14" s="750"/>
      <c r="F14" s="750"/>
      <c r="G14" s="750"/>
      <c r="H14" s="750"/>
      <c r="I14" s="750"/>
      <c r="J14" s="728"/>
      <c r="K14" s="29"/>
    </row>
    <row r="15" spans="2:11" s="9" customFormat="1" ht="20.25" customHeight="1">
      <c r="B15" s="624">
        <v>9</v>
      </c>
      <c r="C15" s="1014"/>
      <c r="D15" s="750"/>
      <c r="E15" s="750"/>
      <c r="F15" s="750"/>
      <c r="G15" s="750"/>
      <c r="H15" s="750"/>
      <c r="I15" s="750"/>
      <c r="J15" s="728"/>
      <c r="K15" s="29"/>
    </row>
    <row r="16" spans="2:11" s="9" customFormat="1" ht="20.25" customHeight="1">
      <c r="B16" s="624">
        <v>10</v>
      </c>
      <c r="C16" s="1014"/>
      <c r="D16" s="750"/>
      <c r="E16" s="750"/>
      <c r="F16" s="750"/>
      <c r="G16" s="750"/>
      <c r="H16" s="750"/>
      <c r="I16" s="750"/>
      <c r="J16" s="728"/>
      <c r="K16" s="29"/>
    </row>
    <row r="17" spans="2:11" s="9" customFormat="1" ht="20.25" customHeight="1">
      <c r="B17" s="624">
        <v>11</v>
      </c>
      <c r="C17" s="1014"/>
      <c r="D17" s="750"/>
      <c r="E17" s="750"/>
      <c r="F17" s="750"/>
      <c r="G17" s="750"/>
      <c r="H17" s="750"/>
      <c r="I17" s="750"/>
      <c r="J17" s="728"/>
      <c r="K17" s="29"/>
    </row>
    <row r="18" spans="2:11" s="9" customFormat="1" ht="20.25" customHeight="1">
      <c r="B18" s="624">
        <v>12</v>
      </c>
      <c r="C18" s="1014"/>
      <c r="D18" s="750"/>
      <c r="E18" s="750"/>
      <c r="F18" s="750"/>
      <c r="G18" s="750"/>
      <c r="H18" s="750"/>
      <c r="I18" s="750"/>
      <c r="J18" s="728"/>
      <c r="K18" s="29"/>
    </row>
    <row r="19" spans="2:11" s="9" customFormat="1" ht="20.25" customHeight="1">
      <c r="B19" s="624">
        <v>13</v>
      </c>
      <c r="C19" s="1014"/>
      <c r="D19" s="750"/>
      <c r="E19" s="750"/>
      <c r="F19" s="750"/>
      <c r="G19" s="750"/>
      <c r="H19" s="750"/>
      <c r="I19" s="750"/>
      <c r="J19" s="728"/>
      <c r="K19" s="29"/>
    </row>
    <row r="20" spans="2:11" s="9" customFormat="1" ht="20.25" customHeight="1">
      <c r="B20" s="624">
        <v>14</v>
      </c>
      <c r="C20" s="1014"/>
      <c r="D20" s="750"/>
      <c r="E20" s="750"/>
      <c r="F20" s="750"/>
      <c r="G20" s="750"/>
      <c r="H20" s="750"/>
      <c r="I20" s="750"/>
      <c r="J20" s="728"/>
      <c r="K20" s="29"/>
    </row>
    <row r="21" spans="2:11" s="9" customFormat="1" ht="20.25" customHeight="1">
      <c r="B21" s="624">
        <v>15</v>
      </c>
      <c r="C21" s="1014"/>
      <c r="D21" s="750"/>
      <c r="E21" s="750"/>
      <c r="F21" s="750"/>
      <c r="G21" s="750"/>
      <c r="H21" s="750"/>
      <c r="I21" s="750"/>
      <c r="J21" s="728"/>
      <c r="K21" s="29"/>
    </row>
    <row r="22" spans="2:11" s="9" customFormat="1" ht="20.25" customHeight="1">
      <c r="B22" s="624">
        <v>16</v>
      </c>
      <c r="C22" s="1014"/>
      <c r="D22" s="750"/>
      <c r="E22" s="750"/>
      <c r="F22" s="750"/>
      <c r="G22" s="750"/>
      <c r="H22" s="750"/>
      <c r="I22" s="750"/>
      <c r="J22" s="728"/>
      <c r="K22" s="29"/>
    </row>
    <row r="23" spans="2:11" s="9" customFormat="1" ht="20.25" customHeight="1">
      <c r="B23" s="624">
        <v>17</v>
      </c>
      <c r="C23" s="1014" t="s">
        <v>941</v>
      </c>
      <c r="D23" s="750">
        <f>SUM(D8:D22)</f>
        <v>1041</v>
      </c>
      <c r="E23" s="750">
        <f>SUM(E8:E22)</f>
        <v>0</v>
      </c>
      <c r="F23" s="750">
        <f>SUM(F8:F22)</f>
        <v>0</v>
      </c>
      <c r="G23" s="750">
        <f>SUM(G8:G22)</f>
        <v>1041</v>
      </c>
      <c r="H23" s="750"/>
      <c r="I23" s="750"/>
      <c r="J23" s="728"/>
      <c r="K23" s="29"/>
    </row>
    <row r="24" spans="2:11" s="9" customFormat="1" ht="20.25" customHeight="1">
      <c r="B24" s="624">
        <v>18</v>
      </c>
      <c r="C24" s="1151" t="s">
        <v>561</v>
      </c>
      <c r="D24" s="1175"/>
      <c r="E24" s="1175"/>
      <c r="F24" s="1034"/>
      <c r="G24" s="1034"/>
      <c r="H24" s="1034"/>
      <c r="I24" s="1034"/>
      <c r="J24" s="1160"/>
      <c r="K24" s="29"/>
    </row>
    <row r="25" spans="2:11" s="9" customFormat="1" ht="20.25" customHeight="1">
      <c r="B25" s="624">
        <v>19</v>
      </c>
      <c r="C25" s="1014"/>
      <c r="D25" s="750"/>
      <c r="E25" s="750"/>
      <c r="F25" s="750"/>
      <c r="G25" s="750"/>
      <c r="H25" s="750"/>
      <c r="I25" s="750"/>
      <c r="J25" s="728"/>
      <c r="K25" s="29"/>
    </row>
    <row r="26" spans="2:11" s="9" customFormat="1" ht="20.25" customHeight="1">
      <c r="B26" s="624">
        <v>20</v>
      </c>
      <c r="C26" s="1015"/>
      <c r="D26" s="752"/>
      <c r="E26" s="752"/>
      <c r="F26" s="752"/>
      <c r="G26" s="752"/>
      <c r="H26" s="752"/>
      <c r="I26" s="752"/>
      <c r="J26" s="730"/>
      <c r="K26" s="29"/>
    </row>
    <row r="27" spans="2:11" s="9" customFormat="1" ht="20.25" customHeight="1">
      <c r="B27" s="624">
        <v>21</v>
      </c>
      <c r="C27" s="1015"/>
      <c r="D27" s="752"/>
      <c r="E27" s="752"/>
      <c r="F27" s="752"/>
      <c r="G27" s="752"/>
      <c r="H27" s="752"/>
      <c r="I27" s="752"/>
      <c r="J27" s="730"/>
      <c r="K27" s="29"/>
    </row>
    <row r="28" spans="2:11" s="9" customFormat="1" ht="20.25" customHeight="1">
      <c r="B28" s="624">
        <v>22</v>
      </c>
      <c r="C28" s="1015"/>
      <c r="D28" s="752"/>
      <c r="E28" s="752"/>
      <c r="F28" s="1121"/>
      <c r="G28" s="1121"/>
      <c r="H28" s="1121"/>
      <c r="I28" s="1121"/>
      <c r="J28" s="1122"/>
      <c r="K28" s="29"/>
    </row>
    <row r="29" spans="2:11" s="9" customFormat="1" ht="20.25" customHeight="1">
      <c r="B29" s="624">
        <v>23</v>
      </c>
      <c r="C29" s="1014"/>
      <c r="D29" s="750"/>
      <c r="E29" s="750"/>
      <c r="F29" s="750"/>
      <c r="G29" s="750"/>
      <c r="H29" s="750"/>
      <c r="I29" s="750"/>
      <c r="J29" s="728"/>
      <c r="K29" s="29"/>
    </row>
    <row r="30" spans="2:11" s="9" customFormat="1" ht="20.25" customHeight="1">
      <c r="B30" s="624">
        <v>24</v>
      </c>
      <c r="C30" s="1014"/>
      <c r="D30" s="750"/>
      <c r="E30" s="750"/>
      <c r="F30" s="750"/>
      <c r="G30" s="750"/>
      <c r="H30" s="750"/>
      <c r="I30" s="750"/>
      <c r="J30" s="728"/>
      <c r="K30" s="29"/>
    </row>
    <row r="31" spans="2:11" s="9" customFormat="1" ht="20.25" customHeight="1">
      <c r="B31" s="624">
        <v>25</v>
      </c>
      <c r="C31" s="1015"/>
      <c r="D31" s="752"/>
      <c r="E31" s="752"/>
      <c r="F31" s="752"/>
      <c r="G31" s="752"/>
      <c r="H31" s="752"/>
      <c r="I31" s="752"/>
      <c r="J31" s="730"/>
      <c r="K31" s="29"/>
    </row>
    <row r="32" spans="2:11" s="9" customFormat="1" ht="20.25" customHeight="1">
      <c r="B32" s="624">
        <v>26</v>
      </c>
      <c r="C32" s="1015"/>
      <c r="D32" s="752"/>
      <c r="E32" s="752"/>
      <c r="F32" s="752"/>
      <c r="G32" s="752"/>
      <c r="H32" s="752"/>
      <c r="I32" s="752"/>
      <c r="J32" s="730"/>
      <c r="K32" s="29"/>
    </row>
    <row r="33" spans="2:11" s="9" customFormat="1" ht="20.25" customHeight="1">
      <c r="B33" s="624">
        <v>27</v>
      </c>
      <c r="C33" s="1015" t="s">
        <v>941</v>
      </c>
      <c r="D33" s="752"/>
      <c r="E33" s="752"/>
      <c r="F33" s="752"/>
      <c r="G33" s="752"/>
      <c r="H33" s="752"/>
      <c r="I33" s="752"/>
      <c r="J33" s="730"/>
      <c r="K33" s="29"/>
    </row>
    <row r="34" spans="2:11" s="9" customFormat="1" ht="20.25" customHeight="1" thickBot="1">
      <c r="B34" s="621"/>
      <c r="C34" s="1176"/>
      <c r="D34" s="1153"/>
      <c r="E34" s="1153"/>
      <c r="F34" s="1152"/>
      <c r="G34" s="1152"/>
      <c r="H34" s="1152"/>
      <c r="I34" s="1152"/>
      <c r="J34" s="1154"/>
      <c r="K34" s="29"/>
    </row>
    <row r="35" spans="2:11" s="9" customFormat="1" ht="20.25" customHeight="1">
      <c r="B35" s="1177"/>
      <c r="C35" s="1178"/>
      <c r="D35" s="1179"/>
      <c r="E35" s="1179"/>
      <c r="F35" s="1178"/>
      <c r="G35" s="1178"/>
      <c r="H35" s="1178"/>
      <c r="I35" s="1178"/>
      <c r="J35" s="1180"/>
    </row>
    <row r="36" spans="2:11" s="9" customFormat="1" ht="20.25" customHeight="1">
      <c r="B36" s="1513" t="s">
        <v>1265</v>
      </c>
      <c r="C36" s="1178"/>
      <c r="D36" s="1179"/>
      <c r="E36" s="1179"/>
      <c r="F36" s="1178"/>
      <c r="G36" s="1178"/>
      <c r="H36" s="1178"/>
      <c r="I36" s="1178"/>
      <c r="J36" s="1180"/>
    </row>
    <row r="37" spans="2:11" s="9" customFormat="1" ht="20.25" customHeight="1">
      <c r="B37" s="1181"/>
      <c r="C37" s="1178"/>
      <c r="D37" s="1179"/>
      <c r="E37" s="1179"/>
      <c r="F37" s="1178"/>
      <c r="G37" s="1178"/>
      <c r="H37" s="1178"/>
      <c r="I37" s="1178"/>
      <c r="J37" s="1180"/>
    </row>
    <row r="38" spans="2:11" s="9" customFormat="1" ht="20.25" customHeight="1">
      <c r="B38" s="1181"/>
      <c r="C38" s="1178"/>
      <c r="D38" s="1179"/>
      <c r="E38" s="1179"/>
      <c r="F38" s="1178"/>
      <c r="G38" s="1178"/>
      <c r="H38" s="1178"/>
      <c r="I38" s="1178"/>
      <c r="J38" s="1180"/>
    </row>
    <row r="39" spans="2:11" s="9" customFormat="1" ht="20.25" customHeight="1">
      <c r="B39" s="1181"/>
      <c r="C39" s="1178"/>
      <c r="D39" s="1179"/>
      <c r="E39" s="1179"/>
      <c r="F39" s="1178"/>
      <c r="G39" s="1178"/>
      <c r="H39" s="1178"/>
      <c r="I39" s="1178"/>
      <c r="J39" s="1180"/>
    </row>
    <row r="40" spans="2:11" s="9" customFormat="1" ht="20.25" customHeight="1">
      <c r="B40" s="1181"/>
      <c r="C40" s="1178"/>
      <c r="D40" s="1179"/>
      <c r="E40" s="1179"/>
      <c r="F40" s="1178"/>
      <c r="G40" s="1178"/>
      <c r="H40" s="1178"/>
      <c r="I40" s="1178"/>
      <c r="J40" s="1180"/>
    </row>
    <row r="41" spans="2:11" s="9" customFormat="1" ht="20.25" customHeight="1">
      <c r="B41" s="1181"/>
      <c r="C41" s="1178"/>
      <c r="D41" s="1179"/>
      <c r="E41" s="1179"/>
      <c r="F41" s="1178"/>
      <c r="G41" s="1178"/>
      <c r="H41" s="1178"/>
      <c r="I41" s="1178"/>
      <c r="J41" s="1180"/>
    </row>
    <row r="42" spans="2:11" s="9" customFormat="1" ht="20.25" customHeight="1">
      <c r="B42" s="1181"/>
      <c r="C42" s="1178"/>
      <c r="D42" s="1179"/>
      <c r="E42" s="1179"/>
      <c r="F42" s="1178"/>
      <c r="G42" s="1178"/>
      <c r="H42" s="1178"/>
      <c r="I42" s="1178"/>
      <c r="J42" s="1180"/>
    </row>
    <row r="43" spans="2:11" s="9" customFormat="1" ht="20.25" customHeight="1">
      <c r="B43" s="1181"/>
      <c r="C43" s="1178"/>
      <c r="D43" s="1179"/>
      <c r="E43" s="1179"/>
      <c r="F43" s="1178"/>
      <c r="G43" s="1178"/>
      <c r="H43" s="1178"/>
      <c r="I43" s="1178"/>
      <c r="J43" s="1180"/>
    </row>
    <row r="44" spans="2:11" s="9" customFormat="1" ht="20.25" customHeight="1">
      <c r="B44" s="1181"/>
      <c r="C44" s="1178"/>
      <c r="D44" s="1179"/>
      <c r="E44" s="1179"/>
      <c r="F44" s="1178"/>
      <c r="G44" s="1178"/>
      <c r="H44" s="1178"/>
      <c r="I44" s="1178"/>
      <c r="J44" s="1180"/>
    </row>
    <row r="45" spans="2:11" s="9" customFormat="1" ht="20.25" customHeight="1">
      <c r="B45" s="1182"/>
      <c r="C45" s="1183"/>
      <c r="D45" s="1184"/>
      <c r="E45" s="1184"/>
      <c r="F45" s="1183"/>
      <c r="G45" s="1183"/>
      <c r="H45" s="1183"/>
      <c r="I45" s="1183"/>
      <c r="J45" s="1185"/>
    </row>
    <row r="46" spans="2:11" s="9" customFormat="1" ht="20.25" customHeight="1">
      <c r="B46" s="1182"/>
      <c r="C46" s="1186"/>
      <c r="D46" s="1184"/>
      <c r="E46" s="1184"/>
      <c r="F46" s="1183"/>
      <c r="G46" s="1183"/>
      <c r="H46" s="1183"/>
      <c r="I46" s="1183"/>
      <c r="J46" s="1185"/>
    </row>
    <row r="47" spans="2:11" s="9" customFormat="1" ht="20.25" customHeight="1">
      <c r="B47" s="1182"/>
      <c r="C47" s="1184"/>
      <c r="D47" s="1184"/>
      <c r="E47" s="1184"/>
      <c r="F47" s="1183"/>
      <c r="G47" s="1183"/>
      <c r="H47" s="1183"/>
      <c r="I47" s="1183"/>
      <c r="J47" s="1185"/>
    </row>
    <row r="48" spans="2:11" s="9" customFormat="1" ht="20.25" customHeight="1">
      <c r="B48" s="1182"/>
      <c r="C48" s="1184"/>
      <c r="D48" s="1184"/>
      <c r="E48" s="1184"/>
      <c r="F48" s="1183"/>
      <c r="G48" s="1183"/>
      <c r="H48" s="1183"/>
      <c r="I48" s="1183"/>
      <c r="J48" s="1185"/>
    </row>
    <row r="49" spans="2:10" s="9" customFormat="1" ht="20.25" customHeight="1">
      <c r="B49" s="1032"/>
      <c r="C49" s="1184"/>
      <c r="D49" s="1184"/>
      <c r="E49" s="1184"/>
      <c r="F49" s="1183"/>
      <c r="G49" s="1183"/>
      <c r="H49" s="1183"/>
      <c r="I49" s="1183"/>
      <c r="J49" s="1185"/>
    </row>
    <row r="50" spans="2:10" s="9" customFormat="1" ht="20.25" customHeight="1">
      <c r="B50" s="1032"/>
      <c r="C50" s="1184"/>
      <c r="D50" s="1184"/>
      <c r="E50" s="1184"/>
      <c r="F50" s="1183"/>
      <c r="G50" s="1183"/>
      <c r="H50" s="1183"/>
      <c r="I50" s="1183"/>
      <c r="J50" s="1185"/>
    </row>
    <row r="51" spans="2:10" ht="20.25" customHeight="1" thickBot="1">
      <c r="B51" s="1187"/>
      <c r="C51" s="1188"/>
      <c r="D51" s="1188"/>
      <c r="E51" s="1188"/>
      <c r="F51" s="1189"/>
      <c r="G51" s="1189"/>
      <c r="H51" s="1189"/>
      <c r="I51" s="1189"/>
      <c r="J51" s="1190"/>
    </row>
    <row r="52" spans="2:10" ht="20.25" customHeight="1" thickTop="1"/>
  </sheetData>
  <mergeCells count="9">
    <mergeCell ref="I1:J1"/>
    <mergeCell ref="C1:F1"/>
    <mergeCell ref="B2:J2"/>
    <mergeCell ref="B3:J3"/>
    <mergeCell ref="J4:J5"/>
    <mergeCell ref="B4:B6"/>
    <mergeCell ref="D4:G4"/>
    <mergeCell ref="H4:H5"/>
    <mergeCell ref="I4:I5"/>
  </mergeCells>
  <phoneticPr fontId="0" type="noConversion"/>
  <printOptions horizontalCentered="1" verticalCentered="1"/>
  <pageMargins left="0.25" right="0.25" top="0.25" bottom="0.3" header="0" footer="0.25"/>
  <pageSetup scale="72" orientation="portrait" r:id="rId1"/>
  <headerFooter alignWithMargins="0">
    <oddFooter>&amp;C&amp;"Times New Roman,Regular"W-11</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pageSetUpPr fitToPage="1"/>
  </sheetPr>
  <dimension ref="B1:I66"/>
  <sheetViews>
    <sheetView showGridLines="0" showOutlineSymbols="0" topLeftCell="A28" zoomScale="110" zoomScaleNormal="110" workbookViewId="0">
      <selection activeCell="B58" sqref="B58:H58"/>
    </sheetView>
  </sheetViews>
  <sheetFormatPr defaultColWidth="9.6640625" defaultRowHeight="16.5" customHeight="1"/>
  <cols>
    <col min="1" max="1" width="4.21875" style="2" customWidth="1"/>
    <col min="2" max="2" width="9.6640625" style="2" customWidth="1"/>
    <col min="3" max="4" width="18" style="2" customWidth="1"/>
    <col min="5" max="8" width="18" style="63" customWidth="1"/>
    <col min="9" max="9" width="2.5546875" style="2" customWidth="1"/>
    <col min="10" max="16384" width="9.6640625" style="2"/>
  </cols>
  <sheetData>
    <row r="1" spans="2:9" s="9" customFormat="1" ht="16.5" customHeight="1" thickBot="1">
      <c r="B1" s="9" t="s">
        <v>958</v>
      </c>
      <c r="C1" s="1703" t="str">
        <f>+'E-2'!C1:D1</f>
        <v>Southwest Harbor Water &amp; Sewer District</v>
      </c>
      <c r="D1" s="1703"/>
      <c r="E1" s="1703"/>
      <c r="F1" s="189"/>
      <c r="G1" s="189" t="s">
        <v>959</v>
      </c>
      <c r="H1" s="547">
        <f>+'E-2'!$F$1</f>
        <v>43100</v>
      </c>
    </row>
    <row r="2" spans="2:9" ht="17.25" customHeight="1" thickTop="1">
      <c r="B2" s="1822"/>
      <c r="C2" s="1640"/>
      <c r="D2" s="1640"/>
      <c r="E2" s="1640"/>
      <c r="F2" s="1640"/>
      <c r="G2" s="1640"/>
      <c r="H2" s="1641"/>
      <c r="I2" s="28"/>
    </row>
    <row r="3" spans="2:9" ht="17.25" customHeight="1">
      <c r="B3" s="1978" t="s">
        <v>573</v>
      </c>
      <c r="C3" s="1979"/>
      <c r="D3" s="1979"/>
      <c r="E3" s="1979"/>
      <c r="F3" s="1979"/>
      <c r="G3" s="1979"/>
      <c r="H3" s="1980"/>
      <c r="I3" s="28"/>
    </row>
    <row r="4" spans="2:9" ht="16.5" customHeight="1">
      <c r="B4" s="1779" t="s">
        <v>574</v>
      </c>
      <c r="C4" s="1780"/>
      <c r="D4" s="1780"/>
      <c r="E4" s="1780"/>
      <c r="F4" s="1780"/>
      <c r="G4" s="1780"/>
      <c r="H4" s="1781"/>
      <c r="I4" s="28"/>
    </row>
    <row r="5" spans="2:9" ht="16.5" customHeight="1">
      <c r="B5" s="1779"/>
      <c r="C5" s="1780"/>
      <c r="D5" s="1780"/>
      <c r="E5" s="1780"/>
      <c r="F5" s="1780"/>
      <c r="G5" s="1780"/>
      <c r="H5" s="1781"/>
      <c r="I5" s="28"/>
    </row>
    <row r="6" spans="2:9" ht="16.5" customHeight="1" thickBot="1">
      <c r="B6" s="2581"/>
      <c r="C6" s="2582"/>
      <c r="D6" s="2582"/>
      <c r="E6" s="2582"/>
      <c r="F6" s="2582"/>
      <c r="G6" s="2582"/>
      <c r="H6" s="2583"/>
      <c r="I6" s="28"/>
    </row>
    <row r="7" spans="2:9" s="9" customFormat="1" ht="16.5" customHeight="1" thickTop="1" thickBot="1">
      <c r="B7" s="1839" t="s">
        <v>960</v>
      </c>
      <c r="C7" s="2572" t="s">
        <v>576</v>
      </c>
      <c r="D7" s="2574" t="s">
        <v>575</v>
      </c>
      <c r="E7" s="2575"/>
      <c r="F7" s="2575"/>
      <c r="G7" s="2575"/>
      <c r="H7" s="2576"/>
      <c r="I7" s="24"/>
    </row>
    <row r="8" spans="2:9" s="9" customFormat="1" ht="16.5" customHeight="1" thickBot="1">
      <c r="B8" s="1847"/>
      <c r="C8" s="2573"/>
      <c r="D8" s="380"/>
      <c r="E8" s="2577" t="s">
        <v>595</v>
      </c>
      <c r="F8" s="2578"/>
      <c r="G8" s="2579" t="s">
        <v>596</v>
      </c>
      <c r="H8" s="2580"/>
      <c r="I8" s="24"/>
    </row>
    <row r="9" spans="2:9" s="9" customFormat="1" ht="16.5" customHeight="1">
      <c r="B9" s="1847"/>
      <c r="C9" s="2573"/>
      <c r="D9" s="183" t="s">
        <v>577</v>
      </c>
      <c r="E9" s="260" t="s">
        <v>578</v>
      </c>
      <c r="F9" s="260" t="s">
        <v>579</v>
      </c>
      <c r="G9" s="260" t="s">
        <v>578</v>
      </c>
      <c r="H9" s="215" t="s">
        <v>579</v>
      </c>
      <c r="I9" s="24"/>
    </row>
    <row r="10" spans="2:9" s="9" customFormat="1" ht="16.5" customHeight="1" thickBot="1">
      <c r="B10" s="1840"/>
      <c r="C10" s="184" t="s">
        <v>1029</v>
      </c>
      <c r="D10" s="363" t="s">
        <v>1030</v>
      </c>
      <c r="E10" s="184" t="s">
        <v>1031</v>
      </c>
      <c r="F10" s="184" t="s">
        <v>1032</v>
      </c>
      <c r="G10" s="184" t="s">
        <v>1033</v>
      </c>
      <c r="H10" s="218" t="s">
        <v>110</v>
      </c>
      <c r="I10" s="24"/>
    </row>
    <row r="11" spans="2:9" s="9" customFormat="1" ht="16.5" customHeight="1">
      <c r="B11" s="259">
        <v>1</v>
      </c>
      <c r="C11" s="292" t="s">
        <v>580</v>
      </c>
      <c r="D11" s="774"/>
      <c r="E11" s="1191"/>
      <c r="F11" s="1191"/>
      <c r="G11" s="1191">
        <v>8445</v>
      </c>
      <c r="H11" s="1192"/>
      <c r="I11" s="24"/>
    </row>
    <row r="12" spans="2:9" s="9" customFormat="1" ht="16.5" customHeight="1">
      <c r="B12" s="89">
        <v>2</v>
      </c>
      <c r="C12" s="143" t="s">
        <v>581</v>
      </c>
      <c r="D12" s="472"/>
      <c r="E12" s="1193"/>
      <c r="F12" s="1193"/>
      <c r="G12" s="1193">
        <v>6701</v>
      </c>
      <c r="H12" s="1194"/>
      <c r="I12" s="24"/>
    </row>
    <row r="13" spans="2:9" s="9" customFormat="1" ht="16.5" customHeight="1">
      <c r="B13" s="89">
        <v>3</v>
      </c>
      <c r="C13" s="143" t="s">
        <v>582</v>
      </c>
      <c r="D13" s="486"/>
      <c r="E13" s="1195"/>
      <c r="F13" s="1195"/>
      <c r="G13" s="1195">
        <v>7563</v>
      </c>
      <c r="H13" s="1196"/>
      <c r="I13" s="24"/>
    </row>
    <row r="14" spans="2:9" s="9" customFormat="1" ht="16.5" customHeight="1">
      <c r="B14" s="89">
        <v>4</v>
      </c>
      <c r="C14" s="143" t="s">
        <v>583</v>
      </c>
      <c r="D14" s="486"/>
      <c r="E14" s="1195"/>
      <c r="F14" s="1195"/>
      <c r="G14" s="1195">
        <v>6709</v>
      </c>
      <c r="H14" s="1196"/>
      <c r="I14" s="24"/>
    </row>
    <row r="15" spans="2:9" s="9" customFormat="1" ht="16.5" customHeight="1">
      <c r="B15" s="89">
        <v>5</v>
      </c>
      <c r="C15" s="143" t="s">
        <v>584</v>
      </c>
      <c r="D15" s="486"/>
      <c r="E15" s="1197"/>
      <c r="F15" s="1197"/>
      <c r="G15" s="1197">
        <v>9073</v>
      </c>
      <c r="H15" s="1198"/>
      <c r="I15" s="24"/>
    </row>
    <row r="16" spans="2:9" s="9" customFormat="1" ht="16.5" customHeight="1">
      <c r="B16" s="89">
        <v>6</v>
      </c>
      <c r="C16" s="143" t="s">
        <v>585</v>
      </c>
      <c r="D16" s="472"/>
      <c r="E16" s="1193"/>
      <c r="F16" s="1193"/>
      <c r="G16" s="1193">
        <v>11540</v>
      </c>
      <c r="H16" s="1194"/>
      <c r="I16" s="24"/>
    </row>
    <row r="17" spans="2:9" s="9" customFormat="1" ht="16.5" customHeight="1">
      <c r="B17" s="89">
        <v>7</v>
      </c>
      <c r="C17" s="143" t="s">
        <v>586</v>
      </c>
      <c r="D17" s="472"/>
      <c r="E17" s="1193"/>
      <c r="F17" s="1193"/>
      <c r="G17" s="1193">
        <v>14293</v>
      </c>
      <c r="H17" s="1194"/>
      <c r="I17" s="24"/>
    </row>
    <row r="18" spans="2:9" s="9" customFormat="1" ht="16.5" customHeight="1">
      <c r="B18" s="89">
        <v>8</v>
      </c>
      <c r="C18" s="143" t="s">
        <v>590</v>
      </c>
      <c r="D18" s="486"/>
      <c r="E18" s="486"/>
      <c r="F18" s="486"/>
      <c r="G18" s="1195">
        <v>14577</v>
      </c>
      <c r="H18" s="487"/>
      <c r="I18" s="29"/>
    </row>
    <row r="19" spans="2:9" s="9" customFormat="1" ht="16.5" customHeight="1">
      <c r="B19" s="89">
        <v>9</v>
      </c>
      <c r="C19" s="143" t="s">
        <v>591</v>
      </c>
      <c r="D19" s="486"/>
      <c r="E19" s="1195"/>
      <c r="F19" s="1195"/>
      <c r="G19" s="1195">
        <v>10234</v>
      </c>
      <c r="H19" s="1196"/>
      <c r="I19" s="24"/>
    </row>
    <row r="20" spans="2:9" s="9" customFormat="1" ht="16.5" customHeight="1">
      <c r="B20" s="89">
        <v>10</v>
      </c>
      <c r="C20" s="143" t="s">
        <v>592</v>
      </c>
      <c r="D20" s="486"/>
      <c r="E20" s="1195"/>
      <c r="F20" s="1195"/>
      <c r="G20" s="1195">
        <v>9579</v>
      </c>
      <c r="H20" s="1196"/>
      <c r="I20" s="24"/>
    </row>
    <row r="21" spans="2:9" s="9" customFormat="1" ht="16.5" customHeight="1">
      <c r="B21" s="89">
        <v>11</v>
      </c>
      <c r="C21" s="143" t="s">
        <v>593</v>
      </c>
      <c r="D21" s="486"/>
      <c r="E21" s="1195"/>
      <c r="F21" s="1195"/>
      <c r="G21" s="1195">
        <v>6056</v>
      </c>
      <c r="H21" s="1196"/>
      <c r="I21" s="24"/>
    </row>
    <row r="22" spans="2:9" s="9" customFormat="1" ht="16.5" customHeight="1">
      <c r="B22" s="89">
        <v>12</v>
      </c>
      <c r="C22" s="143" t="s">
        <v>594</v>
      </c>
      <c r="D22" s="486"/>
      <c r="E22" s="1195"/>
      <c r="F22" s="1195"/>
      <c r="G22" s="1195">
        <v>7363</v>
      </c>
      <c r="H22" s="1196"/>
      <c r="I22" s="24"/>
    </row>
    <row r="23" spans="2:9" s="9" customFormat="1" ht="16.5" customHeight="1" thickBot="1">
      <c r="B23" s="89">
        <v>13</v>
      </c>
      <c r="C23" s="327" t="s">
        <v>113</v>
      </c>
      <c r="D23" s="863">
        <f>SUM(D11:D22)</f>
        <v>0</v>
      </c>
      <c r="E23" s="863">
        <f>SUM(E11:E22)</f>
        <v>0</v>
      </c>
      <c r="F23" s="863">
        <f>SUM(F11:F22)</f>
        <v>0</v>
      </c>
      <c r="G23" s="863">
        <f>SUM(G11:G22)</f>
        <v>112133</v>
      </c>
      <c r="H23" s="863">
        <f>SUM(H11:H22)</f>
        <v>0</v>
      </c>
      <c r="I23" s="24"/>
    </row>
    <row r="24" spans="2:9" s="9" customFormat="1" ht="16.5" customHeight="1">
      <c r="B24" s="89">
        <v>14</v>
      </c>
      <c r="C24" s="384"/>
      <c r="D24" s="379"/>
      <c r="E24" s="378"/>
      <c r="F24" s="378"/>
      <c r="G24" s="378"/>
      <c r="H24" s="381" t="s">
        <v>597</v>
      </c>
      <c r="I24" s="24"/>
    </row>
    <row r="25" spans="2:9" s="9" customFormat="1" ht="16.5" customHeight="1">
      <c r="B25" s="89">
        <v>15</v>
      </c>
      <c r="C25" s="352" t="s">
        <v>598</v>
      </c>
      <c r="D25" s="354"/>
      <c r="E25" s="114"/>
      <c r="F25" s="114"/>
      <c r="G25" s="114"/>
      <c r="H25" s="1203">
        <f>SUM(D23:H23)</f>
        <v>112133</v>
      </c>
      <c r="I25" s="24"/>
    </row>
    <row r="26" spans="2:9" s="9" customFormat="1" ht="16.5" customHeight="1">
      <c r="B26" s="89">
        <v>16</v>
      </c>
      <c r="C26" s="81"/>
      <c r="D26" s="25"/>
      <c r="E26" s="75"/>
      <c r="F26" s="75"/>
      <c r="G26" s="75"/>
      <c r="H26" s="216"/>
      <c r="I26" s="24"/>
    </row>
    <row r="27" spans="2:9" s="9" customFormat="1" ht="16.5" customHeight="1">
      <c r="B27" s="89">
        <v>17</v>
      </c>
      <c r="C27" s="352" t="s">
        <v>589</v>
      </c>
      <c r="D27" s="354"/>
      <c r="E27" s="1355"/>
      <c r="F27" s="114"/>
      <c r="G27" s="114"/>
      <c r="H27" s="1412">
        <f>+'W-3'!G32</f>
        <v>64114</v>
      </c>
      <c r="I27" s="24"/>
    </row>
    <row r="28" spans="2:9" s="9" customFormat="1" ht="16.5" customHeight="1" thickBot="1">
      <c r="B28" s="89">
        <v>18</v>
      </c>
      <c r="C28" s="81"/>
      <c r="D28" s="25"/>
      <c r="E28" s="75"/>
      <c r="F28" s="75"/>
      <c r="G28" s="75"/>
      <c r="H28" s="216"/>
      <c r="I28" s="24"/>
    </row>
    <row r="29" spans="2:9" s="9" customFormat="1" ht="16.5" customHeight="1" thickBot="1">
      <c r="B29" s="89">
        <v>19</v>
      </c>
      <c r="C29" s="1897" t="s">
        <v>811</v>
      </c>
      <c r="D29" s="2566"/>
      <c r="E29" s="2566"/>
      <c r="F29" s="1200">
        <f>IFERROR(+H29/H25,"")</f>
        <v>0.4282325452810502</v>
      </c>
      <c r="G29" s="114"/>
      <c r="H29" s="1412">
        <f>+H25-H27</f>
        <v>48019</v>
      </c>
      <c r="I29" s="24"/>
    </row>
    <row r="30" spans="2:9" s="9" customFormat="1" ht="16.5" customHeight="1">
      <c r="B30" s="89">
        <v>20</v>
      </c>
      <c r="C30" s="81"/>
      <c r="D30" s="25"/>
      <c r="E30" s="182"/>
      <c r="F30" s="182"/>
      <c r="G30" s="182"/>
      <c r="H30" s="242"/>
      <c r="I30" s="24"/>
    </row>
    <row r="31" spans="2:9" s="9" customFormat="1" ht="16.5" customHeight="1">
      <c r="B31" s="89">
        <v>21</v>
      </c>
      <c r="C31" s="1833" t="s">
        <v>599</v>
      </c>
      <c r="D31" s="2568"/>
      <c r="E31" s="2568"/>
      <c r="F31" s="78"/>
      <c r="G31" s="337"/>
      <c r="H31" s="217"/>
      <c r="I31" s="24"/>
    </row>
    <row r="32" spans="2:9" s="9" customFormat="1" ht="16.5" customHeight="1" thickBot="1">
      <c r="B32" s="89">
        <v>22</v>
      </c>
      <c r="C32" s="2564" t="s">
        <v>600</v>
      </c>
      <c r="D32" s="1849"/>
      <c r="E32" s="95"/>
      <c r="F32" s="155"/>
      <c r="G32" s="112"/>
      <c r="H32" s="1241"/>
      <c r="I32" s="24"/>
    </row>
    <row r="33" spans="2:9" s="9" customFormat="1" ht="16.5" customHeight="1" thickBot="1">
      <c r="B33" s="89">
        <v>23</v>
      </c>
      <c r="C33" s="2478" t="s">
        <v>813</v>
      </c>
      <c r="D33" s="1849"/>
      <c r="E33" s="2567"/>
      <c r="F33" s="1199">
        <v>74</v>
      </c>
      <c r="G33" s="95"/>
      <c r="H33" s="1194">
        <v>1600</v>
      </c>
      <c r="I33" s="24"/>
    </row>
    <row r="34" spans="2:9" s="9" customFormat="1" ht="16.5" customHeight="1" thickBot="1">
      <c r="B34" s="89">
        <v>24</v>
      </c>
      <c r="C34" s="2564" t="s">
        <v>812</v>
      </c>
      <c r="D34" s="1849"/>
      <c r="E34" s="2567"/>
      <c r="F34" s="1199">
        <v>4</v>
      </c>
      <c r="G34" s="95"/>
      <c r="H34" s="1194">
        <v>17671</v>
      </c>
      <c r="I34" s="24"/>
    </row>
    <row r="35" spans="2:9" s="9" customFormat="1" ht="16.5" customHeight="1" thickBot="1">
      <c r="B35" s="89">
        <v>25</v>
      </c>
      <c r="C35" s="2478" t="s">
        <v>814</v>
      </c>
      <c r="D35" s="1849"/>
      <c r="E35" s="2567"/>
      <c r="F35" s="1199">
        <v>192</v>
      </c>
      <c r="G35" s="95"/>
      <c r="H35" s="1194">
        <v>38</v>
      </c>
      <c r="I35" s="24"/>
    </row>
    <row r="36" spans="2:9" s="9" customFormat="1" ht="16.5" customHeight="1">
      <c r="B36" s="89">
        <v>26</v>
      </c>
      <c r="C36" s="2564" t="s">
        <v>601</v>
      </c>
      <c r="D36" s="1849"/>
      <c r="E36" s="1849"/>
      <c r="F36" s="112"/>
      <c r="G36" s="121"/>
      <c r="H36" s="765"/>
      <c r="I36" s="24"/>
    </row>
    <row r="37" spans="2:9" s="9" customFormat="1" ht="16.5" customHeight="1">
      <c r="B37" s="89">
        <v>27</v>
      </c>
      <c r="C37" s="1704"/>
      <c r="D37" s="1747"/>
      <c r="E37" s="1747"/>
      <c r="F37" s="1747"/>
      <c r="G37" s="1758"/>
      <c r="H37" s="532"/>
      <c r="I37" s="24"/>
    </row>
    <row r="38" spans="2:9" s="9" customFormat="1" ht="16.5" customHeight="1">
      <c r="B38" s="89">
        <v>28</v>
      </c>
      <c r="C38" s="2360"/>
      <c r="D38" s="1747"/>
      <c r="E38" s="1747"/>
      <c r="F38" s="1747"/>
      <c r="G38" s="1758"/>
      <c r="H38" s="765"/>
      <c r="I38" s="24"/>
    </row>
    <row r="39" spans="2:9" s="9" customFormat="1" ht="16.5" customHeight="1" thickBot="1">
      <c r="B39" s="89">
        <v>29</v>
      </c>
      <c r="C39" s="2569" t="s">
        <v>1266</v>
      </c>
      <c r="D39" s="2570"/>
      <c r="E39" s="2570"/>
      <c r="F39" s="2570"/>
      <c r="G39" s="2571"/>
      <c r="H39" s="1194">
        <v>4752</v>
      </c>
      <c r="I39" s="24"/>
    </row>
    <row r="40" spans="2:9" s="9" customFormat="1" ht="16.5" customHeight="1" thickBot="1">
      <c r="B40" s="89">
        <v>30</v>
      </c>
      <c r="C40" s="2478" t="s">
        <v>815</v>
      </c>
      <c r="D40" s="1849"/>
      <c r="E40" s="1849"/>
      <c r="F40" s="1199">
        <v>1</v>
      </c>
      <c r="G40" s="95"/>
      <c r="H40" s="1194">
        <v>3</v>
      </c>
      <c r="I40" s="24"/>
    </row>
    <row r="41" spans="2:9" s="9" customFormat="1" ht="16.5" customHeight="1" thickBot="1">
      <c r="B41" s="89">
        <v>31</v>
      </c>
      <c r="C41" s="2478" t="s">
        <v>816</v>
      </c>
      <c r="D41" s="1849"/>
      <c r="E41" s="1849"/>
      <c r="F41" s="1199">
        <v>4</v>
      </c>
      <c r="G41" s="95"/>
      <c r="H41" s="1194">
        <v>2456</v>
      </c>
      <c r="I41" s="24"/>
    </row>
    <row r="42" spans="2:9" s="9" customFormat="1" ht="16.5" customHeight="1" thickBot="1">
      <c r="B42" s="89">
        <v>32</v>
      </c>
      <c r="C42" s="2478" t="s">
        <v>817</v>
      </c>
      <c r="D42" s="1849"/>
      <c r="E42" s="1849"/>
      <c r="F42" s="1199">
        <v>10</v>
      </c>
      <c r="G42" s="95"/>
      <c r="H42" s="1194">
        <v>2132</v>
      </c>
      <c r="I42" s="24"/>
    </row>
    <row r="43" spans="2:9" s="9" customFormat="1" ht="16.5" customHeight="1">
      <c r="B43" s="89">
        <v>33</v>
      </c>
      <c r="C43" s="2478" t="s">
        <v>602</v>
      </c>
      <c r="D43" s="1849"/>
      <c r="E43" s="1849"/>
      <c r="F43" s="112"/>
      <c r="G43" s="1514" t="s">
        <v>1267</v>
      </c>
      <c r="H43" s="1194">
        <v>32</v>
      </c>
      <c r="I43" s="24"/>
    </row>
    <row r="44" spans="2:9" s="9" customFormat="1" ht="16.5" customHeight="1">
      <c r="B44" s="89">
        <v>34</v>
      </c>
      <c r="C44" s="2561" t="s">
        <v>1268</v>
      </c>
      <c r="D44" s="2562"/>
      <c r="E44" s="2562"/>
      <c r="F44" s="2562"/>
      <c r="G44" s="2563"/>
      <c r="H44" s="765">
        <v>14</v>
      </c>
      <c r="I44" s="24"/>
    </row>
    <row r="45" spans="2:9" s="9" customFormat="1" ht="16.5" customHeight="1">
      <c r="B45" s="89">
        <v>35</v>
      </c>
      <c r="C45" s="2564"/>
      <c r="D45" s="1849"/>
      <c r="E45" s="1849"/>
      <c r="F45" s="1849"/>
      <c r="G45" s="2556"/>
      <c r="H45" s="532"/>
      <c r="I45" s="24"/>
    </row>
    <row r="46" spans="2:9" s="9" customFormat="1" ht="16.5" customHeight="1">
      <c r="B46" s="89">
        <v>36</v>
      </c>
      <c r="C46" s="2478" t="s">
        <v>823</v>
      </c>
      <c r="D46" s="1849"/>
      <c r="E46" s="1849"/>
      <c r="F46" s="1849"/>
      <c r="G46" s="2556"/>
      <c r="H46" s="1194">
        <f>SUM(H32:H45)</f>
        <v>28698</v>
      </c>
      <c r="I46" s="88"/>
    </row>
    <row r="47" spans="2:9" s="9" customFormat="1" ht="16.5" customHeight="1">
      <c r="B47" s="89">
        <v>37</v>
      </c>
      <c r="C47" s="9" t="s">
        <v>1174</v>
      </c>
      <c r="H47" s="1194">
        <f>H29-H46</f>
        <v>19321</v>
      </c>
    </row>
    <row r="48" spans="2:9" s="9" customFormat="1" ht="16.5" customHeight="1">
      <c r="B48" s="1414">
        <v>38</v>
      </c>
      <c r="C48" s="2478" t="s">
        <v>1175</v>
      </c>
      <c r="D48" s="1849"/>
      <c r="E48" s="1849"/>
      <c r="F48" s="2565"/>
      <c r="G48" s="2556"/>
      <c r="H48" s="1422">
        <f>IFERROR(+H47/H25,"")</f>
        <v>0.1723043171947598</v>
      </c>
    </row>
    <row r="49" spans="2:8" s="9" customFormat="1" ht="16.5" customHeight="1">
      <c r="B49" s="89">
        <v>39</v>
      </c>
      <c r="C49" s="1423"/>
      <c r="D49" s="1417"/>
      <c r="E49" s="1417"/>
      <c r="F49" s="1419"/>
      <c r="G49" s="1418"/>
      <c r="H49" s="1421"/>
    </row>
    <row r="50" spans="2:8" s="9" customFormat="1" ht="16.5" customHeight="1">
      <c r="B50" s="89">
        <v>40</v>
      </c>
      <c r="C50" s="49"/>
      <c r="D50" s="29"/>
      <c r="E50" s="75"/>
      <c r="F50" s="75"/>
      <c r="G50" s="75"/>
      <c r="H50" s="626"/>
    </row>
    <row r="51" spans="2:8" s="9" customFormat="1" ht="16.5" customHeight="1" thickBot="1">
      <c r="B51" s="89">
        <v>41</v>
      </c>
      <c r="C51" s="1202" t="s">
        <v>603</v>
      </c>
      <c r="D51" s="75" t="s">
        <v>821</v>
      </c>
      <c r="E51" s="1415" t="s">
        <v>822</v>
      </c>
      <c r="F51" s="75"/>
      <c r="G51" s="75"/>
      <c r="H51" s="626"/>
    </row>
    <row r="52" spans="2:8" s="9" customFormat="1" ht="16.5" customHeight="1" thickBot="1">
      <c r="B52" s="89">
        <v>42</v>
      </c>
      <c r="C52" s="49" t="s">
        <v>818</v>
      </c>
      <c r="D52" s="1420">
        <v>307</v>
      </c>
      <c r="E52" s="1515"/>
      <c r="F52" s="75"/>
      <c r="G52" s="75"/>
      <c r="H52" s="626"/>
    </row>
    <row r="53" spans="2:8" s="9" customFormat="1" ht="16.5" customHeight="1" thickBot="1">
      <c r="B53" s="89">
        <v>43</v>
      </c>
      <c r="C53" s="49" t="s">
        <v>819</v>
      </c>
      <c r="D53" s="1201">
        <v>592</v>
      </c>
      <c r="E53" s="1516">
        <v>42951</v>
      </c>
      <c r="F53" s="75"/>
      <c r="G53" s="75"/>
      <c r="H53" s="626"/>
    </row>
    <row r="54" spans="2:8" s="9" customFormat="1" ht="16.5" customHeight="1" thickBot="1">
      <c r="B54" s="135">
        <v>44</v>
      </c>
      <c r="C54" s="146" t="s">
        <v>820</v>
      </c>
      <c r="D54" s="1201">
        <v>550</v>
      </c>
      <c r="E54" s="1517">
        <v>42962</v>
      </c>
      <c r="F54" s="147"/>
      <c r="G54" s="147"/>
      <c r="H54" s="672"/>
    </row>
    <row r="55" spans="2:8" s="9" customFormat="1" ht="16.5" customHeight="1">
      <c r="B55" s="1147" t="s">
        <v>604</v>
      </c>
      <c r="C55" s="1624" t="s">
        <v>971</v>
      </c>
      <c r="D55" s="1624"/>
      <c r="E55" s="1624"/>
      <c r="F55" s="1624"/>
      <c r="G55" s="1624"/>
      <c r="H55" s="1637"/>
    </row>
    <row r="56" spans="2:8" s="9" customFormat="1" ht="16.5" customHeight="1">
      <c r="B56" s="2557"/>
      <c r="C56" s="1747"/>
      <c r="D56" s="1747"/>
      <c r="E56" s="1747"/>
      <c r="F56" s="1747"/>
      <c r="G56" s="1747"/>
      <c r="H56" s="1748"/>
    </row>
    <row r="57" spans="2:8" s="9" customFormat="1" ht="16.5" customHeight="1">
      <c r="B57" s="2558" t="s">
        <v>1269</v>
      </c>
      <c r="C57" s="2559"/>
      <c r="D57" s="2559"/>
      <c r="E57" s="2559"/>
      <c r="F57" s="2559"/>
      <c r="G57" s="2559"/>
      <c r="H57" s="2560"/>
    </row>
    <row r="58" spans="2:8" s="9" customFormat="1" ht="16.5" customHeight="1">
      <c r="B58" s="2557"/>
      <c r="C58" s="1747"/>
      <c r="D58" s="1747"/>
      <c r="E58" s="1747"/>
      <c r="F58" s="1747"/>
      <c r="G58" s="1747"/>
      <c r="H58" s="1748"/>
    </row>
    <row r="59" spans="2:8" s="9" customFormat="1" ht="16.5" customHeight="1">
      <c r="B59" s="2557"/>
      <c r="C59" s="1747"/>
      <c r="D59" s="1747"/>
      <c r="E59" s="1747"/>
      <c r="F59" s="1747"/>
      <c r="G59" s="1747"/>
      <c r="H59" s="1748"/>
    </row>
    <row r="60" spans="2:8" s="9" customFormat="1" ht="16.5" customHeight="1">
      <c r="B60" s="2557"/>
      <c r="C60" s="1747"/>
      <c r="D60" s="1747"/>
      <c r="E60" s="1747"/>
      <c r="F60" s="1747"/>
      <c r="G60" s="1747"/>
      <c r="H60" s="1748"/>
    </row>
    <row r="61" spans="2:8" s="9" customFormat="1" ht="16.5" customHeight="1">
      <c r="B61" s="2557"/>
      <c r="C61" s="1747"/>
      <c r="D61" s="1747"/>
      <c r="E61" s="1747"/>
      <c r="F61" s="1747"/>
      <c r="G61" s="1747"/>
      <c r="H61" s="1748"/>
    </row>
    <row r="62" spans="2:8" s="9" customFormat="1" ht="16.5" customHeight="1">
      <c r="B62" s="2557"/>
      <c r="C62" s="1747"/>
      <c r="D62" s="1747"/>
      <c r="E62" s="1747"/>
      <c r="F62" s="1747"/>
      <c r="G62" s="1747"/>
      <c r="H62" s="1748"/>
    </row>
    <row r="63" spans="2:8" s="9" customFormat="1" ht="16.5" customHeight="1">
      <c r="B63" s="1751"/>
      <c r="C63" s="1747"/>
      <c r="D63" s="1747"/>
      <c r="E63" s="1747"/>
      <c r="F63" s="1747"/>
      <c r="G63" s="1747"/>
      <c r="H63" s="1748"/>
    </row>
    <row r="64" spans="2:8" s="9" customFormat="1" ht="16.5" customHeight="1">
      <c r="B64" s="1751"/>
      <c r="C64" s="1747"/>
      <c r="D64" s="1747"/>
      <c r="E64" s="1747"/>
      <c r="F64" s="1747"/>
      <c r="G64" s="1747"/>
      <c r="H64" s="1748"/>
    </row>
    <row r="65" spans="2:8" ht="16.5" customHeight="1" thickBot="1">
      <c r="B65" s="1752"/>
      <c r="C65" s="1753"/>
      <c r="D65" s="1753"/>
      <c r="E65" s="1753"/>
      <c r="F65" s="1753"/>
      <c r="G65" s="1753"/>
      <c r="H65" s="1963"/>
    </row>
    <row r="66" spans="2:8" ht="16.5" customHeight="1" thickTop="1"/>
  </sheetData>
  <mergeCells count="39">
    <mergeCell ref="C1:E1"/>
    <mergeCell ref="C32:D32"/>
    <mergeCell ref="B7:B10"/>
    <mergeCell ref="C7:C9"/>
    <mergeCell ref="D7:H7"/>
    <mergeCell ref="E8:F8"/>
    <mergeCell ref="G8:H8"/>
    <mergeCell ref="B2:H2"/>
    <mergeCell ref="B6:H6"/>
    <mergeCell ref="B3:H3"/>
    <mergeCell ref="C41:E41"/>
    <mergeCell ref="C29:E29"/>
    <mergeCell ref="C33:E33"/>
    <mergeCell ref="B4:H5"/>
    <mergeCell ref="C34:E34"/>
    <mergeCell ref="C35:E35"/>
    <mergeCell ref="C31:E31"/>
    <mergeCell ref="C36:E36"/>
    <mergeCell ref="C37:G37"/>
    <mergeCell ref="C38:G38"/>
    <mergeCell ref="C39:G39"/>
    <mergeCell ref="C40:E40"/>
    <mergeCell ref="C42:E42"/>
    <mergeCell ref="C43:E43"/>
    <mergeCell ref="B57:H57"/>
    <mergeCell ref="C55:H55"/>
    <mergeCell ref="C44:G44"/>
    <mergeCell ref="C45:G45"/>
    <mergeCell ref="C48:G48"/>
    <mergeCell ref="B63:H63"/>
    <mergeCell ref="B64:H64"/>
    <mergeCell ref="B65:H65"/>
    <mergeCell ref="C46:G46"/>
    <mergeCell ref="B59:H59"/>
    <mergeCell ref="B60:H60"/>
    <mergeCell ref="B61:H61"/>
    <mergeCell ref="B62:H62"/>
    <mergeCell ref="B56:H56"/>
    <mergeCell ref="B58:H58"/>
  </mergeCells>
  <phoneticPr fontId="0" type="noConversion"/>
  <printOptions horizontalCentered="1" verticalCentered="1"/>
  <pageMargins left="0.25" right="0.25" top="0.25" bottom="0.3" header="0" footer="0.25"/>
  <pageSetup scale="68" orientation="portrait" r:id="rId1"/>
  <headerFooter alignWithMargins="0">
    <oddFooter>&amp;C&amp;"Times New Roman,Regular"W-12</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B1:H101"/>
  <sheetViews>
    <sheetView showGridLines="0" showOutlineSymbols="0" zoomScale="87" zoomScaleNormal="87" workbookViewId="0">
      <selection activeCell="C18" sqref="C18:F19"/>
    </sheetView>
  </sheetViews>
  <sheetFormatPr defaultColWidth="9.6640625" defaultRowHeight="12.75"/>
  <cols>
    <col min="1" max="1" width="4.21875" style="2" customWidth="1"/>
    <col min="2" max="2" width="10.44140625" style="2" customWidth="1"/>
    <col min="3" max="3" width="11.88671875" style="2" customWidth="1"/>
    <col min="4" max="4" width="25.5546875" style="2" customWidth="1"/>
    <col min="5" max="5" width="14.77734375" style="2" customWidth="1"/>
    <col min="6" max="6" width="29" style="2" customWidth="1"/>
    <col min="7" max="7" width="2.5546875" style="2" customWidth="1"/>
    <col min="8" max="16384" width="9.6640625" style="2"/>
  </cols>
  <sheetData>
    <row r="1" spans="2:8" ht="13.5" thickBot="1">
      <c r="B1" s="9" t="s">
        <v>958</v>
      </c>
      <c r="C1" s="1703" t="str">
        <f>+'E-2'!C1:D1</f>
        <v>Southwest Harbor Water &amp; Sewer District</v>
      </c>
      <c r="D1" s="1703"/>
      <c r="E1" s="9" t="s">
        <v>959</v>
      </c>
      <c r="F1" s="546">
        <f>+'E-2'!F1</f>
        <v>43100</v>
      </c>
      <c r="G1" s="504"/>
      <c r="H1" s="546"/>
    </row>
    <row r="2" spans="2:8" ht="12.95" customHeight="1" thickTop="1">
      <c r="B2" s="6"/>
      <c r="C2" s="7"/>
      <c r="D2" s="7"/>
      <c r="E2" s="7"/>
      <c r="F2" s="7"/>
      <c r="G2" s="3"/>
    </row>
    <row r="3" spans="2:8" ht="12.95" customHeight="1">
      <c r="B3" s="8"/>
      <c r="C3" s="9"/>
      <c r="D3" s="9"/>
      <c r="E3" s="9"/>
      <c r="F3" s="10"/>
      <c r="G3" s="3"/>
    </row>
    <row r="4" spans="2:8" ht="12.95" customHeight="1">
      <c r="B4" s="8"/>
      <c r="C4" s="9"/>
      <c r="D4" s="9"/>
      <c r="E4" s="9"/>
      <c r="F4" s="10"/>
      <c r="G4" s="3"/>
    </row>
    <row r="5" spans="2:8" ht="12.95" customHeight="1">
      <c r="B5" s="8"/>
      <c r="C5" s="9"/>
      <c r="D5" s="9"/>
      <c r="E5" s="9"/>
      <c r="F5" s="10"/>
      <c r="G5" s="3"/>
    </row>
    <row r="6" spans="2:8" ht="12.95" customHeight="1">
      <c r="B6" s="8"/>
      <c r="C6" s="9"/>
      <c r="D6" s="9"/>
      <c r="E6" s="9"/>
      <c r="F6" s="10"/>
      <c r="G6" s="3"/>
    </row>
    <row r="7" spans="2:8" ht="12.95" customHeight="1">
      <c r="B7" s="8"/>
      <c r="C7" s="9"/>
      <c r="D7" s="9"/>
      <c r="E7" s="9"/>
      <c r="F7" s="10"/>
      <c r="G7" s="3"/>
    </row>
    <row r="8" spans="2:8" ht="12.95" customHeight="1">
      <c r="B8" s="8"/>
      <c r="C8" s="9"/>
      <c r="D8" s="9"/>
      <c r="E8" s="9"/>
      <c r="F8" s="10"/>
      <c r="G8" s="3"/>
    </row>
    <row r="9" spans="2:8">
      <c r="B9" s="1596" t="s">
        <v>1181</v>
      </c>
      <c r="C9" s="1541"/>
      <c r="D9" s="1541"/>
      <c r="E9" s="1541"/>
      <c r="F9" s="1542"/>
      <c r="G9" s="3"/>
    </row>
    <row r="10" spans="2:8" ht="21" customHeight="1">
      <c r="B10" s="1844"/>
      <c r="C10" s="1541"/>
      <c r="D10" s="1541"/>
      <c r="E10" s="1541"/>
      <c r="F10" s="1542"/>
      <c r="G10" s="3"/>
    </row>
    <row r="11" spans="2:8">
      <c r="B11" s="1596" t="s">
        <v>1019</v>
      </c>
      <c r="C11" s="1541"/>
      <c r="D11" s="1541"/>
      <c r="E11" s="1541"/>
      <c r="F11" s="1542"/>
      <c r="G11" s="3"/>
    </row>
    <row r="12" spans="2:8" ht="22.5" customHeight="1">
      <c r="B12" s="1844"/>
      <c r="C12" s="1541"/>
      <c r="D12" s="1541"/>
      <c r="E12" s="1541"/>
      <c r="F12" s="1542"/>
      <c r="G12" s="3"/>
    </row>
    <row r="13" spans="2:8" ht="12.95" customHeight="1">
      <c r="B13" s="8"/>
      <c r="C13" s="29"/>
      <c r="D13" s="29"/>
      <c r="E13" s="29"/>
      <c r="F13" s="178"/>
      <c r="G13" s="28"/>
    </row>
    <row r="14" spans="2:8" ht="12.95" customHeight="1">
      <c r="B14" s="8"/>
      <c r="C14" s="29"/>
      <c r="D14" s="29"/>
      <c r="E14" s="29"/>
      <c r="F14" s="178"/>
      <c r="G14" s="28"/>
    </row>
    <row r="15" spans="2:8" ht="12.95" customHeight="1">
      <c r="B15" s="8"/>
      <c r="C15" s="1845"/>
      <c r="D15" s="1845"/>
      <c r="E15" s="1845"/>
      <c r="F15" s="1846"/>
      <c r="G15" s="28"/>
    </row>
    <row r="16" spans="2:8">
      <c r="B16" s="8"/>
      <c r="C16" s="1845"/>
      <c r="D16" s="1845"/>
      <c r="E16" s="1845"/>
      <c r="F16" s="1846"/>
      <c r="G16" s="28"/>
    </row>
    <row r="17" spans="2:7" ht="12.95" customHeight="1">
      <c r="B17" s="8"/>
      <c r="C17" s="24"/>
      <c r="D17" s="24"/>
      <c r="E17" s="24"/>
      <c r="F17" s="178"/>
      <c r="G17" s="28"/>
    </row>
    <row r="18" spans="2:7" ht="12.95" customHeight="1">
      <c r="B18" s="8"/>
      <c r="C18" s="1845"/>
      <c r="D18" s="1845"/>
      <c r="E18" s="1845"/>
      <c r="F18" s="1846"/>
      <c r="G18" s="28"/>
    </row>
    <row r="19" spans="2:7" ht="12.95" customHeight="1">
      <c r="B19" s="8"/>
      <c r="C19" s="1845"/>
      <c r="D19" s="1845"/>
      <c r="E19" s="1845"/>
      <c r="F19" s="1846"/>
      <c r="G19" s="28"/>
    </row>
    <row r="20" spans="2:7" ht="12.95" customHeight="1">
      <c r="B20" s="8"/>
      <c r="C20" s="24"/>
      <c r="D20" s="24"/>
      <c r="E20" s="24"/>
      <c r="F20" s="178"/>
      <c r="G20" s="28"/>
    </row>
    <row r="21" spans="2:7" ht="12.95" customHeight="1">
      <c r="B21" s="8"/>
      <c r="C21" s="9"/>
      <c r="D21" s="9"/>
      <c r="E21" s="9"/>
      <c r="F21" s="10"/>
      <c r="G21" s="3"/>
    </row>
    <row r="22" spans="2:7" ht="12.95" customHeight="1">
      <c r="B22" s="8"/>
      <c r="C22" s="9"/>
      <c r="D22" s="9"/>
      <c r="E22" s="9"/>
      <c r="F22" s="10"/>
      <c r="G22" s="3"/>
    </row>
    <row r="23" spans="2:7" ht="12.95" customHeight="1">
      <c r="B23" s="8"/>
      <c r="C23" s="9"/>
      <c r="D23" s="9"/>
      <c r="E23" s="9"/>
      <c r="F23" s="10"/>
      <c r="G23" s="3"/>
    </row>
    <row r="24" spans="2:7" ht="22.5">
      <c r="B24" s="20"/>
      <c r="C24" s="12"/>
      <c r="D24" s="21"/>
      <c r="E24" s="21"/>
      <c r="F24" s="21"/>
      <c r="G24" s="3"/>
    </row>
    <row r="25" spans="2:7" ht="6" customHeight="1">
      <c r="B25" s="13"/>
      <c r="C25" s="14"/>
      <c r="D25" s="9"/>
      <c r="E25" s="9"/>
      <c r="F25" s="10"/>
      <c r="G25" s="3"/>
    </row>
    <row r="26" spans="2:7" ht="36.75">
      <c r="B26" s="11"/>
      <c r="C26" s="12"/>
      <c r="D26" s="21"/>
      <c r="E26" s="21"/>
      <c r="F26" s="21"/>
      <c r="G26" s="3"/>
    </row>
    <row r="27" spans="2:7" ht="12.95" customHeight="1">
      <c r="B27" s="13"/>
      <c r="C27" s="14"/>
      <c r="D27" s="9"/>
      <c r="E27" s="9"/>
      <c r="F27" s="10"/>
      <c r="G27" s="3"/>
    </row>
    <row r="28" spans="2:7" ht="12.95" customHeight="1">
      <c r="B28" s="13"/>
      <c r="C28" s="14"/>
      <c r="D28" s="9"/>
      <c r="E28" s="9"/>
      <c r="F28" s="10"/>
      <c r="G28" s="3"/>
    </row>
    <row r="29" spans="2:7" ht="22.5">
      <c r="B29" s="20"/>
      <c r="C29" s="12"/>
      <c r="D29" s="21"/>
      <c r="E29" s="21"/>
      <c r="F29" s="21"/>
      <c r="G29" s="3"/>
    </row>
    <row r="30" spans="2:7" ht="12.95" customHeight="1">
      <c r="B30" s="13"/>
      <c r="C30" s="14"/>
      <c r="D30" s="9"/>
      <c r="E30" s="9"/>
      <c r="F30" s="10"/>
      <c r="G30" s="3"/>
    </row>
    <row r="31" spans="2:7" ht="36.75">
      <c r="B31" s="11"/>
      <c r="C31" s="12"/>
      <c r="D31" s="21"/>
      <c r="E31" s="21"/>
      <c r="F31" s="21"/>
      <c r="G31" s="3"/>
    </row>
    <row r="32" spans="2:7" ht="12.95" customHeight="1">
      <c r="B32" s="13"/>
      <c r="C32" s="14"/>
      <c r="D32" s="9"/>
      <c r="E32" s="9"/>
      <c r="F32" s="10"/>
      <c r="G32" s="3"/>
    </row>
    <row r="33" spans="2:7" ht="22.5">
      <c r="B33" s="20"/>
      <c r="C33" s="12"/>
      <c r="D33" s="21"/>
      <c r="E33" s="21"/>
      <c r="F33" s="21"/>
      <c r="G33" s="3"/>
    </row>
    <row r="34" spans="2:7" ht="12.95" customHeight="1">
      <c r="B34" s="13"/>
      <c r="C34" s="14"/>
      <c r="D34" s="9"/>
      <c r="E34" s="9"/>
      <c r="F34" s="10"/>
      <c r="G34" s="3"/>
    </row>
    <row r="35" spans="2:7" ht="33">
      <c r="B35" s="27"/>
      <c r="C35" s="12"/>
      <c r="D35" s="21"/>
      <c r="E35" s="21"/>
      <c r="F35" s="179"/>
      <c r="G35" s="3"/>
    </row>
    <row r="36" spans="2:7" ht="12.95" customHeight="1">
      <c r="B36" s="13"/>
      <c r="C36" s="14"/>
      <c r="D36" s="9"/>
      <c r="E36" s="9"/>
      <c r="F36" s="10"/>
      <c r="G36" s="3"/>
    </row>
    <row r="37" spans="2:7" ht="12.95" customHeight="1">
      <c r="B37" s="8"/>
      <c r="C37" s="9"/>
      <c r="D37" s="9"/>
      <c r="E37" s="9"/>
      <c r="F37" s="10"/>
      <c r="G37" s="3"/>
    </row>
    <row r="38" spans="2:7" ht="9" customHeight="1">
      <c r="B38" s="8"/>
      <c r="C38" s="9"/>
      <c r="D38" s="9"/>
      <c r="E38" s="9"/>
      <c r="F38" s="10"/>
      <c r="G38" s="3"/>
    </row>
    <row r="39" spans="2:7" ht="12.95" customHeight="1">
      <c r="B39" s="8"/>
      <c r="C39" s="9"/>
      <c r="D39" s="9"/>
      <c r="E39" s="9"/>
      <c r="F39" s="10"/>
      <c r="G39" s="3"/>
    </row>
    <row r="40" spans="2:7" ht="12.95" customHeight="1">
      <c r="B40" s="8"/>
      <c r="C40" s="9"/>
      <c r="D40" s="9"/>
      <c r="E40" s="9"/>
      <c r="F40" s="10"/>
      <c r="G40" s="3"/>
    </row>
    <row r="41" spans="2:7">
      <c r="B41" s="1529"/>
      <c r="C41" s="1530"/>
      <c r="D41" s="1843"/>
      <c r="E41" s="1843"/>
      <c r="F41" s="1532"/>
      <c r="G41" s="3"/>
    </row>
    <row r="42" spans="2:7" ht="16.5" customHeight="1">
      <c r="B42" s="1529"/>
      <c r="C42" s="1530"/>
      <c r="D42" s="1843"/>
      <c r="E42" s="1843"/>
      <c r="F42" s="1532"/>
      <c r="G42" s="3"/>
    </row>
    <row r="43" spans="2:7" ht="12.95" customHeight="1">
      <c r="B43" s="8"/>
      <c r="C43" s="9"/>
      <c r="D43" s="24"/>
      <c r="E43" s="24"/>
      <c r="F43" s="25"/>
      <c r="G43" s="3"/>
    </row>
    <row r="44" spans="2:7" ht="12.95" customHeight="1">
      <c r="B44" s="8"/>
      <c r="C44" s="9"/>
      <c r="D44" s="9"/>
      <c r="E44" s="9"/>
      <c r="F44" s="10"/>
      <c r="G44" s="3"/>
    </row>
    <row r="45" spans="2:7">
      <c r="B45" s="8"/>
      <c r="C45" s="9"/>
      <c r="D45" s="9"/>
      <c r="E45" s="1843"/>
      <c r="F45" s="1532"/>
      <c r="G45" s="3"/>
    </row>
    <row r="46" spans="2:7" ht="15.75">
      <c r="B46" s="8"/>
      <c r="C46" s="9"/>
      <c r="D46" s="22"/>
      <c r="E46" s="1843"/>
      <c r="F46" s="1532"/>
      <c r="G46" s="3"/>
    </row>
    <row r="47" spans="2:7" ht="12.95" customHeight="1">
      <c r="B47" s="8"/>
      <c r="C47" s="9"/>
      <c r="D47" s="9"/>
      <c r="E47" s="1843"/>
      <c r="F47" s="1532"/>
      <c r="G47" s="3"/>
    </row>
    <row r="48" spans="2:7" ht="12.95" customHeight="1">
      <c r="B48" s="8"/>
      <c r="C48" s="9"/>
      <c r="D48" s="23"/>
      <c r="E48" s="1843"/>
      <c r="F48" s="1532"/>
      <c r="G48" s="3"/>
    </row>
    <row r="49" spans="2:7" ht="12.95" customHeight="1">
      <c r="B49" s="8"/>
      <c r="C49" s="9"/>
      <c r="D49" s="9"/>
      <c r="E49" s="9"/>
      <c r="F49" s="10"/>
      <c r="G49" s="3"/>
    </row>
    <row r="50" spans="2:7" ht="12.95" customHeight="1" thickBot="1">
      <c r="B50" s="8"/>
      <c r="C50" s="10"/>
      <c r="D50" s="10"/>
      <c r="E50" s="10"/>
      <c r="F50" s="10"/>
      <c r="G50" s="3"/>
    </row>
    <row r="51" spans="2:7" ht="12.95" customHeight="1" thickTop="1">
      <c r="B51" s="4"/>
      <c r="C51" s="5"/>
      <c r="D51" s="5"/>
      <c r="E51" s="5"/>
      <c r="F51" s="5"/>
      <c r="G51" s="1"/>
    </row>
    <row r="52" spans="2:7" ht="12.95" customHeight="1">
      <c r="B52" s="1"/>
      <c r="C52" s="1"/>
      <c r="D52" s="1"/>
      <c r="E52" s="1"/>
      <c r="F52" s="1"/>
    </row>
    <row r="53" spans="2:7" ht="12.95" customHeight="1"/>
    <row r="54" spans="2:7" ht="12.95" customHeight="1"/>
    <row r="55" spans="2:7" ht="12.95" customHeight="1"/>
    <row r="56" spans="2:7" ht="12.95" customHeight="1"/>
    <row r="57" spans="2:7" ht="12.95" customHeight="1"/>
    <row r="58" spans="2:7" ht="12.95" customHeight="1"/>
    <row r="59" spans="2:7" ht="12.95" customHeight="1"/>
    <row r="60" spans="2:7" ht="12.95" customHeight="1"/>
    <row r="61" spans="2:7" ht="12.95" customHeight="1"/>
    <row r="62" spans="2:7" ht="12.95" customHeight="1"/>
    <row r="63" spans="2:7" ht="12.95" customHeight="1"/>
    <row r="64" spans="2:7"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row r="83" ht="12.95" customHeight="1"/>
    <row r="84" ht="12.95" customHeight="1"/>
    <row r="85" ht="12.95" customHeight="1"/>
    <row r="86" ht="12.95" customHeight="1"/>
    <row r="87" ht="12.95" customHeight="1"/>
    <row r="88" ht="12.95" customHeight="1"/>
    <row r="89" ht="12.95" customHeight="1"/>
    <row r="90" ht="12.95" customHeight="1"/>
    <row r="91" ht="12.95" customHeight="1"/>
    <row r="92" ht="12.95" customHeight="1"/>
    <row r="93" ht="12.95" customHeight="1"/>
    <row r="94" ht="12.95" customHeight="1"/>
    <row r="95" ht="12.95" customHeight="1"/>
    <row r="96" ht="12.95" customHeight="1"/>
    <row r="97" ht="12.95" customHeight="1"/>
    <row r="98" ht="12.95" customHeight="1"/>
    <row r="99" ht="12.95" customHeight="1"/>
    <row r="100" ht="12.95" customHeight="1"/>
    <row r="101" ht="12.95" customHeight="1"/>
  </sheetData>
  <mergeCells count="9">
    <mergeCell ref="E45:F46"/>
    <mergeCell ref="E47:F48"/>
    <mergeCell ref="C1:D1"/>
    <mergeCell ref="B9:F10"/>
    <mergeCell ref="B11:F12"/>
    <mergeCell ref="C15:F16"/>
    <mergeCell ref="C18:F19"/>
    <mergeCell ref="B41:C42"/>
    <mergeCell ref="D41:F42"/>
  </mergeCells>
  <printOptions horizontalCentered="1" verticalCentered="1"/>
  <pageMargins left="0.25" right="0.25" top="0.25" bottom="0.3" header="0" footer="0.25"/>
  <pageSetup scale="93"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G40"/>
  <sheetViews>
    <sheetView showGridLines="0" showOutlineSymbols="0" zoomScale="75" zoomScaleNormal="87" workbookViewId="0">
      <selection activeCell="K12" sqref="K12"/>
    </sheetView>
  </sheetViews>
  <sheetFormatPr defaultColWidth="9.44140625" defaultRowHeight="16.5" customHeight="1"/>
  <cols>
    <col min="1" max="1" width="3.109375" style="386" customWidth="1"/>
    <col min="2" max="2" width="6.6640625" style="386" customWidth="1"/>
    <col min="3" max="3" width="17.109375" style="386" customWidth="1"/>
    <col min="4" max="4" width="21" style="402" customWidth="1"/>
    <col min="5" max="6" width="25.44140625" style="386" customWidth="1"/>
    <col min="7" max="7" width="15.6640625" style="388" customWidth="1"/>
    <col min="8" max="16384" width="9.44140625" style="386"/>
  </cols>
  <sheetData>
    <row r="1" spans="1:7" s="385" customFormat="1" ht="16.5" customHeight="1" thickBot="1">
      <c r="C1" s="1703" t="str">
        <f>+'E-2'!C1:D1</f>
        <v>Southwest Harbor Water &amp; Sewer District</v>
      </c>
      <c r="D1" s="1813"/>
      <c r="E1" s="1035" t="s">
        <v>959</v>
      </c>
      <c r="F1" s="1035"/>
      <c r="G1" s="1036">
        <f>+'E-2'!F1</f>
        <v>43100</v>
      </c>
    </row>
    <row r="2" spans="1:7" ht="16.5" customHeight="1" thickTop="1">
      <c r="A2" s="2439" t="s">
        <v>888</v>
      </c>
      <c r="B2" s="2217" t="s">
        <v>1179</v>
      </c>
      <c r="C2" s="2218"/>
      <c r="D2" s="2218"/>
      <c r="E2" s="2218"/>
      <c r="F2" s="2218"/>
      <c r="G2" s="2219"/>
    </row>
    <row r="3" spans="1:7" ht="12.75">
      <c r="A3" s="2439"/>
      <c r="B3" s="2220"/>
      <c r="C3" s="2221"/>
      <c r="D3" s="2221"/>
      <c r="E3" s="2221"/>
      <c r="F3" s="2221"/>
      <c r="G3" s="2222"/>
    </row>
    <row r="4" spans="1:7" s="419" customFormat="1" ht="27.75" customHeight="1">
      <c r="A4" s="2439"/>
      <c r="B4" s="2584" t="s">
        <v>1134</v>
      </c>
      <c r="C4" s="2585"/>
      <c r="D4" s="2585"/>
      <c r="E4" s="2586"/>
      <c r="F4" s="2586"/>
      <c r="G4" s="2587"/>
    </row>
    <row r="5" spans="1:7" s="419" customFormat="1" ht="21" customHeight="1">
      <c r="A5" s="2439"/>
      <c r="B5" s="2223"/>
      <c r="C5" s="2224"/>
      <c r="D5" s="2224"/>
      <c r="E5" s="2224"/>
      <c r="F5" s="2224"/>
      <c r="G5" s="2225"/>
    </row>
    <row r="6" spans="1:7" ht="16.5" customHeight="1" thickBot="1">
      <c r="A6" s="2439"/>
      <c r="B6" s="348"/>
      <c r="C6" s="349"/>
      <c r="D6" s="349"/>
      <c r="E6" s="349"/>
      <c r="F6" s="349"/>
      <c r="G6" s="350"/>
    </row>
    <row r="7" spans="1:7" s="387" customFormat="1" ht="23.25" customHeight="1" thickTop="1">
      <c r="A7" s="2439"/>
      <c r="B7" s="389"/>
      <c r="C7" s="2001" t="s">
        <v>1135</v>
      </c>
      <c r="D7" s="2233" t="s">
        <v>1136</v>
      </c>
      <c r="E7" s="2233" t="s">
        <v>1137</v>
      </c>
      <c r="F7" s="1357"/>
      <c r="G7" s="2442" t="s">
        <v>1138</v>
      </c>
    </row>
    <row r="8" spans="1:7" s="387" customFormat="1" ht="23.25" customHeight="1">
      <c r="A8" s="2439"/>
      <c r="B8" s="390" t="s">
        <v>683</v>
      </c>
      <c r="C8" s="2002"/>
      <c r="D8" s="2588"/>
      <c r="E8" s="2588"/>
      <c r="F8" s="1359" t="s">
        <v>1139</v>
      </c>
      <c r="G8" s="2443"/>
    </row>
    <row r="9" spans="1:7" s="387" customFormat="1" ht="23.25" customHeight="1">
      <c r="A9" s="2439"/>
      <c r="B9" s="390" t="s">
        <v>66</v>
      </c>
      <c r="C9" s="2002"/>
      <c r="D9" s="2588"/>
      <c r="E9" s="2588"/>
      <c r="F9" s="1359"/>
      <c r="G9" s="2443"/>
    </row>
    <row r="10" spans="1:7" s="387" customFormat="1" ht="23.25" customHeight="1" thickBot="1">
      <c r="A10" s="2439"/>
      <c r="B10" s="391"/>
      <c r="C10" s="397" t="s">
        <v>1029</v>
      </c>
      <c r="D10" s="392" t="s">
        <v>1030</v>
      </c>
      <c r="E10" s="393" t="s">
        <v>1031</v>
      </c>
      <c r="F10" s="1360" t="s">
        <v>1032</v>
      </c>
      <c r="G10" s="394" t="s">
        <v>1033</v>
      </c>
    </row>
    <row r="11" spans="1:7" s="385" customFormat="1" ht="23.25" customHeight="1">
      <c r="A11" s="2439"/>
      <c r="B11" s="398">
        <v>1</v>
      </c>
      <c r="C11" s="395"/>
      <c r="D11" s="395"/>
      <c r="E11" s="1361"/>
      <c r="F11" s="1362"/>
      <c r="G11" s="1363"/>
    </row>
    <row r="12" spans="1:7" s="385" customFormat="1" ht="23.25" customHeight="1">
      <c r="A12" s="2439"/>
      <c r="B12" s="399">
        <v>2</v>
      </c>
      <c r="C12" s="396" t="s">
        <v>1140</v>
      </c>
      <c r="D12" s="1364"/>
      <c r="E12" s="1365"/>
      <c r="F12" s="1366">
        <f>+D12-E12</f>
        <v>0</v>
      </c>
      <c r="G12" s="1367" t="e">
        <f>+F12/E12</f>
        <v>#DIV/0!</v>
      </c>
    </row>
    <row r="13" spans="1:7" s="385" customFormat="1" ht="23.25" customHeight="1">
      <c r="A13" s="2439"/>
      <c r="B13" s="399">
        <v>3</v>
      </c>
      <c r="C13" s="396" t="s">
        <v>1141</v>
      </c>
      <c r="D13" s="1364"/>
      <c r="E13" s="1368"/>
      <c r="F13" s="1366">
        <f t="shared" ref="F13:F18" si="0">+D13-E13</f>
        <v>0</v>
      </c>
      <c r="G13" s="1367" t="e">
        <f t="shared" ref="G13:G18" si="1">+F13/E13</f>
        <v>#DIV/0!</v>
      </c>
    </row>
    <row r="14" spans="1:7" s="385" customFormat="1" ht="23.25" customHeight="1">
      <c r="A14" s="2439"/>
      <c r="B14" s="399">
        <v>4</v>
      </c>
      <c r="C14" s="1043" t="s">
        <v>478</v>
      </c>
      <c r="D14" s="1369"/>
      <c r="E14" s="1368"/>
      <c r="F14" s="1366">
        <f t="shared" si="0"/>
        <v>0</v>
      </c>
      <c r="G14" s="1367" t="e">
        <f t="shared" si="1"/>
        <v>#DIV/0!</v>
      </c>
    </row>
    <row r="15" spans="1:7" s="385" customFormat="1" ht="23.25" customHeight="1">
      <c r="A15" s="2439"/>
      <c r="B15" s="399">
        <v>5</v>
      </c>
      <c r="C15" s="1043" t="s">
        <v>479</v>
      </c>
      <c r="D15" s="1369"/>
      <c r="E15" s="1370"/>
      <c r="F15" s="1366">
        <f t="shared" si="0"/>
        <v>0</v>
      </c>
      <c r="G15" s="1367" t="e">
        <f t="shared" si="1"/>
        <v>#DIV/0!</v>
      </c>
    </row>
    <row r="16" spans="1:7" s="385" customFormat="1" ht="23.25" customHeight="1">
      <c r="A16" s="2439"/>
      <c r="B16" s="399">
        <v>6</v>
      </c>
      <c r="C16" s="1043" t="s">
        <v>480</v>
      </c>
      <c r="D16" s="1369"/>
      <c r="E16" s="1370"/>
      <c r="F16" s="1366">
        <f t="shared" si="0"/>
        <v>0</v>
      </c>
      <c r="G16" s="1367" t="e">
        <f t="shared" si="1"/>
        <v>#DIV/0!</v>
      </c>
    </row>
    <row r="17" spans="1:7" s="385" customFormat="1" ht="23.25" customHeight="1">
      <c r="A17" s="2439"/>
      <c r="B17" s="399">
        <v>7</v>
      </c>
      <c r="C17" s="1044" t="s">
        <v>689</v>
      </c>
      <c r="D17" s="1368"/>
      <c r="E17" s="1368"/>
      <c r="F17" s="1366">
        <f t="shared" si="0"/>
        <v>0</v>
      </c>
      <c r="G17" s="1367" t="e">
        <f t="shared" si="1"/>
        <v>#DIV/0!</v>
      </c>
    </row>
    <row r="18" spans="1:7" s="385" customFormat="1" ht="23.25" customHeight="1">
      <c r="A18" s="2439"/>
      <c r="B18" s="399">
        <v>8</v>
      </c>
      <c r="C18" s="396" t="s">
        <v>46</v>
      </c>
      <c r="D18" s="1371"/>
      <c r="E18" s="1372"/>
      <c r="F18" s="1373">
        <f t="shared" si="0"/>
        <v>0</v>
      </c>
      <c r="G18" s="1374" t="e">
        <f t="shared" si="1"/>
        <v>#DIV/0!</v>
      </c>
    </row>
    <row r="19" spans="1:7" s="385" customFormat="1" ht="23.25" customHeight="1" thickBot="1">
      <c r="A19" s="2439"/>
      <c r="B19" s="399">
        <v>9</v>
      </c>
      <c r="C19" s="1375" t="s">
        <v>941</v>
      </c>
      <c r="D19" s="1376">
        <f>SUM(D12:D18)</f>
        <v>0</v>
      </c>
      <c r="E19" s="1376">
        <f>SUM(E12:E18)</f>
        <v>0</v>
      </c>
      <c r="F19" s="1376">
        <f>SUM(F12:F18)</f>
        <v>0</v>
      </c>
      <c r="G19" s="1377" t="e">
        <f>+F19/E19</f>
        <v>#DIV/0!</v>
      </c>
    </row>
    <row r="20" spans="1:7" s="385" customFormat="1" ht="23.25" customHeight="1" thickTop="1">
      <c r="A20" s="2439"/>
      <c r="B20" s="399">
        <v>10</v>
      </c>
      <c r="C20" s="396"/>
      <c r="D20" s="1378"/>
      <c r="E20" s="1379"/>
      <c r="F20" s="1380"/>
      <c r="G20" s="1381"/>
    </row>
    <row r="21" spans="1:7" s="385" customFormat="1" ht="23.25" customHeight="1">
      <c r="A21" s="2439"/>
      <c r="B21" s="399">
        <v>11</v>
      </c>
      <c r="C21" s="2589" t="s">
        <v>1142</v>
      </c>
      <c r="D21" s="2590"/>
      <c r="E21" s="2590"/>
      <c r="F21" s="2590"/>
      <c r="G21" s="2591"/>
    </row>
    <row r="22" spans="1:7" s="385" customFormat="1" ht="23.25" customHeight="1">
      <c r="A22" s="2439"/>
      <c r="B22" s="399">
        <v>12</v>
      </c>
      <c r="C22" s="396"/>
      <c r="D22" s="396"/>
      <c r="E22" s="1048"/>
      <c r="F22" s="1382"/>
      <c r="G22" s="1049"/>
    </row>
    <row r="23" spans="1:7" s="385" customFormat="1" ht="23.25" customHeight="1">
      <c r="A23" s="2439"/>
      <c r="B23" s="399">
        <v>13</v>
      </c>
      <c r="C23" s="396"/>
      <c r="D23" s="396"/>
      <c r="E23" s="1048"/>
      <c r="F23" s="1382"/>
      <c r="G23" s="1049"/>
    </row>
    <row r="24" spans="1:7" s="385" customFormat="1" ht="23.25" customHeight="1">
      <c r="A24" s="2439"/>
      <c r="B24" s="399">
        <v>14</v>
      </c>
      <c r="C24" s="396"/>
      <c r="D24" s="396"/>
      <c r="E24" s="1052"/>
      <c r="F24" s="1383"/>
      <c r="G24" s="1053"/>
    </row>
    <row r="25" spans="1:7" s="385" customFormat="1" ht="23.25" customHeight="1">
      <c r="A25" s="2439"/>
      <c r="B25" s="399">
        <v>15</v>
      </c>
      <c r="C25" s="396"/>
      <c r="D25" s="396"/>
      <c r="E25" s="1052"/>
      <c r="F25" s="1383"/>
      <c r="G25" s="1051"/>
    </row>
    <row r="26" spans="1:7" s="385" customFormat="1" ht="23.25" customHeight="1">
      <c r="A26" s="2439"/>
      <c r="B26" s="399">
        <v>16</v>
      </c>
      <c r="C26" s="396"/>
      <c r="D26" s="396"/>
      <c r="E26" s="1052"/>
      <c r="F26" s="1383"/>
      <c r="G26" s="1051"/>
    </row>
    <row r="27" spans="1:7" s="385" customFormat="1" ht="23.25" customHeight="1">
      <c r="A27" s="2439"/>
      <c r="B27" s="399">
        <v>17</v>
      </c>
      <c r="C27" s="396"/>
      <c r="D27" s="396"/>
      <c r="E27" s="1048"/>
      <c r="F27" s="1382"/>
      <c r="G27" s="1051"/>
    </row>
    <row r="28" spans="1:7" s="385" customFormat="1" ht="23.25" customHeight="1">
      <c r="A28" s="2439"/>
      <c r="B28" s="399">
        <v>18</v>
      </c>
      <c r="C28" s="396"/>
      <c r="D28" s="396"/>
      <c r="E28" s="1048"/>
      <c r="F28" s="1382"/>
      <c r="G28" s="1049"/>
    </row>
    <row r="29" spans="1:7" s="385" customFormat="1" ht="23.25" customHeight="1">
      <c r="A29" s="2439"/>
      <c r="B29" s="399">
        <v>19</v>
      </c>
      <c r="C29" s="396"/>
      <c r="D29" s="396"/>
      <c r="E29" s="1048"/>
      <c r="F29" s="1382"/>
      <c r="G29" s="1049"/>
    </row>
    <row r="30" spans="1:7" s="385" customFormat="1" ht="23.25" customHeight="1">
      <c r="A30" s="2439"/>
      <c r="B30" s="399">
        <v>20</v>
      </c>
      <c r="C30" s="396"/>
      <c r="D30" s="396"/>
      <c r="E30" s="1052"/>
      <c r="F30" s="1383"/>
      <c r="G30" s="1055"/>
    </row>
    <row r="31" spans="1:7" s="385" customFormat="1" ht="23.25" customHeight="1">
      <c r="A31" s="2439"/>
      <c r="B31" s="399">
        <v>21</v>
      </c>
      <c r="C31" s="396"/>
      <c r="D31" s="396"/>
      <c r="E31" s="1056"/>
      <c r="F31" s="1384"/>
      <c r="G31" s="1055"/>
    </row>
    <row r="32" spans="1:7" s="385" customFormat="1" ht="23.25" customHeight="1">
      <c r="A32" s="2439"/>
      <c r="B32" s="399">
        <v>22</v>
      </c>
      <c r="C32" s="396"/>
      <c r="D32" s="396"/>
      <c r="E32" s="1048"/>
      <c r="F32" s="1382"/>
      <c r="G32" s="1051"/>
    </row>
    <row r="33" spans="1:7" s="385" customFormat="1" ht="23.25" customHeight="1">
      <c r="A33" s="2439"/>
      <c r="B33" s="399">
        <v>23</v>
      </c>
      <c r="C33" s="396"/>
      <c r="D33" s="396"/>
      <c r="E33" s="1050"/>
      <c r="F33" s="1385"/>
      <c r="G33" s="1051"/>
    </row>
    <row r="34" spans="1:7" s="385" customFormat="1" ht="23.25" customHeight="1">
      <c r="A34" s="2439"/>
      <c r="B34" s="399">
        <v>24</v>
      </c>
      <c r="C34" s="396"/>
      <c r="D34" s="396"/>
      <c r="E34" s="1048"/>
      <c r="F34" s="1382"/>
      <c r="G34" s="1051"/>
    </row>
    <row r="35" spans="1:7" s="385" customFormat="1" ht="23.25" customHeight="1">
      <c r="A35" s="2439"/>
      <c r="B35" s="399">
        <v>25</v>
      </c>
      <c r="C35" s="396"/>
      <c r="D35" s="396"/>
      <c r="E35" s="1048"/>
      <c r="F35" s="1382"/>
      <c r="G35" s="1049"/>
    </row>
    <row r="36" spans="1:7" s="385" customFormat="1" ht="23.25" customHeight="1">
      <c r="A36" s="2439"/>
      <c r="B36" s="399">
        <v>26</v>
      </c>
      <c r="C36" s="396"/>
      <c r="D36" s="396"/>
      <c r="E36" s="1050"/>
      <c r="F36" s="1385"/>
      <c r="G36" s="1051"/>
    </row>
    <row r="37" spans="1:7" s="385" customFormat="1" ht="23.25" customHeight="1">
      <c r="A37" s="2439"/>
      <c r="B37" s="399">
        <v>27</v>
      </c>
      <c r="C37" s="396"/>
      <c r="D37" s="396"/>
      <c r="E37" s="1056"/>
      <c r="F37" s="1384"/>
      <c r="G37" s="1055"/>
    </row>
    <row r="38" spans="1:7" s="385" customFormat="1" ht="23.25" customHeight="1" thickBot="1">
      <c r="A38" s="2439"/>
      <c r="B38" s="339">
        <v>28</v>
      </c>
      <c r="C38" s="401"/>
      <c r="D38" s="401"/>
      <c r="E38" s="1386"/>
      <c r="F38" s="1387"/>
      <c r="G38" s="1388"/>
    </row>
    <row r="39" spans="1:7" ht="16.5" customHeight="1" thickBot="1">
      <c r="A39" s="2439"/>
      <c r="B39" s="2444"/>
      <c r="C39" s="2445"/>
      <c r="D39" s="2445"/>
      <c r="E39" s="2445"/>
      <c r="F39" s="2445"/>
      <c r="G39" s="2446"/>
    </row>
    <row r="40" spans="1:7" ht="16.5" customHeight="1" thickTop="1"/>
  </sheetData>
  <mergeCells count="11">
    <mergeCell ref="C1:D1"/>
    <mergeCell ref="A2:A39"/>
    <mergeCell ref="B2:G3"/>
    <mergeCell ref="B4:G4"/>
    <mergeCell ref="B5:G5"/>
    <mergeCell ref="C7:C9"/>
    <mergeCell ref="D7:D9"/>
    <mergeCell ref="E7:E9"/>
    <mergeCell ref="G7:G9"/>
    <mergeCell ref="C21:G21"/>
    <mergeCell ref="B39:G39"/>
  </mergeCells>
  <printOptions horizontalCentered="1" verticalCentered="1"/>
  <pageMargins left="0.25" right="0.25" top="0.25" bottom="0.3" header="0" footer="0.25"/>
  <pageSetup scale="74"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F40"/>
  <sheetViews>
    <sheetView showGridLines="0" showOutlineSymbols="0" zoomScale="75" zoomScaleNormal="87" workbookViewId="0">
      <selection activeCell="C18" sqref="C18:E18"/>
    </sheetView>
  </sheetViews>
  <sheetFormatPr defaultColWidth="9.44140625" defaultRowHeight="16.5" customHeight="1"/>
  <cols>
    <col min="1" max="1" width="3.109375" style="386" customWidth="1"/>
    <col min="2" max="2" width="6.6640625" style="386" customWidth="1"/>
    <col min="3" max="3" width="19.109375" style="386" customWidth="1"/>
    <col min="4" max="4" width="25.88671875" style="402" customWidth="1"/>
    <col min="5" max="5" width="22.77734375" style="386" customWidth="1"/>
    <col min="6" max="6" width="28.109375" style="388" customWidth="1"/>
    <col min="7" max="16384" width="9.44140625" style="386"/>
  </cols>
  <sheetData>
    <row r="1" spans="1:6" s="385" customFormat="1" ht="16.5" customHeight="1" thickBot="1">
      <c r="C1" s="1703" t="str">
        <f>+'E-2'!C1:D1</f>
        <v>Southwest Harbor Water &amp; Sewer District</v>
      </c>
      <c r="D1" s="1813"/>
      <c r="E1" s="1813"/>
      <c r="F1" s="1036">
        <f>+'E-2'!F1</f>
        <v>43100</v>
      </c>
    </row>
    <row r="2" spans="1:6" ht="16.5" customHeight="1" thickTop="1">
      <c r="A2" s="2439"/>
      <c r="B2" s="2217" t="s">
        <v>1143</v>
      </c>
      <c r="C2" s="2218"/>
      <c r="D2" s="2218"/>
      <c r="E2" s="2218"/>
      <c r="F2" s="2219"/>
    </row>
    <row r="3" spans="1:6" ht="12.75">
      <c r="A3" s="2439"/>
      <c r="B3" s="2220"/>
      <c r="C3" s="2221"/>
      <c r="D3" s="2221"/>
      <c r="E3" s="2221"/>
      <c r="F3" s="2222"/>
    </row>
    <row r="4" spans="1:6" s="419" customFormat="1" ht="27.75" customHeight="1">
      <c r="A4" s="2439"/>
      <c r="B4" s="2223" t="s">
        <v>1144</v>
      </c>
      <c r="C4" s="2224"/>
      <c r="D4" s="2224"/>
      <c r="E4" s="2224"/>
      <c r="F4" s="2225"/>
    </row>
    <row r="5" spans="1:6" s="419" customFormat="1" ht="21" customHeight="1">
      <c r="A5" s="2439"/>
      <c r="B5" s="2223"/>
      <c r="C5" s="2224"/>
      <c r="D5" s="2224"/>
      <c r="E5" s="2224"/>
      <c r="F5" s="2225"/>
    </row>
    <row r="6" spans="1:6" ht="16.5" customHeight="1" thickBot="1">
      <c r="A6" s="2439"/>
      <c r="B6" s="348"/>
      <c r="C6" s="349"/>
      <c r="D6" s="349"/>
      <c r="E6" s="1315"/>
      <c r="F6" s="350"/>
    </row>
    <row r="7" spans="1:6" s="387" customFormat="1" ht="23.25" customHeight="1" thickTop="1">
      <c r="A7" s="2439"/>
      <c r="B7" s="389"/>
      <c r="C7" s="2001" t="s">
        <v>1145</v>
      </c>
      <c r="D7" s="2233" t="s">
        <v>1146</v>
      </c>
      <c r="E7" s="2233" t="s">
        <v>1147</v>
      </c>
      <c r="F7" s="2442" t="s">
        <v>1148</v>
      </c>
    </row>
    <row r="8" spans="1:6" s="387" customFormat="1" ht="23.25" customHeight="1">
      <c r="A8" s="2439"/>
      <c r="B8" s="390" t="s">
        <v>683</v>
      </c>
      <c r="C8" s="2002"/>
      <c r="D8" s="2588"/>
      <c r="E8" s="2588"/>
      <c r="F8" s="2443"/>
    </row>
    <row r="9" spans="1:6" s="387" customFormat="1" ht="23.25" customHeight="1">
      <c r="A9" s="2439"/>
      <c r="B9" s="390" t="s">
        <v>66</v>
      </c>
      <c r="C9" s="2002"/>
      <c r="D9" s="2588"/>
      <c r="E9" s="2588"/>
      <c r="F9" s="2443"/>
    </row>
    <row r="10" spans="1:6" s="387" customFormat="1" ht="23.25" customHeight="1" thickBot="1">
      <c r="A10" s="2439"/>
      <c r="B10" s="391"/>
      <c r="C10" s="397" t="s">
        <v>1029</v>
      </c>
      <c r="D10" s="1389" t="s">
        <v>1030</v>
      </c>
      <c r="E10" s="1390" t="s">
        <v>1031</v>
      </c>
      <c r="F10" s="394" t="s">
        <v>128</v>
      </c>
    </row>
    <row r="11" spans="1:6" s="385" customFormat="1" ht="23.25" customHeight="1">
      <c r="A11" s="2439"/>
      <c r="B11" s="398">
        <v>1</v>
      </c>
      <c r="C11" s="395"/>
      <c r="D11" s="1391"/>
      <c r="E11" s="1391"/>
      <c r="F11" s="1392"/>
    </row>
    <row r="12" spans="1:6" s="385" customFormat="1" ht="23.25" customHeight="1">
      <c r="A12" s="2439"/>
      <c r="B12" s="399">
        <v>2</v>
      </c>
      <c r="C12" s="1393"/>
      <c r="D12" s="396"/>
      <c r="E12" s="396"/>
      <c r="F12" s="1394"/>
    </row>
    <row r="13" spans="1:6" s="385" customFormat="1" ht="23.25" customHeight="1">
      <c r="A13" s="2439"/>
      <c r="B13" s="399">
        <v>3</v>
      </c>
      <c r="C13" s="1393"/>
      <c r="D13" s="1393"/>
      <c r="E13" s="1395"/>
      <c r="F13" s="1049"/>
    </row>
    <row r="14" spans="1:6" s="385" customFormat="1" ht="23.25" customHeight="1">
      <c r="A14" s="2439"/>
      <c r="B14" s="399">
        <v>4</v>
      </c>
      <c r="C14" s="1043"/>
      <c r="D14" s="1043"/>
      <c r="E14" s="1048"/>
      <c r="F14" s="1049"/>
    </row>
    <row r="15" spans="1:6" s="385" customFormat="1" ht="23.25" customHeight="1" thickBot="1">
      <c r="A15" s="2439"/>
      <c r="B15" s="1396">
        <v>5</v>
      </c>
      <c r="C15" s="1397"/>
      <c r="D15" s="1397"/>
      <c r="E15" s="1398"/>
      <c r="F15" s="1399"/>
    </row>
    <row r="16" spans="1:6" s="385" customFormat="1" ht="23.25" customHeight="1" thickTop="1" thickBot="1">
      <c r="A16" s="2439"/>
      <c r="B16" s="1358"/>
      <c r="C16" s="1324"/>
      <c r="D16" s="1324"/>
      <c r="E16" s="1322"/>
      <c r="F16" s="1325"/>
    </row>
    <row r="17" spans="1:6" s="385" customFormat="1" ht="23.25" customHeight="1" thickTop="1" thickBot="1">
      <c r="A17" s="2439"/>
      <c r="B17" s="1400"/>
      <c r="C17" s="2592" t="s">
        <v>1149</v>
      </c>
      <c r="D17" s="2593"/>
      <c r="E17" s="2593"/>
      <c r="F17" s="2594"/>
    </row>
    <row r="18" spans="1:6" s="385" customFormat="1" ht="23.25" customHeight="1" thickBot="1">
      <c r="A18" s="2439"/>
      <c r="B18" s="1401"/>
      <c r="C18" s="2595" t="s">
        <v>1178</v>
      </c>
      <c r="D18" s="2596"/>
      <c r="E18" s="2597"/>
      <c r="F18" s="1402" t="s">
        <v>1150</v>
      </c>
    </row>
    <row r="19" spans="1:6" s="385" customFormat="1" ht="23.25" customHeight="1">
      <c r="A19" s="2439"/>
      <c r="B19" s="399">
        <v>1</v>
      </c>
      <c r="C19" s="2598"/>
      <c r="D19" s="2599"/>
      <c r="E19" s="2600"/>
      <c r="F19" s="1403"/>
    </row>
    <row r="20" spans="1:6" s="385" customFormat="1" ht="23.25" customHeight="1">
      <c r="A20" s="2439"/>
      <c r="B20" s="399">
        <v>2</v>
      </c>
      <c r="C20" s="2601"/>
      <c r="D20" s="2602"/>
      <c r="E20" s="2603"/>
      <c r="F20" s="1049"/>
    </row>
    <row r="21" spans="1:6" s="385" customFormat="1" ht="23.25" customHeight="1">
      <c r="A21" s="2439"/>
      <c r="B21" s="399">
        <v>3</v>
      </c>
      <c r="C21" s="2601"/>
      <c r="D21" s="2602"/>
      <c r="E21" s="2603"/>
      <c r="F21" s="1049"/>
    </row>
    <row r="22" spans="1:6" s="385" customFormat="1" ht="23.25" customHeight="1">
      <c r="A22" s="2439"/>
      <c r="B22" s="399">
        <v>4</v>
      </c>
      <c r="C22" s="2601"/>
      <c r="D22" s="2602"/>
      <c r="E22" s="2603"/>
      <c r="F22" s="1049"/>
    </row>
    <row r="23" spans="1:6" s="385" customFormat="1" ht="23.25" customHeight="1">
      <c r="A23" s="2439"/>
      <c r="B23" s="399">
        <v>5</v>
      </c>
      <c r="C23" s="2601"/>
      <c r="D23" s="2602"/>
      <c r="E23" s="2603"/>
      <c r="F23" s="1049"/>
    </row>
    <row r="24" spans="1:6" s="385" customFormat="1" ht="23.25" customHeight="1">
      <c r="A24" s="2439"/>
      <c r="B24" s="399">
        <v>6</v>
      </c>
      <c r="C24" s="2601"/>
      <c r="D24" s="2602"/>
      <c r="E24" s="2603"/>
      <c r="F24" s="1053"/>
    </row>
    <row r="25" spans="1:6" s="385" customFormat="1" ht="23.25" customHeight="1">
      <c r="A25" s="2439"/>
      <c r="B25" s="399">
        <v>7</v>
      </c>
      <c r="C25" s="2601"/>
      <c r="D25" s="2602"/>
      <c r="E25" s="2603"/>
      <c r="F25" s="1051"/>
    </row>
    <row r="26" spans="1:6" s="385" customFormat="1" ht="23.25" customHeight="1">
      <c r="A26" s="2439"/>
      <c r="B26" s="399">
        <v>8</v>
      </c>
      <c r="C26" s="2601"/>
      <c r="D26" s="2602"/>
      <c r="E26" s="2603"/>
      <c r="F26" s="1051"/>
    </row>
    <row r="27" spans="1:6" s="385" customFormat="1" ht="23.25" customHeight="1">
      <c r="A27" s="2439"/>
      <c r="B27" s="399">
        <v>9</v>
      </c>
      <c r="C27" s="2601"/>
      <c r="D27" s="2602"/>
      <c r="E27" s="2603"/>
      <c r="F27" s="1051"/>
    </row>
    <row r="28" spans="1:6" s="385" customFormat="1" ht="23.25" customHeight="1">
      <c r="A28" s="2439"/>
      <c r="B28" s="399">
        <v>10</v>
      </c>
      <c r="C28" s="2601"/>
      <c r="D28" s="2602"/>
      <c r="E28" s="2603"/>
      <c r="F28" s="1049"/>
    </row>
    <row r="29" spans="1:6" s="385" customFormat="1" ht="23.25" customHeight="1">
      <c r="A29" s="2439"/>
      <c r="B29" s="399">
        <v>11</v>
      </c>
      <c r="C29" s="2601"/>
      <c r="D29" s="2602"/>
      <c r="E29" s="2603"/>
      <c r="F29" s="1049"/>
    </row>
    <row r="30" spans="1:6" s="385" customFormat="1" ht="23.25" customHeight="1">
      <c r="A30" s="2439"/>
      <c r="B30" s="399">
        <v>12</v>
      </c>
      <c r="C30" s="2601"/>
      <c r="D30" s="2602"/>
      <c r="E30" s="2603"/>
      <c r="F30" s="1055"/>
    </row>
    <row r="31" spans="1:6" s="385" customFormat="1" ht="23.25" customHeight="1">
      <c r="A31" s="2439"/>
      <c r="B31" s="399">
        <v>13</v>
      </c>
      <c r="C31" s="2601"/>
      <c r="D31" s="2602"/>
      <c r="E31" s="2603"/>
      <c r="F31" s="1055"/>
    </row>
    <row r="32" spans="1:6" s="385" customFormat="1" ht="23.25" customHeight="1">
      <c r="A32" s="2439"/>
      <c r="B32" s="399">
        <v>14</v>
      </c>
      <c r="C32" s="2601"/>
      <c r="D32" s="2602"/>
      <c r="E32" s="2603"/>
      <c r="F32" s="1051"/>
    </row>
    <row r="33" spans="1:6" s="385" customFormat="1" ht="23.25" customHeight="1">
      <c r="A33" s="2439"/>
      <c r="B33" s="399">
        <v>15</v>
      </c>
      <c r="C33" s="2601"/>
      <c r="D33" s="2602"/>
      <c r="E33" s="2603"/>
      <c r="F33" s="1051"/>
    </row>
    <row r="34" spans="1:6" s="385" customFormat="1" ht="23.25" customHeight="1">
      <c r="A34" s="2439"/>
      <c r="B34" s="399">
        <v>16</v>
      </c>
      <c r="C34" s="2601"/>
      <c r="D34" s="2602"/>
      <c r="E34" s="2603"/>
      <c r="F34" s="1051"/>
    </row>
    <row r="35" spans="1:6" s="385" customFormat="1" ht="23.25" customHeight="1">
      <c r="A35" s="2439"/>
      <c r="B35" s="399">
        <v>17</v>
      </c>
      <c r="C35" s="2601"/>
      <c r="D35" s="2602"/>
      <c r="E35" s="2603"/>
      <c r="F35" s="1049"/>
    </row>
    <row r="36" spans="1:6" s="385" customFormat="1" ht="23.25" customHeight="1">
      <c r="A36" s="2439"/>
      <c r="B36" s="399">
        <v>18</v>
      </c>
      <c r="C36" s="2601"/>
      <c r="D36" s="2602"/>
      <c r="E36" s="2603"/>
      <c r="F36" s="1051"/>
    </row>
    <row r="37" spans="1:6" s="385" customFormat="1" ht="23.25" customHeight="1">
      <c r="A37" s="2439"/>
      <c r="B37" s="399">
        <v>19</v>
      </c>
      <c r="C37" s="2601"/>
      <c r="D37" s="2602"/>
      <c r="E37" s="2603"/>
      <c r="F37" s="1055"/>
    </row>
    <row r="38" spans="1:6" s="385" customFormat="1" ht="23.25" customHeight="1" thickBot="1">
      <c r="A38" s="2439"/>
      <c r="B38" s="339">
        <v>20</v>
      </c>
      <c r="C38" s="2601" t="s">
        <v>1151</v>
      </c>
      <c r="D38" s="2602"/>
      <c r="E38" s="2603"/>
      <c r="F38" s="1388"/>
    </row>
    <row r="39" spans="1:6" ht="16.5" customHeight="1" thickBot="1">
      <c r="A39" s="2439"/>
      <c r="B39" s="2444"/>
      <c r="C39" s="2445"/>
      <c r="D39" s="2445"/>
      <c r="E39" s="2445"/>
      <c r="F39" s="2446"/>
    </row>
    <row r="40" spans="1:6" ht="16.5" customHeight="1" thickTop="1"/>
  </sheetData>
  <mergeCells count="32">
    <mergeCell ref="C29:E29"/>
    <mergeCell ref="C36:E36"/>
    <mergeCell ref="C37:E37"/>
    <mergeCell ref="C38:E38"/>
    <mergeCell ref="B39:F39"/>
    <mergeCell ref="C30:E30"/>
    <mergeCell ref="C31:E31"/>
    <mergeCell ref="C32:E32"/>
    <mergeCell ref="C33:E33"/>
    <mergeCell ref="C34:E34"/>
    <mergeCell ref="C35:E35"/>
    <mergeCell ref="C24:E24"/>
    <mergeCell ref="C25:E25"/>
    <mergeCell ref="C26:E26"/>
    <mergeCell ref="C27:E27"/>
    <mergeCell ref="C28:E28"/>
    <mergeCell ref="C1:E1"/>
    <mergeCell ref="A2:A39"/>
    <mergeCell ref="B2:F3"/>
    <mergeCell ref="B4:F4"/>
    <mergeCell ref="B5:F5"/>
    <mergeCell ref="C7:C9"/>
    <mergeCell ref="D7:D9"/>
    <mergeCell ref="E7:E9"/>
    <mergeCell ref="F7:F9"/>
    <mergeCell ref="C17:F17"/>
    <mergeCell ref="C18:E18"/>
    <mergeCell ref="C19:E19"/>
    <mergeCell ref="C20:E20"/>
    <mergeCell ref="C21:E21"/>
    <mergeCell ref="C22:E22"/>
    <mergeCell ref="C23:E23"/>
  </mergeCells>
  <printOptions horizontalCentered="1" verticalCentered="1"/>
  <pageMargins left="0.25" right="0.25" top="0.25" bottom="0.3" header="0" footer="0.25"/>
  <pageSetup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G48"/>
  <sheetViews>
    <sheetView showGridLines="0" showOutlineSymbols="0" zoomScale="87" zoomScaleNormal="87" workbookViewId="0">
      <selection activeCell="F21" sqref="F21"/>
    </sheetView>
  </sheetViews>
  <sheetFormatPr defaultColWidth="9.6640625" defaultRowHeight="18.75" customHeight="1"/>
  <cols>
    <col min="1" max="1" width="4.21875" style="2" customWidth="1"/>
    <col min="2" max="2" width="7.6640625" style="2" customWidth="1"/>
    <col min="3" max="3" width="8.44140625" style="2" customWidth="1"/>
    <col min="4" max="4" width="13.6640625" style="2" customWidth="1"/>
    <col min="5" max="5" width="25.5546875" style="2" customWidth="1"/>
    <col min="6" max="6" width="29" style="2" customWidth="1"/>
    <col min="7" max="7" width="2.5546875" style="2" customWidth="1"/>
    <col min="8" max="16384" width="9.6640625" style="2"/>
  </cols>
  <sheetData>
    <row r="1" spans="2:7" ht="18.75" customHeight="1" thickBot="1"/>
    <row r="2" spans="2:7" ht="18.75" customHeight="1" thickTop="1">
      <c r="B2" s="6"/>
      <c r="C2" s="7"/>
      <c r="D2" s="7"/>
      <c r="E2" s="7"/>
      <c r="F2" s="30"/>
      <c r="G2" s="3"/>
    </row>
    <row r="3" spans="2:7" ht="18.75" customHeight="1">
      <c r="B3" s="8"/>
      <c r="C3" s="29"/>
      <c r="D3" s="29"/>
      <c r="E3" s="29"/>
      <c r="F3" s="31"/>
      <c r="G3" s="3"/>
    </row>
    <row r="4" spans="2:7" ht="18.75" customHeight="1">
      <c r="B4" s="8"/>
      <c r="C4" s="29"/>
      <c r="D4" s="29"/>
      <c r="E4" s="29"/>
      <c r="F4" s="31"/>
      <c r="G4" s="3"/>
    </row>
    <row r="5" spans="2:7" ht="18.75" customHeight="1">
      <c r="B5" s="8"/>
      <c r="C5" s="29"/>
      <c r="D5" s="29"/>
      <c r="E5" s="29"/>
      <c r="F5" s="31"/>
      <c r="G5" s="3"/>
    </row>
    <row r="6" spans="2:7" ht="18.75" customHeight="1">
      <c r="B6" s="8"/>
      <c r="C6" s="29"/>
      <c r="D6" s="29"/>
      <c r="E6" s="29"/>
      <c r="F6" s="31"/>
      <c r="G6" s="3"/>
    </row>
    <row r="7" spans="2:7" ht="18.75" customHeight="1">
      <c r="B7" s="8"/>
      <c r="C7" s="29"/>
      <c r="D7" s="29"/>
      <c r="E7" s="29"/>
      <c r="F7" s="31"/>
      <c r="G7" s="3"/>
    </row>
    <row r="8" spans="2:7" ht="18.75" customHeight="1">
      <c r="B8" s="8"/>
      <c r="C8" s="29"/>
      <c r="D8" s="29"/>
      <c r="E8" s="29"/>
      <c r="F8" s="31"/>
      <c r="G8" s="3"/>
    </row>
    <row r="9" spans="2:7" ht="18.75" customHeight="1">
      <c r="B9" s="8"/>
      <c r="C9" s="29"/>
      <c r="D9" s="29"/>
      <c r="E9" s="29"/>
      <c r="F9" s="31"/>
      <c r="G9" s="3"/>
    </row>
    <row r="10" spans="2:7" ht="18.75" customHeight="1">
      <c r="B10" s="8"/>
      <c r="C10" s="29"/>
      <c r="D10" s="29"/>
      <c r="E10" s="29"/>
      <c r="F10" s="31"/>
      <c r="G10" s="3"/>
    </row>
    <row r="11" spans="2:7" ht="18.75" customHeight="1">
      <c r="B11" s="8"/>
      <c r="C11" s="29"/>
      <c r="D11" s="29"/>
      <c r="E11" s="29"/>
      <c r="F11" s="31"/>
      <c r="G11" s="3"/>
    </row>
    <row r="12" spans="2:7" ht="18.75" customHeight="1">
      <c r="B12" s="11"/>
      <c r="C12" s="68"/>
      <c r="D12" s="68"/>
      <c r="E12" s="68"/>
      <c r="F12" s="69"/>
      <c r="G12" s="3"/>
    </row>
    <row r="13" spans="2:7" ht="18.75" customHeight="1">
      <c r="B13" s="13"/>
      <c r="C13" s="70"/>
      <c r="D13" s="70"/>
      <c r="E13" s="70"/>
      <c r="F13" s="71"/>
      <c r="G13" s="3"/>
    </row>
    <row r="14" spans="2:7" ht="18.75" customHeight="1">
      <c r="B14" s="1599" t="s">
        <v>944</v>
      </c>
      <c r="C14" s="1600"/>
      <c r="D14" s="1600"/>
      <c r="E14" s="1600"/>
      <c r="F14" s="1601"/>
      <c r="G14" s="3"/>
    </row>
    <row r="15" spans="2:7" ht="18.75" customHeight="1">
      <c r="B15" s="8"/>
      <c r="C15" s="29"/>
      <c r="D15" s="29"/>
      <c r="E15" s="29"/>
      <c r="F15" s="31"/>
      <c r="G15" s="3"/>
    </row>
    <row r="16" spans="2:7" ht="18.75" customHeight="1">
      <c r="B16" s="8"/>
      <c r="C16" s="29"/>
      <c r="D16" s="29"/>
      <c r="E16" s="29"/>
      <c r="F16" s="31"/>
      <c r="G16" s="3"/>
    </row>
    <row r="17" spans="2:7" ht="18.75" customHeight="1">
      <c r="B17" s="20"/>
      <c r="C17" s="68"/>
      <c r="D17" s="35"/>
      <c r="E17" s="35"/>
      <c r="F17" s="36"/>
      <c r="G17" s="3"/>
    </row>
    <row r="18" spans="2:7" ht="18.75" customHeight="1">
      <c r="B18" s="20"/>
      <c r="C18" s="68"/>
      <c r="D18" s="35"/>
      <c r="E18" s="35"/>
      <c r="F18" s="36"/>
      <c r="G18" s="3"/>
    </row>
    <row r="19" spans="2:7" ht="18.75" customHeight="1">
      <c r="B19" s="20"/>
      <c r="C19" s="68"/>
      <c r="D19" s="35"/>
      <c r="E19" s="35"/>
      <c r="F19" s="36"/>
      <c r="G19" s="3"/>
    </row>
    <row r="20" spans="2:7" ht="18.75" customHeight="1">
      <c r="B20" s="13"/>
      <c r="C20" s="70"/>
      <c r="D20" s="29"/>
      <c r="E20" s="29"/>
      <c r="F20" s="31"/>
      <c r="G20" s="3"/>
    </row>
    <row r="21" spans="2:7" ht="18.75" customHeight="1">
      <c r="B21" s="11"/>
      <c r="C21" s="68"/>
      <c r="D21" s="35"/>
      <c r="E21" s="35"/>
      <c r="F21" s="36"/>
      <c r="G21" s="3"/>
    </row>
    <row r="22" spans="2:7" ht="18.75" customHeight="1">
      <c r="B22" s="11"/>
      <c r="C22" s="68"/>
      <c r="D22" s="35"/>
      <c r="E22" s="35"/>
      <c r="F22" s="36"/>
      <c r="G22" s="3"/>
    </row>
    <row r="23" spans="2:7" ht="18.75" customHeight="1">
      <c r="B23" s="11"/>
      <c r="C23" s="68"/>
      <c r="D23" s="35"/>
      <c r="E23" s="35"/>
      <c r="F23" s="36"/>
      <c r="G23" s="3"/>
    </row>
    <row r="24" spans="2:7" ht="18.75" customHeight="1">
      <c r="B24" s="13"/>
      <c r="C24" s="70"/>
      <c r="D24" s="29"/>
      <c r="E24" s="29"/>
      <c r="F24" s="31"/>
      <c r="G24" s="3"/>
    </row>
    <row r="25" spans="2:7" ht="18.75" customHeight="1">
      <c r="B25" s="13"/>
      <c r="C25" s="70"/>
      <c r="D25" s="29"/>
      <c r="E25" s="29"/>
      <c r="F25" s="31"/>
      <c r="G25" s="3"/>
    </row>
    <row r="26" spans="2:7" ht="18.75" customHeight="1">
      <c r="B26" s="20"/>
      <c r="C26" s="68"/>
      <c r="D26" s="35"/>
      <c r="E26" s="35"/>
      <c r="F26" s="36"/>
      <c r="G26" s="3"/>
    </row>
    <row r="27" spans="2:7" ht="18.75" customHeight="1">
      <c r="B27" s="13"/>
      <c r="C27" s="70"/>
      <c r="D27" s="29"/>
      <c r="E27" s="29"/>
      <c r="F27" s="31"/>
      <c r="G27" s="3"/>
    </row>
    <row r="28" spans="2:7" ht="18.75" customHeight="1">
      <c r="B28" s="11"/>
      <c r="C28" s="68"/>
      <c r="D28" s="35"/>
      <c r="E28" s="35"/>
      <c r="F28" s="36"/>
      <c r="G28" s="3"/>
    </row>
    <row r="29" spans="2:7" ht="18.75" customHeight="1">
      <c r="B29" s="13"/>
      <c r="C29" s="70"/>
      <c r="D29" s="29"/>
      <c r="E29" s="29"/>
      <c r="F29" s="31"/>
      <c r="G29" s="3"/>
    </row>
    <row r="30" spans="2:7" ht="18.75" customHeight="1">
      <c r="B30" s="20"/>
      <c r="C30" s="68"/>
      <c r="D30" s="35"/>
      <c r="E30" s="35"/>
      <c r="F30" s="36"/>
      <c r="G30" s="3"/>
    </row>
    <row r="31" spans="2:7" ht="18.75" customHeight="1">
      <c r="B31" s="13"/>
      <c r="C31" s="70"/>
      <c r="D31" s="29"/>
      <c r="E31" s="29"/>
      <c r="F31" s="31"/>
      <c r="G31" s="3"/>
    </row>
    <row r="32" spans="2:7" ht="18.75" customHeight="1">
      <c r="B32" s="8"/>
      <c r="C32" s="29"/>
      <c r="D32" s="29"/>
      <c r="E32" s="29"/>
      <c r="F32" s="31"/>
      <c r="G32" s="3"/>
    </row>
    <row r="33" spans="2:7" ht="18.75" customHeight="1">
      <c r="B33" s="8"/>
      <c r="C33" s="29"/>
      <c r="D33" s="29"/>
      <c r="E33" s="29"/>
      <c r="F33" s="31"/>
      <c r="G33" s="3"/>
    </row>
    <row r="34" spans="2:7" ht="18.75" customHeight="1">
      <c r="B34" s="8"/>
      <c r="C34" s="29"/>
      <c r="D34" s="29"/>
      <c r="E34" s="29"/>
      <c r="F34" s="31"/>
      <c r="G34" s="3"/>
    </row>
    <row r="35" spans="2:7" ht="18.75" customHeight="1">
      <c r="B35" s="1529"/>
      <c r="C35" s="1530"/>
      <c r="D35" s="29"/>
      <c r="E35" s="29"/>
      <c r="F35" s="31"/>
      <c r="G35" s="3"/>
    </row>
    <row r="36" spans="2:7" ht="18.75" customHeight="1">
      <c r="B36" s="1529"/>
      <c r="C36" s="1530"/>
      <c r="D36" s="29"/>
      <c r="E36" s="29"/>
      <c r="F36" s="31"/>
      <c r="G36" s="3"/>
    </row>
    <row r="37" spans="2:7" ht="18.75" customHeight="1">
      <c r="B37" s="1529"/>
      <c r="C37" s="1530"/>
      <c r="D37" s="29"/>
      <c r="E37" s="29"/>
      <c r="F37" s="31"/>
      <c r="G37" s="3"/>
    </row>
    <row r="38" spans="2:7" ht="18.75" customHeight="1">
      <c r="B38" s="1529"/>
      <c r="C38" s="1530"/>
      <c r="D38" s="25"/>
      <c r="E38" s="25"/>
      <c r="F38" s="31"/>
      <c r="G38" s="3"/>
    </row>
    <row r="39" spans="2:7" ht="18.75" customHeight="1">
      <c r="B39" s="8"/>
      <c r="C39" s="29"/>
      <c r="D39" s="24"/>
      <c r="E39" s="24"/>
      <c r="F39" s="31"/>
      <c r="G39" s="3"/>
    </row>
    <row r="40" spans="2:7" ht="18.75" customHeight="1">
      <c r="B40" s="8"/>
      <c r="C40" s="29"/>
      <c r="D40" s="29"/>
      <c r="E40" s="29"/>
      <c r="F40" s="31"/>
      <c r="G40" s="3"/>
    </row>
    <row r="41" spans="2:7" ht="18.75" customHeight="1">
      <c r="B41" s="8"/>
      <c r="C41" s="29"/>
      <c r="D41" s="29"/>
      <c r="E41" s="29"/>
      <c r="F41" s="31"/>
      <c r="G41" s="3"/>
    </row>
    <row r="42" spans="2:7" ht="18.75" customHeight="1">
      <c r="B42" s="8"/>
      <c r="C42" s="29"/>
      <c r="D42" s="37"/>
      <c r="E42" s="25"/>
      <c r="F42" s="31"/>
      <c r="G42" s="3"/>
    </row>
    <row r="43" spans="2:7" ht="18.75" customHeight="1">
      <c r="B43" s="8"/>
      <c r="C43" s="29"/>
      <c r="D43" s="29"/>
      <c r="E43" s="24"/>
      <c r="F43" s="31"/>
      <c r="G43" s="3"/>
    </row>
    <row r="44" spans="2:7" ht="18.75" customHeight="1">
      <c r="B44" s="8"/>
      <c r="C44" s="29"/>
      <c r="D44" s="38"/>
      <c r="E44" s="29"/>
      <c r="F44" s="31"/>
      <c r="G44" s="3"/>
    </row>
    <row r="45" spans="2:7" ht="18.75" customHeight="1">
      <c r="B45" s="8"/>
      <c r="C45" s="29"/>
      <c r="D45" s="29"/>
      <c r="E45" s="29"/>
      <c r="F45" s="31"/>
      <c r="G45" s="3"/>
    </row>
    <row r="46" spans="2:7" ht="18.75" customHeight="1" thickBot="1">
      <c r="B46" s="39"/>
      <c r="C46" s="40"/>
      <c r="D46" s="40"/>
      <c r="E46" s="40"/>
      <c r="F46" s="41"/>
      <c r="G46" s="3"/>
    </row>
    <row r="47" spans="2:7" ht="18.75" customHeight="1" thickTop="1">
      <c r="B47" s="4"/>
      <c r="C47" s="5"/>
      <c r="D47" s="5"/>
      <c r="E47" s="5"/>
      <c r="F47" s="5"/>
      <c r="G47" s="1"/>
    </row>
    <row r="48" spans="2:7" ht="18.75" customHeight="1">
      <c r="B48" s="1"/>
      <c r="C48" s="1"/>
      <c r="D48" s="1"/>
      <c r="E48" s="1"/>
      <c r="F48" s="1"/>
    </row>
  </sheetData>
  <sheetProtection sheet="1" objects="1" scenarios="1"/>
  <mergeCells count="2">
    <mergeCell ref="B35:C38"/>
    <mergeCell ref="B14:F14"/>
  </mergeCells>
  <phoneticPr fontId="0" type="noConversion"/>
  <printOptions horizontalCentered="1" verticalCentered="1"/>
  <pageMargins left="0.25" right="0.25" top="0.25" bottom="0.3" header="0" footer="0.25"/>
  <pageSetup scale="88" orientation="portrait" r:id="rId1"/>
  <headerFooter alignWithMargins="0">
    <oddFooter>&amp;C&amp;"Times New Roman,Regular"Front Matter-6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K40"/>
  <sheetViews>
    <sheetView showGridLines="0" showOutlineSymbols="0" zoomScale="75" zoomScaleNormal="87" workbookViewId="0">
      <selection activeCell="B5" sqref="B5:K5"/>
    </sheetView>
  </sheetViews>
  <sheetFormatPr defaultColWidth="9.44140625" defaultRowHeight="16.5" customHeight="1"/>
  <cols>
    <col min="1" max="1" width="3.109375" style="386" customWidth="1"/>
    <col min="2" max="2" width="6.6640625" style="386" customWidth="1"/>
    <col min="3" max="3" width="17" style="386" customWidth="1"/>
    <col min="4" max="4" width="21" style="402" customWidth="1"/>
    <col min="5" max="5" width="10.33203125" style="386" customWidth="1"/>
    <col min="6" max="6" width="19" style="386" customWidth="1"/>
    <col min="7" max="7" width="16" style="386" customWidth="1"/>
    <col min="8" max="8" width="15.21875" style="386" customWidth="1"/>
    <col min="9" max="9" width="21.33203125" style="386" customWidth="1"/>
    <col min="10" max="10" width="25.44140625" style="386" customWidth="1"/>
    <col min="11" max="11" width="15.6640625" style="388" customWidth="1"/>
    <col min="12" max="16384" width="9.44140625" style="386"/>
  </cols>
  <sheetData>
    <row r="1" spans="1:11" s="385" customFormat="1" ht="16.5" customHeight="1" thickBot="1">
      <c r="C1" s="1703" t="str">
        <f>+'E-2'!C1:D1</f>
        <v>Southwest Harbor Water &amp; Sewer District</v>
      </c>
      <c r="D1" s="1813"/>
      <c r="E1" s="1813"/>
      <c r="J1" s="1035" t="s">
        <v>959</v>
      </c>
      <c r="K1" s="1036">
        <f>+'E-2'!F1</f>
        <v>43100</v>
      </c>
    </row>
    <row r="2" spans="1:11" ht="16.5" customHeight="1" thickTop="1">
      <c r="A2" s="2439" t="s">
        <v>888</v>
      </c>
      <c r="B2" s="2217" t="s">
        <v>1180</v>
      </c>
      <c r="C2" s="2218"/>
      <c r="D2" s="2218"/>
      <c r="E2" s="2218"/>
      <c r="F2" s="2218"/>
      <c r="G2" s="2218"/>
      <c r="H2" s="2218"/>
      <c r="I2" s="2218"/>
      <c r="J2" s="2218"/>
      <c r="K2" s="2219"/>
    </row>
    <row r="3" spans="1:11" ht="12.75">
      <c r="A3" s="2439"/>
      <c r="B3" s="2220"/>
      <c r="C3" s="2221"/>
      <c r="D3" s="2221"/>
      <c r="E3" s="2221"/>
      <c r="F3" s="2221"/>
      <c r="G3" s="2221"/>
      <c r="H3" s="2221"/>
      <c r="I3" s="2221"/>
      <c r="J3" s="2221"/>
      <c r="K3" s="2222"/>
    </row>
    <row r="4" spans="1:11" s="419" customFormat="1" ht="27.75" customHeight="1">
      <c r="A4" s="2439"/>
      <c r="B4" s="2223" t="s">
        <v>1177</v>
      </c>
      <c r="C4" s="2224"/>
      <c r="D4" s="2224"/>
      <c r="E4" s="2224"/>
      <c r="F4" s="2224"/>
      <c r="G4" s="2224"/>
      <c r="H4" s="2224"/>
      <c r="I4" s="2224"/>
      <c r="J4" s="2224"/>
      <c r="K4" s="2225"/>
    </row>
    <row r="5" spans="1:11" s="419" customFormat="1" ht="21" customHeight="1">
      <c r="A5" s="2439"/>
      <c r="B5" s="2223"/>
      <c r="C5" s="2224"/>
      <c r="D5" s="2224"/>
      <c r="E5" s="2224"/>
      <c r="F5" s="2224"/>
      <c r="G5" s="2224"/>
      <c r="H5" s="2224"/>
      <c r="I5" s="2224"/>
      <c r="J5" s="2224"/>
      <c r="K5" s="2225"/>
    </row>
    <row r="6" spans="1:11" ht="16.5" customHeight="1" thickBot="1">
      <c r="A6" s="2439"/>
      <c r="B6" s="348"/>
      <c r="C6" s="349"/>
      <c r="D6" s="349"/>
      <c r="E6" s="1315"/>
      <c r="F6" s="349"/>
      <c r="G6" s="349"/>
      <c r="H6" s="349"/>
      <c r="I6" s="349"/>
      <c r="J6" s="349"/>
      <c r="K6" s="350"/>
    </row>
    <row r="7" spans="1:11" s="387" customFormat="1" ht="23.25" customHeight="1" thickTop="1">
      <c r="A7" s="2439"/>
      <c r="B7" s="389"/>
      <c r="C7" s="2001" t="s">
        <v>1152</v>
      </c>
      <c r="D7" s="2233" t="s">
        <v>1153</v>
      </c>
      <c r="E7" s="2233" t="s">
        <v>1154</v>
      </c>
      <c r="F7" s="2233" t="s">
        <v>1155</v>
      </c>
      <c r="G7" s="2233" t="s">
        <v>1156</v>
      </c>
      <c r="H7" s="2233" t="s">
        <v>1157</v>
      </c>
      <c r="I7" s="2233" t="s">
        <v>1158</v>
      </c>
      <c r="J7" s="2233" t="s">
        <v>1159</v>
      </c>
      <c r="K7" s="2442" t="s">
        <v>680</v>
      </c>
    </row>
    <row r="8" spans="1:11" s="387" customFormat="1" ht="23.25" customHeight="1">
      <c r="A8" s="2439"/>
      <c r="B8" s="390" t="s">
        <v>683</v>
      </c>
      <c r="C8" s="2002"/>
      <c r="D8" s="2588"/>
      <c r="E8" s="2588"/>
      <c r="F8" s="2588"/>
      <c r="G8" s="2588"/>
      <c r="H8" s="2588"/>
      <c r="I8" s="2588"/>
      <c r="J8" s="2588"/>
      <c r="K8" s="2443"/>
    </row>
    <row r="9" spans="1:11" s="387" customFormat="1" ht="23.25" customHeight="1">
      <c r="A9" s="2439"/>
      <c r="B9" s="390" t="s">
        <v>66</v>
      </c>
      <c r="C9" s="2002"/>
      <c r="D9" s="2588"/>
      <c r="E9" s="2588"/>
      <c r="F9" s="2588"/>
      <c r="G9" s="2588"/>
      <c r="H9" s="2588"/>
      <c r="I9" s="2588"/>
      <c r="J9" s="2588"/>
      <c r="K9" s="2443"/>
    </row>
    <row r="10" spans="1:11" s="387" customFormat="1" ht="23.25" customHeight="1" thickBot="1">
      <c r="A10" s="2439"/>
      <c r="B10" s="391"/>
      <c r="C10" s="397" t="s">
        <v>1029</v>
      </c>
      <c r="D10" s="1389" t="s">
        <v>1030</v>
      </c>
      <c r="E10" s="1390" t="s">
        <v>1031</v>
      </c>
      <c r="F10" s="397" t="s">
        <v>1032</v>
      </c>
      <c r="G10" s="392" t="s">
        <v>1033</v>
      </c>
      <c r="H10" s="397" t="s">
        <v>110</v>
      </c>
      <c r="I10" s="397" t="s">
        <v>128</v>
      </c>
      <c r="J10" s="393" t="s">
        <v>131</v>
      </c>
      <c r="K10" s="394" t="s">
        <v>128</v>
      </c>
    </row>
    <row r="11" spans="1:11" s="385" customFormat="1" ht="23.25" customHeight="1">
      <c r="A11" s="2439"/>
      <c r="B11" s="398">
        <v>1</v>
      </c>
      <c r="C11" s="395"/>
      <c r="D11" s="395"/>
      <c r="E11" s="395"/>
      <c r="F11" s="395"/>
      <c r="G11" s="395"/>
      <c r="H11" s="395"/>
      <c r="I11" s="1404"/>
      <c r="J11" s="1361"/>
      <c r="K11" s="1363"/>
    </row>
    <row r="12" spans="1:11" s="385" customFormat="1" ht="23.25" customHeight="1">
      <c r="A12" s="2439"/>
      <c r="B12" s="399">
        <v>2</v>
      </c>
      <c r="C12" s="396"/>
      <c r="D12" s="396"/>
      <c r="E12" s="396"/>
      <c r="F12" s="396"/>
      <c r="G12" s="396"/>
      <c r="H12" s="396"/>
      <c r="I12" s="1405"/>
      <c r="J12" s="1406"/>
      <c r="K12" s="1407"/>
    </row>
    <row r="13" spans="1:11" s="385" customFormat="1" ht="23.25" customHeight="1">
      <c r="A13" s="2439"/>
      <c r="B13" s="399">
        <v>3</v>
      </c>
      <c r="C13" s="396"/>
      <c r="D13" s="396"/>
      <c r="E13" s="1048"/>
      <c r="F13" s="1048"/>
      <c r="G13" s="1048"/>
      <c r="H13" s="1048"/>
      <c r="I13" s="1048"/>
      <c r="J13" s="1048"/>
      <c r="K13" s="1049"/>
    </row>
    <row r="14" spans="1:11" s="385" customFormat="1" ht="23.25" customHeight="1">
      <c r="A14" s="2439"/>
      <c r="B14" s="399">
        <v>4</v>
      </c>
      <c r="C14" s="1043"/>
      <c r="D14" s="1043"/>
      <c r="E14" s="1048"/>
      <c r="F14" s="1048"/>
      <c r="G14" s="1048"/>
      <c r="H14" s="1048"/>
      <c r="I14" s="1048"/>
      <c r="J14" s="1048"/>
      <c r="K14" s="1049"/>
    </row>
    <row r="15" spans="1:11" s="385" customFormat="1" ht="23.25" customHeight="1">
      <c r="A15" s="2439"/>
      <c r="B15" s="399">
        <v>5</v>
      </c>
      <c r="C15" s="1043"/>
      <c r="D15" s="1043"/>
      <c r="E15" s="1048"/>
      <c r="F15" s="1048"/>
      <c r="G15" s="1048"/>
      <c r="H15" s="1048"/>
      <c r="I15" s="1048"/>
      <c r="J15" s="1050"/>
      <c r="K15" s="1051"/>
    </row>
    <row r="16" spans="1:11" s="385" customFormat="1" ht="23.25" customHeight="1">
      <c r="A16" s="2439"/>
      <c r="B16" s="399">
        <v>6</v>
      </c>
      <c r="C16" s="1043"/>
      <c r="D16" s="1043"/>
      <c r="E16" s="1048"/>
      <c r="F16" s="1048"/>
      <c r="G16" s="1048"/>
      <c r="H16" s="1048"/>
      <c r="I16" s="1048"/>
      <c r="J16" s="1050"/>
      <c r="K16" s="1051"/>
    </row>
    <row r="17" spans="1:11" s="385" customFormat="1" ht="23.25" customHeight="1">
      <c r="A17" s="2439"/>
      <c r="B17" s="399">
        <v>7</v>
      </c>
      <c r="C17" s="1044"/>
      <c r="D17" s="1044"/>
      <c r="E17" s="1048"/>
      <c r="F17" s="1048"/>
      <c r="G17" s="1048"/>
      <c r="H17" s="1048"/>
      <c r="I17" s="1048"/>
      <c r="J17" s="1048"/>
      <c r="K17" s="1049"/>
    </row>
    <row r="18" spans="1:11" s="385" customFormat="1" ht="23.25" customHeight="1">
      <c r="A18" s="2439"/>
      <c r="B18" s="399">
        <v>8</v>
      </c>
      <c r="C18" s="396"/>
      <c r="D18" s="396"/>
      <c r="E18" s="1052"/>
      <c r="F18" s="1052"/>
      <c r="G18" s="1052"/>
      <c r="H18" s="1052"/>
      <c r="I18" s="1052"/>
      <c r="J18" s="1052"/>
      <c r="K18" s="1053"/>
    </row>
    <row r="19" spans="1:11" s="385" customFormat="1" ht="23.25" customHeight="1">
      <c r="A19" s="2439"/>
      <c r="B19" s="399">
        <v>9</v>
      </c>
      <c r="C19" s="396"/>
      <c r="D19" s="396"/>
      <c r="E19" s="1048"/>
      <c r="F19" s="1048"/>
      <c r="G19" s="1048"/>
      <c r="H19" s="1048"/>
      <c r="I19" s="1048"/>
      <c r="J19" s="1048"/>
      <c r="K19" s="1049"/>
    </row>
    <row r="20" spans="1:11" s="385" customFormat="1" ht="23.25" customHeight="1">
      <c r="A20" s="2439"/>
      <c r="B20" s="399">
        <v>10</v>
      </c>
      <c r="C20" s="396"/>
      <c r="D20" s="396"/>
      <c r="E20" s="1048"/>
      <c r="F20" s="1048"/>
      <c r="G20" s="1048"/>
      <c r="H20" s="1048"/>
      <c r="I20" s="1048"/>
      <c r="J20" s="1048"/>
      <c r="K20" s="1049"/>
    </row>
    <row r="21" spans="1:11" s="385" customFormat="1" ht="23.25" customHeight="1">
      <c r="A21" s="2439"/>
      <c r="B21" s="399">
        <v>11</v>
      </c>
      <c r="C21" s="396"/>
      <c r="D21" s="396"/>
      <c r="E21" s="1048"/>
      <c r="F21" s="1048"/>
      <c r="G21" s="1048"/>
      <c r="H21" s="1048"/>
      <c r="I21" s="1048"/>
      <c r="J21" s="1048"/>
      <c r="K21" s="1049"/>
    </row>
    <row r="22" spans="1:11" s="385" customFormat="1" ht="23.25" customHeight="1">
      <c r="A22" s="2439"/>
      <c r="B22" s="399">
        <v>12</v>
      </c>
      <c r="C22" s="396"/>
      <c r="D22" s="396"/>
      <c r="E22" s="1048"/>
      <c r="F22" s="1048"/>
      <c r="G22" s="1048"/>
      <c r="H22" s="1048"/>
      <c r="I22" s="1048"/>
      <c r="J22" s="1048"/>
      <c r="K22" s="1049"/>
    </row>
    <row r="23" spans="1:11" s="385" customFormat="1" ht="23.25" customHeight="1">
      <c r="A23" s="2439"/>
      <c r="B23" s="399">
        <v>13</v>
      </c>
      <c r="C23" s="396"/>
      <c r="D23" s="396"/>
      <c r="E23" s="1048"/>
      <c r="F23" s="1048"/>
      <c r="G23" s="1048"/>
      <c r="H23" s="1048"/>
      <c r="I23" s="1048"/>
      <c r="J23" s="1048"/>
      <c r="K23" s="1049"/>
    </row>
    <row r="24" spans="1:11" s="385" customFormat="1" ht="23.25" customHeight="1">
      <c r="A24" s="2439"/>
      <c r="B24" s="399">
        <v>14</v>
      </c>
      <c r="C24" s="396"/>
      <c r="D24" s="396"/>
      <c r="E24" s="1052"/>
      <c r="F24" s="1052"/>
      <c r="G24" s="1052"/>
      <c r="H24" s="1052"/>
      <c r="I24" s="1052"/>
      <c r="J24" s="1052"/>
      <c r="K24" s="1053"/>
    </row>
    <row r="25" spans="1:11" s="385" customFormat="1" ht="23.25" customHeight="1">
      <c r="A25" s="2439"/>
      <c r="B25" s="399">
        <v>15</v>
      </c>
      <c r="C25" s="396"/>
      <c r="D25" s="396"/>
      <c r="E25" s="1048"/>
      <c r="F25" s="1048"/>
      <c r="G25" s="1052"/>
      <c r="H25" s="1052"/>
      <c r="I25" s="1052"/>
      <c r="J25" s="1052"/>
      <c r="K25" s="1051"/>
    </row>
    <row r="26" spans="1:11" s="385" customFormat="1" ht="23.25" customHeight="1">
      <c r="A26" s="2439"/>
      <c r="B26" s="399">
        <v>16</v>
      </c>
      <c r="C26" s="396"/>
      <c r="D26" s="396"/>
      <c r="E26" s="1048"/>
      <c r="F26" s="1048"/>
      <c r="G26" s="1052"/>
      <c r="H26" s="1052"/>
      <c r="I26" s="1052"/>
      <c r="J26" s="1052"/>
      <c r="K26" s="1051"/>
    </row>
    <row r="27" spans="1:11" s="385" customFormat="1" ht="23.25" customHeight="1">
      <c r="A27" s="2439"/>
      <c r="B27" s="399">
        <v>17</v>
      </c>
      <c r="C27" s="396"/>
      <c r="D27" s="396"/>
      <c r="E27" s="1048"/>
      <c r="F27" s="1048"/>
      <c r="G27" s="1048"/>
      <c r="H27" s="1048"/>
      <c r="I27" s="1048"/>
      <c r="J27" s="1048"/>
      <c r="K27" s="1051"/>
    </row>
    <row r="28" spans="1:11" s="385" customFormat="1" ht="23.25" customHeight="1">
      <c r="A28" s="2439"/>
      <c r="B28" s="399">
        <v>18</v>
      </c>
      <c r="C28" s="396"/>
      <c r="D28" s="396"/>
      <c r="E28" s="1048"/>
      <c r="F28" s="1048"/>
      <c r="G28" s="1048"/>
      <c r="H28" s="1048"/>
      <c r="I28" s="1048"/>
      <c r="J28" s="1048"/>
      <c r="K28" s="1049"/>
    </row>
    <row r="29" spans="1:11" s="385" customFormat="1" ht="23.25" customHeight="1">
      <c r="A29" s="2439"/>
      <c r="B29" s="399">
        <v>19</v>
      </c>
      <c r="C29" s="396"/>
      <c r="D29" s="396"/>
      <c r="E29" s="1048"/>
      <c r="F29" s="1048"/>
      <c r="G29" s="1048"/>
      <c r="H29" s="1048"/>
      <c r="I29" s="1048"/>
      <c r="J29" s="1048"/>
      <c r="K29" s="1049"/>
    </row>
    <row r="30" spans="1:11" s="385" customFormat="1" ht="23.25" customHeight="1">
      <c r="A30" s="2439"/>
      <c r="B30" s="399">
        <v>20</v>
      </c>
      <c r="C30" s="396"/>
      <c r="D30" s="396"/>
      <c r="E30" s="1052"/>
      <c r="F30" s="1052"/>
      <c r="G30" s="1052"/>
      <c r="H30" s="1052"/>
      <c r="I30" s="1052"/>
      <c r="J30" s="1052"/>
      <c r="K30" s="1055"/>
    </row>
    <row r="31" spans="1:11" s="385" customFormat="1" ht="23.25" customHeight="1">
      <c r="A31" s="2439"/>
      <c r="B31" s="399">
        <v>21</v>
      </c>
      <c r="C31" s="396"/>
      <c r="D31" s="396"/>
      <c r="E31" s="1052"/>
      <c r="F31" s="1052"/>
      <c r="G31" s="1052"/>
      <c r="H31" s="1052"/>
      <c r="I31" s="1052"/>
      <c r="J31" s="1056"/>
      <c r="K31" s="1055"/>
    </row>
    <row r="32" spans="1:11" s="385" customFormat="1" ht="23.25" customHeight="1">
      <c r="A32" s="2439"/>
      <c r="B32" s="399">
        <v>22</v>
      </c>
      <c r="C32" s="396"/>
      <c r="D32" s="396"/>
      <c r="E32" s="1048"/>
      <c r="F32" s="1048"/>
      <c r="G32" s="1048"/>
      <c r="H32" s="1048"/>
      <c r="I32" s="1048"/>
      <c r="J32" s="1048"/>
      <c r="K32" s="1051"/>
    </row>
    <row r="33" spans="1:11" s="385" customFormat="1" ht="23.25" customHeight="1">
      <c r="A33" s="2439"/>
      <c r="B33" s="399">
        <v>23</v>
      </c>
      <c r="C33" s="396"/>
      <c r="D33" s="396"/>
      <c r="E33" s="1048"/>
      <c r="F33" s="1048"/>
      <c r="G33" s="1048"/>
      <c r="H33" s="1048"/>
      <c r="I33" s="1048"/>
      <c r="J33" s="1050"/>
      <c r="K33" s="1051"/>
    </row>
    <row r="34" spans="1:11" s="385" customFormat="1" ht="23.25" customHeight="1">
      <c r="A34" s="2439"/>
      <c r="B34" s="399">
        <v>24</v>
      </c>
      <c r="C34" s="396"/>
      <c r="D34" s="396"/>
      <c r="E34" s="1048"/>
      <c r="F34" s="1048"/>
      <c r="G34" s="1048"/>
      <c r="H34" s="1048"/>
      <c r="I34" s="1048"/>
      <c r="J34" s="1048"/>
      <c r="K34" s="1051"/>
    </row>
    <row r="35" spans="1:11" s="385" customFormat="1" ht="23.25" customHeight="1">
      <c r="A35" s="2439"/>
      <c r="B35" s="399">
        <v>25</v>
      </c>
      <c r="C35" s="396"/>
      <c r="D35" s="396"/>
      <c r="E35" s="1048"/>
      <c r="F35" s="1048"/>
      <c r="G35" s="1048"/>
      <c r="H35" s="1048"/>
      <c r="I35" s="1048"/>
      <c r="J35" s="1048"/>
      <c r="K35" s="1049"/>
    </row>
    <row r="36" spans="1:11" s="385" customFormat="1" ht="23.25" customHeight="1">
      <c r="A36" s="2439"/>
      <c r="B36" s="399">
        <v>26</v>
      </c>
      <c r="C36" s="396"/>
      <c r="D36" s="396"/>
      <c r="E36" s="1048"/>
      <c r="F36" s="1048"/>
      <c r="G36" s="1048"/>
      <c r="H36" s="1048"/>
      <c r="I36" s="1048"/>
      <c r="J36" s="1050"/>
      <c r="K36" s="1051"/>
    </row>
    <row r="37" spans="1:11" s="385" customFormat="1" ht="23.25" customHeight="1">
      <c r="A37" s="2439"/>
      <c r="B37" s="399">
        <v>27</v>
      </c>
      <c r="C37" s="396"/>
      <c r="D37" s="396"/>
      <c r="E37" s="1052"/>
      <c r="F37" s="1052"/>
      <c r="G37" s="1052"/>
      <c r="H37" s="1052"/>
      <c r="I37" s="1052"/>
      <c r="J37" s="1056"/>
      <c r="K37" s="1055"/>
    </row>
    <row r="38" spans="1:11" s="385" customFormat="1" ht="23.25" customHeight="1" thickBot="1">
      <c r="A38" s="2439"/>
      <c r="B38" s="339">
        <v>28</v>
      </c>
      <c r="C38" s="401"/>
      <c r="D38" s="401"/>
      <c r="E38" s="1057"/>
      <c r="F38" s="1057"/>
      <c r="G38" s="1057"/>
      <c r="H38" s="1057"/>
      <c r="I38" s="1057"/>
      <c r="J38" s="1386"/>
      <c r="K38" s="1388"/>
    </row>
    <row r="39" spans="1:11" ht="16.5" customHeight="1" thickBot="1">
      <c r="A39" s="2439"/>
      <c r="B39" s="2444"/>
      <c r="C39" s="2445"/>
      <c r="D39" s="2445"/>
      <c r="E39" s="2445"/>
      <c r="F39" s="2445"/>
      <c r="G39" s="2445"/>
      <c r="H39" s="2445"/>
      <c r="I39" s="2445"/>
      <c r="J39" s="2445"/>
      <c r="K39" s="2446"/>
    </row>
    <row r="40" spans="1:11" ht="16.5" customHeight="1" thickTop="1"/>
  </sheetData>
  <mergeCells count="15">
    <mergeCell ref="A2:A39"/>
    <mergeCell ref="B2:K3"/>
    <mergeCell ref="B4:K4"/>
    <mergeCell ref="B5:K5"/>
    <mergeCell ref="C7:C9"/>
    <mergeCell ref="I7:I9"/>
    <mergeCell ref="J7:J9"/>
    <mergeCell ref="K7:K9"/>
    <mergeCell ref="B39:K39"/>
    <mergeCell ref="H7:H9"/>
    <mergeCell ref="C1:E1"/>
    <mergeCell ref="D7:D9"/>
    <mergeCell ref="E7:E9"/>
    <mergeCell ref="F7:F9"/>
    <mergeCell ref="G7:G9"/>
  </mergeCells>
  <printOptions horizontalCentered="1" verticalCentered="1"/>
  <pageMargins left="0.25" right="0.25" top="0.25" bottom="0.3" header="0" footer="0.25"/>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G44"/>
  <sheetViews>
    <sheetView showGridLines="0" showOutlineSymbols="0" topLeftCell="A31" zoomScale="115" zoomScaleNormal="115" workbookViewId="0">
      <selection activeCell="D25" sqref="D25:F25"/>
    </sheetView>
  </sheetViews>
  <sheetFormatPr defaultColWidth="9.6640625" defaultRowHeight="18.75" customHeight="1"/>
  <cols>
    <col min="1" max="1" width="4.21875" style="2" customWidth="1"/>
    <col min="2" max="2" width="8.6640625" style="2" bestFit="1" customWidth="1"/>
    <col min="3" max="3" width="8.44140625" style="2" customWidth="1"/>
    <col min="4" max="4" width="27.33203125" style="2" customWidth="1"/>
    <col min="5" max="5" width="9.88671875" style="2" customWidth="1"/>
    <col min="6" max="6" width="29" style="2" customWidth="1"/>
    <col min="7" max="7" width="2.5546875" style="2" customWidth="1"/>
    <col min="8" max="16384" width="9.6640625" style="2"/>
  </cols>
  <sheetData>
    <row r="1" spans="2:7" ht="18.75" customHeight="1" thickBot="1"/>
    <row r="2" spans="2:7" ht="18.75" customHeight="1" thickTop="1">
      <c r="B2" s="6"/>
      <c r="C2" s="7"/>
      <c r="D2" s="7"/>
      <c r="E2" s="7"/>
      <c r="F2" s="30"/>
      <c r="G2" s="3"/>
    </row>
    <row r="3" spans="2:7" ht="18.75" customHeight="1">
      <c r="B3" s="8"/>
      <c r="C3" s="29"/>
      <c r="D3" s="29"/>
      <c r="E3" s="29"/>
      <c r="F3" s="31"/>
      <c r="G3" s="3"/>
    </row>
    <row r="4" spans="2:7" ht="18.75" customHeight="1">
      <c r="B4" s="73" t="s">
        <v>945</v>
      </c>
      <c r="C4" s="1619" t="s">
        <v>1187</v>
      </c>
      <c r="D4" s="1619"/>
      <c r="E4" s="1621" t="s">
        <v>947</v>
      </c>
      <c r="F4" s="31"/>
      <c r="G4" s="3"/>
    </row>
    <row r="5" spans="2:7" ht="18.75" customHeight="1">
      <c r="B5" s="73"/>
      <c r="C5" s="29"/>
      <c r="D5" s="29"/>
      <c r="E5" s="1621"/>
      <c r="F5" s="1622" t="s">
        <v>911</v>
      </c>
      <c r="G5" s="3"/>
    </row>
    <row r="6" spans="2:7" ht="18.75" customHeight="1">
      <c r="B6" s="73" t="s">
        <v>946</v>
      </c>
      <c r="C6" s="1620" t="s">
        <v>1188</v>
      </c>
      <c r="D6" s="1620"/>
      <c r="E6" s="1621"/>
      <c r="F6" s="1622"/>
      <c r="G6" s="3"/>
    </row>
    <row r="7" spans="2:7" ht="18.75" customHeight="1">
      <c r="B7" s="8"/>
      <c r="C7" s="29"/>
      <c r="D7" s="29"/>
      <c r="E7" s="1621"/>
      <c r="F7" s="31"/>
      <c r="G7" s="3"/>
    </row>
    <row r="8" spans="2:7" ht="18.75" customHeight="1">
      <c r="B8" s="8"/>
      <c r="C8" s="29"/>
      <c r="D8" s="29"/>
      <c r="E8" s="29"/>
      <c r="F8" s="31"/>
      <c r="G8" s="3"/>
    </row>
    <row r="9" spans="2:7" ht="18.75" customHeight="1">
      <c r="B9" s="11"/>
      <c r="C9" s="68"/>
      <c r="D9" s="68"/>
      <c r="E9" s="68"/>
      <c r="F9" s="69"/>
      <c r="G9" s="3"/>
    </row>
    <row r="10" spans="2:7" ht="18.75" customHeight="1">
      <c r="B10" s="1613" t="s">
        <v>948</v>
      </c>
      <c r="C10" s="1614"/>
      <c r="D10" s="1615" t="s">
        <v>1183</v>
      </c>
      <c r="E10" s="1615"/>
      <c r="F10" s="167" t="s">
        <v>1184</v>
      </c>
      <c r="G10" s="3"/>
    </row>
    <row r="11" spans="2:7" ht="18.75" customHeight="1">
      <c r="B11" s="73"/>
      <c r="C11" s="74"/>
      <c r="D11" s="1616" t="s">
        <v>949</v>
      </c>
      <c r="E11" s="1616"/>
      <c r="F11" s="76" t="s">
        <v>912</v>
      </c>
      <c r="G11" s="3"/>
    </row>
    <row r="12" spans="2:7" ht="18.75" customHeight="1">
      <c r="B12" s="8"/>
      <c r="C12" s="29"/>
      <c r="D12" s="29"/>
      <c r="E12" s="29"/>
      <c r="F12" s="31"/>
      <c r="G12" s="3"/>
    </row>
    <row r="13" spans="2:7" ht="18.75" customHeight="1">
      <c r="B13" s="77" t="s">
        <v>1017</v>
      </c>
      <c r="C13" s="1617" t="s">
        <v>1182</v>
      </c>
      <c r="D13" s="1617"/>
      <c r="E13" s="1617"/>
      <c r="F13" s="1618"/>
      <c r="G13" s="3"/>
    </row>
    <row r="14" spans="2:7" ht="18.75" customHeight="1">
      <c r="B14" s="20"/>
      <c r="C14" s="1602" t="s">
        <v>950</v>
      </c>
      <c r="D14" s="1602"/>
      <c r="E14" s="1602"/>
      <c r="F14" s="1603"/>
      <c r="G14" s="3"/>
    </row>
    <row r="15" spans="2:7" ht="18.75" customHeight="1">
      <c r="B15" s="20"/>
      <c r="C15" s="68"/>
      <c r="D15" s="35"/>
      <c r="E15" s="35"/>
      <c r="F15" s="36"/>
      <c r="G15" s="3"/>
    </row>
    <row r="16" spans="2:7" ht="18.75" customHeight="1">
      <c r="B16" s="1610" t="s">
        <v>951</v>
      </c>
      <c r="C16" s="1611"/>
      <c r="D16" s="1611"/>
      <c r="E16" s="1611"/>
      <c r="F16" s="1612"/>
      <c r="G16" s="3"/>
    </row>
    <row r="17" spans="2:7" ht="18.75" customHeight="1">
      <c r="B17" s="1610" t="s">
        <v>952</v>
      </c>
      <c r="C17" s="1611"/>
      <c r="D17" s="1611"/>
      <c r="E17" s="1611"/>
      <c r="F17" s="1612"/>
      <c r="G17" s="3"/>
    </row>
    <row r="18" spans="2:7" ht="18.75" customHeight="1">
      <c r="B18" s="1610" t="s">
        <v>967</v>
      </c>
      <c r="C18" s="1611"/>
      <c r="D18" s="1611"/>
      <c r="E18" s="1611"/>
      <c r="F18" s="1612"/>
      <c r="G18" s="3"/>
    </row>
    <row r="19" spans="2:7" ht="18.75" customHeight="1">
      <c r="B19" s="1610" t="s">
        <v>968</v>
      </c>
      <c r="C19" s="1611"/>
      <c r="D19" s="1611"/>
      <c r="E19" s="1611"/>
      <c r="F19" s="1612"/>
      <c r="G19" s="3"/>
    </row>
    <row r="20" spans="2:7" ht="18.75" customHeight="1">
      <c r="B20" s="1610" t="s">
        <v>953</v>
      </c>
      <c r="C20" s="1611"/>
      <c r="D20" s="1611"/>
      <c r="E20" s="1611"/>
      <c r="F20" s="1612"/>
      <c r="G20" s="3"/>
    </row>
    <row r="21" spans="2:7" ht="18.75" customHeight="1">
      <c r="B21" s="1610" t="s">
        <v>954</v>
      </c>
      <c r="C21" s="1611"/>
      <c r="D21" s="1611"/>
      <c r="E21" s="1611"/>
      <c r="F21" s="1612"/>
      <c r="G21" s="3"/>
    </row>
    <row r="22" spans="2:7" ht="18.75" customHeight="1">
      <c r="B22" s="13"/>
      <c r="C22" s="70"/>
      <c r="D22" s="29"/>
      <c r="E22" s="29"/>
      <c r="F22" s="31"/>
      <c r="G22" s="3"/>
    </row>
    <row r="23" spans="2:7" ht="18.75" customHeight="1">
      <c r="B23" s="20"/>
      <c r="C23" s="68"/>
      <c r="D23" s="35"/>
      <c r="E23" s="35"/>
      <c r="F23" s="36"/>
      <c r="G23" s="3"/>
    </row>
    <row r="24" spans="2:7" ht="18.75" customHeight="1">
      <c r="B24" s="13"/>
      <c r="C24" s="70"/>
      <c r="D24" s="29"/>
      <c r="E24" s="29"/>
      <c r="F24" s="31"/>
      <c r="G24" s="3"/>
    </row>
    <row r="25" spans="2:7" ht="18.75" customHeight="1">
      <c r="B25" s="11"/>
      <c r="C25" s="68"/>
      <c r="D25" s="1604" t="s">
        <v>1274</v>
      </c>
      <c r="E25" s="1604"/>
      <c r="F25" s="1605"/>
      <c r="G25" s="3"/>
    </row>
    <row r="26" spans="2:7" ht="18.75" customHeight="1">
      <c r="B26" s="13"/>
      <c r="C26" s="70"/>
      <c r="D26" s="1606" t="s">
        <v>955</v>
      </c>
      <c r="E26" s="1606"/>
      <c r="F26" s="1607"/>
      <c r="G26" s="3"/>
    </row>
    <row r="27" spans="2:7" ht="18.75" customHeight="1">
      <c r="B27" s="20"/>
      <c r="C27" s="68"/>
      <c r="D27" s="35"/>
      <c r="E27" s="35"/>
      <c r="F27" s="36"/>
      <c r="G27" s="3"/>
    </row>
    <row r="28" spans="2:7" ht="18.75" customHeight="1">
      <c r="B28" s="13"/>
      <c r="C28" s="70"/>
      <c r="D28" s="29"/>
      <c r="E28" s="29"/>
      <c r="F28" s="31"/>
      <c r="G28" s="3"/>
    </row>
    <row r="29" spans="2:7" ht="18.75" customHeight="1">
      <c r="B29" s="8" t="s">
        <v>913</v>
      </c>
      <c r="C29" s="29"/>
      <c r="D29" s="29"/>
      <c r="E29" s="29"/>
      <c r="F29" s="31"/>
      <c r="G29" s="3"/>
    </row>
    <row r="30" spans="2:7" ht="18.75" customHeight="1">
      <c r="B30" s="8"/>
      <c r="C30" s="29"/>
      <c r="D30" s="29"/>
      <c r="E30" s="29"/>
      <c r="F30" s="31"/>
      <c r="G30" s="3"/>
    </row>
    <row r="31" spans="2:7" ht="18.75" customHeight="1">
      <c r="B31" s="77"/>
      <c r="C31" s="75" t="s">
        <v>956</v>
      </c>
      <c r="D31" s="168" t="s">
        <v>1273</v>
      </c>
      <c r="E31" s="75" t="s">
        <v>957</v>
      </c>
      <c r="F31" s="169" t="s">
        <v>581</v>
      </c>
      <c r="G31" s="3"/>
    </row>
    <row r="32" spans="2:7" ht="18.75" customHeight="1">
      <c r="B32" s="79"/>
      <c r="C32" s="80"/>
      <c r="D32" s="29"/>
      <c r="E32" s="29"/>
      <c r="F32" s="87" t="s">
        <v>96</v>
      </c>
      <c r="G32" s="3"/>
    </row>
    <row r="33" spans="2:7" ht="18.75" customHeight="1">
      <c r="B33" s="79"/>
      <c r="C33" s="80"/>
      <c r="D33" s="25"/>
      <c r="E33" s="25"/>
      <c r="F33" s="31"/>
      <c r="G33" s="3"/>
    </row>
    <row r="34" spans="2:7" ht="18.75" customHeight="1">
      <c r="B34" s="8"/>
      <c r="C34" s="1608" t="s">
        <v>1274</v>
      </c>
      <c r="D34" s="1608"/>
      <c r="E34" s="1608"/>
      <c r="F34" s="31"/>
      <c r="G34" s="3"/>
    </row>
    <row r="35" spans="2:7" ht="18.75" customHeight="1">
      <c r="B35" s="8"/>
      <c r="C35" s="1609"/>
      <c r="D35" s="1609"/>
      <c r="E35" s="1609"/>
      <c r="F35" s="31"/>
      <c r="G35" s="3"/>
    </row>
    <row r="36" spans="2:7" ht="18.75" customHeight="1">
      <c r="B36" s="8"/>
      <c r="C36" s="29"/>
      <c r="D36" s="29"/>
      <c r="E36" s="29"/>
      <c r="F36" s="31"/>
      <c r="G36" s="3"/>
    </row>
    <row r="37" spans="2:7" ht="18.75" customHeight="1">
      <c r="B37" s="8"/>
      <c r="C37" s="1608"/>
      <c r="D37" s="1608"/>
      <c r="E37" s="1608"/>
      <c r="F37" s="31"/>
      <c r="G37" s="3"/>
    </row>
    <row r="38" spans="2:7" ht="18.75" customHeight="1">
      <c r="B38" s="8"/>
      <c r="C38" s="1609"/>
      <c r="D38" s="1609"/>
      <c r="E38" s="1609"/>
      <c r="F38" s="31"/>
      <c r="G38" s="3"/>
    </row>
    <row r="39" spans="2:7" ht="18.75" customHeight="1">
      <c r="B39" s="8"/>
      <c r="C39" s="29"/>
      <c r="D39" s="38"/>
      <c r="E39" s="29"/>
      <c r="F39" s="31"/>
      <c r="G39" s="3"/>
    </row>
    <row r="40" spans="2:7" ht="18.75" customHeight="1">
      <c r="B40" s="8"/>
      <c r="C40" s="29" t="s">
        <v>1133</v>
      </c>
      <c r="D40" s="38"/>
      <c r="E40" s="29"/>
      <c r="F40" s="31"/>
      <c r="G40" s="3"/>
    </row>
    <row r="41" spans="2:7" ht="18.75" customHeight="1">
      <c r="B41" s="8"/>
      <c r="C41" s="29"/>
      <c r="D41" s="29"/>
      <c r="E41" s="29"/>
      <c r="F41" s="31"/>
      <c r="G41" s="3"/>
    </row>
    <row r="42" spans="2:7" ht="18.75" customHeight="1" thickBot="1">
      <c r="B42" s="39"/>
      <c r="C42" s="40"/>
      <c r="D42" s="40"/>
      <c r="E42" s="40"/>
      <c r="F42" s="41"/>
      <c r="G42" s="3"/>
    </row>
    <row r="43" spans="2:7" ht="18.75" customHeight="1" thickTop="1">
      <c r="B43" s="4"/>
      <c r="C43" s="5"/>
      <c r="D43" s="5"/>
      <c r="E43" s="5"/>
      <c r="F43" s="5"/>
      <c r="G43" s="1"/>
    </row>
    <row r="44" spans="2:7" ht="18.75" customHeight="1">
      <c r="B44" s="1"/>
      <c r="C44" s="1"/>
      <c r="D44" s="1"/>
      <c r="E44" s="1"/>
      <c r="F44" s="1"/>
    </row>
  </sheetData>
  <mergeCells count="19">
    <mergeCell ref="B10:C10"/>
    <mergeCell ref="D10:E10"/>
    <mergeCell ref="D11:E11"/>
    <mergeCell ref="C13:F13"/>
    <mergeCell ref="C4:D4"/>
    <mergeCell ref="C6:D6"/>
    <mergeCell ref="E4:E7"/>
    <mergeCell ref="F5:F6"/>
    <mergeCell ref="C14:F14"/>
    <mergeCell ref="D25:F25"/>
    <mergeCell ref="D26:F26"/>
    <mergeCell ref="C34:E35"/>
    <mergeCell ref="C37:E38"/>
    <mergeCell ref="B16:F16"/>
    <mergeCell ref="B17:F17"/>
    <mergeCell ref="B18:F18"/>
    <mergeCell ref="B19:F19"/>
    <mergeCell ref="B20:F20"/>
    <mergeCell ref="B21:F21"/>
  </mergeCells>
  <phoneticPr fontId="0" type="noConversion"/>
  <printOptions horizontalCentered="1" verticalCentered="1"/>
  <pageMargins left="0.25" right="0.25" top="0.25" bottom="0.3" header="0" footer="0.25"/>
  <pageSetup scale="94" orientation="portrait" r:id="rId1"/>
  <headerFooter alignWithMargins="0">
    <oddFooter>&amp;C&amp;"Times New Roman,Regular"E-1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G59"/>
  <sheetViews>
    <sheetView showGridLines="0" showOutlineSymbols="0" topLeftCell="B25" zoomScale="130" zoomScaleNormal="130" workbookViewId="0">
      <selection activeCell="C1" sqref="C1:D1"/>
    </sheetView>
  </sheetViews>
  <sheetFormatPr defaultColWidth="9.6640625" defaultRowHeight="12.75"/>
  <cols>
    <col min="1" max="1" width="4.21875" style="2" customWidth="1"/>
    <col min="2" max="2" width="9.6640625" style="2" customWidth="1"/>
    <col min="3" max="3" width="8.44140625" style="2" customWidth="1"/>
    <col min="4" max="4" width="29.5546875" style="2" customWidth="1"/>
    <col min="5" max="5" width="11" style="2" customWidth="1"/>
    <col min="6" max="6" width="29" style="2" customWidth="1"/>
    <col min="7" max="7" width="2.5546875" style="2" customWidth="1"/>
    <col min="8" max="16384" width="9.6640625" style="2"/>
  </cols>
  <sheetData>
    <row r="1" spans="2:7" s="9" customFormat="1" ht="13.5" thickBot="1">
      <c r="B1" s="9" t="s">
        <v>958</v>
      </c>
      <c r="C1" s="1649" t="s">
        <v>1189</v>
      </c>
      <c r="D1" s="1650"/>
      <c r="E1" s="9" t="s">
        <v>959</v>
      </c>
      <c r="F1" s="502">
        <v>43100</v>
      </c>
    </row>
    <row r="2" spans="2:7" ht="13.5" thickTop="1">
      <c r="B2" s="1638" t="s">
        <v>960</v>
      </c>
      <c r="C2" s="1640" t="s">
        <v>961</v>
      </c>
      <c r="D2" s="1640"/>
      <c r="E2" s="1640"/>
      <c r="F2" s="1641"/>
      <c r="G2" s="3"/>
    </row>
    <row r="3" spans="2:7" ht="18.75" customHeight="1" thickBot="1">
      <c r="B3" s="1639"/>
      <c r="C3" s="1642"/>
      <c r="D3" s="1642"/>
      <c r="E3" s="1642"/>
      <c r="F3" s="1643"/>
      <c r="G3" s="3"/>
    </row>
    <row r="4" spans="2:7" s="9" customFormat="1" ht="13.5" thickTop="1">
      <c r="B4" s="90">
        <v>1</v>
      </c>
      <c r="C4" s="125"/>
      <c r="D4" s="92"/>
      <c r="E4" s="93"/>
      <c r="F4" s="94"/>
      <c r="G4" s="84"/>
    </row>
    <row r="5" spans="2:7" s="9" customFormat="1" ht="15" customHeight="1">
      <c r="B5" s="89">
        <v>2</v>
      </c>
      <c r="C5" s="1635" t="s">
        <v>962</v>
      </c>
      <c r="D5" s="1635"/>
      <c r="E5" s="1644" t="s">
        <v>1189</v>
      </c>
      <c r="F5" s="1645"/>
      <c r="G5" s="84"/>
    </row>
    <row r="6" spans="2:7" s="9" customFormat="1" ht="15" customHeight="1">
      <c r="B6" s="89">
        <v>3</v>
      </c>
      <c r="C6" s="1623"/>
      <c r="D6" s="1624"/>
      <c r="E6" s="1624"/>
      <c r="F6" s="1637"/>
      <c r="G6" s="84"/>
    </row>
    <row r="7" spans="2:7" s="9" customFormat="1" ht="15" customHeight="1">
      <c r="B7" s="89">
        <v>4</v>
      </c>
      <c r="C7" s="1635" t="s">
        <v>963</v>
      </c>
      <c r="D7" s="1635"/>
      <c r="E7" s="1644" t="s">
        <v>1190</v>
      </c>
      <c r="F7" s="1645"/>
      <c r="G7" s="84"/>
    </row>
    <row r="8" spans="2:7" s="9" customFormat="1" ht="15" customHeight="1">
      <c r="B8" s="89">
        <v>5</v>
      </c>
      <c r="C8" s="1623"/>
      <c r="D8" s="1624"/>
      <c r="E8" s="1624"/>
      <c r="F8" s="1637"/>
      <c r="G8" s="84"/>
    </row>
    <row r="9" spans="2:7" s="9" customFormat="1">
      <c r="B9" s="89">
        <v>6</v>
      </c>
      <c r="C9" s="1651" t="s">
        <v>964</v>
      </c>
      <c r="D9" s="1651"/>
      <c r="E9" s="1651"/>
      <c r="F9" s="1652"/>
      <c r="G9" s="84"/>
    </row>
    <row r="10" spans="2:7" s="9" customFormat="1">
      <c r="B10" s="89">
        <v>7</v>
      </c>
      <c r="C10" s="1651" t="s">
        <v>965</v>
      </c>
      <c r="D10" s="1651"/>
      <c r="E10" s="114" t="s">
        <v>1191</v>
      </c>
      <c r="F10" s="126"/>
      <c r="G10" s="84"/>
    </row>
    <row r="11" spans="2:7" s="9" customFormat="1" ht="15" customHeight="1">
      <c r="B11" s="89">
        <v>8</v>
      </c>
      <c r="C11" s="1646"/>
      <c r="D11" s="1647"/>
      <c r="E11" s="1647"/>
      <c r="F11" s="1648"/>
      <c r="G11" s="84"/>
    </row>
    <row r="12" spans="2:7" s="9" customFormat="1">
      <c r="B12" s="89">
        <v>9</v>
      </c>
      <c r="C12" s="1646"/>
      <c r="D12" s="1647"/>
      <c r="E12" s="1647"/>
      <c r="F12" s="1648"/>
      <c r="G12" s="84"/>
    </row>
    <row r="13" spans="2:7" s="9" customFormat="1">
      <c r="B13" s="89">
        <v>10</v>
      </c>
      <c r="C13" s="1646"/>
      <c r="D13" s="1647"/>
      <c r="E13" s="1647"/>
      <c r="F13" s="1648"/>
      <c r="G13" s="84"/>
    </row>
    <row r="14" spans="2:7" s="9" customFormat="1">
      <c r="B14" s="89">
        <v>11</v>
      </c>
      <c r="C14" s="1646"/>
      <c r="D14" s="1647"/>
      <c r="E14" s="1647"/>
      <c r="F14" s="1648"/>
      <c r="G14" s="84"/>
    </row>
    <row r="15" spans="2:7" s="9" customFormat="1">
      <c r="B15" s="89">
        <v>12</v>
      </c>
      <c r="C15" s="1646"/>
      <c r="D15" s="1647"/>
      <c r="E15" s="1647"/>
      <c r="F15" s="1648"/>
      <c r="G15" s="84"/>
    </row>
    <row r="16" spans="2:7" s="9" customFormat="1">
      <c r="B16" s="89">
        <v>13</v>
      </c>
      <c r="C16" s="1646"/>
      <c r="D16" s="1647"/>
      <c r="E16" s="1647"/>
      <c r="F16" s="1648"/>
      <c r="G16" s="84"/>
    </row>
    <row r="17" spans="2:7" s="9" customFormat="1">
      <c r="B17" s="89">
        <v>14</v>
      </c>
      <c r="C17" s="1651" t="s">
        <v>966</v>
      </c>
      <c r="D17" s="1651"/>
      <c r="E17" s="103"/>
      <c r="F17" s="104"/>
      <c r="G17" s="84"/>
    </row>
    <row r="18" spans="2:7" s="9" customFormat="1" ht="15" customHeight="1">
      <c r="B18" s="89">
        <v>15</v>
      </c>
      <c r="C18" s="1653">
        <v>42370</v>
      </c>
      <c r="D18" s="1654"/>
      <c r="E18" s="1654"/>
      <c r="F18" s="1655"/>
      <c r="G18" s="84"/>
    </row>
    <row r="19" spans="2:7" s="9" customFormat="1">
      <c r="B19" s="89">
        <v>16</v>
      </c>
      <c r="C19" s="1646"/>
      <c r="D19" s="1647"/>
      <c r="E19" s="1647"/>
      <c r="F19" s="1648"/>
      <c r="G19" s="84"/>
    </row>
    <row r="20" spans="2:7" s="9" customFormat="1">
      <c r="B20" s="89">
        <v>17</v>
      </c>
      <c r="C20" s="1651" t="s">
        <v>969</v>
      </c>
      <c r="D20" s="1651"/>
      <c r="E20" s="1651"/>
      <c r="F20" s="1652"/>
      <c r="G20" s="84"/>
    </row>
    <row r="21" spans="2:7" s="9" customFormat="1">
      <c r="B21" s="89">
        <v>18</v>
      </c>
      <c r="C21" s="1651" t="s">
        <v>970</v>
      </c>
      <c r="D21" s="1651"/>
      <c r="E21" s="129"/>
      <c r="F21" s="131"/>
      <c r="G21" s="84"/>
    </row>
    <row r="22" spans="2:7" s="9" customFormat="1" ht="15" customHeight="1">
      <c r="B22" s="89">
        <v>19</v>
      </c>
      <c r="C22" s="1656"/>
      <c r="D22" s="1657"/>
      <c r="E22" s="1657"/>
      <c r="F22" s="1658"/>
      <c r="G22" s="84"/>
    </row>
    <row r="23" spans="2:7" s="9" customFormat="1">
      <c r="B23" s="89">
        <v>20</v>
      </c>
      <c r="C23" s="1656"/>
      <c r="D23" s="1657"/>
      <c r="E23" s="1657"/>
      <c r="F23" s="1658"/>
      <c r="G23" s="84"/>
    </row>
    <row r="24" spans="2:7" s="9" customFormat="1">
      <c r="B24" s="89">
        <v>21</v>
      </c>
      <c r="C24" s="1656"/>
      <c r="D24" s="1657"/>
      <c r="E24" s="1657"/>
      <c r="F24" s="1658"/>
      <c r="G24" s="84"/>
    </row>
    <row r="25" spans="2:7" s="9" customFormat="1">
      <c r="B25" s="89">
        <v>22</v>
      </c>
      <c r="C25" s="1656"/>
      <c r="D25" s="1657"/>
      <c r="E25" s="1657"/>
      <c r="F25" s="1658"/>
      <c r="G25" s="84"/>
    </row>
    <row r="26" spans="2:7" s="9" customFormat="1">
      <c r="B26" s="89">
        <v>23</v>
      </c>
      <c r="C26" s="1656"/>
      <c r="D26" s="1657"/>
      <c r="E26" s="1657"/>
      <c r="F26" s="1658"/>
      <c r="G26" s="84"/>
    </row>
    <row r="27" spans="2:7" s="9" customFormat="1">
      <c r="B27" s="89">
        <v>24</v>
      </c>
      <c r="C27" s="1656"/>
      <c r="D27" s="1657"/>
      <c r="E27" s="1657"/>
      <c r="F27" s="1658"/>
      <c r="G27" s="84"/>
    </row>
    <row r="28" spans="2:7" s="9" customFormat="1">
      <c r="B28" s="89">
        <v>25</v>
      </c>
      <c r="C28" s="1656"/>
      <c r="D28" s="1657"/>
      <c r="E28" s="1657"/>
      <c r="F28" s="1658"/>
      <c r="G28" s="84"/>
    </row>
    <row r="29" spans="2:7" s="9" customFormat="1">
      <c r="B29" s="89">
        <v>26</v>
      </c>
      <c r="C29" s="1656"/>
      <c r="D29" s="1657"/>
      <c r="E29" s="1657"/>
      <c r="F29" s="1658"/>
      <c r="G29" s="84"/>
    </row>
    <row r="30" spans="2:7" s="9" customFormat="1">
      <c r="B30" s="89">
        <v>27</v>
      </c>
      <c r="C30" s="1656"/>
      <c r="D30" s="1657"/>
      <c r="E30" s="1657"/>
      <c r="F30" s="1658"/>
      <c r="G30" s="84"/>
    </row>
    <row r="31" spans="2:7" s="9" customFormat="1">
      <c r="B31" s="89">
        <v>28</v>
      </c>
      <c r="C31" s="1656"/>
      <c r="D31" s="1657"/>
      <c r="E31" s="1657"/>
      <c r="F31" s="1658"/>
      <c r="G31" s="84"/>
    </row>
    <row r="32" spans="2:7" s="9" customFormat="1">
      <c r="B32" s="89">
        <v>29</v>
      </c>
      <c r="C32" s="1656"/>
      <c r="D32" s="1657"/>
      <c r="E32" s="1657"/>
      <c r="F32" s="1658"/>
      <c r="G32" s="84"/>
    </row>
    <row r="33" spans="2:7" s="9" customFormat="1">
      <c r="B33" s="89">
        <v>30</v>
      </c>
      <c r="C33" s="1656"/>
      <c r="D33" s="1657"/>
      <c r="E33" s="1657"/>
      <c r="F33" s="1658"/>
      <c r="G33" s="84"/>
    </row>
    <row r="34" spans="2:7" s="9" customFormat="1">
      <c r="B34" s="89">
        <v>31</v>
      </c>
      <c r="C34" s="1635" t="s">
        <v>974</v>
      </c>
      <c r="D34" s="1635"/>
      <c r="E34" s="1635"/>
      <c r="F34" s="1659"/>
      <c r="G34" s="24"/>
    </row>
    <row r="35" spans="2:7" s="9" customFormat="1">
      <c r="B35" s="89">
        <v>32</v>
      </c>
      <c r="C35" s="1660" t="s">
        <v>975</v>
      </c>
      <c r="D35" s="1660"/>
      <c r="E35" s="1660"/>
      <c r="F35" s="31"/>
      <c r="G35" s="84"/>
    </row>
    <row r="36" spans="2:7" s="9" customFormat="1" ht="15" customHeight="1">
      <c r="B36" s="89">
        <v>33</v>
      </c>
      <c r="C36" s="1623"/>
      <c r="D36" s="1624"/>
      <c r="E36" s="1624"/>
      <c r="F36" s="1637"/>
      <c r="G36" s="84"/>
    </row>
    <row r="37" spans="2:7" s="9" customFormat="1">
      <c r="B37" s="89">
        <v>34</v>
      </c>
      <c r="C37" s="1623"/>
      <c r="D37" s="1624"/>
      <c r="E37" s="1624"/>
      <c r="F37" s="1637"/>
      <c r="G37" s="84"/>
    </row>
    <row r="38" spans="2:7" s="9" customFormat="1">
      <c r="B38" s="89">
        <v>35</v>
      </c>
      <c r="C38" s="1623"/>
      <c r="D38" s="1624"/>
      <c r="E38" s="1624"/>
      <c r="F38" s="1637"/>
      <c r="G38" s="84"/>
    </row>
    <row r="39" spans="2:7" s="9" customFormat="1">
      <c r="B39" s="89">
        <v>36</v>
      </c>
      <c r="C39" s="1623"/>
      <c r="D39" s="1624"/>
      <c r="E39" s="1624"/>
      <c r="F39" s="1637"/>
      <c r="G39" s="84"/>
    </row>
    <row r="40" spans="2:7" s="9" customFormat="1">
      <c r="B40" s="89">
        <v>37</v>
      </c>
      <c r="C40" s="1623"/>
      <c r="D40" s="1624"/>
      <c r="E40" s="1624"/>
      <c r="F40" s="1637"/>
      <c r="G40" s="84"/>
    </row>
    <row r="41" spans="2:7" s="9" customFormat="1">
      <c r="B41" s="89">
        <v>38</v>
      </c>
      <c r="C41" s="1623"/>
      <c r="D41" s="1624"/>
      <c r="E41" s="1624"/>
      <c r="F41" s="1637"/>
      <c r="G41" s="84"/>
    </row>
    <row r="42" spans="2:7" s="9" customFormat="1">
      <c r="B42" s="89">
        <v>39</v>
      </c>
      <c r="C42" s="1623"/>
      <c r="D42" s="1624"/>
      <c r="E42" s="1624"/>
      <c r="F42" s="1637"/>
      <c r="G42" s="88"/>
    </row>
    <row r="43" spans="2:7" s="9" customFormat="1">
      <c r="B43" s="89">
        <v>40</v>
      </c>
      <c r="C43" s="1623"/>
      <c r="D43" s="1624"/>
      <c r="E43" s="1624"/>
      <c r="F43" s="1637"/>
    </row>
    <row r="44" spans="2:7" s="9" customFormat="1">
      <c r="B44" s="89">
        <v>41</v>
      </c>
      <c r="C44" s="1623"/>
      <c r="D44" s="1624"/>
      <c r="E44" s="1624"/>
      <c r="F44" s="1637"/>
    </row>
    <row r="45" spans="2:7" s="9" customFormat="1">
      <c r="B45" s="89">
        <v>42</v>
      </c>
      <c r="C45" s="1623"/>
      <c r="D45" s="1624"/>
      <c r="E45" s="1624"/>
      <c r="F45" s="1637"/>
    </row>
    <row r="46" spans="2:7" s="9" customFormat="1">
      <c r="B46" s="89">
        <v>43</v>
      </c>
      <c r="C46" s="1623"/>
      <c r="D46" s="1624"/>
      <c r="E46" s="1624"/>
      <c r="F46" s="1637"/>
    </row>
    <row r="47" spans="2:7" s="9" customFormat="1">
      <c r="B47" s="89">
        <v>44</v>
      </c>
      <c r="C47" s="1635" t="s">
        <v>976</v>
      </c>
      <c r="D47" s="1635"/>
      <c r="E47" s="1635"/>
      <c r="F47" s="1636"/>
    </row>
    <row r="48" spans="2:7" s="9" customFormat="1">
      <c r="B48" s="89">
        <v>45</v>
      </c>
      <c r="C48" s="1623"/>
      <c r="D48" s="1624"/>
      <c r="E48" s="1624"/>
      <c r="F48" s="1625"/>
    </row>
    <row r="49" spans="2:6" s="9" customFormat="1">
      <c r="B49" s="89">
        <v>46</v>
      </c>
      <c r="C49" s="1623"/>
      <c r="D49" s="1624"/>
      <c r="E49" s="1624"/>
      <c r="F49" s="1625"/>
    </row>
    <row r="50" spans="2:6" s="9" customFormat="1">
      <c r="B50" s="89">
        <v>47</v>
      </c>
      <c r="C50" s="1623"/>
      <c r="D50" s="1624"/>
      <c r="E50" s="1624"/>
      <c r="F50" s="1625"/>
    </row>
    <row r="51" spans="2:6" s="9" customFormat="1">
      <c r="B51" s="89">
        <v>48</v>
      </c>
      <c r="C51" s="1623"/>
      <c r="D51" s="1624"/>
      <c r="E51" s="1624"/>
      <c r="F51" s="1625"/>
    </row>
    <row r="52" spans="2:6" s="9" customFormat="1">
      <c r="B52" s="89">
        <v>49</v>
      </c>
      <c r="C52" s="1623"/>
      <c r="D52" s="1624"/>
      <c r="E52" s="1624"/>
      <c r="F52" s="1625"/>
    </row>
    <row r="53" spans="2:6" s="9" customFormat="1">
      <c r="B53" s="89">
        <v>50</v>
      </c>
      <c r="C53" s="1635" t="s">
        <v>393</v>
      </c>
      <c r="D53" s="1635"/>
      <c r="E53" s="1635"/>
      <c r="F53" s="1636"/>
    </row>
    <row r="54" spans="2:6" s="9" customFormat="1">
      <c r="B54" s="89">
        <v>51</v>
      </c>
      <c r="C54" s="1623"/>
      <c r="D54" s="1624"/>
      <c r="E54" s="1624"/>
      <c r="F54" s="1625"/>
    </row>
    <row r="55" spans="2:6" s="9" customFormat="1" ht="13.5" thickBot="1">
      <c r="B55" s="135">
        <v>52</v>
      </c>
      <c r="C55" s="1623"/>
      <c r="D55" s="1624"/>
      <c r="E55" s="1624"/>
      <c r="F55" s="1625"/>
    </row>
    <row r="56" spans="2:6" s="9" customFormat="1" ht="15" customHeight="1">
      <c r="B56" s="1629"/>
      <c r="C56" s="1630"/>
      <c r="D56" s="1630"/>
      <c r="E56" s="1630"/>
      <c r="F56" s="1631"/>
    </row>
    <row r="57" spans="2:6" s="9" customFormat="1" ht="15" customHeight="1">
      <c r="B57" s="1632"/>
      <c r="C57" s="1633"/>
      <c r="D57" s="1633"/>
      <c r="E57" s="1633"/>
      <c r="F57" s="1634"/>
    </row>
    <row r="58" spans="2:6" ht="13.5" thickBot="1">
      <c r="B58" s="1626"/>
      <c r="C58" s="1627"/>
      <c r="D58" s="1627"/>
      <c r="E58" s="1627"/>
      <c r="F58" s="1628"/>
    </row>
    <row r="59" spans="2:6" ht="13.5" thickTop="1"/>
  </sheetData>
  <mergeCells count="59">
    <mergeCell ref="C42:F42"/>
    <mergeCell ref="C39:F39"/>
    <mergeCell ref="C26:F26"/>
    <mergeCell ref="C27:F27"/>
    <mergeCell ref="C17:D17"/>
    <mergeCell ref="C38:F38"/>
    <mergeCell ref="C33:F33"/>
    <mergeCell ref="C21:D21"/>
    <mergeCell ref="C34:F34"/>
    <mergeCell ref="C35:E35"/>
    <mergeCell ref="C30:F30"/>
    <mergeCell ref="C31:F31"/>
    <mergeCell ref="C32:F32"/>
    <mergeCell ref="C1:D1"/>
    <mergeCell ref="C36:F36"/>
    <mergeCell ref="C37:F37"/>
    <mergeCell ref="C40:F40"/>
    <mergeCell ref="C41:F41"/>
    <mergeCell ref="C9:F9"/>
    <mergeCell ref="C10:D10"/>
    <mergeCell ref="C18:F18"/>
    <mergeCell ref="C19:F19"/>
    <mergeCell ref="C28:F28"/>
    <mergeCell ref="C29:F29"/>
    <mergeCell ref="C22:F22"/>
    <mergeCell ref="C23:F23"/>
    <mergeCell ref="C24:F24"/>
    <mergeCell ref="C25:F25"/>
    <mergeCell ref="C20:F20"/>
    <mergeCell ref="C49:F49"/>
    <mergeCell ref="C47:F47"/>
    <mergeCell ref="B2:B3"/>
    <mergeCell ref="C2:F3"/>
    <mergeCell ref="C5:D5"/>
    <mergeCell ref="C7:D7"/>
    <mergeCell ref="E5:F5"/>
    <mergeCell ref="C6:F6"/>
    <mergeCell ref="E7:F7"/>
    <mergeCell ref="C11:F11"/>
    <mergeCell ref="C12:F12"/>
    <mergeCell ref="C13:F13"/>
    <mergeCell ref="C14:F14"/>
    <mergeCell ref="C15:F15"/>
    <mergeCell ref="C16:F16"/>
    <mergeCell ref="C8:F8"/>
    <mergeCell ref="C43:F43"/>
    <mergeCell ref="C44:F44"/>
    <mergeCell ref="C45:F45"/>
    <mergeCell ref="C46:F46"/>
    <mergeCell ref="C48:F48"/>
    <mergeCell ref="C50:F50"/>
    <mergeCell ref="C51:F51"/>
    <mergeCell ref="C52:F52"/>
    <mergeCell ref="B58:F58"/>
    <mergeCell ref="B56:F56"/>
    <mergeCell ref="C54:F54"/>
    <mergeCell ref="C55:F55"/>
    <mergeCell ref="B57:F57"/>
    <mergeCell ref="C53:F53"/>
  </mergeCells>
  <phoneticPr fontId="0" type="noConversion"/>
  <printOptions horizontalCentered="1" verticalCentered="1"/>
  <pageMargins left="0.25" right="0.25" top="0.25" bottom="0.3" header="0" footer="0.25"/>
  <pageSetup scale="90" orientation="portrait" r:id="rId1"/>
  <headerFooter alignWithMargins="0">
    <oddFooter>&amp;C&amp;"Times New Roman,Regular"E-2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B1:I59"/>
  <sheetViews>
    <sheetView showGridLines="0" showOutlineSymbols="0" topLeftCell="A8" zoomScale="145" zoomScaleNormal="145" workbookViewId="0">
      <selection activeCell="C31" sqref="C31:H31"/>
    </sheetView>
  </sheetViews>
  <sheetFormatPr defaultColWidth="9.6640625" defaultRowHeight="12.75"/>
  <cols>
    <col min="1" max="1" width="4.21875" style="2" customWidth="1"/>
    <col min="2" max="2" width="9.6640625" style="2" customWidth="1"/>
    <col min="3" max="8" width="12.77734375" style="2" customWidth="1"/>
    <col min="9" max="9" width="2.5546875" style="2" customWidth="1"/>
    <col min="10" max="16384" width="9.6640625" style="2"/>
  </cols>
  <sheetData>
    <row r="1" spans="2:9" s="9" customFormat="1" ht="15.75" thickBot="1">
      <c r="B1" s="9" t="s">
        <v>958</v>
      </c>
      <c r="C1" s="1683" t="str">
        <f>+'E-2'!C1:D1</f>
        <v>Southwest Harbor Water &amp; Sewer District</v>
      </c>
      <c r="D1" s="1684"/>
      <c r="E1" s="1684"/>
      <c r="G1" s="9" t="s">
        <v>959</v>
      </c>
      <c r="H1" s="503">
        <f>+'E-2'!F1</f>
        <v>43100</v>
      </c>
    </row>
    <row r="2" spans="2:9" ht="13.5" thickTop="1">
      <c r="B2" s="1638" t="s">
        <v>960</v>
      </c>
      <c r="C2" s="1640" t="s">
        <v>961</v>
      </c>
      <c r="D2" s="1640"/>
      <c r="E2" s="1640"/>
      <c r="F2" s="1640"/>
      <c r="G2" s="1640"/>
      <c r="H2" s="1641"/>
      <c r="I2" s="3"/>
    </row>
    <row r="3" spans="2:9" ht="18.75" customHeight="1" thickBot="1">
      <c r="B3" s="1639"/>
      <c r="C3" s="1642"/>
      <c r="D3" s="1642"/>
      <c r="E3" s="1642"/>
      <c r="F3" s="1642"/>
      <c r="G3" s="1642"/>
      <c r="H3" s="1643"/>
      <c r="I3" s="3"/>
    </row>
    <row r="4" spans="2:9" s="9" customFormat="1" ht="13.5" thickTop="1">
      <c r="B4" s="90">
        <v>1</v>
      </c>
      <c r="C4" s="125"/>
      <c r="D4" s="92"/>
      <c r="E4" s="92"/>
      <c r="F4" s="92"/>
      <c r="G4" s="93"/>
      <c r="H4" s="94"/>
      <c r="I4" s="84"/>
    </row>
    <row r="5" spans="2:9" s="9" customFormat="1" ht="15" customHeight="1">
      <c r="B5" s="89">
        <v>2</v>
      </c>
      <c r="C5" s="1685" t="s">
        <v>977</v>
      </c>
      <c r="D5" s="1686"/>
      <c r="E5" s="1686"/>
      <c r="F5" s="1445" t="s">
        <v>1192</v>
      </c>
      <c r="G5" s="95"/>
      <c r="H5" s="96"/>
      <c r="I5" s="84"/>
    </row>
    <row r="6" spans="2:9" s="9" customFormat="1" ht="15" customHeight="1">
      <c r="B6" s="89">
        <v>3</v>
      </c>
      <c r="C6" s="1623"/>
      <c r="D6" s="1624"/>
      <c r="E6" s="1624"/>
      <c r="F6" s="1624"/>
      <c r="G6" s="1624"/>
      <c r="H6" s="1637"/>
      <c r="I6" s="84"/>
    </row>
    <row r="7" spans="2:9" s="9" customFormat="1">
      <c r="B7" s="89">
        <v>4</v>
      </c>
      <c r="C7" s="1623"/>
      <c r="D7" s="1624"/>
      <c r="E7" s="1624"/>
      <c r="F7" s="1624"/>
      <c r="G7" s="1624"/>
      <c r="H7" s="1637"/>
      <c r="I7" s="84"/>
    </row>
    <row r="8" spans="2:9" s="9" customFormat="1">
      <c r="B8" s="89">
        <v>5</v>
      </c>
      <c r="C8" s="1623"/>
      <c r="D8" s="1624"/>
      <c r="E8" s="1624"/>
      <c r="F8" s="1624"/>
      <c r="G8" s="1624"/>
      <c r="H8" s="1637"/>
      <c r="I8" s="84"/>
    </row>
    <row r="9" spans="2:9" s="9" customFormat="1">
      <c r="B9" s="89">
        <v>6</v>
      </c>
      <c r="C9" s="1623"/>
      <c r="D9" s="1624"/>
      <c r="E9" s="1624"/>
      <c r="F9" s="1624"/>
      <c r="G9" s="1624"/>
      <c r="H9" s="1637"/>
      <c r="I9" s="84"/>
    </row>
    <row r="10" spans="2:9" s="9" customFormat="1">
      <c r="B10" s="89">
        <v>7</v>
      </c>
      <c r="C10" s="1623"/>
      <c r="D10" s="1624"/>
      <c r="E10" s="1624"/>
      <c r="F10" s="1624"/>
      <c r="G10" s="1624"/>
      <c r="H10" s="1637"/>
      <c r="I10" s="84"/>
    </row>
    <row r="11" spans="2:9" s="9" customFormat="1">
      <c r="B11" s="89">
        <v>8</v>
      </c>
      <c r="C11" s="1623"/>
      <c r="D11" s="1624"/>
      <c r="E11" s="1624"/>
      <c r="F11" s="1624"/>
      <c r="G11" s="1624"/>
      <c r="H11" s="1637"/>
      <c r="I11" s="84"/>
    </row>
    <row r="12" spans="2:9" s="9" customFormat="1">
      <c r="B12" s="89">
        <v>9</v>
      </c>
      <c r="C12" s="1623"/>
      <c r="D12" s="1624"/>
      <c r="E12" s="1624"/>
      <c r="F12" s="1624"/>
      <c r="G12" s="1624"/>
      <c r="H12" s="1637"/>
      <c r="I12" s="84"/>
    </row>
    <row r="13" spans="2:9" s="9" customFormat="1">
      <c r="B13" s="89">
        <v>10</v>
      </c>
      <c r="C13" s="1635" t="s">
        <v>978</v>
      </c>
      <c r="D13" s="1635"/>
      <c r="E13" s="1445" t="s">
        <v>1193</v>
      </c>
      <c r="F13" s="108"/>
      <c r="G13" s="95"/>
      <c r="H13" s="101"/>
      <c r="I13" s="84"/>
    </row>
    <row r="14" spans="2:9" s="9" customFormat="1" ht="15" customHeight="1">
      <c r="B14" s="89">
        <v>11</v>
      </c>
      <c r="C14" s="1663"/>
      <c r="D14" s="1664"/>
      <c r="E14" s="1664"/>
      <c r="F14" s="1664"/>
      <c r="G14" s="1664"/>
      <c r="H14" s="1665"/>
      <c r="I14" s="84"/>
    </row>
    <row r="15" spans="2:9" s="9" customFormat="1">
      <c r="B15" s="89">
        <v>12</v>
      </c>
      <c r="C15" s="1663"/>
      <c r="D15" s="1664"/>
      <c r="E15" s="1664"/>
      <c r="F15" s="1664"/>
      <c r="G15" s="1664"/>
      <c r="H15" s="1665"/>
      <c r="I15" s="84"/>
    </row>
    <row r="16" spans="2:9" s="9" customFormat="1">
      <c r="B16" s="89">
        <v>13</v>
      </c>
      <c r="C16" s="1663"/>
      <c r="D16" s="1664"/>
      <c r="E16" s="1664"/>
      <c r="F16" s="1664"/>
      <c r="G16" s="1664"/>
      <c r="H16" s="1665"/>
      <c r="I16" s="84"/>
    </row>
    <row r="17" spans="2:9" s="9" customFormat="1">
      <c r="B17" s="89">
        <v>14</v>
      </c>
      <c r="C17" s="1663"/>
      <c r="D17" s="1664"/>
      <c r="E17" s="1664"/>
      <c r="F17" s="1664"/>
      <c r="G17" s="1664"/>
      <c r="H17" s="1665"/>
      <c r="I17" s="84"/>
    </row>
    <row r="18" spans="2:9" s="9" customFormat="1">
      <c r="B18" s="89">
        <v>15</v>
      </c>
      <c r="C18" s="1663"/>
      <c r="D18" s="1664"/>
      <c r="E18" s="1664"/>
      <c r="F18" s="1664"/>
      <c r="G18" s="1664"/>
      <c r="H18" s="1665"/>
      <c r="I18" s="84"/>
    </row>
    <row r="19" spans="2:9" s="9" customFormat="1">
      <c r="B19" s="89">
        <v>16</v>
      </c>
      <c r="C19" s="1663"/>
      <c r="D19" s="1664"/>
      <c r="E19" s="1664"/>
      <c r="F19" s="1664"/>
      <c r="G19" s="1664"/>
      <c r="H19" s="1665"/>
      <c r="I19" s="84"/>
    </row>
    <row r="20" spans="2:9" s="9" customFormat="1">
      <c r="B20" s="89">
        <v>17</v>
      </c>
      <c r="C20" s="1663"/>
      <c r="D20" s="1664"/>
      <c r="E20" s="1664"/>
      <c r="F20" s="1664"/>
      <c r="G20" s="1664"/>
      <c r="H20" s="1665"/>
      <c r="I20" s="84"/>
    </row>
    <row r="21" spans="2:9" s="9" customFormat="1">
      <c r="B21" s="89">
        <v>18</v>
      </c>
      <c r="C21" s="1663"/>
      <c r="D21" s="1664"/>
      <c r="E21" s="1664"/>
      <c r="F21" s="1664"/>
      <c r="G21" s="1664"/>
      <c r="H21" s="1665"/>
      <c r="I21" s="84"/>
    </row>
    <row r="22" spans="2:9" s="9" customFormat="1">
      <c r="B22" s="89">
        <v>19</v>
      </c>
      <c r="C22" s="1663"/>
      <c r="D22" s="1664"/>
      <c r="E22" s="1664"/>
      <c r="F22" s="1664"/>
      <c r="G22" s="1664"/>
      <c r="H22" s="1665"/>
      <c r="I22" s="84"/>
    </row>
    <row r="23" spans="2:9" s="9" customFormat="1">
      <c r="B23" s="89">
        <v>20</v>
      </c>
      <c r="C23" s="1663"/>
      <c r="D23" s="1664"/>
      <c r="E23" s="1664"/>
      <c r="F23" s="1664"/>
      <c r="G23" s="1664"/>
      <c r="H23" s="1665"/>
      <c r="I23" s="84"/>
    </row>
    <row r="24" spans="2:9" s="9" customFormat="1">
      <c r="B24" s="89">
        <v>21</v>
      </c>
      <c r="C24" s="1663"/>
      <c r="D24" s="1664"/>
      <c r="E24" s="1664"/>
      <c r="F24" s="1664"/>
      <c r="G24" s="1664"/>
      <c r="H24" s="1665"/>
      <c r="I24" s="84"/>
    </row>
    <row r="25" spans="2:9" s="9" customFormat="1">
      <c r="B25" s="89">
        <v>22</v>
      </c>
      <c r="C25" s="1672" t="s">
        <v>979</v>
      </c>
      <c r="D25" s="1651"/>
      <c r="E25" s="1651"/>
      <c r="F25" s="1651"/>
      <c r="G25" s="1651"/>
      <c r="H25" s="110" t="s">
        <v>1194</v>
      </c>
      <c r="I25" s="84"/>
    </row>
    <row r="26" spans="2:9" s="9" customFormat="1" ht="15" customHeight="1">
      <c r="B26" s="89">
        <v>23</v>
      </c>
      <c r="C26" s="1646"/>
      <c r="D26" s="1647"/>
      <c r="E26" s="1647"/>
      <c r="F26" s="1647"/>
      <c r="G26" s="1647"/>
      <c r="H26" s="1648"/>
      <c r="I26" s="84"/>
    </row>
    <row r="27" spans="2:9" s="9" customFormat="1">
      <c r="B27" s="89">
        <v>24</v>
      </c>
      <c r="C27" s="1646"/>
      <c r="D27" s="1647"/>
      <c r="E27" s="1647"/>
      <c r="F27" s="1647"/>
      <c r="G27" s="1647"/>
      <c r="H27" s="1648"/>
      <c r="I27" s="84"/>
    </row>
    <row r="28" spans="2:9" s="9" customFormat="1">
      <c r="B28" s="89">
        <v>25</v>
      </c>
      <c r="C28" s="1646"/>
      <c r="D28" s="1647"/>
      <c r="E28" s="1647"/>
      <c r="F28" s="1647"/>
      <c r="G28" s="1647"/>
      <c r="H28" s="1648"/>
      <c r="I28" s="84"/>
    </row>
    <row r="29" spans="2:9" s="9" customFormat="1">
      <c r="B29" s="89">
        <v>26</v>
      </c>
      <c r="C29" s="1635" t="s">
        <v>980</v>
      </c>
      <c r="D29" s="1635"/>
      <c r="E29" s="1635"/>
      <c r="F29" s="1635"/>
      <c r="G29" s="1635"/>
      <c r="H29" s="1659"/>
      <c r="I29" s="84"/>
    </row>
    <row r="30" spans="2:9" s="9" customFormat="1">
      <c r="B30" s="89">
        <v>27</v>
      </c>
      <c r="C30" s="29" t="s">
        <v>981</v>
      </c>
      <c r="D30" s="170" t="s">
        <v>1195</v>
      </c>
      <c r="E30" s="170"/>
      <c r="F30" s="170"/>
      <c r="G30" s="170"/>
      <c r="H30" s="171"/>
      <c r="I30" s="84"/>
    </row>
    <row r="31" spans="2:9" s="9" customFormat="1" ht="15" customHeight="1">
      <c r="B31" s="89">
        <v>28</v>
      </c>
      <c r="C31" s="1623"/>
      <c r="D31" s="1624"/>
      <c r="E31" s="1624"/>
      <c r="F31" s="1624"/>
      <c r="G31" s="1624"/>
      <c r="H31" s="1637"/>
      <c r="I31" s="84"/>
    </row>
    <row r="32" spans="2:9" s="9" customFormat="1">
      <c r="B32" s="89">
        <v>29</v>
      </c>
      <c r="C32" s="1623"/>
      <c r="D32" s="1624"/>
      <c r="E32" s="1624"/>
      <c r="F32" s="1624"/>
      <c r="G32" s="1624"/>
      <c r="H32" s="1637"/>
      <c r="I32" s="84"/>
    </row>
    <row r="33" spans="2:9" s="9" customFormat="1">
      <c r="B33" s="89">
        <v>30</v>
      </c>
      <c r="C33" s="1623"/>
      <c r="D33" s="1624"/>
      <c r="E33" s="1624"/>
      <c r="F33" s="1624"/>
      <c r="G33" s="1624"/>
      <c r="H33" s="1637"/>
      <c r="I33" s="84"/>
    </row>
    <row r="34" spans="2:9" s="9" customFormat="1">
      <c r="B34" s="89">
        <v>31</v>
      </c>
      <c r="C34" s="1623"/>
      <c r="D34" s="1624"/>
      <c r="E34" s="1624"/>
      <c r="F34" s="1624"/>
      <c r="G34" s="1624"/>
      <c r="H34" s="1637"/>
      <c r="I34" s="24"/>
    </row>
    <row r="35" spans="2:9" s="9" customFormat="1">
      <c r="B35" s="89">
        <v>32</v>
      </c>
      <c r="C35" s="1623"/>
      <c r="D35" s="1624"/>
      <c r="E35" s="1624"/>
      <c r="F35" s="1624"/>
      <c r="G35" s="1624"/>
      <c r="H35" s="1637"/>
      <c r="I35" s="84"/>
    </row>
    <row r="36" spans="2:9" s="9" customFormat="1">
      <c r="B36" s="89">
        <v>33</v>
      </c>
      <c r="C36" s="1623"/>
      <c r="D36" s="1624"/>
      <c r="E36" s="1624"/>
      <c r="F36" s="1624"/>
      <c r="G36" s="1624"/>
      <c r="H36" s="1637"/>
      <c r="I36" s="84"/>
    </row>
    <row r="37" spans="2:9" s="9" customFormat="1" ht="15" customHeight="1">
      <c r="B37" s="89">
        <v>34</v>
      </c>
      <c r="C37" s="1661"/>
      <c r="D37" s="1644"/>
      <c r="E37" s="1644"/>
      <c r="F37" s="1644"/>
      <c r="G37" s="1644"/>
      <c r="H37" s="1645"/>
      <c r="I37" s="84"/>
    </row>
    <row r="38" spans="2:9" s="9" customFormat="1" ht="13.5" thickBot="1">
      <c r="B38" s="89">
        <v>35</v>
      </c>
      <c r="C38" s="1635" t="s">
        <v>982</v>
      </c>
      <c r="D38" s="1635"/>
      <c r="E38" s="1635"/>
      <c r="F38" s="1635"/>
      <c r="G38" s="1635"/>
      <c r="H38" s="31"/>
      <c r="I38" s="84"/>
    </row>
    <row r="39" spans="2:9" s="9" customFormat="1">
      <c r="B39" s="89"/>
      <c r="C39" s="1666" t="s">
        <v>711</v>
      </c>
      <c r="D39" s="1667"/>
      <c r="E39" s="1666" t="s">
        <v>712</v>
      </c>
      <c r="F39" s="1667"/>
      <c r="G39" s="1678" t="s">
        <v>984</v>
      </c>
      <c r="H39" s="1675" t="s">
        <v>983</v>
      </c>
      <c r="I39" s="84"/>
    </row>
    <row r="40" spans="2:9" s="9" customFormat="1">
      <c r="B40" s="89"/>
      <c r="C40" s="1668"/>
      <c r="D40" s="1669"/>
      <c r="E40" s="1668"/>
      <c r="F40" s="1669"/>
      <c r="G40" s="1679"/>
      <c r="H40" s="1676"/>
      <c r="I40" s="84"/>
    </row>
    <row r="41" spans="2:9" s="9" customFormat="1" ht="13.5" thickBot="1">
      <c r="B41" s="89"/>
      <c r="C41" s="1670"/>
      <c r="D41" s="1671"/>
      <c r="E41" s="1670"/>
      <c r="F41" s="1671"/>
      <c r="G41" s="1680"/>
      <c r="H41" s="1677"/>
      <c r="I41" s="84"/>
    </row>
    <row r="42" spans="2:9" s="9" customFormat="1" ht="15" customHeight="1">
      <c r="B42" s="89">
        <v>36</v>
      </c>
      <c r="C42" s="1673"/>
      <c r="D42" s="1674"/>
      <c r="E42" s="1673"/>
      <c r="F42" s="1674"/>
      <c r="G42" s="1245"/>
      <c r="H42" s="1246"/>
      <c r="I42" s="88"/>
    </row>
    <row r="43" spans="2:9" s="9" customFormat="1" ht="15" customHeight="1">
      <c r="B43" s="89">
        <v>37</v>
      </c>
      <c r="C43" s="1661"/>
      <c r="D43" s="1662"/>
      <c r="E43" s="1661"/>
      <c r="F43" s="1662"/>
      <c r="G43" s="172"/>
      <c r="H43" s="173"/>
    </row>
    <row r="44" spans="2:9" s="9" customFormat="1" ht="15" customHeight="1">
      <c r="B44" s="89">
        <v>38</v>
      </c>
      <c r="C44" s="1661"/>
      <c r="D44" s="1662"/>
      <c r="E44" s="1661"/>
      <c r="F44" s="1662"/>
      <c r="G44" s="172"/>
      <c r="H44" s="173"/>
    </row>
    <row r="45" spans="2:9" s="9" customFormat="1" ht="15" customHeight="1">
      <c r="B45" s="89">
        <v>39</v>
      </c>
      <c r="C45" s="1661"/>
      <c r="D45" s="1662"/>
      <c r="E45" s="1661"/>
      <c r="F45" s="1662"/>
      <c r="G45" s="172"/>
      <c r="H45" s="173"/>
    </row>
    <row r="46" spans="2:9" s="9" customFormat="1" ht="15" customHeight="1">
      <c r="B46" s="89">
        <v>40</v>
      </c>
      <c r="C46" s="1661"/>
      <c r="D46" s="1662"/>
      <c r="E46" s="1661"/>
      <c r="F46" s="1662"/>
      <c r="G46" s="172"/>
      <c r="H46" s="173"/>
    </row>
    <row r="47" spans="2:9" s="9" customFormat="1" ht="15" customHeight="1">
      <c r="B47" s="89">
        <v>41</v>
      </c>
      <c r="C47" s="1661"/>
      <c r="D47" s="1662"/>
      <c r="E47" s="1661"/>
      <c r="F47" s="1662"/>
      <c r="G47" s="174"/>
      <c r="H47" s="175"/>
    </row>
    <row r="48" spans="2:9" s="9" customFormat="1" ht="15" customHeight="1">
      <c r="B48" s="89">
        <v>42</v>
      </c>
      <c r="C48" s="1661"/>
      <c r="D48" s="1662"/>
      <c r="E48" s="1661"/>
      <c r="F48" s="1662"/>
      <c r="G48" s="172"/>
      <c r="H48" s="173"/>
    </row>
    <row r="49" spans="2:8" s="9" customFormat="1" ht="15" customHeight="1">
      <c r="B49" s="89">
        <v>43</v>
      </c>
      <c r="C49" s="1661"/>
      <c r="D49" s="1662"/>
      <c r="E49" s="1661"/>
      <c r="F49" s="1662"/>
      <c r="G49" s="172"/>
      <c r="H49" s="173"/>
    </row>
    <row r="50" spans="2:8" s="9" customFormat="1" ht="15" customHeight="1">
      <c r="B50" s="89">
        <v>44</v>
      </c>
      <c r="C50" s="1661"/>
      <c r="D50" s="1662"/>
      <c r="E50" s="1661"/>
      <c r="F50" s="1662"/>
      <c r="G50" s="172"/>
      <c r="H50" s="173"/>
    </row>
    <row r="51" spans="2:8" s="9" customFormat="1" ht="15" customHeight="1">
      <c r="B51" s="89">
        <v>45</v>
      </c>
      <c r="C51" s="1661"/>
      <c r="D51" s="1662"/>
      <c r="E51" s="1661"/>
      <c r="F51" s="1662"/>
      <c r="G51" s="172"/>
      <c r="H51" s="173"/>
    </row>
    <row r="52" spans="2:8" s="9" customFormat="1" ht="15" customHeight="1">
      <c r="B52" s="89">
        <v>46</v>
      </c>
      <c r="C52" s="1661"/>
      <c r="D52" s="1662"/>
      <c r="E52" s="1661"/>
      <c r="F52" s="1662"/>
      <c r="G52" s="172"/>
      <c r="H52" s="173"/>
    </row>
    <row r="53" spans="2:8" s="9" customFormat="1" ht="15" customHeight="1">
      <c r="B53" s="89">
        <v>47</v>
      </c>
      <c r="C53" s="1661"/>
      <c r="D53" s="1662"/>
      <c r="E53" s="1661"/>
      <c r="F53" s="1662"/>
      <c r="G53" s="174"/>
      <c r="H53" s="175"/>
    </row>
    <row r="54" spans="2:8" s="9" customFormat="1" ht="15" customHeight="1">
      <c r="B54" s="89">
        <v>48</v>
      </c>
      <c r="C54" s="1661"/>
      <c r="D54" s="1662"/>
      <c r="E54" s="1661"/>
      <c r="F54" s="1662"/>
      <c r="G54" s="172"/>
      <c r="H54" s="173"/>
    </row>
    <row r="55" spans="2:8" s="9" customFormat="1" ht="15" customHeight="1">
      <c r="B55" s="89">
        <v>49</v>
      </c>
      <c r="C55" s="1661"/>
      <c r="D55" s="1662"/>
      <c r="E55" s="1661"/>
      <c r="F55" s="1662"/>
      <c r="G55" s="172"/>
      <c r="H55" s="173"/>
    </row>
    <row r="56" spans="2:8" s="9" customFormat="1" ht="15" customHeight="1">
      <c r="B56" s="89">
        <v>50</v>
      </c>
      <c r="C56" s="1661"/>
      <c r="D56" s="1662"/>
      <c r="E56" s="1661"/>
      <c r="F56" s="1662"/>
      <c r="G56" s="172"/>
      <c r="H56" s="173"/>
    </row>
    <row r="57" spans="2:8" s="9" customFormat="1" ht="15" customHeight="1">
      <c r="B57" s="89">
        <v>51</v>
      </c>
      <c r="C57" s="1661"/>
      <c r="D57" s="1662"/>
      <c r="E57" s="1661"/>
      <c r="F57" s="1662"/>
      <c r="G57" s="172"/>
      <c r="H57" s="173"/>
    </row>
    <row r="58" spans="2:8" ht="15.75" customHeight="1" thickBot="1">
      <c r="B58" s="91">
        <v>52</v>
      </c>
      <c r="C58" s="1681"/>
      <c r="D58" s="1682"/>
      <c r="E58" s="1681"/>
      <c r="F58" s="1682"/>
      <c r="G58" s="176"/>
      <c r="H58" s="177"/>
    </row>
    <row r="59" spans="2:8" ht="13.5" thickTop="1"/>
  </sheetData>
  <mergeCells count="74">
    <mergeCell ref="C46:D46"/>
    <mergeCell ref="C47:D47"/>
    <mergeCell ref="C1:E1"/>
    <mergeCell ref="C49:D49"/>
    <mergeCell ref="C50:D50"/>
    <mergeCell ref="C5:E5"/>
    <mergeCell ref="C10:H10"/>
    <mergeCell ref="C33:H33"/>
    <mergeCell ref="C26:H26"/>
    <mergeCell ref="C27:H27"/>
    <mergeCell ref="C18:H18"/>
    <mergeCell ref="C19:H19"/>
    <mergeCell ref="C20:H20"/>
    <mergeCell ref="C22:H22"/>
    <mergeCell ref="C23:H23"/>
    <mergeCell ref="C51:D51"/>
    <mergeCell ref="C16:H16"/>
    <mergeCell ref="C21:H21"/>
    <mergeCell ref="E48:F48"/>
    <mergeCell ref="C29:H29"/>
    <mergeCell ref="C48:D48"/>
    <mergeCell ref="C28:H28"/>
    <mergeCell ref="C45:D45"/>
    <mergeCell ref="E50:F50"/>
    <mergeCell ref="E51:F51"/>
    <mergeCell ref="C38:G38"/>
    <mergeCell ref="C17:H17"/>
    <mergeCell ref="C34:H34"/>
    <mergeCell ref="C35:H35"/>
    <mergeCell ref="C39:D41"/>
    <mergeCell ref="C32:H32"/>
    <mergeCell ref="B2:B3"/>
    <mergeCell ref="C2:H3"/>
    <mergeCell ref="C14:H14"/>
    <mergeCell ref="C15:H15"/>
    <mergeCell ref="C6:H6"/>
    <mergeCell ref="C7:H7"/>
    <mergeCell ref="C8:H8"/>
    <mergeCell ref="C9:H9"/>
    <mergeCell ref="C13:D13"/>
    <mergeCell ref="C11:H11"/>
    <mergeCell ref="C12:H12"/>
    <mergeCell ref="C58:D58"/>
    <mergeCell ref="E42:F42"/>
    <mergeCell ref="E43:F43"/>
    <mergeCell ref="E44:F44"/>
    <mergeCell ref="E45:F45"/>
    <mergeCell ref="E46:F46"/>
    <mergeCell ref="E47:F47"/>
    <mergeCell ref="E55:F55"/>
    <mergeCell ref="E49:F49"/>
    <mergeCell ref="E58:F58"/>
    <mergeCell ref="E56:F56"/>
    <mergeCell ref="C57:D57"/>
    <mergeCell ref="C44:D44"/>
    <mergeCell ref="C56:D56"/>
    <mergeCell ref="C52:D52"/>
    <mergeCell ref="E53:F53"/>
    <mergeCell ref="E57:F57"/>
    <mergeCell ref="C24:H24"/>
    <mergeCell ref="C53:D53"/>
    <mergeCell ref="C54:D54"/>
    <mergeCell ref="C55:D55"/>
    <mergeCell ref="E54:F54"/>
    <mergeCell ref="E39:F41"/>
    <mergeCell ref="C37:H37"/>
    <mergeCell ref="C31:H31"/>
    <mergeCell ref="E52:F52"/>
    <mergeCell ref="C36:H36"/>
    <mergeCell ref="C25:G25"/>
    <mergeCell ref="C42:D42"/>
    <mergeCell ref="C43:D43"/>
    <mergeCell ref="H39:H41"/>
    <mergeCell ref="G39:G41"/>
  </mergeCells>
  <phoneticPr fontId="0" type="noConversion"/>
  <printOptions horizontalCentered="1" verticalCentered="1"/>
  <pageMargins left="0.25" right="0.25" top="0.25" bottom="0.3" header="0" footer="0.25"/>
  <pageSetup scale="91" orientation="portrait" r:id="rId1"/>
  <headerFooter alignWithMargins="0">
    <oddFooter>&amp;C&amp;"Times New Roman,Regular"E-3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61</vt:i4>
      </vt:variant>
    </vt:vector>
  </HeadingPairs>
  <TitlesOfParts>
    <vt:vector size="121" baseType="lpstr">
      <vt:lpstr>Cover</vt:lpstr>
      <vt:lpstr>35 A Extracts</vt:lpstr>
      <vt:lpstr>General Instructions</vt:lpstr>
      <vt:lpstr>TofC</vt:lpstr>
      <vt:lpstr>Executive Summary</vt:lpstr>
      <vt:lpstr>Blank</vt:lpstr>
      <vt:lpstr>E-1</vt:lpstr>
      <vt:lpstr>E-2</vt:lpstr>
      <vt:lpstr>E-3</vt:lpstr>
      <vt:lpstr>E-4</vt:lpstr>
      <vt:lpstr>E-5</vt:lpstr>
      <vt:lpstr>E-6</vt:lpstr>
      <vt:lpstr>E-7</vt:lpstr>
      <vt:lpstr>E-8</vt:lpstr>
      <vt:lpstr>FS</vt:lpstr>
      <vt:lpstr>F-1</vt:lpstr>
      <vt:lpstr>F-2</vt:lpstr>
      <vt:lpstr>F-3</vt:lpstr>
      <vt:lpstr>F-4</vt:lpstr>
      <vt:lpstr>F-5</vt:lpstr>
      <vt:lpstr>F-6</vt:lpstr>
      <vt:lpstr>F-7</vt:lpstr>
      <vt:lpstr>F-8</vt:lpstr>
      <vt:lpstr>F-9</vt:lpstr>
      <vt:lpstr>F-9a</vt:lpstr>
      <vt:lpstr>F-10</vt:lpstr>
      <vt:lpstr>F-11</vt:lpstr>
      <vt:lpstr>F-12</vt:lpstr>
      <vt:lpstr>F-13</vt:lpstr>
      <vt:lpstr>F-14</vt:lpstr>
      <vt:lpstr>F-15</vt:lpstr>
      <vt:lpstr>F-16</vt:lpstr>
      <vt:lpstr>F-17</vt:lpstr>
      <vt:lpstr>F-18</vt:lpstr>
      <vt:lpstr>F-19</vt:lpstr>
      <vt:lpstr>F-20</vt:lpstr>
      <vt:lpstr>F-21</vt:lpstr>
      <vt:lpstr>F-22</vt:lpstr>
      <vt:lpstr>F-23</vt:lpstr>
      <vt:lpstr>F-24</vt:lpstr>
      <vt:lpstr>F-25</vt:lpstr>
      <vt:lpstr>WS</vt:lpstr>
      <vt:lpstr>W-1</vt:lpstr>
      <vt:lpstr>W-2</vt:lpstr>
      <vt:lpstr>W-3</vt:lpstr>
      <vt:lpstr>W-3 (a)</vt:lpstr>
      <vt:lpstr>W-4</vt:lpstr>
      <vt:lpstr>W-5</vt:lpstr>
      <vt:lpstr>W-5a</vt:lpstr>
      <vt:lpstr>W-6</vt:lpstr>
      <vt:lpstr>W-7</vt:lpstr>
      <vt:lpstr>W-8</vt:lpstr>
      <vt:lpstr>W-9</vt:lpstr>
      <vt:lpstr>W-10</vt:lpstr>
      <vt:lpstr>W-11</vt:lpstr>
      <vt:lpstr>W-12</vt:lpstr>
      <vt:lpstr>SIA</vt:lpstr>
      <vt:lpstr>Revenue Summary</vt:lpstr>
      <vt:lpstr>Capital Reserve Summary</vt:lpstr>
      <vt:lpstr>SIA Update</vt:lpstr>
      <vt:lpstr>'35 A Extracts'!Print_Area</vt:lpstr>
      <vt:lpstr>Blank!Print_Area</vt:lpstr>
      <vt:lpstr>'Capital Reserve Summary'!Print_Area</vt:lpstr>
      <vt:lpstr>Cover!Print_Area</vt:lpstr>
      <vt:lpstr>'E-1'!Print_Area</vt:lpstr>
      <vt:lpstr>'E-2'!Print_Area</vt:lpstr>
      <vt:lpstr>'E-3'!Print_Area</vt:lpstr>
      <vt:lpstr>'E-4'!Print_Area</vt:lpstr>
      <vt:lpstr>'E-5'!Print_Area</vt:lpstr>
      <vt:lpstr>'E-6'!Print_Area</vt:lpstr>
      <vt:lpstr>'E-7'!Print_Area</vt:lpstr>
      <vt:lpstr>'E-8'!Print_Area</vt:lpstr>
      <vt:lpstr>'Executive Summary'!Print_Area</vt:lpstr>
      <vt:lpstr>'F-1'!Print_Area</vt:lpstr>
      <vt:lpstr>'F-10'!Print_Area</vt:lpstr>
      <vt:lpstr>'F-11'!Print_Area</vt:lpstr>
      <vt:lpstr>'F-12'!Print_Area</vt:lpstr>
      <vt:lpstr>'F-13'!Print_Area</vt:lpstr>
      <vt:lpstr>'F-14'!Print_Area</vt:lpstr>
      <vt:lpstr>'F-15'!Print_Area</vt:lpstr>
      <vt:lpstr>'F-16'!Print_Area</vt:lpstr>
      <vt:lpstr>'F-17'!Print_Area</vt:lpstr>
      <vt:lpstr>'F-18'!Print_Area</vt:lpstr>
      <vt:lpstr>'F-19'!Print_Area</vt:lpstr>
      <vt:lpstr>'F-2'!Print_Area</vt:lpstr>
      <vt:lpstr>'F-20'!Print_Area</vt:lpstr>
      <vt:lpstr>'F-21'!Print_Area</vt:lpstr>
      <vt:lpstr>'F-22'!Print_Area</vt:lpstr>
      <vt:lpstr>'F-23'!Print_Area</vt:lpstr>
      <vt:lpstr>'F-24'!Print_Area</vt:lpstr>
      <vt:lpstr>'F-25'!Print_Area</vt:lpstr>
      <vt:lpstr>'F-3'!Print_Area</vt:lpstr>
      <vt:lpstr>'F-4'!Print_Area</vt:lpstr>
      <vt:lpstr>'F-5'!Print_Area</vt:lpstr>
      <vt:lpstr>'F-6'!Print_Area</vt:lpstr>
      <vt:lpstr>'F-7'!Print_Area</vt:lpstr>
      <vt:lpstr>'F-8'!Print_Area</vt:lpstr>
      <vt:lpstr>'F-9'!Print_Area</vt:lpstr>
      <vt:lpstr>'F-9a'!Print_Area</vt:lpstr>
      <vt:lpstr>FS!Print_Area</vt:lpstr>
      <vt:lpstr>'General Instructions'!Print_Area</vt:lpstr>
      <vt:lpstr>'Revenue Summary'!Print_Area</vt:lpstr>
      <vt:lpstr>SIA!Print_Area</vt:lpstr>
      <vt:lpstr>'SIA Update'!Print_Area</vt:lpstr>
      <vt:lpstr>TofC!Print_Area</vt:lpstr>
      <vt:lpstr>'W-1'!Print_Area</vt:lpstr>
      <vt:lpstr>'W-10'!Print_Area</vt:lpstr>
      <vt:lpstr>'W-11'!Print_Area</vt:lpstr>
      <vt:lpstr>'W-12'!Print_Area</vt:lpstr>
      <vt:lpstr>'W-2'!Print_Area</vt:lpstr>
      <vt:lpstr>'W-3'!Print_Area</vt:lpstr>
      <vt:lpstr>'W-3 (a)'!Print_Area</vt:lpstr>
      <vt:lpstr>'W-4'!Print_Area</vt:lpstr>
      <vt:lpstr>'W-5'!Print_Area</vt:lpstr>
      <vt:lpstr>'W-5a'!Print_Area</vt:lpstr>
      <vt:lpstr>'W-6'!Print_Area</vt:lpstr>
      <vt:lpstr>'W-7'!Print_Area</vt:lpstr>
      <vt:lpstr>'W-8'!Print_Area</vt:lpstr>
      <vt:lpstr>'W-9'!Print_Area</vt:lpstr>
      <vt:lpstr>WS!Print_Area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tibbetts</dc:creator>
  <cp:lastModifiedBy>skenney</cp:lastModifiedBy>
  <cp:lastPrinted>2017-01-12T19:34:01Z</cp:lastPrinted>
  <dcterms:created xsi:type="dcterms:W3CDTF">2002-01-03T15:36:20Z</dcterms:created>
  <dcterms:modified xsi:type="dcterms:W3CDTF">2019-02-14T14:23:42Z</dcterms:modified>
</cp:coreProperties>
</file>