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staoutdoor-my.sharepoint.com/personal/e76014_vistaoutdoor_com/Documents/Desktop/Pricing Folders/2024 Prep/Sept 2023 updates on 2024/"/>
    </mc:Choice>
  </mc:AlternateContent>
  <xr:revisionPtr revIDLastSave="5" documentId="8_{1E1B2809-9617-4F54-94E8-289CDC8B9EE9}" xr6:coauthVersionLast="47" xr6:coauthVersionMax="47" xr10:uidLastSave="{7D688682-37D9-4A3A-B37D-55534D9AC726}"/>
  <bookViews>
    <workbookView xWindow="-120" yWindow="-120" windowWidth="29040" windowHeight="15990" xr2:uid="{00000000-000D-0000-FFFF-FFFF00000000}"/>
  </bookViews>
  <sheets>
    <sheet name="ORDER FORM" sheetId="2" r:id="rId1"/>
    <sheet name="Instructions" sheetId="5" r:id="rId2"/>
  </sheets>
  <definedNames>
    <definedName name="_xlnm._FilterDatabase" localSheetId="0" hidden="1">'ORDER FORM'!$A$36:$AB$280</definedName>
    <definedName name="_xlnm.Print_Area" localSheetId="1">Instructions!$A$1:$I$99</definedName>
    <definedName name="_xlnm.Print_Area" localSheetId="0">'ORDER FORM'!$A$1:$O$280</definedName>
    <definedName name="_xlnm.Print_Titles" localSheetId="1">Instructions!$29:$30</definedName>
    <definedName name="QtyOrd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0" i="2" l="1"/>
  <c r="Y44" i="2"/>
  <c r="Y48" i="2"/>
  <c r="Y52" i="2"/>
  <c r="Y56" i="2"/>
  <c r="Y57" i="2"/>
  <c r="Y60" i="2"/>
  <c r="Y61" i="2"/>
  <c r="Y64" i="2"/>
  <c r="Y65" i="2"/>
  <c r="Y68" i="2"/>
  <c r="Y69" i="2"/>
  <c r="Y72" i="2"/>
  <c r="Y73" i="2"/>
  <c r="Y76" i="2"/>
  <c r="Y77" i="2"/>
  <c r="Y80" i="2"/>
  <c r="Y81" i="2"/>
  <c r="Y84" i="2"/>
  <c r="Y85" i="2"/>
  <c r="Y88" i="2"/>
  <c r="Y89" i="2"/>
  <c r="Y92" i="2"/>
  <c r="Y93" i="2"/>
  <c r="Y96" i="2"/>
  <c r="Y97" i="2"/>
  <c r="Y100" i="2"/>
  <c r="Y101" i="2"/>
  <c r="Y104" i="2"/>
  <c r="Y105" i="2"/>
  <c r="Y108" i="2"/>
  <c r="Y109" i="2"/>
  <c r="Y112" i="2"/>
  <c r="Y113" i="2"/>
  <c r="Y116" i="2"/>
  <c r="Y117" i="2"/>
  <c r="Y120" i="2"/>
  <c r="Y121" i="2"/>
  <c r="Y124" i="2"/>
  <c r="Y125" i="2"/>
  <c r="Y128" i="2"/>
  <c r="Y129" i="2"/>
  <c r="Y132" i="2"/>
  <c r="Y133" i="2"/>
  <c r="Y136" i="2"/>
  <c r="Y137" i="2"/>
  <c r="Y140" i="2"/>
  <c r="Y141" i="2"/>
  <c r="Y144" i="2"/>
  <c r="Y145" i="2"/>
  <c r="Y148" i="2"/>
  <c r="Y149" i="2"/>
  <c r="Y152" i="2"/>
  <c r="Y153" i="2"/>
  <c r="Y156" i="2"/>
  <c r="Y157" i="2"/>
  <c r="Y160" i="2"/>
  <c r="Y161" i="2"/>
  <c r="Y164" i="2"/>
  <c r="Y174" i="2"/>
  <c r="Y176" i="2"/>
  <c r="Y179" i="2"/>
  <c r="Y180" i="2"/>
  <c r="Y181" i="2"/>
  <c r="Y184" i="2"/>
  <c r="Y185" i="2"/>
  <c r="Y188" i="2"/>
  <c r="Y189" i="2"/>
  <c r="Y192" i="2"/>
  <c r="Y193" i="2"/>
  <c r="Y196" i="2"/>
  <c r="Y197" i="2"/>
  <c r="Y200" i="2"/>
  <c r="Y201" i="2"/>
  <c r="Y204" i="2"/>
  <c r="Y205" i="2"/>
  <c r="Y208" i="2"/>
  <c r="Y209" i="2"/>
  <c r="Y212" i="2"/>
  <c r="Y213" i="2"/>
  <c r="Y216" i="2"/>
  <c r="Y217" i="2"/>
  <c r="Y220" i="2"/>
  <c r="Y221" i="2"/>
  <c r="Y224" i="2"/>
  <c r="Y225" i="2"/>
  <c r="Y228" i="2"/>
  <c r="Y229" i="2"/>
  <c r="Y232" i="2"/>
  <c r="Y233" i="2"/>
  <c r="Y236" i="2"/>
  <c r="Y237" i="2"/>
  <c r="Y240" i="2"/>
  <c r="Y241" i="2"/>
  <c r="Y244" i="2"/>
  <c r="Y245" i="2"/>
  <c r="Y248" i="2"/>
  <c r="Y249" i="2"/>
  <c r="Y252" i="2"/>
  <c r="Y253" i="2"/>
  <c r="Y256" i="2"/>
  <c r="Y257" i="2"/>
  <c r="Y260" i="2"/>
  <c r="Y261" i="2"/>
  <c r="Y264" i="2"/>
  <c r="Y265" i="2"/>
  <c r="Y268" i="2"/>
  <c r="Y269" i="2"/>
  <c r="Y272" i="2"/>
  <c r="Y273" i="2"/>
  <c r="Y276" i="2"/>
  <c r="Y277" i="2"/>
  <c r="Y280" i="2"/>
  <c r="Y37" i="2"/>
  <c r="Y38" i="2"/>
  <c r="Y39" i="2"/>
  <c r="Y41" i="2"/>
  <c r="Y42" i="2"/>
  <c r="Y43" i="2"/>
  <c r="Y45" i="2"/>
  <c r="Y46" i="2"/>
  <c r="Y47" i="2"/>
  <c r="Y49" i="2"/>
  <c r="Y50" i="2"/>
  <c r="Y51" i="2"/>
  <c r="Y53" i="2"/>
  <c r="Y54" i="2"/>
  <c r="Y55" i="2"/>
  <c r="Y58" i="2"/>
  <c r="Y59" i="2"/>
  <c r="Y62" i="2"/>
  <c r="Y63" i="2"/>
  <c r="Y66" i="2"/>
  <c r="Y67" i="2"/>
  <c r="Y70" i="2"/>
  <c r="Y71" i="2"/>
  <c r="Y74" i="2"/>
  <c r="Y75" i="2"/>
  <c r="Y78" i="2"/>
  <c r="Y79" i="2"/>
  <c r="Y82" i="2"/>
  <c r="Y83" i="2"/>
  <c r="Y86" i="2"/>
  <c r="Y87" i="2"/>
  <c r="Y90" i="2"/>
  <c r="Y91" i="2"/>
  <c r="Y94" i="2"/>
  <c r="Y95" i="2"/>
  <c r="Y98" i="2"/>
  <c r="Y99" i="2"/>
  <c r="Y102" i="2"/>
  <c r="Y103" i="2"/>
  <c r="Y106" i="2"/>
  <c r="Y107" i="2"/>
  <c r="Y110" i="2"/>
  <c r="Y111" i="2"/>
  <c r="Y114" i="2"/>
  <c r="Y115" i="2"/>
  <c r="Y118" i="2"/>
  <c r="Y119" i="2"/>
  <c r="Y122" i="2"/>
  <c r="Y123" i="2"/>
  <c r="Y126" i="2"/>
  <c r="Y127" i="2"/>
  <c r="Y130" i="2"/>
  <c r="Y131" i="2"/>
  <c r="Y134" i="2"/>
  <c r="Y135" i="2"/>
  <c r="Y138" i="2"/>
  <c r="Y139" i="2"/>
  <c r="Y142" i="2"/>
  <c r="Y143" i="2"/>
  <c r="Y146" i="2"/>
  <c r="Y147" i="2"/>
  <c r="Y150" i="2"/>
  <c r="Y151" i="2"/>
  <c r="Y154" i="2"/>
  <c r="Y155" i="2"/>
  <c r="Y158" i="2"/>
  <c r="Y159" i="2"/>
  <c r="Y162" i="2"/>
  <c r="Y163" i="2"/>
  <c r="Y172" i="2"/>
  <c r="Y173" i="2"/>
  <c r="Y175" i="2"/>
  <c r="Y177" i="2"/>
  <c r="Y178" i="2"/>
  <c r="Y182" i="2"/>
  <c r="Y183" i="2"/>
  <c r="Y186" i="2"/>
  <c r="Y187" i="2"/>
  <c r="Y190" i="2"/>
  <c r="Y191" i="2"/>
  <c r="Y194" i="2"/>
  <c r="Y195" i="2"/>
  <c r="Y198" i="2"/>
  <c r="Y199" i="2"/>
  <c r="Y202" i="2"/>
  <c r="Y203" i="2"/>
  <c r="Y206" i="2"/>
  <c r="Y207" i="2"/>
  <c r="Y210" i="2"/>
  <c r="Y211" i="2"/>
  <c r="Y214" i="2"/>
  <c r="Y215" i="2"/>
  <c r="Y218" i="2"/>
  <c r="Y219" i="2"/>
  <c r="Y222" i="2"/>
  <c r="Y223" i="2"/>
  <c r="Y226" i="2"/>
  <c r="Y227" i="2"/>
  <c r="Y230" i="2"/>
  <c r="Y231" i="2"/>
  <c r="Y234" i="2"/>
  <c r="Y235" i="2"/>
  <c r="Y238" i="2"/>
  <c r="Y239" i="2"/>
  <c r="Y242" i="2"/>
  <c r="Y243" i="2"/>
  <c r="Y246" i="2"/>
  <c r="Y247" i="2"/>
  <c r="Y250" i="2"/>
  <c r="Y251" i="2"/>
  <c r="Y254" i="2"/>
  <c r="Y255" i="2"/>
  <c r="Y258" i="2"/>
  <c r="Y259" i="2"/>
  <c r="Y262" i="2"/>
  <c r="Y263" i="2"/>
  <c r="Y266" i="2"/>
  <c r="Y267" i="2"/>
  <c r="Y270" i="2"/>
  <c r="Y271" i="2"/>
  <c r="Y274" i="2"/>
  <c r="Y275" i="2"/>
  <c r="Y278" i="2"/>
  <c r="Y279" i="2"/>
  <c r="E55" i="5"/>
  <c r="F55" i="5"/>
  <c r="G55" i="5"/>
  <c r="H55" i="5"/>
  <c r="U56" i="2"/>
  <c r="L26" i="2"/>
  <c r="B35" i="2" s="1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87" i="2"/>
  <c r="U88" i="2"/>
  <c r="U89" i="2"/>
  <c r="U90" i="2"/>
  <c r="U91" i="2"/>
  <c r="U92" i="2"/>
  <c r="U93" i="2"/>
  <c r="U94" i="2"/>
  <c r="U95" i="2"/>
  <c r="U96" i="2"/>
  <c r="U105" i="2"/>
  <c r="U106" i="2"/>
  <c r="U107" i="2"/>
  <c r="U108" i="2"/>
  <c r="U109" i="2"/>
  <c r="U110" i="2"/>
  <c r="U11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79" i="2"/>
  <c r="U80" i="2"/>
  <c r="U81" i="2"/>
  <c r="U82" i="2"/>
  <c r="U83" i="2"/>
  <c r="U84" i="2"/>
  <c r="U85" i="2"/>
  <c r="U86" i="2"/>
  <c r="U97" i="2"/>
  <c r="U98" i="2"/>
  <c r="U99" i="2"/>
  <c r="U100" i="2"/>
  <c r="U103" i="2"/>
  <c r="U104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W44" i="2"/>
  <c r="W52" i="2"/>
  <c r="R68" i="2"/>
  <c r="R76" i="2"/>
  <c r="R84" i="2"/>
  <c r="R100" i="2"/>
  <c r="R108" i="2"/>
  <c r="R116" i="2"/>
  <c r="R132" i="2"/>
  <c r="R140" i="2"/>
  <c r="R148" i="2"/>
  <c r="R164" i="2"/>
  <c r="R169" i="2"/>
  <c r="W224" i="2"/>
  <c r="W240" i="2"/>
  <c r="V248" i="2"/>
  <c r="S256" i="2"/>
  <c r="H36" i="5"/>
  <c r="F38" i="5"/>
  <c r="H44" i="5"/>
  <c r="E54" i="5"/>
  <c r="E60" i="5"/>
  <c r="G62" i="5"/>
  <c r="H52" i="5"/>
  <c r="H31" i="5"/>
  <c r="G31" i="5"/>
  <c r="F31" i="5"/>
  <c r="E31" i="5"/>
  <c r="W38" i="2"/>
  <c r="V38" i="2"/>
  <c r="T38" i="2"/>
  <c r="S38" i="2"/>
  <c r="R38" i="2"/>
  <c r="P38" i="2"/>
  <c r="X38" i="2" s="1"/>
  <c r="W37" i="2"/>
  <c r="V37" i="2"/>
  <c r="T37" i="2"/>
  <c r="S37" i="2"/>
  <c r="R37" i="2"/>
  <c r="P37" i="2"/>
  <c r="X37" i="2" s="1"/>
  <c r="W43" i="2"/>
  <c r="V43" i="2"/>
  <c r="T43" i="2"/>
  <c r="S43" i="2"/>
  <c r="R43" i="2"/>
  <c r="P43" i="2"/>
  <c r="X43" i="2" s="1"/>
  <c r="W42" i="2"/>
  <c r="V42" i="2"/>
  <c r="T42" i="2"/>
  <c r="S42" i="2"/>
  <c r="R42" i="2"/>
  <c r="P42" i="2"/>
  <c r="X42" i="2" s="1"/>
  <c r="W41" i="2"/>
  <c r="V41" i="2"/>
  <c r="T41" i="2"/>
  <c r="S41" i="2"/>
  <c r="R41" i="2"/>
  <c r="P41" i="2"/>
  <c r="X41" i="2" s="1"/>
  <c r="W40" i="2"/>
  <c r="V40" i="2"/>
  <c r="T40" i="2"/>
  <c r="S40" i="2"/>
  <c r="R40" i="2"/>
  <c r="P40" i="2"/>
  <c r="X40" i="2" s="1"/>
  <c r="W39" i="2"/>
  <c r="V39" i="2"/>
  <c r="T39" i="2"/>
  <c r="S39" i="2"/>
  <c r="R39" i="2"/>
  <c r="P39" i="2"/>
  <c r="X39" i="2" s="1"/>
  <c r="E33" i="5"/>
  <c r="F33" i="5"/>
  <c r="G33" i="5"/>
  <c r="H33" i="5"/>
  <c r="E34" i="5"/>
  <c r="F34" i="5"/>
  <c r="G34" i="5"/>
  <c r="H34" i="5"/>
  <c r="E35" i="5"/>
  <c r="F35" i="5"/>
  <c r="G35" i="5"/>
  <c r="H35" i="5"/>
  <c r="E36" i="5"/>
  <c r="F36" i="5"/>
  <c r="G36" i="5"/>
  <c r="E37" i="5"/>
  <c r="F37" i="5"/>
  <c r="G37" i="5"/>
  <c r="H37" i="5"/>
  <c r="E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E45" i="5"/>
  <c r="F45" i="5"/>
  <c r="G45" i="5"/>
  <c r="H45" i="5"/>
  <c r="G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E52" i="5"/>
  <c r="F52" i="5"/>
  <c r="G52" i="5"/>
  <c r="E53" i="5"/>
  <c r="F53" i="5"/>
  <c r="G53" i="5"/>
  <c r="H53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G60" i="5"/>
  <c r="H60" i="5"/>
  <c r="E61" i="5"/>
  <c r="F61" i="5"/>
  <c r="G61" i="5"/>
  <c r="H61" i="5"/>
  <c r="F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E69" i="5"/>
  <c r="F69" i="5"/>
  <c r="G69" i="5"/>
  <c r="H69" i="5"/>
  <c r="F70" i="5"/>
  <c r="E71" i="5"/>
  <c r="F71" i="5"/>
  <c r="G71" i="5"/>
  <c r="H71" i="5"/>
  <c r="E72" i="5"/>
  <c r="F72" i="5"/>
  <c r="G72" i="5"/>
  <c r="H72" i="5"/>
  <c r="E73" i="5"/>
  <c r="F73" i="5"/>
  <c r="G73" i="5"/>
  <c r="H73" i="5"/>
  <c r="E74" i="5"/>
  <c r="F74" i="5"/>
  <c r="G74" i="5"/>
  <c r="H74" i="5"/>
  <c r="H32" i="5"/>
  <c r="G32" i="5"/>
  <c r="F32" i="5"/>
  <c r="E32" i="5"/>
  <c r="U101" i="2"/>
  <c r="U102" i="2"/>
  <c r="P45" i="2"/>
  <c r="X45" i="2" s="1"/>
  <c r="P46" i="2"/>
  <c r="X46" i="2" s="1"/>
  <c r="P47" i="2"/>
  <c r="X47" i="2" s="1"/>
  <c r="P48" i="2"/>
  <c r="X48" i="2" s="1"/>
  <c r="P49" i="2"/>
  <c r="X49" i="2" s="1"/>
  <c r="P50" i="2"/>
  <c r="X50" i="2" s="1"/>
  <c r="P51" i="2"/>
  <c r="X51" i="2" s="1"/>
  <c r="P52" i="2"/>
  <c r="X52" i="2" s="1"/>
  <c r="P53" i="2"/>
  <c r="X53" i="2" s="1"/>
  <c r="P54" i="2"/>
  <c r="X54" i="2" s="1"/>
  <c r="P55" i="2"/>
  <c r="X55" i="2" s="1"/>
  <c r="P56" i="2"/>
  <c r="X56" i="2" s="1"/>
  <c r="P57" i="2"/>
  <c r="X57" i="2" s="1"/>
  <c r="P58" i="2"/>
  <c r="X58" i="2" s="1"/>
  <c r="P59" i="2"/>
  <c r="X59" i="2" s="1"/>
  <c r="P60" i="2"/>
  <c r="X60" i="2" s="1"/>
  <c r="P61" i="2"/>
  <c r="X61" i="2" s="1"/>
  <c r="P62" i="2"/>
  <c r="X62" i="2" s="1"/>
  <c r="P63" i="2"/>
  <c r="X63" i="2" s="1"/>
  <c r="P64" i="2"/>
  <c r="X64" i="2" s="1"/>
  <c r="P65" i="2"/>
  <c r="X65" i="2" s="1"/>
  <c r="P66" i="2"/>
  <c r="X66" i="2" s="1"/>
  <c r="P67" i="2"/>
  <c r="X67" i="2" s="1"/>
  <c r="P68" i="2"/>
  <c r="X68" i="2" s="1"/>
  <c r="P69" i="2"/>
  <c r="X69" i="2" s="1"/>
  <c r="P70" i="2"/>
  <c r="X70" i="2" s="1"/>
  <c r="P71" i="2"/>
  <c r="X71" i="2" s="1"/>
  <c r="P72" i="2"/>
  <c r="X72" i="2" s="1"/>
  <c r="P73" i="2"/>
  <c r="X73" i="2" s="1"/>
  <c r="P74" i="2"/>
  <c r="X74" i="2" s="1"/>
  <c r="P75" i="2"/>
  <c r="X75" i="2" s="1"/>
  <c r="P76" i="2"/>
  <c r="X76" i="2" s="1"/>
  <c r="P77" i="2"/>
  <c r="X77" i="2" s="1"/>
  <c r="P78" i="2"/>
  <c r="X78" i="2" s="1"/>
  <c r="P79" i="2"/>
  <c r="X79" i="2" s="1"/>
  <c r="P80" i="2"/>
  <c r="X80" i="2" s="1"/>
  <c r="P81" i="2"/>
  <c r="X81" i="2" s="1"/>
  <c r="P82" i="2"/>
  <c r="X82" i="2" s="1"/>
  <c r="P83" i="2"/>
  <c r="X83" i="2" s="1"/>
  <c r="P84" i="2"/>
  <c r="X84" i="2" s="1"/>
  <c r="P85" i="2"/>
  <c r="X85" i="2" s="1"/>
  <c r="P86" i="2"/>
  <c r="X86" i="2" s="1"/>
  <c r="P87" i="2"/>
  <c r="X87" i="2" s="1"/>
  <c r="P88" i="2"/>
  <c r="X88" i="2" s="1"/>
  <c r="P89" i="2"/>
  <c r="X89" i="2" s="1"/>
  <c r="P90" i="2"/>
  <c r="X90" i="2" s="1"/>
  <c r="P91" i="2"/>
  <c r="X91" i="2" s="1"/>
  <c r="P92" i="2"/>
  <c r="X92" i="2" s="1"/>
  <c r="P93" i="2"/>
  <c r="X93" i="2" s="1"/>
  <c r="P94" i="2"/>
  <c r="X94" i="2" s="1"/>
  <c r="P95" i="2"/>
  <c r="X95" i="2" s="1"/>
  <c r="P96" i="2"/>
  <c r="X96" i="2" s="1"/>
  <c r="P97" i="2"/>
  <c r="X97" i="2" s="1"/>
  <c r="P98" i="2"/>
  <c r="X98" i="2" s="1"/>
  <c r="P99" i="2"/>
  <c r="X99" i="2" s="1"/>
  <c r="P100" i="2"/>
  <c r="X100" i="2" s="1"/>
  <c r="P101" i="2"/>
  <c r="X101" i="2" s="1"/>
  <c r="P102" i="2"/>
  <c r="X102" i="2" s="1"/>
  <c r="P103" i="2"/>
  <c r="X103" i="2" s="1"/>
  <c r="P104" i="2"/>
  <c r="X104" i="2" s="1"/>
  <c r="P105" i="2"/>
  <c r="X105" i="2" s="1"/>
  <c r="P106" i="2"/>
  <c r="X106" i="2" s="1"/>
  <c r="P107" i="2"/>
  <c r="X107" i="2" s="1"/>
  <c r="P108" i="2"/>
  <c r="X108" i="2" s="1"/>
  <c r="P109" i="2"/>
  <c r="X109" i="2" s="1"/>
  <c r="P110" i="2"/>
  <c r="X110" i="2" s="1"/>
  <c r="P111" i="2"/>
  <c r="X111" i="2" s="1"/>
  <c r="P112" i="2"/>
  <c r="X112" i="2" s="1"/>
  <c r="P113" i="2"/>
  <c r="X113" i="2" s="1"/>
  <c r="P114" i="2"/>
  <c r="X114" i="2" s="1"/>
  <c r="P115" i="2"/>
  <c r="X115" i="2" s="1"/>
  <c r="P116" i="2"/>
  <c r="X116" i="2" s="1"/>
  <c r="P117" i="2"/>
  <c r="X117" i="2" s="1"/>
  <c r="P118" i="2"/>
  <c r="X118" i="2" s="1"/>
  <c r="P119" i="2"/>
  <c r="X119" i="2" s="1"/>
  <c r="P120" i="2"/>
  <c r="X120" i="2" s="1"/>
  <c r="P121" i="2"/>
  <c r="X121" i="2" s="1"/>
  <c r="P122" i="2"/>
  <c r="X122" i="2" s="1"/>
  <c r="P123" i="2"/>
  <c r="X123" i="2" s="1"/>
  <c r="P124" i="2"/>
  <c r="X124" i="2" s="1"/>
  <c r="P125" i="2"/>
  <c r="X125" i="2" s="1"/>
  <c r="P126" i="2"/>
  <c r="X126" i="2" s="1"/>
  <c r="P127" i="2"/>
  <c r="X127" i="2" s="1"/>
  <c r="P128" i="2"/>
  <c r="X128" i="2" s="1"/>
  <c r="P129" i="2"/>
  <c r="X129" i="2" s="1"/>
  <c r="P130" i="2"/>
  <c r="X130" i="2" s="1"/>
  <c r="P131" i="2"/>
  <c r="X131" i="2" s="1"/>
  <c r="P132" i="2"/>
  <c r="X132" i="2" s="1"/>
  <c r="P133" i="2"/>
  <c r="X133" i="2" s="1"/>
  <c r="P134" i="2"/>
  <c r="X134" i="2" s="1"/>
  <c r="P135" i="2"/>
  <c r="X135" i="2" s="1"/>
  <c r="P136" i="2"/>
  <c r="X136" i="2" s="1"/>
  <c r="P137" i="2"/>
  <c r="X137" i="2" s="1"/>
  <c r="P138" i="2"/>
  <c r="X138" i="2" s="1"/>
  <c r="P139" i="2"/>
  <c r="X139" i="2" s="1"/>
  <c r="P140" i="2"/>
  <c r="X140" i="2" s="1"/>
  <c r="P141" i="2"/>
  <c r="X141" i="2" s="1"/>
  <c r="P142" i="2"/>
  <c r="X142" i="2" s="1"/>
  <c r="P143" i="2"/>
  <c r="X143" i="2" s="1"/>
  <c r="P144" i="2"/>
  <c r="X144" i="2" s="1"/>
  <c r="P145" i="2"/>
  <c r="X145" i="2" s="1"/>
  <c r="P146" i="2"/>
  <c r="X146" i="2" s="1"/>
  <c r="P147" i="2"/>
  <c r="X147" i="2" s="1"/>
  <c r="P148" i="2"/>
  <c r="X148" i="2" s="1"/>
  <c r="P149" i="2"/>
  <c r="X149" i="2" s="1"/>
  <c r="P150" i="2"/>
  <c r="X150" i="2" s="1"/>
  <c r="P151" i="2"/>
  <c r="X151" i="2" s="1"/>
  <c r="P152" i="2"/>
  <c r="X152" i="2" s="1"/>
  <c r="P153" i="2"/>
  <c r="X153" i="2" s="1"/>
  <c r="P154" i="2"/>
  <c r="X154" i="2" s="1"/>
  <c r="P155" i="2"/>
  <c r="X155" i="2" s="1"/>
  <c r="P156" i="2"/>
  <c r="X156" i="2" s="1"/>
  <c r="P157" i="2"/>
  <c r="X157" i="2" s="1"/>
  <c r="P158" i="2"/>
  <c r="X158" i="2" s="1"/>
  <c r="P159" i="2"/>
  <c r="X159" i="2" s="1"/>
  <c r="P160" i="2"/>
  <c r="X160" i="2" s="1"/>
  <c r="P161" i="2"/>
  <c r="X161" i="2" s="1"/>
  <c r="P162" i="2"/>
  <c r="X162" i="2" s="1"/>
  <c r="P163" i="2"/>
  <c r="X163" i="2" s="1"/>
  <c r="P164" i="2"/>
  <c r="X164" i="2" s="1"/>
  <c r="P165" i="2"/>
  <c r="X165" i="2" s="1"/>
  <c r="P166" i="2"/>
  <c r="X166" i="2" s="1"/>
  <c r="P167" i="2"/>
  <c r="X167" i="2" s="1"/>
  <c r="P168" i="2"/>
  <c r="X168" i="2" s="1"/>
  <c r="P169" i="2"/>
  <c r="X169" i="2" s="1"/>
  <c r="P170" i="2"/>
  <c r="X170" i="2" s="1"/>
  <c r="P171" i="2"/>
  <c r="X171" i="2" s="1"/>
  <c r="P172" i="2"/>
  <c r="X172" i="2" s="1"/>
  <c r="P173" i="2"/>
  <c r="X173" i="2" s="1"/>
  <c r="P174" i="2"/>
  <c r="X174" i="2" s="1"/>
  <c r="P175" i="2"/>
  <c r="X175" i="2" s="1"/>
  <c r="P176" i="2"/>
  <c r="X176" i="2" s="1"/>
  <c r="P177" i="2"/>
  <c r="X177" i="2" s="1"/>
  <c r="P178" i="2"/>
  <c r="X178" i="2" s="1"/>
  <c r="P179" i="2"/>
  <c r="X179" i="2" s="1"/>
  <c r="P180" i="2"/>
  <c r="X180" i="2" s="1"/>
  <c r="P181" i="2"/>
  <c r="X181" i="2" s="1"/>
  <c r="P182" i="2"/>
  <c r="X182" i="2" s="1"/>
  <c r="P183" i="2"/>
  <c r="X183" i="2" s="1"/>
  <c r="P184" i="2"/>
  <c r="X184" i="2" s="1"/>
  <c r="P185" i="2"/>
  <c r="X185" i="2" s="1"/>
  <c r="P186" i="2"/>
  <c r="X186" i="2" s="1"/>
  <c r="P187" i="2"/>
  <c r="X187" i="2" s="1"/>
  <c r="P188" i="2"/>
  <c r="X188" i="2" s="1"/>
  <c r="P189" i="2"/>
  <c r="X189" i="2" s="1"/>
  <c r="P190" i="2"/>
  <c r="X190" i="2" s="1"/>
  <c r="P191" i="2"/>
  <c r="X191" i="2" s="1"/>
  <c r="P192" i="2"/>
  <c r="X192" i="2" s="1"/>
  <c r="P193" i="2"/>
  <c r="X193" i="2" s="1"/>
  <c r="P194" i="2"/>
  <c r="X194" i="2" s="1"/>
  <c r="P195" i="2"/>
  <c r="X195" i="2" s="1"/>
  <c r="P196" i="2"/>
  <c r="X196" i="2" s="1"/>
  <c r="P197" i="2"/>
  <c r="X197" i="2" s="1"/>
  <c r="P198" i="2"/>
  <c r="X198" i="2" s="1"/>
  <c r="P199" i="2"/>
  <c r="X199" i="2" s="1"/>
  <c r="P200" i="2"/>
  <c r="X200" i="2" s="1"/>
  <c r="P201" i="2"/>
  <c r="X201" i="2" s="1"/>
  <c r="P202" i="2"/>
  <c r="X202" i="2" s="1"/>
  <c r="P203" i="2"/>
  <c r="X203" i="2" s="1"/>
  <c r="P204" i="2"/>
  <c r="X204" i="2" s="1"/>
  <c r="P205" i="2"/>
  <c r="X205" i="2" s="1"/>
  <c r="P206" i="2"/>
  <c r="X206" i="2" s="1"/>
  <c r="P207" i="2"/>
  <c r="X207" i="2" s="1"/>
  <c r="P208" i="2"/>
  <c r="X208" i="2" s="1"/>
  <c r="P209" i="2"/>
  <c r="X209" i="2" s="1"/>
  <c r="P210" i="2"/>
  <c r="X210" i="2" s="1"/>
  <c r="P211" i="2"/>
  <c r="X211" i="2" s="1"/>
  <c r="P212" i="2"/>
  <c r="X212" i="2" s="1"/>
  <c r="P213" i="2"/>
  <c r="X213" i="2" s="1"/>
  <c r="P214" i="2"/>
  <c r="X214" i="2" s="1"/>
  <c r="P215" i="2"/>
  <c r="X215" i="2" s="1"/>
  <c r="P216" i="2"/>
  <c r="X216" i="2" s="1"/>
  <c r="P217" i="2"/>
  <c r="X217" i="2" s="1"/>
  <c r="P218" i="2"/>
  <c r="X218" i="2" s="1"/>
  <c r="P219" i="2"/>
  <c r="X219" i="2" s="1"/>
  <c r="P220" i="2"/>
  <c r="X220" i="2" s="1"/>
  <c r="P221" i="2"/>
  <c r="X221" i="2" s="1"/>
  <c r="P222" i="2"/>
  <c r="X222" i="2" s="1"/>
  <c r="P223" i="2"/>
  <c r="X223" i="2" s="1"/>
  <c r="P224" i="2"/>
  <c r="X224" i="2" s="1"/>
  <c r="P225" i="2"/>
  <c r="X225" i="2" s="1"/>
  <c r="P226" i="2"/>
  <c r="X226" i="2" s="1"/>
  <c r="P227" i="2"/>
  <c r="X227" i="2" s="1"/>
  <c r="P228" i="2"/>
  <c r="X228" i="2" s="1"/>
  <c r="P229" i="2"/>
  <c r="X229" i="2" s="1"/>
  <c r="P230" i="2"/>
  <c r="X230" i="2" s="1"/>
  <c r="P231" i="2"/>
  <c r="X231" i="2" s="1"/>
  <c r="P232" i="2"/>
  <c r="X232" i="2" s="1"/>
  <c r="P233" i="2"/>
  <c r="X233" i="2" s="1"/>
  <c r="P234" i="2"/>
  <c r="X234" i="2" s="1"/>
  <c r="P235" i="2"/>
  <c r="X235" i="2" s="1"/>
  <c r="P236" i="2"/>
  <c r="X236" i="2" s="1"/>
  <c r="P237" i="2"/>
  <c r="X237" i="2" s="1"/>
  <c r="P238" i="2"/>
  <c r="X238" i="2" s="1"/>
  <c r="P239" i="2"/>
  <c r="X239" i="2" s="1"/>
  <c r="P240" i="2"/>
  <c r="X240" i="2" s="1"/>
  <c r="P241" i="2"/>
  <c r="X241" i="2" s="1"/>
  <c r="P242" i="2"/>
  <c r="X242" i="2" s="1"/>
  <c r="P243" i="2"/>
  <c r="X243" i="2" s="1"/>
  <c r="P244" i="2"/>
  <c r="X244" i="2" s="1"/>
  <c r="P245" i="2"/>
  <c r="X245" i="2" s="1"/>
  <c r="P246" i="2"/>
  <c r="X246" i="2" s="1"/>
  <c r="P247" i="2"/>
  <c r="X247" i="2" s="1"/>
  <c r="P248" i="2"/>
  <c r="X248" i="2" s="1"/>
  <c r="P249" i="2"/>
  <c r="X249" i="2" s="1"/>
  <c r="P250" i="2"/>
  <c r="X250" i="2" s="1"/>
  <c r="P251" i="2"/>
  <c r="X251" i="2" s="1"/>
  <c r="P252" i="2"/>
  <c r="X252" i="2" s="1"/>
  <c r="P253" i="2"/>
  <c r="X253" i="2" s="1"/>
  <c r="P254" i="2"/>
  <c r="X254" i="2" s="1"/>
  <c r="P255" i="2"/>
  <c r="X255" i="2" s="1"/>
  <c r="P256" i="2"/>
  <c r="X256" i="2" s="1"/>
  <c r="P257" i="2"/>
  <c r="X257" i="2" s="1"/>
  <c r="P258" i="2"/>
  <c r="X258" i="2" s="1"/>
  <c r="P259" i="2"/>
  <c r="X259" i="2" s="1"/>
  <c r="P260" i="2"/>
  <c r="X260" i="2" s="1"/>
  <c r="P261" i="2"/>
  <c r="X261" i="2" s="1"/>
  <c r="P262" i="2"/>
  <c r="X262" i="2" s="1"/>
  <c r="P263" i="2"/>
  <c r="X263" i="2" s="1"/>
  <c r="P264" i="2"/>
  <c r="X264" i="2" s="1"/>
  <c r="P265" i="2"/>
  <c r="X265" i="2" s="1"/>
  <c r="P266" i="2"/>
  <c r="X266" i="2" s="1"/>
  <c r="P267" i="2"/>
  <c r="X267" i="2" s="1"/>
  <c r="P268" i="2"/>
  <c r="X268" i="2" s="1"/>
  <c r="P269" i="2"/>
  <c r="X269" i="2" s="1"/>
  <c r="P270" i="2"/>
  <c r="X270" i="2" s="1"/>
  <c r="P271" i="2"/>
  <c r="X271" i="2" s="1"/>
  <c r="P272" i="2"/>
  <c r="X272" i="2" s="1"/>
  <c r="P273" i="2"/>
  <c r="X273" i="2" s="1"/>
  <c r="P274" i="2"/>
  <c r="X274" i="2" s="1"/>
  <c r="P275" i="2"/>
  <c r="X275" i="2" s="1"/>
  <c r="P276" i="2"/>
  <c r="X276" i="2" s="1"/>
  <c r="P277" i="2"/>
  <c r="X277" i="2" s="1"/>
  <c r="P278" i="2"/>
  <c r="X278" i="2" s="1"/>
  <c r="P279" i="2"/>
  <c r="X279" i="2" s="1"/>
  <c r="P280" i="2"/>
  <c r="X280" i="2" s="1"/>
  <c r="W279" i="2"/>
  <c r="V279" i="2"/>
  <c r="T279" i="2"/>
  <c r="S279" i="2"/>
  <c r="R279" i="2"/>
  <c r="W278" i="2"/>
  <c r="V278" i="2"/>
  <c r="T278" i="2"/>
  <c r="S278" i="2"/>
  <c r="R278" i="2"/>
  <c r="W277" i="2"/>
  <c r="V277" i="2"/>
  <c r="T277" i="2"/>
  <c r="S277" i="2"/>
  <c r="R277" i="2"/>
  <c r="W276" i="2"/>
  <c r="V276" i="2"/>
  <c r="T276" i="2"/>
  <c r="S276" i="2"/>
  <c r="R276" i="2"/>
  <c r="W275" i="2"/>
  <c r="V275" i="2"/>
  <c r="T275" i="2"/>
  <c r="S275" i="2"/>
  <c r="R275" i="2"/>
  <c r="W274" i="2"/>
  <c r="V274" i="2"/>
  <c r="T274" i="2"/>
  <c r="S274" i="2"/>
  <c r="R274" i="2"/>
  <c r="W273" i="2"/>
  <c r="V273" i="2"/>
  <c r="T273" i="2"/>
  <c r="S273" i="2"/>
  <c r="R273" i="2"/>
  <c r="R272" i="2"/>
  <c r="W271" i="2"/>
  <c r="V271" i="2"/>
  <c r="T271" i="2"/>
  <c r="S271" i="2"/>
  <c r="R271" i="2"/>
  <c r="W270" i="2"/>
  <c r="V270" i="2"/>
  <c r="T270" i="2"/>
  <c r="S270" i="2"/>
  <c r="R270" i="2"/>
  <c r="W269" i="2"/>
  <c r="V269" i="2"/>
  <c r="T269" i="2"/>
  <c r="S269" i="2"/>
  <c r="R269" i="2"/>
  <c r="W268" i="2"/>
  <c r="V268" i="2"/>
  <c r="T268" i="2"/>
  <c r="S268" i="2"/>
  <c r="R268" i="2"/>
  <c r="W267" i="2"/>
  <c r="V267" i="2"/>
  <c r="T267" i="2"/>
  <c r="S267" i="2"/>
  <c r="R267" i="2"/>
  <c r="W266" i="2"/>
  <c r="V266" i="2"/>
  <c r="T266" i="2"/>
  <c r="S266" i="2"/>
  <c r="R266" i="2"/>
  <c r="W265" i="2"/>
  <c r="V265" i="2"/>
  <c r="T265" i="2"/>
  <c r="S265" i="2"/>
  <c r="R265" i="2"/>
  <c r="S264" i="2"/>
  <c r="W263" i="2"/>
  <c r="V263" i="2"/>
  <c r="T263" i="2"/>
  <c r="S263" i="2"/>
  <c r="R263" i="2"/>
  <c r="W262" i="2"/>
  <c r="V262" i="2"/>
  <c r="T262" i="2"/>
  <c r="S262" i="2"/>
  <c r="R262" i="2"/>
  <c r="W261" i="2"/>
  <c r="V261" i="2"/>
  <c r="T261" i="2"/>
  <c r="S261" i="2"/>
  <c r="R261" i="2"/>
  <c r="W260" i="2"/>
  <c r="V260" i="2"/>
  <c r="T260" i="2"/>
  <c r="S260" i="2"/>
  <c r="R260" i="2"/>
  <c r="W259" i="2"/>
  <c r="V259" i="2"/>
  <c r="T259" i="2"/>
  <c r="S259" i="2"/>
  <c r="R259" i="2"/>
  <c r="W258" i="2"/>
  <c r="V258" i="2"/>
  <c r="T258" i="2"/>
  <c r="S258" i="2"/>
  <c r="R258" i="2"/>
  <c r="W257" i="2"/>
  <c r="V257" i="2"/>
  <c r="T257" i="2"/>
  <c r="S257" i="2"/>
  <c r="R257" i="2"/>
  <c r="T256" i="2"/>
  <c r="W255" i="2"/>
  <c r="V255" i="2"/>
  <c r="T255" i="2"/>
  <c r="S255" i="2"/>
  <c r="R255" i="2"/>
  <c r="W254" i="2"/>
  <c r="V254" i="2"/>
  <c r="T254" i="2"/>
  <c r="S254" i="2"/>
  <c r="R254" i="2"/>
  <c r="W253" i="2"/>
  <c r="V253" i="2"/>
  <c r="T253" i="2"/>
  <c r="S253" i="2"/>
  <c r="R253" i="2"/>
  <c r="W252" i="2"/>
  <c r="V252" i="2"/>
  <c r="T252" i="2"/>
  <c r="S252" i="2"/>
  <c r="R252" i="2"/>
  <c r="W251" i="2"/>
  <c r="V251" i="2"/>
  <c r="T251" i="2"/>
  <c r="S251" i="2"/>
  <c r="R251" i="2"/>
  <c r="W250" i="2"/>
  <c r="V250" i="2"/>
  <c r="T250" i="2"/>
  <c r="S250" i="2"/>
  <c r="R250" i="2"/>
  <c r="W249" i="2"/>
  <c r="V249" i="2"/>
  <c r="T249" i="2"/>
  <c r="S249" i="2"/>
  <c r="R249" i="2"/>
  <c r="W248" i="2"/>
  <c r="W247" i="2"/>
  <c r="V247" i="2"/>
  <c r="T247" i="2"/>
  <c r="S247" i="2"/>
  <c r="R247" i="2"/>
  <c r="W246" i="2"/>
  <c r="V246" i="2"/>
  <c r="T246" i="2"/>
  <c r="S246" i="2"/>
  <c r="R246" i="2"/>
  <c r="W245" i="2"/>
  <c r="V245" i="2"/>
  <c r="T245" i="2"/>
  <c r="S245" i="2"/>
  <c r="R245" i="2"/>
  <c r="W244" i="2"/>
  <c r="V244" i="2"/>
  <c r="T244" i="2"/>
  <c r="S244" i="2"/>
  <c r="R244" i="2"/>
  <c r="W243" i="2"/>
  <c r="V243" i="2"/>
  <c r="T243" i="2"/>
  <c r="S243" i="2"/>
  <c r="R243" i="2"/>
  <c r="W242" i="2"/>
  <c r="V242" i="2"/>
  <c r="T242" i="2"/>
  <c r="S242" i="2"/>
  <c r="R242" i="2"/>
  <c r="W241" i="2"/>
  <c r="V241" i="2"/>
  <c r="T241" i="2"/>
  <c r="S241" i="2"/>
  <c r="R241" i="2"/>
  <c r="W239" i="2"/>
  <c r="V239" i="2"/>
  <c r="T239" i="2"/>
  <c r="S239" i="2"/>
  <c r="R239" i="2"/>
  <c r="W238" i="2"/>
  <c r="V238" i="2"/>
  <c r="T238" i="2"/>
  <c r="S238" i="2"/>
  <c r="R238" i="2"/>
  <c r="W237" i="2"/>
  <c r="V237" i="2"/>
  <c r="T237" i="2"/>
  <c r="S237" i="2"/>
  <c r="R237" i="2"/>
  <c r="W236" i="2"/>
  <c r="V236" i="2"/>
  <c r="T236" i="2"/>
  <c r="S236" i="2"/>
  <c r="R236" i="2"/>
  <c r="W235" i="2"/>
  <c r="V235" i="2"/>
  <c r="T235" i="2"/>
  <c r="S235" i="2"/>
  <c r="R235" i="2"/>
  <c r="W234" i="2"/>
  <c r="V234" i="2"/>
  <c r="T234" i="2"/>
  <c r="S234" i="2"/>
  <c r="R234" i="2"/>
  <c r="W233" i="2"/>
  <c r="V233" i="2"/>
  <c r="T233" i="2"/>
  <c r="S233" i="2"/>
  <c r="R233" i="2"/>
  <c r="W231" i="2"/>
  <c r="V231" i="2"/>
  <c r="T231" i="2"/>
  <c r="S231" i="2"/>
  <c r="R231" i="2"/>
  <c r="W230" i="2"/>
  <c r="V230" i="2"/>
  <c r="T230" i="2"/>
  <c r="S230" i="2"/>
  <c r="R230" i="2"/>
  <c r="W229" i="2"/>
  <c r="V229" i="2"/>
  <c r="T229" i="2"/>
  <c r="S229" i="2"/>
  <c r="R229" i="2"/>
  <c r="W228" i="2"/>
  <c r="V228" i="2"/>
  <c r="T228" i="2"/>
  <c r="S228" i="2"/>
  <c r="R228" i="2"/>
  <c r="W227" i="2"/>
  <c r="V227" i="2"/>
  <c r="T227" i="2"/>
  <c r="S227" i="2"/>
  <c r="R227" i="2"/>
  <c r="W226" i="2"/>
  <c r="V226" i="2"/>
  <c r="T226" i="2"/>
  <c r="S226" i="2"/>
  <c r="R226" i="2"/>
  <c r="W225" i="2"/>
  <c r="V225" i="2"/>
  <c r="T225" i="2"/>
  <c r="S225" i="2"/>
  <c r="R225" i="2"/>
  <c r="W223" i="2"/>
  <c r="V223" i="2"/>
  <c r="T223" i="2"/>
  <c r="S223" i="2"/>
  <c r="R223" i="2"/>
  <c r="W222" i="2"/>
  <c r="V222" i="2"/>
  <c r="T222" i="2"/>
  <c r="S222" i="2"/>
  <c r="R222" i="2"/>
  <c r="W221" i="2"/>
  <c r="V221" i="2"/>
  <c r="T221" i="2"/>
  <c r="S221" i="2"/>
  <c r="R221" i="2"/>
  <c r="W220" i="2"/>
  <c r="V220" i="2"/>
  <c r="T220" i="2"/>
  <c r="S220" i="2"/>
  <c r="R220" i="2"/>
  <c r="W219" i="2"/>
  <c r="V219" i="2"/>
  <c r="T219" i="2"/>
  <c r="S219" i="2"/>
  <c r="R219" i="2"/>
  <c r="W218" i="2"/>
  <c r="V218" i="2"/>
  <c r="T218" i="2"/>
  <c r="S218" i="2"/>
  <c r="R218" i="2"/>
  <c r="W217" i="2"/>
  <c r="V217" i="2"/>
  <c r="T217" i="2"/>
  <c r="S217" i="2"/>
  <c r="R217" i="2"/>
  <c r="W215" i="2"/>
  <c r="V215" i="2"/>
  <c r="T215" i="2"/>
  <c r="S215" i="2"/>
  <c r="R215" i="2"/>
  <c r="W214" i="2"/>
  <c r="V214" i="2"/>
  <c r="T214" i="2"/>
  <c r="S214" i="2"/>
  <c r="R214" i="2"/>
  <c r="W213" i="2"/>
  <c r="V213" i="2"/>
  <c r="T213" i="2"/>
  <c r="S213" i="2"/>
  <c r="R213" i="2"/>
  <c r="W212" i="2"/>
  <c r="V212" i="2"/>
  <c r="T212" i="2"/>
  <c r="S212" i="2"/>
  <c r="R212" i="2"/>
  <c r="W211" i="2"/>
  <c r="V211" i="2"/>
  <c r="T211" i="2"/>
  <c r="S211" i="2"/>
  <c r="R211" i="2"/>
  <c r="W210" i="2"/>
  <c r="V210" i="2"/>
  <c r="T210" i="2"/>
  <c r="S210" i="2"/>
  <c r="R210" i="2"/>
  <c r="W209" i="2"/>
  <c r="V209" i="2"/>
  <c r="T209" i="2"/>
  <c r="S209" i="2"/>
  <c r="R209" i="2"/>
  <c r="W207" i="2"/>
  <c r="V207" i="2"/>
  <c r="T207" i="2"/>
  <c r="S207" i="2"/>
  <c r="R207" i="2"/>
  <c r="W206" i="2"/>
  <c r="V206" i="2"/>
  <c r="T206" i="2"/>
  <c r="S206" i="2"/>
  <c r="R206" i="2"/>
  <c r="W205" i="2"/>
  <c r="V205" i="2"/>
  <c r="T205" i="2"/>
  <c r="S205" i="2"/>
  <c r="R205" i="2"/>
  <c r="W204" i="2"/>
  <c r="V204" i="2"/>
  <c r="T204" i="2"/>
  <c r="S204" i="2"/>
  <c r="R204" i="2"/>
  <c r="W203" i="2"/>
  <c r="V203" i="2"/>
  <c r="T203" i="2"/>
  <c r="S203" i="2"/>
  <c r="R203" i="2"/>
  <c r="W202" i="2"/>
  <c r="V202" i="2"/>
  <c r="T202" i="2"/>
  <c r="S202" i="2"/>
  <c r="R202" i="2"/>
  <c r="W201" i="2"/>
  <c r="V201" i="2"/>
  <c r="T201" i="2"/>
  <c r="S201" i="2"/>
  <c r="R201" i="2"/>
  <c r="W199" i="2"/>
  <c r="V199" i="2"/>
  <c r="T199" i="2"/>
  <c r="S199" i="2"/>
  <c r="R199" i="2"/>
  <c r="W198" i="2"/>
  <c r="V198" i="2"/>
  <c r="T198" i="2"/>
  <c r="S198" i="2"/>
  <c r="R198" i="2"/>
  <c r="W197" i="2"/>
  <c r="V197" i="2"/>
  <c r="T197" i="2"/>
  <c r="S197" i="2"/>
  <c r="R197" i="2"/>
  <c r="W196" i="2"/>
  <c r="V196" i="2"/>
  <c r="T196" i="2"/>
  <c r="S196" i="2"/>
  <c r="R196" i="2"/>
  <c r="W195" i="2"/>
  <c r="V195" i="2"/>
  <c r="T195" i="2"/>
  <c r="S195" i="2"/>
  <c r="R195" i="2"/>
  <c r="W194" i="2"/>
  <c r="V194" i="2"/>
  <c r="T194" i="2"/>
  <c r="S194" i="2"/>
  <c r="R194" i="2"/>
  <c r="W193" i="2"/>
  <c r="V193" i="2"/>
  <c r="T193" i="2"/>
  <c r="S193" i="2"/>
  <c r="R193" i="2"/>
  <c r="W191" i="2"/>
  <c r="V191" i="2"/>
  <c r="T191" i="2"/>
  <c r="S191" i="2"/>
  <c r="R191" i="2"/>
  <c r="W190" i="2"/>
  <c r="V190" i="2"/>
  <c r="T190" i="2"/>
  <c r="S190" i="2"/>
  <c r="R190" i="2"/>
  <c r="W189" i="2"/>
  <c r="V189" i="2"/>
  <c r="T189" i="2"/>
  <c r="S189" i="2"/>
  <c r="R189" i="2"/>
  <c r="W188" i="2"/>
  <c r="V188" i="2"/>
  <c r="T188" i="2"/>
  <c r="S188" i="2"/>
  <c r="R188" i="2"/>
  <c r="W187" i="2"/>
  <c r="V187" i="2"/>
  <c r="T187" i="2"/>
  <c r="S187" i="2"/>
  <c r="R187" i="2"/>
  <c r="W186" i="2"/>
  <c r="V186" i="2"/>
  <c r="T186" i="2"/>
  <c r="S186" i="2"/>
  <c r="R186" i="2"/>
  <c r="W185" i="2"/>
  <c r="V185" i="2"/>
  <c r="T185" i="2"/>
  <c r="S185" i="2"/>
  <c r="R185" i="2"/>
  <c r="W183" i="2"/>
  <c r="V183" i="2"/>
  <c r="T183" i="2"/>
  <c r="S183" i="2"/>
  <c r="R183" i="2"/>
  <c r="W182" i="2"/>
  <c r="V182" i="2"/>
  <c r="T182" i="2"/>
  <c r="S182" i="2"/>
  <c r="R182" i="2"/>
  <c r="W55" i="2"/>
  <c r="V55" i="2"/>
  <c r="T55" i="2"/>
  <c r="S55" i="2"/>
  <c r="R55" i="2"/>
  <c r="W54" i="2"/>
  <c r="V54" i="2"/>
  <c r="T54" i="2"/>
  <c r="S54" i="2"/>
  <c r="R54" i="2"/>
  <c r="W53" i="2"/>
  <c r="V53" i="2"/>
  <c r="T53" i="2"/>
  <c r="S53" i="2"/>
  <c r="R53" i="2"/>
  <c r="W51" i="2"/>
  <c r="V51" i="2"/>
  <c r="T51" i="2"/>
  <c r="S51" i="2"/>
  <c r="R51" i="2"/>
  <c r="W50" i="2"/>
  <c r="V50" i="2"/>
  <c r="T50" i="2"/>
  <c r="S50" i="2"/>
  <c r="R50" i="2"/>
  <c r="W49" i="2"/>
  <c r="V49" i="2"/>
  <c r="T49" i="2"/>
  <c r="S49" i="2"/>
  <c r="R49" i="2"/>
  <c r="W48" i="2"/>
  <c r="V48" i="2"/>
  <c r="T48" i="2"/>
  <c r="S48" i="2"/>
  <c r="R48" i="2"/>
  <c r="W47" i="2"/>
  <c r="V47" i="2"/>
  <c r="T47" i="2"/>
  <c r="S47" i="2"/>
  <c r="R47" i="2"/>
  <c r="W46" i="2"/>
  <c r="V46" i="2"/>
  <c r="T46" i="2"/>
  <c r="S46" i="2"/>
  <c r="R46" i="2"/>
  <c r="W45" i="2"/>
  <c r="V45" i="2"/>
  <c r="T45" i="2"/>
  <c r="S45" i="2"/>
  <c r="R45" i="2"/>
  <c r="P44" i="2"/>
  <c r="X44" i="2" s="1"/>
  <c r="R58" i="2"/>
  <c r="S58" i="2"/>
  <c r="T58" i="2"/>
  <c r="V58" i="2"/>
  <c r="W58" i="2"/>
  <c r="R59" i="2"/>
  <c r="S59" i="2"/>
  <c r="T59" i="2"/>
  <c r="V59" i="2"/>
  <c r="W59" i="2"/>
  <c r="R61" i="2"/>
  <c r="S61" i="2"/>
  <c r="T61" i="2"/>
  <c r="V61" i="2"/>
  <c r="W61" i="2"/>
  <c r="R62" i="2"/>
  <c r="S62" i="2"/>
  <c r="T62" i="2"/>
  <c r="V62" i="2"/>
  <c r="W62" i="2"/>
  <c r="R63" i="2"/>
  <c r="S63" i="2"/>
  <c r="T63" i="2"/>
  <c r="V63" i="2"/>
  <c r="W63" i="2"/>
  <c r="R64" i="2"/>
  <c r="S64" i="2"/>
  <c r="T64" i="2"/>
  <c r="V64" i="2"/>
  <c r="W64" i="2"/>
  <c r="R65" i="2"/>
  <c r="S65" i="2"/>
  <c r="T65" i="2"/>
  <c r="V65" i="2"/>
  <c r="W65" i="2"/>
  <c r="R66" i="2"/>
  <c r="S66" i="2"/>
  <c r="T66" i="2"/>
  <c r="V66" i="2"/>
  <c r="W66" i="2"/>
  <c r="R67" i="2"/>
  <c r="S67" i="2"/>
  <c r="T67" i="2"/>
  <c r="V67" i="2"/>
  <c r="W67" i="2"/>
  <c r="R69" i="2"/>
  <c r="S69" i="2"/>
  <c r="T69" i="2"/>
  <c r="V69" i="2"/>
  <c r="W69" i="2"/>
  <c r="R70" i="2"/>
  <c r="S70" i="2"/>
  <c r="T70" i="2"/>
  <c r="V70" i="2"/>
  <c r="W70" i="2"/>
  <c r="R71" i="2"/>
  <c r="S71" i="2"/>
  <c r="T71" i="2"/>
  <c r="V71" i="2"/>
  <c r="W71" i="2"/>
  <c r="R72" i="2"/>
  <c r="S72" i="2"/>
  <c r="T72" i="2"/>
  <c r="V72" i="2"/>
  <c r="W72" i="2"/>
  <c r="R73" i="2"/>
  <c r="S73" i="2"/>
  <c r="T73" i="2"/>
  <c r="V73" i="2"/>
  <c r="W73" i="2"/>
  <c r="R74" i="2"/>
  <c r="S74" i="2"/>
  <c r="T74" i="2"/>
  <c r="V74" i="2"/>
  <c r="W74" i="2"/>
  <c r="R75" i="2"/>
  <c r="S75" i="2"/>
  <c r="T75" i="2"/>
  <c r="V75" i="2"/>
  <c r="W75" i="2"/>
  <c r="R77" i="2"/>
  <c r="S77" i="2"/>
  <c r="T77" i="2"/>
  <c r="V77" i="2"/>
  <c r="W77" i="2"/>
  <c r="R78" i="2"/>
  <c r="S78" i="2"/>
  <c r="T78" i="2"/>
  <c r="V78" i="2"/>
  <c r="W78" i="2"/>
  <c r="R79" i="2"/>
  <c r="S79" i="2"/>
  <c r="T79" i="2"/>
  <c r="V79" i="2"/>
  <c r="W79" i="2"/>
  <c r="R80" i="2"/>
  <c r="S80" i="2"/>
  <c r="T80" i="2"/>
  <c r="V80" i="2"/>
  <c r="W80" i="2"/>
  <c r="R81" i="2"/>
  <c r="S81" i="2"/>
  <c r="T81" i="2"/>
  <c r="V81" i="2"/>
  <c r="W81" i="2"/>
  <c r="R82" i="2"/>
  <c r="S82" i="2"/>
  <c r="T82" i="2"/>
  <c r="V82" i="2"/>
  <c r="W82" i="2"/>
  <c r="R83" i="2"/>
  <c r="S83" i="2"/>
  <c r="T83" i="2"/>
  <c r="V83" i="2"/>
  <c r="W83" i="2"/>
  <c r="R85" i="2"/>
  <c r="S85" i="2"/>
  <c r="T85" i="2"/>
  <c r="V85" i="2"/>
  <c r="W85" i="2"/>
  <c r="R86" i="2"/>
  <c r="S86" i="2"/>
  <c r="T86" i="2"/>
  <c r="V86" i="2"/>
  <c r="W86" i="2"/>
  <c r="R87" i="2"/>
  <c r="S87" i="2"/>
  <c r="T87" i="2"/>
  <c r="V87" i="2"/>
  <c r="W87" i="2"/>
  <c r="R88" i="2"/>
  <c r="S88" i="2"/>
  <c r="T88" i="2"/>
  <c r="V88" i="2"/>
  <c r="W88" i="2"/>
  <c r="R89" i="2"/>
  <c r="S89" i="2"/>
  <c r="T89" i="2"/>
  <c r="V89" i="2"/>
  <c r="W89" i="2"/>
  <c r="R90" i="2"/>
  <c r="S90" i="2"/>
  <c r="T90" i="2"/>
  <c r="V90" i="2"/>
  <c r="W90" i="2"/>
  <c r="R91" i="2"/>
  <c r="S91" i="2"/>
  <c r="T91" i="2"/>
  <c r="V91" i="2"/>
  <c r="W91" i="2"/>
  <c r="R93" i="2"/>
  <c r="S93" i="2"/>
  <c r="T93" i="2"/>
  <c r="V93" i="2"/>
  <c r="W93" i="2"/>
  <c r="R94" i="2"/>
  <c r="S94" i="2"/>
  <c r="T94" i="2"/>
  <c r="V94" i="2"/>
  <c r="W94" i="2"/>
  <c r="R95" i="2"/>
  <c r="S95" i="2"/>
  <c r="T95" i="2"/>
  <c r="V95" i="2"/>
  <c r="W95" i="2"/>
  <c r="R96" i="2"/>
  <c r="S96" i="2"/>
  <c r="T96" i="2"/>
  <c r="V96" i="2"/>
  <c r="W96" i="2"/>
  <c r="R97" i="2"/>
  <c r="S97" i="2"/>
  <c r="T97" i="2"/>
  <c r="V97" i="2"/>
  <c r="W97" i="2"/>
  <c r="R98" i="2"/>
  <c r="S98" i="2"/>
  <c r="T98" i="2"/>
  <c r="V98" i="2"/>
  <c r="W98" i="2"/>
  <c r="R99" i="2"/>
  <c r="S99" i="2"/>
  <c r="T99" i="2"/>
  <c r="V99" i="2"/>
  <c r="W99" i="2"/>
  <c r="R101" i="2"/>
  <c r="S101" i="2"/>
  <c r="T101" i="2"/>
  <c r="V101" i="2"/>
  <c r="W101" i="2"/>
  <c r="R102" i="2"/>
  <c r="S102" i="2"/>
  <c r="T102" i="2"/>
  <c r="V102" i="2"/>
  <c r="W102" i="2"/>
  <c r="R103" i="2"/>
  <c r="S103" i="2"/>
  <c r="T103" i="2"/>
  <c r="V103" i="2"/>
  <c r="W103" i="2"/>
  <c r="R104" i="2"/>
  <c r="S104" i="2"/>
  <c r="T104" i="2"/>
  <c r="V104" i="2"/>
  <c r="W104" i="2"/>
  <c r="R105" i="2"/>
  <c r="S105" i="2"/>
  <c r="T105" i="2"/>
  <c r="V105" i="2"/>
  <c r="W105" i="2"/>
  <c r="R106" i="2"/>
  <c r="S106" i="2"/>
  <c r="T106" i="2"/>
  <c r="V106" i="2"/>
  <c r="W106" i="2"/>
  <c r="R107" i="2"/>
  <c r="S107" i="2"/>
  <c r="T107" i="2"/>
  <c r="V107" i="2"/>
  <c r="W107" i="2"/>
  <c r="R109" i="2"/>
  <c r="S109" i="2"/>
  <c r="T109" i="2"/>
  <c r="V109" i="2"/>
  <c r="W109" i="2"/>
  <c r="R110" i="2"/>
  <c r="S110" i="2"/>
  <c r="T110" i="2"/>
  <c r="V110" i="2"/>
  <c r="W110" i="2"/>
  <c r="R111" i="2"/>
  <c r="S111" i="2"/>
  <c r="T111" i="2"/>
  <c r="V111" i="2"/>
  <c r="W111" i="2"/>
  <c r="R112" i="2"/>
  <c r="S112" i="2"/>
  <c r="T112" i="2"/>
  <c r="V112" i="2"/>
  <c r="W112" i="2"/>
  <c r="R113" i="2"/>
  <c r="S113" i="2"/>
  <c r="T113" i="2"/>
  <c r="V113" i="2"/>
  <c r="W113" i="2"/>
  <c r="R114" i="2"/>
  <c r="S114" i="2"/>
  <c r="T114" i="2"/>
  <c r="V114" i="2"/>
  <c r="W114" i="2"/>
  <c r="R115" i="2"/>
  <c r="S115" i="2"/>
  <c r="T115" i="2"/>
  <c r="V115" i="2"/>
  <c r="W115" i="2"/>
  <c r="R117" i="2"/>
  <c r="S117" i="2"/>
  <c r="T117" i="2"/>
  <c r="V117" i="2"/>
  <c r="W117" i="2"/>
  <c r="R118" i="2"/>
  <c r="S118" i="2"/>
  <c r="T118" i="2"/>
  <c r="V118" i="2"/>
  <c r="W118" i="2"/>
  <c r="R119" i="2"/>
  <c r="S119" i="2"/>
  <c r="T119" i="2"/>
  <c r="V119" i="2"/>
  <c r="W119" i="2"/>
  <c r="R120" i="2"/>
  <c r="S120" i="2"/>
  <c r="T120" i="2"/>
  <c r="V120" i="2"/>
  <c r="W120" i="2"/>
  <c r="R121" i="2"/>
  <c r="S121" i="2"/>
  <c r="T121" i="2"/>
  <c r="V121" i="2"/>
  <c r="W121" i="2"/>
  <c r="R122" i="2"/>
  <c r="S122" i="2"/>
  <c r="T122" i="2"/>
  <c r="V122" i="2"/>
  <c r="W122" i="2"/>
  <c r="R123" i="2"/>
  <c r="S123" i="2"/>
  <c r="T123" i="2"/>
  <c r="V123" i="2"/>
  <c r="W123" i="2"/>
  <c r="R125" i="2"/>
  <c r="S125" i="2"/>
  <c r="T125" i="2"/>
  <c r="V125" i="2"/>
  <c r="W125" i="2"/>
  <c r="R126" i="2"/>
  <c r="S126" i="2"/>
  <c r="T126" i="2"/>
  <c r="V126" i="2"/>
  <c r="W126" i="2"/>
  <c r="R127" i="2"/>
  <c r="S127" i="2"/>
  <c r="T127" i="2"/>
  <c r="V127" i="2"/>
  <c r="W127" i="2"/>
  <c r="R128" i="2"/>
  <c r="S128" i="2"/>
  <c r="T128" i="2"/>
  <c r="V128" i="2"/>
  <c r="W128" i="2"/>
  <c r="R129" i="2"/>
  <c r="S129" i="2"/>
  <c r="T129" i="2"/>
  <c r="V129" i="2"/>
  <c r="W129" i="2"/>
  <c r="R130" i="2"/>
  <c r="S130" i="2"/>
  <c r="T130" i="2"/>
  <c r="V130" i="2"/>
  <c r="W130" i="2"/>
  <c r="R131" i="2"/>
  <c r="S131" i="2"/>
  <c r="T131" i="2"/>
  <c r="V131" i="2"/>
  <c r="W131" i="2"/>
  <c r="R133" i="2"/>
  <c r="S133" i="2"/>
  <c r="T133" i="2"/>
  <c r="V133" i="2"/>
  <c r="W133" i="2"/>
  <c r="R134" i="2"/>
  <c r="S134" i="2"/>
  <c r="T134" i="2"/>
  <c r="V134" i="2"/>
  <c r="W134" i="2"/>
  <c r="R135" i="2"/>
  <c r="S135" i="2"/>
  <c r="T135" i="2"/>
  <c r="V135" i="2"/>
  <c r="W135" i="2"/>
  <c r="R136" i="2"/>
  <c r="S136" i="2"/>
  <c r="T136" i="2"/>
  <c r="V136" i="2"/>
  <c r="W136" i="2"/>
  <c r="R137" i="2"/>
  <c r="S137" i="2"/>
  <c r="T137" i="2"/>
  <c r="V137" i="2"/>
  <c r="W137" i="2"/>
  <c r="R138" i="2"/>
  <c r="S138" i="2"/>
  <c r="T138" i="2"/>
  <c r="V138" i="2"/>
  <c r="W138" i="2"/>
  <c r="R139" i="2"/>
  <c r="S139" i="2"/>
  <c r="T139" i="2"/>
  <c r="V139" i="2"/>
  <c r="W139" i="2"/>
  <c r="R141" i="2"/>
  <c r="S141" i="2"/>
  <c r="T141" i="2"/>
  <c r="V141" i="2"/>
  <c r="W141" i="2"/>
  <c r="R142" i="2"/>
  <c r="S142" i="2"/>
  <c r="T142" i="2"/>
  <c r="V142" i="2"/>
  <c r="W142" i="2"/>
  <c r="R143" i="2"/>
  <c r="S143" i="2"/>
  <c r="T143" i="2"/>
  <c r="V143" i="2"/>
  <c r="W143" i="2"/>
  <c r="R144" i="2"/>
  <c r="S144" i="2"/>
  <c r="T144" i="2"/>
  <c r="V144" i="2"/>
  <c r="W144" i="2"/>
  <c r="R145" i="2"/>
  <c r="S145" i="2"/>
  <c r="T145" i="2"/>
  <c r="V145" i="2"/>
  <c r="W145" i="2"/>
  <c r="R146" i="2"/>
  <c r="S146" i="2"/>
  <c r="T146" i="2"/>
  <c r="V146" i="2"/>
  <c r="W146" i="2"/>
  <c r="R147" i="2"/>
  <c r="S147" i="2"/>
  <c r="T147" i="2"/>
  <c r="V147" i="2"/>
  <c r="W147" i="2"/>
  <c r="R149" i="2"/>
  <c r="S149" i="2"/>
  <c r="T149" i="2"/>
  <c r="V149" i="2"/>
  <c r="W149" i="2"/>
  <c r="R150" i="2"/>
  <c r="S150" i="2"/>
  <c r="T150" i="2"/>
  <c r="V150" i="2"/>
  <c r="W150" i="2"/>
  <c r="R151" i="2"/>
  <c r="S151" i="2"/>
  <c r="T151" i="2"/>
  <c r="V151" i="2"/>
  <c r="W151" i="2"/>
  <c r="R152" i="2"/>
  <c r="S152" i="2"/>
  <c r="T152" i="2"/>
  <c r="V152" i="2"/>
  <c r="W152" i="2"/>
  <c r="R153" i="2"/>
  <c r="S153" i="2"/>
  <c r="T153" i="2"/>
  <c r="V153" i="2"/>
  <c r="W153" i="2"/>
  <c r="R154" i="2"/>
  <c r="S154" i="2"/>
  <c r="T154" i="2"/>
  <c r="V154" i="2"/>
  <c r="W154" i="2"/>
  <c r="R155" i="2"/>
  <c r="S155" i="2"/>
  <c r="T155" i="2"/>
  <c r="V155" i="2"/>
  <c r="W155" i="2"/>
  <c r="R157" i="2"/>
  <c r="S157" i="2"/>
  <c r="T157" i="2"/>
  <c r="V157" i="2"/>
  <c r="W157" i="2"/>
  <c r="R158" i="2"/>
  <c r="S158" i="2"/>
  <c r="T158" i="2"/>
  <c r="V158" i="2"/>
  <c r="W158" i="2"/>
  <c r="R159" i="2"/>
  <c r="S159" i="2"/>
  <c r="T159" i="2"/>
  <c r="V159" i="2"/>
  <c r="W159" i="2"/>
  <c r="R160" i="2"/>
  <c r="S160" i="2"/>
  <c r="T160" i="2"/>
  <c r="V160" i="2"/>
  <c r="W160" i="2"/>
  <c r="R161" i="2"/>
  <c r="S161" i="2"/>
  <c r="T161" i="2"/>
  <c r="V161" i="2"/>
  <c r="W161" i="2"/>
  <c r="R162" i="2"/>
  <c r="S162" i="2"/>
  <c r="T162" i="2"/>
  <c r="V162" i="2"/>
  <c r="W162" i="2"/>
  <c r="R163" i="2"/>
  <c r="S163" i="2"/>
  <c r="T163" i="2"/>
  <c r="V163" i="2"/>
  <c r="W163" i="2"/>
  <c r="R165" i="2"/>
  <c r="S165" i="2"/>
  <c r="T165" i="2"/>
  <c r="V165" i="2"/>
  <c r="W165" i="2"/>
  <c r="R166" i="2"/>
  <c r="S166" i="2"/>
  <c r="T166" i="2"/>
  <c r="V166" i="2"/>
  <c r="W166" i="2"/>
  <c r="R167" i="2"/>
  <c r="S167" i="2"/>
  <c r="T167" i="2"/>
  <c r="V167" i="2"/>
  <c r="W167" i="2"/>
  <c r="R168" i="2"/>
  <c r="S168" i="2"/>
  <c r="T168" i="2"/>
  <c r="V168" i="2"/>
  <c r="W168" i="2"/>
  <c r="R170" i="2"/>
  <c r="S170" i="2"/>
  <c r="T170" i="2"/>
  <c r="V170" i="2"/>
  <c r="W170" i="2"/>
  <c r="R171" i="2"/>
  <c r="S171" i="2"/>
  <c r="T171" i="2"/>
  <c r="V171" i="2"/>
  <c r="W171" i="2"/>
  <c r="R172" i="2"/>
  <c r="S172" i="2"/>
  <c r="T172" i="2"/>
  <c r="V172" i="2"/>
  <c r="W172" i="2"/>
  <c r="R173" i="2"/>
  <c r="S173" i="2"/>
  <c r="T173" i="2"/>
  <c r="V173" i="2"/>
  <c r="W173" i="2"/>
  <c r="R175" i="2"/>
  <c r="S175" i="2"/>
  <c r="T175" i="2"/>
  <c r="V175" i="2"/>
  <c r="W175" i="2"/>
  <c r="R176" i="2"/>
  <c r="S176" i="2"/>
  <c r="T176" i="2"/>
  <c r="V176" i="2"/>
  <c r="W176" i="2"/>
  <c r="R177" i="2"/>
  <c r="S177" i="2"/>
  <c r="T177" i="2"/>
  <c r="V177" i="2"/>
  <c r="W177" i="2"/>
  <c r="R178" i="2"/>
  <c r="S178" i="2"/>
  <c r="T178" i="2"/>
  <c r="V178" i="2"/>
  <c r="W178" i="2"/>
  <c r="R179" i="2"/>
  <c r="S179" i="2"/>
  <c r="T179" i="2"/>
  <c r="V179" i="2"/>
  <c r="W179" i="2"/>
  <c r="R180" i="2"/>
  <c r="S180" i="2"/>
  <c r="T180" i="2"/>
  <c r="V180" i="2"/>
  <c r="W180" i="2"/>
  <c r="R181" i="2"/>
  <c r="S181" i="2"/>
  <c r="T181" i="2"/>
  <c r="V181" i="2"/>
  <c r="W181" i="2"/>
  <c r="R56" i="2"/>
  <c r="S56" i="2"/>
  <c r="T56" i="2"/>
  <c r="V56" i="2"/>
  <c r="W56" i="2"/>
  <c r="R57" i="2"/>
  <c r="S57" i="2"/>
  <c r="T57" i="2"/>
  <c r="V57" i="2"/>
  <c r="W57" i="2"/>
  <c r="V256" i="2"/>
  <c r="T264" i="2"/>
  <c r="S272" i="2"/>
  <c r="R280" i="2"/>
  <c r="R184" i="2"/>
  <c r="R192" i="2"/>
  <c r="R200" i="2"/>
  <c r="R208" i="2"/>
  <c r="R216" i="2"/>
  <c r="W256" i="2"/>
  <c r="V264" i="2"/>
  <c r="T272" i="2"/>
  <c r="S280" i="2"/>
  <c r="W174" i="2"/>
  <c r="W169" i="2"/>
  <c r="W164" i="2"/>
  <c r="W156" i="2"/>
  <c r="W148" i="2"/>
  <c r="W140" i="2"/>
  <c r="W132" i="2"/>
  <c r="W124" i="2"/>
  <c r="W116" i="2"/>
  <c r="W108" i="2"/>
  <c r="W100" i="2"/>
  <c r="W92" i="2"/>
  <c r="W84" i="2"/>
  <c r="W76" i="2"/>
  <c r="W68" i="2"/>
  <c r="W60" i="2"/>
  <c r="R44" i="2"/>
  <c r="R52" i="2"/>
  <c r="S184" i="2"/>
  <c r="S192" i="2"/>
  <c r="S200" i="2"/>
  <c r="S208" i="2"/>
  <c r="S216" i="2"/>
  <c r="R224" i="2"/>
  <c r="R232" i="2"/>
  <c r="R240" i="2"/>
  <c r="W264" i="2"/>
  <c r="V272" i="2"/>
  <c r="T280" i="2"/>
  <c r="V174" i="2"/>
  <c r="V169" i="2"/>
  <c r="V164" i="2"/>
  <c r="V156" i="2"/>
  <c r="V148" i="2"/>
  <c r="V140" i="2"/>
  <c r="V132" i="2"/>
  <c r="V124" i="2"/>
  <c r="V116" i="2"/>
  <c r="V108" i="2"/>
  <c r="V100" i="2"/>
  <c r="V92" i="2"/>
  <c r="V84" i="2"/>
  <c r="V76" i="2"/>
  <c r="V68" i="2"/>
  <c r="V60" i="2"/>
  <c r="S44" i="2"/>
  <c r="S52" i="2"/>
  <c r="T184" i="2"/>
  <c r="T192" i="2"/>
  <c r="T200" i="2"/>
  <c r="T208" i="2"/>
  <c r="T216" i="2"/>
  <c r="S224" i="2"/>
  <c r="S232" i="2"/>
  <c r="S240" i="2"/>
  <c r="R248" i="2"/>
  <c r="W272" i="2"/>
  <c r="V280" i="2"/>
  <c r="T148" i="2"/>
  <c r="T140" i="2"/>
  <c r="T132" i="2"/>
  <c r="T124" i="2"/>
  <c r="T116" i="2"/>
  <c r="T108" i="2"/>
  <c r="T100" i="2"/>
  <c r="T92" i="2"/>
  <c r="T84" i="2"/>
  <c r="T76" i="2"/>
  <c r="T68" i="2"/>
  <c r="T60" i="2"/>
  <c r="T44" i="2"/>
  <c r="T52" i="2"/>
  <c r="V184" i="2"/>
  <c r="V192" i="2"/>
  <c r="V200" i="2"/>
  <c r="V208" i="2"/>
  <c r="V216" i="2"/>
  <c r="T224" i="2"/>
  <c r="T232" i="2"/>
  <c r="T240" i="2"/>
  <c r="S248" i="2"/>
  <c r="W280" i="2"/>
  <c r="T174" i="2"/>
  <c r="T169" i="2"/>
  <c r="T164" i="2"/>
  <c r="T156" i="2"/>
  <c r="S174" i="2"/>
  <c r="S169" i="2"/>
  <c r="S164" i="2"/>
  <c r="S156" i="2"/>
  <c r="S148" i="2"/>
  <c r="S140" i="2"/>
  <c r="S132" i="2"/>
  <c r="S124" i="2"/>
  <c r="S116" i="2"/>
  <c r="S108" i="2"/>
  <c r="S100" i="2"/>
  <c r="S92" i="2"/>
  <c r="S84" i="2"/>
  <c r="S76" i="2"/>
  <c r="S68" i="2"/>
  <c r="S60" i="2"/>
  <c r="V44" i="2"/>
  <c r="V52" i="2"/>
  <c r="W184" i="2"/>
  <c r="W192" i="2"/>
  <c r="W200" i="2"/>
  <c r="W208" i="2"/>
  <c r="W216" i="2"/>
  <c r="V224" i="2"/>
  <c r="V232" i="2"/>
  <c r="V240" i="2"/>
  <c r="T248" i="2"/>
  <c r="R256" i="2"/>
  <c r="R174" i="2"/>
  <c r="R156" i="2"/>
  <c r="R124" i="2"/>
  <c r="R92" i="2"/>
  <c r="R60" i="2"/>
  <c r="W232" i="2"/>
  <c r="R264" i="2"/>
  <c r="E70" i="5"/>
  <c r="E62" i="5"/>
  <c r="F46" i="5"/>
  <c r="G54" i="5"/>
  <c r="E46" i="5"/>
  <c r="F54" i="5"/>
  <c r="H70" i="5"/>
  <c r="H62" i="5"/>
  <c r="G38" i="5"/>
  <c r="G70" i="5"/>
  <c r="F60" i="5"/>
  <c r="H54" i="5"/>
  <c r="H46" i="5"/>
  <c r="H38" i="5"/>
  <c r="M44" i="2" l="1"/>
  <c r="N44" i="2" s="1"/>
  <c r="M52" i="2"/>
  <c r="N52" i="2" s="1"/>
  <c r="M60" i="2"/>
  <c r="N60" i="2" s="1"/>
  <c r="M68" i="2"/>
  <c r="N68" i="2" s="1"/>
  <c r="M76" i="2"/>
  <c r="N76" i="2" s="1"/>
  <c r="M84" i="2"/>
  <c r="N84" i="2" s="1"/>
  <c r="M92" i="2"/>
  <c r="N92" i="2" s="1"/>
  <c r="M100" i="2"/>
  <c r="N100" i="2" s="1"/>
  <c r="M108" i="2"/>
  <c r="N108" i="2" s="1"/>
  <c r="M116" i="2"/>
  <c r="N116" i="2" s="1"/>
  <c r="M124" i="2"/>
  <c r="N124" i="2" s="1"/>
  <c r="M132" i="2"/>
  <c r="N132" i="2" s="1"/>
  <c r="M140" i="2"/>
  <c r="N140" i="2" s="1"/>
  <c r="M148" i="2"/>
  <c r="N148" i="2" s="1"/>
  <c r="M156" i="2"/>
  <c r="N156" i="2" s="1"/>
  <c r="M164" i="2"/>
  <c r="N164" i="2" s="1"/>
  <c r="M169" i="2"/>
  <c r="N169" i="2" s="1"/>
  <c r="M174" i="2"/>
  <c r="N174" i="2" s="1"/>
  <c r="M184" i="2"/>
  <c r="N184" i="2" s="1"/>
  <c r="M192" i="2"/>
  <c r="N192" i="2" s="1"/>
  <c r="M200" i="2"/>
  <c r="N200" i="2" s="1"/>
  <c r="M208" i="2"/>
  <c r="N208" i="2" s="1"/>
  <c r="M216" i="2"/>
  <c r="N216" i="2" s="1"/>
  <c r="M224" i="2"/>
  <c r="N224" i="2" s="1"/>
  <c r="M232" i="2"/>
  <c r="N232" i="2" s="1"/>
  <c r="M240" i="2"/>
  <c r="N240" i="2" s="1"/>
  <c r="M248" i="2"/>
  <c r="N248" i="2" s="1"/>
  <c r="M256" i="2"/>
  <c r="N256" i="2" s="1"/>
  <c r="M264" i="2"/>
  <c r="N264" i="2" s="1"/>
  <c r="M272" i="2"/>
  <c r="N272" i="2" s="1"/>
  <c r="M280" i="2"/>
  <c r="N280" i="2" s="1"/>
  <c r="M74" i="2"/>
  <c r="N74" i="2" s="1"/>
  <c r="M90" i="2"/>
  <c r="N90" i="2" s="1"/>
  <c r="M122" i="2"/>
  <c r="N122" i="2" s="1"/>
  <c r="M154" i="2"/>
  <c r="N154" i="2" s="1"/>
  <c r="M182" i="2"/>
  <c r="N182" i="2" s="1"/>
  <c r="M214" i="2"/>
  <c r="N214" i="2" s="1"/>
  <c r="M230" i="2"/>
  <c r="N230" i="2" s="1"/>
  <c r="M270" i="2"/>
  <c r="N270" i="2" s="1"/>
  <c r="M43" i="2"/>
  <c r="N43" i="2" s="1"/>
  <c r="M91" i="2"/>
  <c r="N91" i="2" s="1"/>
  <c r="M139" i="2"/>
  <c r="N139" i="2" s="1"/>
  <c r="M168" i="2"/>
  <c r="N168" i="2" s="1"/>
  <c r="M183" i="2"/>
  <c r="N183" i="2" s="1"/>
  <c r="M215" i="2"/>
  <c r="N215" i="2" s="1"/>
  <c r="M255" i="2"/>
  <c r="N255" i="2" s="1"/>
  <c r="M37" i="2"/>
  <c r="N37" i="2" s="1"/>
  <c r="M45" i="2"/>
  <c r="N45" i="2" s="1"/>
  <c r="M53" i="2"/>
  <c r="N53" i="2" s="1"/>
  <c r="M61" i="2"/>
  <c r="N61" i="2" s="1"/>
  <c r="M69" i="2"/>
  <c r="N69" i="2" s="1"/>
  <c r="M77" i="2"/>
  <c r="N77" i="2" s="1"/>
  <c r="M85" i="2"/>
  <c r="N85" i="2" s="1"/>
  <c r="M93" i="2"/>
  <c r="N93" i="2" s="1"/>
  <c r="M101" i="2"/>
  <c r="M109" i="2"/>
  <c r="N109" i="2" s="1"/>
  <c r="M117" i="2"/>
  <c r="N117" i="2" s="1"/>
  <c r="M125" i="2"/>
  <c r="N125" i="2" s="1"/>
  <c r="M133" i="2"/>
  <c r="N133" i="2" s="1"/>
  <c r="M141" i="2"/>
  <c r="N141" i="2" s="1"/>
  <c r="M149" i="2"/>
  <c r="N149" i="2" s="1"/>
  <c r="M157" i="2"/>
  <c r="N157" i="2" s="1"/>
  <c r="M165" i="2"/>
  <c r="N165" i="2" s="1"/>
  <c r="M170" i="2"/>
  <c r="N170" i="2" s="1"/>
  <c r="M179" i="2"/>
  <c r="N179" i="2" s="1"/>
  <c r="M185" i="2"/>
  <c r="N185" i="2" s="1"/>
  <c r="M193" i="2"/>
  <c r="N193" i="2" s="1"/>
  <c r="M201" i="2"/>
  <c r="N201" i="2" s="1"/>
  <c r="M209" i="2"/>
  <c r="N209" i="2" s="1"/>
  <c r="M217" i="2"/>
  <c r="N217" i="2" s="1"/>
  <c r="M225" i="2"/>
  <c r="N225" i="2" s="1"/>
  <c r="M233" i="2"/>
  <c r="N233" i="2" s="1"/>
  <c r="M241" i="2"/>
  <c r="N241" i="2" s="1"/>
  <c r="M249" i="2"/>
  <c r="N249" i="2" s="1"/>
  <c r="M257" i="2"/>
  <c r="N257" i="2" s="1"/>
  <c r="M265" i="2"/>
  <c r="N265" i="2" s="1"/>
  <c r="M273" i="2"/>
  <c r="N273" i="2" s="1"/>
  <c r="M38" i="2"/>
  <c r="N38" i="2" s="1"/>
  <c r="M46" i="2"/>
  <c r="N46" i="2" s="1"/>
  <c r="M54" i="2"/>
  <c r="N54" i="2" s="1"/>
  <c r="M62" i="2"/>
  <c r="N62" i="2" s="1"/>
  <c r="M70" i="2"/>
  <c r="N70" i="2" s="1"/>
  <c r="M78" i="2"/>
  <c r="N78" i="2" s="1"/>
  <c r="M86" i="2"/>
  <c r="N86" i="2" s="1"/>
  <c r="M94" i="2"/>
  <c r="N94" i="2" s="1"/>
  <c r="M102" i="2"/>
  <c r="M110" i="2"/>
  <c r="N110" i="2" s="1"/>
  <c r="M118" i="2"/>
  <c r="N118" i="2" s="1"/>
  <c r="M126" i="2"/>
  <c r="N126" i="2" s="1"/>
  <c r="M134" i="2"/>
  <c r="N134" i="2" s="1"/>
  <c r="M142" i="2"/>
  <c r="N142" i="2" s="1"/>
  <c r="M150" i="2"/>
  <c r="N150" i="2" s="1"/>
  <c r="M158" i="2"/>
  <c r="N158" i="2" s="1"/>
  <c r="M166" i="2"/>
  <c r="N166" i="2" s="1"/>
  <c r="M175" i="2"/>
  <c r="N175" i="2" s="1"/>
  <c r="M186" i="2"/>
  <c r="N186" i="2" s="1"/>
  <c r="M194" i="2"/>
  <c r="N194" i="2" s="1"/>
  <c r="M202" i="2"/>
  <c r="N202" i="2" s="1"/>
  <c r="M210" i="2"/>
  <c r="N210" i="2" s="1"/>
  <c r="M218" i="2"/>
  <c r="N218" i="2" s="1"/>
  <c r="M226" i="2"/>
  <c r="N226" i="2" s="1"/>
  <c r="M234" i="2"/>
  <c r="N234" i="2" s="1"/>
  <c r="M242" i="2"/>
  <c r="N242" i="2" s="1"/>
  <c r="M250" i="2"/>
  <c r="N250" i="2" s="1"/>
  <c r="M258" i="2"/>
  <c r="N258" i="2" s="1"/>
  <c r="M266" i="2"/>
  <c r="N266" i="2" s="1"/>
  <c r="M274" i="2"/>
  <c r="N274" i="2" s="1"/>
  <c r="M66" i="2"/>
  <c r="N66" i="2" s="1"/>
  <c r="M106" i="2"/>
  <c r="N106" i="2" s="1"/>
  <c r="M146" i="2"/>
  <c r="N146" i="2" s="1"/>
  <c r="M177" i="2"/>
  <c r="N177" i="2" s="1"/>
  <c r="M222" i="2"/>
  <c r="N222" i="2" s="1"/>
  <c r="M262" i="2"/>
  <c r="N262" i="2" s="1"/>
  <c r="M51" i="2"/>
  <c r="N51" i="2" s="1"/>
  <c r="M83" i="2"/>
  <c r="N83" i="2" s="1"/>
  <c r="M131" i="2"/>
  <c r="N131" i="2" s="1"/>
  <c r="M199" i="2"/>
  <c r="N199" i="2" s="1"/>
  <c r="M223" i="2"/>
  <c r="N223" i="2" s="1"/>
  <c r="M247" i="2"/>
  <c r="N247" i="2" s="1"/>
  <c r="M279" i="2"/>
  <c r="N279" i="2" s="1"/>
  <c r="M39" i="2"/>
  <c r="N39" i="2" s="1"/>
  <c r="M47" i="2"/>
  <c r="N47" i="2" s="1"/>
  <c r="M55" i="2"/>
  <c r="N55" i="2" s="1"/>
  <c r="M63" i="2"/>
  <c r="N63" i="2" s="1"/>
  <c r="M71" i="2"/>
  <c r="N71" i="2" s="1"/>
  <c r="M79" i="2"/>
  <c r="N79" i="2" s="1"/>
  <c r="M87" i="2"/>
  <c r="N87" i="2" s="1"/>
  <c r="M95" i="2"/>
  <c r="N95" i="2" s="1"/>
  <c r="M103" i="2"/>
  <c r="N103" i="2" s="1"/>
  <c r="M111" i="2"/>
  <c r="N111" i="2" s="1"/>
  <c r="M119" i="2"/>
  <c r="N119" i="2" s="1"/>
  <c r="M127" i="2"/>
  <c r="N127" i="2" s="1"/>
  <c r="M135" i="2"/>
  <c r="N135" i="2" s="1"/>
  <c r="M143" i="2"/>
  <c r="N143" i="2" s="1"/>
  <c r="M151" i="2"/>
  <c r="N151" i="2" s="1"/>
  <c r="M159" i="2"/>
  <c r="N159" i="2" s="1"/>
  <c r="M167" i="2"/>
  <c r="N167" i="2" s="1"/>
  <c r="M171" i="2"/>
  <c r="N171" i="2" s="1"/>
  <c r="M187" i="2"/>
  <c r="N187" i="2" s="1"/>
  <c r="M195" i="2"/>
  <c r="N195" i="2" s="1"/>
  <c r="M203" i="2"/>
  <c r="N203" i="2" s="1"/>
  <c r="M211" i="2"/>
  <c r="N211" i="2" s="1"/>
  <c r="M219" i="2"/>
  <c r="N219" i="2" s="1"/>
  <c r="M227" i="2"/>
  <c r="N227" i="2" s="1"/>
  <c r="M235" i="2"/>
  <c r="N235" i="2" s="1"/>
  <c r="M243" i="2"/>
  <c r="N243" i="2" s="1"/>
  <c r="M251" i="2"/>
  <c r="N251" i="2" s="1"/>
  <c r="M259" i="2"/>
  <c r="N259" i="2" s="1"/>
  <c r="M267" i="2"/>
  <c r="N267" i="2" s="1"/>
  <c r="M275" i="2"/>
  <c r="N275" i="2" s="1"/>
  <c r="M50" i="2"/>
  <c r="N50" i="2" s="1"/>
  <c r="M82" i="2"/>
  <c r="N82" i="2" s="1"/>
  <c r="M138" i="2"/>
  <c r="N138" i="2" s="1"/>
  <c r="M172" i="2"/>
  <c r="N172" i="2" s="1"/>
  <c r="M206" i="2"/>
  <c r="N206" i="2" s="1"/>
  <c r="M254" i="2"/>
  <c r="N254" i="2" s="1"/>
  <c r="M67" i="2"/>
  <c r="N67" i="2" s="1"/>
  <c r="M115" i="2"/>
  <c r="N115" i="2" s="1"/>
  <c r="M155" i="2"/>
  <c r="N155" i="2" s="1"/>
  <c r="M173" i="2"/>
  <c r="N173" i="2" s="1"/>
  <c r="M207" i="2"/>
  <c r="N207" i="2" s="1"/>
  <c r="M239" i="2"/>
  <c r="N239" i="2" s="1"/>
  <c r="M271" i="2"/>
  <c r="N271" i="2" s="1"/>
  <c r="M40" i="2"/>
  <c r="N40" i="2" s="1"/>
  <c r="M48" i="2"/>
  <c r="N48" i="2" s="1"/>
  <c r="M56" i="2"/>
  <c r="N56" i="2" s="1"/>
  <c r="M64" i="2"/>
  <c r="N64" i="2" s="1"/>
  <c r="M72" i="2"/>
  <c r="N72" i="2" s="1"/>
  <c r="M80" i="2"/>
  <c r="N80" i="2" s="1"/>
  <c r="M88" i="2"/>
  <c r="N88" i="2" s="1"/>
  <c r="M96" i="2"/>
  <c r="N96" i="2" s="1"/>
  <c r="M104" i="2"/>
  <c r="N104" i="2" s="1"/>
  <c r="M112" i="2"/>
  <c r="N112" i="2" s="1"/>
  <c r="M120" i="2"/>
  <c r="N120" i="2" s="1"/>
  <c r="M128" i="2"/>
  <c r="N128" i="2" s="1"/>
  <c r="M136" i="2"/>
  <c r="N136" i="2" s="1"/>
  <c r="M144" i="2"/>
  <c r="N144" i="2" s="1"/>
  <c r="M152" i="2"/>
  <c r="N152" i="2" s="1"/>
  <c r="M160" i="2"/>
  <c r="N160" i="2" s="1"/>
  <c r="M180" i="2"/>
  <c r="N180" i="2" s="1"/>
  <c r="M188" i="2"/>
  <c r="N188" i="2" s="1"/>
  <c r="M196" i="2"/>
  <c r="N196" i="2" s="1"/>
  <c r="M204" i="2"/>
  <c r="N204" i="2" s="1"/>
  <c r="M212" i="2"/>
  <c r="N212" i="2" s="1"/>
  <c r="M220" i="2"/>
  <c r="N220" i="2" s="1"/>
  <c r="M228" i="2"/>
  <c r="N228" i="2" s="1"/>
  <c r="M236" i="2"/>
  <c r="N236" i="2" s="1"/>
  <c r="M244" i="2"/>
  <c r="N244" i="2" s="1"/>
  <c r="M252" i="2"/>
  <c r="N252" i="2" s="1"/>
  <c r="M260" i="2"/>
  <c r="N260" i="2" s="1"/>
  <c r="M268" i="2"/>
  <c r="N268" i="2" s="1"/>
  <c r="M276" i="2"/>
  <c r="N276" i="2" s="1"/>
  <c r="M58" i="2"/>
  <c r="N58" i="2" s="1"/>
  <c r="M114" i="2"/>
  <c r="N114" i="2" s="1"/>
  <c r="M162" i="2"/>
  <c r="N162" i="2" s="1"/>
  <c r="M190" i="2"/>
  <c r="N190" i="2" s="1"/>
  <c r="M238" i="2"/>
  <c r="N238" i="2" s="1"/>
  <c r="M278" i="2"/>
  <c r="N278" i="2" s="1"/>
  <c r="M75" i="2"/>
  <c r="N75" i="2" s="1"/>
  <c r="M99" i="2"/>
  <c r="N99" i="2" s="1"/>
  <c r="M123" i="2"/>
  <c r="N123" i="2" s="1"/>
  <c r="M163" i="2"/>
  <c r="N163" i="2" s="1"/>
  <c r="M191" i="2"/>
  <c r="N191" i="2" s="1"/>
  <c r="M231" i="2"/>
  <c r="N231" i="2" s="1"/>
  <c r="M263" i="2"/>
  <c r="N263" i="2" s="1"/>
  <c r="M41" i="2"/>
  <c r="N41" i="2" s="1"/>
  <c r="M49" i="2"/>
  <c r="N49" i="2" s="1"/>
  <c r="M57" i="2"/>
  <c r="N57" i="2" s="1"/>
  <c r="M65" i="2"/>
  <c r="N65" i="2" s="1"/>
  <c r="M73" i="2"/>
  <c r="N73" i="2" s="1"/>
  <c r="M81" i="2"/>
  <c r="N81" i="2" s="1"/>
  <c r="M89" i="2"/>
  <c r="N89" i="2" s="1"/>
  <c r="M97" i="2"/>
  <c r="N97" i="2" s="1"/>
  <c r="M105" i="2"/>
  <c r="N105" i="2" s="1"/>
  <c r="M113" i="2"/>
  <c r="N113" i="2" s="1"/>
  <c r="M121" i="2"/>
  <c r="N121" i="2" s="1"/>
  <c r="M129" i="2"/>
  <c r="N129" i="2" s="1"/>
  <c r="M137" i="2"/>
  <c r="N137" i="2" s="1"/>
  <c r="M145" i="2"/>
  <c r="N145" i="2" s="1"/>
  <c r="M153" i="2"/>
  <c r="N153" i="2" s="1"/>
  <c r="M161" i="2"/>
  <c r="N161" i="2" s="1"/>
  <c r="M176" i="2"/>
  <c r="N176" i="2" s="1"/>
  <c r="M181" i="2"/>
  <c r="N181" i="2" s="1"/>
  <c r="M189" i="2"/>
  <c r="N189" i="2" s="1"/>
  <c r="M197" i="2"/>
  <c r="N197" i="2" s="1"/>
  <c r="M205" i="2"/>
  <c r="N205" i="2" s="1"/>
  <c r="M213" i="2"/>
  <c r="N213" i="2" s="1"/>
  <c r="M221" i="2"/>
  <c r="N221" i="2" s="1"/>
  <c r="M229" i="2"/>
  <c r="N229" i="2" s="1"/>
  <c r="M237" i="2"/>
  <c r="N237" i="2" s="1"/>
  <c r="M245" i="2"/>
  <c r="N245" i="2" s="1"/>
  <c r="M253" i="2"/>
  <c r="N253" i="2" s="1"/>
  <c r="M261" i="2"/>
  <c r="N261" i="2" s="1"/>
  <c r="M269" i="2"/>
  <c r="N269" i="2" s="1"/>
  <c r="M277" i="2"/>
  <c r="N277" i="2" s="1"/>
  <c r="M42" i="2"/>
  <c r="N42" i="2" s="1"/>
  <c r="M98" i="2"/>
  <c r="N98" i="2" s="1"/>
  <c r="M130" i="2"/>
  <c r="N130" i="2" s="1"/>
  <c r="M198" i="2"/>
  <c r="N198" i="2" s="1"/>
  <c r="M246" i="2"/>
  <c r="N246" i="2" s="1"/>
  <c r="M59" i="2"/>
  <c r="N59" i="2" s="1"/>
  <c r="M107" i="2"/>
  <c r="N107" i="2" s="1"/>
  <c r="M147" i="2"/>
  <c r="N147" i="2" s="1"/>
  <c r="M178" i="2"/>
  <c r="N178" i="2" s="1"/>
  <c r="L28" i="2" l="1"/>
</calcChain>
</file>

<file path=xl/sharedStrings.xml><?xml version="1.0" encoding="utf-8"?>
<sst xmlns="http://schemas.openxmlformats.org/spreadsheetml/2006/main" count="1468" uniqueCount="879">
  <si>
    <t>SKU</t>
  </si>
  <si>
    <t>Product Description</t>
  </si>
  <si>
    <t>UPC</t>
  </si>
  <si>
    <t>Horizontal</t>
  </si>
  <si>
    <t>Vertical Up</t>
  </si>
  <si>
    <t>540 Units</t>
  </si>
  <si>
    <t>144 Units</t>
  </si>
  <si>
    <t>72 Units</t>
  </si>
  <si>
    <t>CVN</t>
  </si>
  <si>
    <t>Vert. Down</t>
  </si>
  <si>
    <t>PAYMENT INFO</t>
  </si>
  <si>
    <t>Name</t>
  </si>
  <si>
    <t>Exp.</t>
  </si>
  <si>
    <t>CC #</t>
  </si>
  <si>
    <t>Artwork submitted that is not within the Art Requirements parameters may extend artwork proof processing time.</t>
  </si>
  <si>
    <t>If you don't have artwork available in one of these formats there will be an additional fee to redraw your artwork into a usable format.</t>
  </si>
  <si>
    <t>The Order Form can be found on the ORDER FORM tab.</t>
  </si>
  <si>
    <t>Custom Program Details and Fine Print</t>
  </si>
  <si>
    <t>Orientation</t>
  </si>
  <si>
    <t>Side 1</t>
  </si>
  <si>
    <t>Side 2</t>
  </si>
  <si>
    <t>Logo Placement</t>
  </si>
  <si>
    <t>Contact</t>
  </si>
  <si>
    <t>Email</t>
  </si>
  <si>
    <t>Ordered Date</t>
  </si>
  <si>
    <t>Other Instructions</t>
  </si>
  <si>
    <t>Billing Address</t>
  </si>
  <si>
    <t>Shipping Address</t>
  </si>
  <si>
    <t>Customer</t>
  </si>
  <si>
    <t>Tel #</t>
  </si>
  <si>
    <t>Fax #</t>
  </si>
  <si>
    <t>Special / Other Instructions:</t>
  </si>
  <si>
    <t>Order Form Instructions: Fill out YELLOW cells only</t>
  </si>
  <si>
    <t>36 Units</t>
  </si>
  <si>
    <t>Decoration Method</t>
  </si>
  <si>
    <t>Bottle Description</t>
  </si>
  <si>
    <t>Extended Price</t>
  </si>
  <si>
    <t>Custom Unit Price</t>
  </si>
  <si>
    <t>CUSTOM BOTTLE INFORMATION</t>
  </si>
  <si>
    <t>CUSTOM ORDER DETAILS</t>
  </si>
  <si>
    <t>If Yes, please enter your previous SO#</t>
  </si>
  <si>
    <r>
      <t xml:space="preserve">Is this an </t>
    </r>
    <r>
      <rPr>
        <b/>
        <u/>
        <sz val="9"/>
        <rFont val="Arial"/>
        <family val="2"/>
      </rPr>
      <t>exact</t>
    </r>
    <r>
      <rPr>
        <b/>
        <sz val="9"/>
        <rFont val="Arial"/>
        <family val="2"/>
      </rPr>
      <t xml:space="preserve"> reorder of a previous custom print order? </t>
    </r>
  </si>
  <si>
    <t>TOTAL BOTTLE UNITS</t>
  </si>
  <si>
    <t>TOTAL BOTTLE PRICE</t>
  </si>
  <si>
    <t>Master Price Grid</t>
  </si>
  <si>
    <t>Customer #</t>
  </si>
  <si>
    <t>Customer PO</t>
  </si>
  <si>
    <t>886798018850</t>
  </si>
  <si>
    <t>886798018874</t>
  </si>
  <si>
    <t>886798018881</t>
  </si>
  <si>
    <t>886798017860</t>
  </si>
  <si>
    <t>886798017884</t>
  </si>
  <si>
    <t>886798017907</t>
  </si>
  <si>
    <t>CamelBak Products LLC, 2000 S. McDowell, Suite 200 Petaluma, CA 94954 Tel. 800-208-7023 Fax 707-796-9368, www.camelbak.com</t>
  </si>
  <si>
    <t>INLINE WHLSE</t>
  </si>
  <si>
    <t>Wrap - print only</t>
  </si>
  <si>
    <t xml:space="preserve">Custom Bottle Basics    </t>
  </si>
  <si>
    <t>eddy+ 20oz, Charcoal</t>
  </si>
  <si>
    <t>eddy+ 20oz, Oxford</t>
  </si>
  <si>
    <t>eddy+ 20oz, True Blue</t>
  </si>
  <si>
    <t>eddy+ 20oz, Clear</t>
  </si>
  <si>
    <t>eddy+ 25oz, Charcoal</t>
  </si>
  <si>
    <t>eddy+ 25oz, Oxford</t>
  </si>
  <si>
    <t>eddy+ 25oz, Clear</t>
  </si>
  <si>
    <t>eddy+ 25oz, True Blue</t>
  </si>
  <si>
    <t>eddy+ 32oz, Oxford</t>
  </si>
  <si>
    <t>eddy+ 32oz, True Blue</t>
  </si>
  <si>
    <t>eddy+ 32oz, Charcoal</t>
  </si>
  <si>
    <t>EDDY+ 25OZ</t>
  </si>
  <si>
    <t>EDDY+ 20OZ</t>
  </si>
  <si>
    <t>CHUTE MAG 32OZ</t>
  </si>
  <si>
    <t>CHUTE MAG 25OZ</t>
  </si>
  <si>
    <t>CHUTE MAG 20OZ</t>
  </si>
  <si>
    <t>Chute Mag 32oz, Charcoal</t>
  </si>
  <si>
    <t>Chute Mag 32oz, Oxford</t>
  </si>
  <si>
    <t>Chute Mag 32oz, Olive</t>
  </si>
  <si>
    <t>Chute Mag 32oz, Clear</t>
  </si>
  <si>
    <t>Chute Mag 25oz, Charcoal</t>
  </si>
  <si>
    <t>Chute Mag 25oz, Oxford</t>
  </si>
  <si>
    <t>Chute Mag 25oz, Clear</t>
  </si>
  <si>
    <t>Chute Mag 20oz, Charcoal</t>
  </si>
  <si>
    <t>Order QTY</t>
  </si>
  <si>
    <t>Request Date</t>
  </si>
  <si>
    <t>2392101035</t>
  </si>
  <si>
    <t>886798027593</t>
  </si>
  <si>
    <t>2392001035</t>
  </si>
  <si>
    <t>886798027586</t>
  </si>
  <si>
    <t>2390301085</t>
  </si>
  <si>
    <t>2390101085</t>
  </si>
  <si>
    <t>2390001085</t>
  </si>
  <si>
    <t>2389301060</t>
  </si>
  <si>
    <t>2389101060</t>
  </si>
  <si>
    <t>2389001060</t>
  </si>
  <si>
    <t>2388101050</t>
  </si>
  <si>
    <t>2388001050</t>
  </si>
  <si>
    <t>2388301050</t>
  </si>
  <si>
    <t>2387301035</t>
  </si>
  <si>
    <t>2387101035</t>
  </si>
  <si>
    <t>2387001035</t>
  </si>
  <si>
    <t>2393301035</t>
  </si>
  <si>
    <t>2393101035</t>
  </si>
  <si>
    <t>2393001035</t>
  </si>
  <si>
    <t>2391301030</t>
  </si>
  <si>
    <t>2391101030</t>
  </si>
  <si>
    <t>2391001030</t>
  </si>
  <si>
    <t>886798027821</t>
  </si>
  <si>
    <t>886798027814</t>
  </si>
  <si>
    <t>886798027807</t>
  </si>
  <si>
    <t>886798027777</t>
  </si>
  <si>
    <t>886798027760</t>
  </si>
  <si>
    <t>886798027753</t>
  </si>
  <si>
    <t>886798027715</t>
  </si>
  <si>
    <t>886798027708</t>
  </si>
  <si>
    <t>886798027722</t>
  </si>
  <si>
    <t>886798027685</t>
  </si>
  <si>
    <t>886798027661</t>
  </si>
  <si>
    <t>886798027654</t>
  </si>
  <si>
    <t>886798027906</t>
  </si>
  <si>
    <t>886798027890</t>
  </si>
  <si>
    <t>886798027883</t>
  </si>
  <si>
    <t>886798027630</t>
  </si>
  <si>
    <t>886798027623</t>
  </si>
  <si>
    <t>886798027616</t>
  </si>
  <si>
    <t>1650001001</t>
  </si>
  <si>
    <t>1650101001</t>
  </si>
  <si>
    <t>1650401001</t>
  </si>
  <si>
    <t>1649001060</t>
  </si>
  <si>
    <t>1649101060</t>
  </si>
  <si>
    <t>1649401060</t>
  </si>
  <si>
    <t>2464001001</t>
  </si>
  <si>
    <t>886798030265</t>
  </si>
  <si>
    <t>2464101001</t>
  </si>
  <si>
    <t>886798031347</t>
  </si>
  <si>
    <t>2464401001</t>
  </si>
  <si>
    <t>886798030272</t>
  </si>
  <si>
    <t>2464402001</t>
  </si>
  <si>
    <t>886798030289</t>
  </si>
  <si>
    <t>eddy+ 32oz, Clear</t>
  </si>
  <si>
    <t>2465001075</t>
  </si>
  <si>
    <t>886798030302</t>
  </si>
  <si>
    <t>2465101075</t>
  </si>
  <si>
    <t>886798030340</t>
  </si>
  <si>
    <t>2465301075</t>
  </si>
  <si>
    <t>eddy+ 25oz, Olive</t>
  </si>
  <si>
    <t>886798030357</t>
  </si>
  <si>
    <t>2465401075</t>
  </si>
  <si>
    <t>886798030319</t>
  </si>
  <si>
    <t>2465402075</t>
  </si>
  <si>
    <t>886798030326</t>
  </si>
  <si>
    <t>2466001060</t>
  </si>
  <si>
    <t>886798030425</t>
  </si>
  <si>
    <t>2466101060</t>
  </si>
  <si>
    <t>886798030463</t>
  </si>
  <si>
    <t>2466401060</t>
  </si>
  <si>
    <t>886798030432</t>
  </si>
  <si>
    <t>2466402060</t>
  </si>
  <si>
    <t>886798030449</t>
  </si>
  <si>
    <t>2469001001</t>
  </si>
  <si>
    <t>886798030746</t>
  </si>
  <si>
    <t>2469101001</t>
  </si>
  <si>
    <t>886798030784</t>
  </si>
  <si>
    <t>2469301001</t>
  </si>
  <si>
    <t>886798030760</t>
  </si>
  <si>
    <t>2469401001</t>
  </si>
  <si>
    <t>886798030753</t>
  </si>
  <si>
    <t>2470001075</t>
  </si>
  <si>
    <t>886798030807</t>
  </si>
  <si>
    <t>2470101075</t>
  </si>
  <si>
    <t>886798030845</t>
  </si>
  <si>
    <t>2470301075</t>
  </si>
  <si>
    <t>Chute Mag 25oz, Olive</t>
  </si>
  <si>
    <t>886798030852</t>
  </si>
  <si>
    <t>2470401075</t>
  </si>
  <si>
    <t>886798030814</t>
  </si>
  <si>
    <t>2470402075</t>
  </si>
  <si>
    <t>Chute Mag 25oz, True Blue</t>
  </si>
  <si>
    <t>886798030821</t>
  </si>
  <si>
    <t>2471001060</t>
  </si>
  <si>
    <t>886798030906</t>
  </si>
  <si>
    <t>LASER</t>
  </si>
  <si>
    <t>PRINT</t>
  </si>
  <si>
    <t>EDDY+ KIDS 14OZ</t>
  </si>
  <si>
    <t xml:space="preserve">Inline MSRP </t>
  </si>
  <si>
    <t>NEW</t>
  </si>
  <si>
    <t xml:space="preserve">     ∆  The minimum quantity per order/ship window is 24 units per VSS bottle type/size or as indicated on the Order Form</t>
  </si>
  <si>
    <t>X</t>
  </si>
  <si>
    <t>No</t>
  </si>
  <si>
    <t>Yes</t>
  </si>
  <si>
    <t>886798034263</t>
  </si>
  <si>
    <t>2390402085</t>
  </si>
  <si>
    <t>886798034287</t>
  </si>
  <si>
    <t>2389402060</t>
  </si>
  <si>
    <t>886798034300</t>
  </si>
  <si>
    <t>2388402050</t>
  </si>
  <si>
    <t>886798034324</t>
  </si>
  <si>
    <t>2387402035</t>
  </si>
  <si>
    <t>886798034348</t>
  </si>
  <si>
    <t>2393402035</t>
  </si>
  <si>
    <t>886798034362</t>
  </si>
  <si>
    <t>2391402030</t>
  </si>
  <si>
    <t>COLLECTION</t>
  </si>
  <si>
    <t>886798037288</t>
  </si>
  <si>
    <t>2745001050</t>
  </si>
  <si>
    <t>886798037318</t>
  </si>
  <si>
    <t>2745401050</t>
  </si>
  <si>
    <t>886798037301</t>
  </si>
  <si>
    <t>2745301050</t>
  </si>
  <si>
    <t>886798037325</t>
  </si>
  <si>
    <t>2745101050</t>
  </si>
  <si>
    <t>886798037233</t>
  </si>
  <si>
    <t>2744001000</t>
  </si>
  <si>
    <t>886798037776</t>
  </si>
  <si>
    <t>2744401035</t>
  </si>
  <si>
    <t>886798037264</t>
  </si>
  <si>
    <t>2744301000</t>
  </si>
  <si>
    <t>886798037271</t>
  </si>
  <si>
    <t>2744101000</t>
  </si>
  <si>
    <t>886798037332</t>
  </si>
  <si>
    <t>2743001035</t>
  </si>
  <si>
    <t>886798037363</t>
  </si>
  <si>
    <t>2743401035</t>
  </si>
  <si>
    <t>886798037356</t>
  </si>
  <si>
    <t>2743301035</t>
  </si>
  <si>
    <t>886798037370</t>
  </si>
  <si>
    <t>2743101035</t>
  </si>
  <si>
    <t>886798030098</t>
  </si>
  <si>
    <t>2475001060</t>
  </si>
  <si>
    <t>886798030111</t>
  </si>
  <si>
    <t>2475401060</t>
  </si>
  <si>
    <t>886798030128</t>
  </si>
  <si>
    <t>2475301060</t>
  </si>
  <si>
    <t>886798030104</t>
  </si>
  <si>
    <t>2475101060</t>
  </si>
  <si>
    <t>886798030043</t>
  </si>
  <si>
    <t>2476001050</t>
  </si>
  <si>
    <t>886798030067</t>
  </si>
  <si>
    <t>2476401050</t>
  </si>
  <si>
    <t>886798030074</t>
  </si>
  <si>
    <t>2476301050</t>
  </si>
  <si>
    <t>886798030050</t>
  </si>
  <si>
    <t>2476101050</t>
  </si>
  <si>
    <t>886798029993</t>
  </si>
  <si>
    <t>2477001035</t>
  </si>
  <si>
    <t>886798030029</t>
  </si>
  <si>
    <t>2477301035</t>
  </si>
  <si>
    <t>886798030012</t>
  </si>
  <si>
    <t>2477401035</t>
  </si>
  <si>
    <t>886798030005</t>
  </si>
  <si>
    <t>2477101035</t>
  </si>
  <si>
    <t>12 units</t>
  </si>
  <si>
    <t>1 unit</t>
  </si>
  <si>
    <t>886798024141</t>
  </si>
  <si>
    <t>1517005012</t>
  </si>
  <si>
    <t>886798024158</t>
  </si>
  <si>
    <t>1517403012</t>
  </si>
  <si>
    <t>886798024165</t>
  </si>
  <si>
    <t>1517303012</t>
  </si>
  <si>
    <t>886798024523</t>
  </si>
  <si>
    <t>1516004001</t>
  </si>
  <si>
    <t>886798024561</t>
  </si>
  <si>
    <t>1516402001</t>
  </si>
  <si>
    <t>886798024578</t>
  </si>
  <si>
    <t>1516303001</t>
  </si>
  <si>
    <t>886798024592</t>
  </si>
  <si>
    <t>1516103001</t>
  </si>
  <si>
    <t>886798024226</t>
  </si>
  <si>
    <t>1515004060</t>
  </si>
  <si>
    <t>886798024233</t>
  </si>
  <si>
    <t>1515402060</t>
  </si>
  <si>
    <t>886798024257</t>
  </si>
  <si>
    <t>1515303060</t>
  </si>
  <si>
    <t>886798024202</t>
  </si>
  <si>
    <t>1515103060</t>
  </si>
  <si>
    <t>eddy+ Kids 14oz, True Blue</t>
  </si>
  <si>
    <t>eddy+ Kids 14oz, Grapefruit</t>
  </si>
  <si>
    <t>eddy+ Kids 14oz, Clear</t>
  </si>
  <si>
    <t>886798030562</t>
  </si>
  <si>
    <t>2472403041</t>
  </si>
  <si>
    <t>886798030555</t>
  </si>
  <si>
    <t>2472602041</t>
  </si>
  <si>
    <t>886798030548</t>
  </si>
  <si>
    <t>2472104041</t>
  </si>
  <si>
    <t>Podium 24oz, Custom White/White</t>
  </si>
  <si>
    <t>Podium 24oz, Custom Smoke/Black</t>
  </si>
  <si>
    <t>Podium 24oz, Custom Clear/Black</t>
  </si>
  <si>
    <t>Podium 24oz, Custom Black/Black</t>
  </si>
  <si>
    <t>Podium 21oz, Custom White/White</t>
  </si>
  <si>
    <t>Podium 21oz, Custom Smoke/Black</t>
  </si>
  <si>
    <t>Podium 21oz, Custom Clear/Black</t>
  </si>
  <si>
    <t>Podium 21oz, Custom Black/Black</t>
  </si>
  <si>
    <t>886798023465</t>
  </si>
  <si>
    <t>1875102071</t>
  </si>
  <si>
    <t>886798020525</t>
  </si>
  <si>
    <t>1875003071</t>
  </si>
  <si>
    <t>886798020518</t>
  </si>
  <si>
    <t>1875101071</t>
  </si>
  <si>
    <t>886798023434</t>
  </si>
  <si>
    <t>1875004071</t>
  </si>
  <si>
    <t>886798023519</t>
  </si>
  <si>
    <t>1876102062</t>
  </si>
  <si>
    <t>886798020587</t>
  </si>
  <si>
    <t>1876003062</t>
  </si>
  <si>
    <t>886798020570</t>
  </si>
  <si>
    <t>1876101062</t>
  </si>
  <si>
    <t>886798023489</t>
  </si>
  <si>
    <t>1876004062</t>
  </si>
  <si>
    <t>SORT</t>
  </si>
  <si>
    <t>Minimum Order Quantity Requirements:</t>
  </si>
  <si>
    <t>Custom Program Information:</t>
  </si>
  <si>
    <t>BPA-Free Plastic Products</t>
  </si>
  <si>
    <t>     ∆  The minimum quantity per order/ship window is 36 units per plastic bottle type/size or as indicated on the Order Form</t>
  </si>
  <si>
    <t xml:space="preserve">Customization is included in the tiered pricing shown below. The more you buy, the more you save! </t>
  </si>
  <si>
    <t>Stainless Steel Products:</t>
  </si>
  <si>
    <t xml:space="preserve">Please note that CamelBak Art Services may require an additional 2-4 business days, dependent upon art work.   </t>
  </si>
  <si>
    <t>Chute Mag 20oz, True Blue</t>
  </si>
  <si>
    <t>Chute Mag 20oz, Clear</t>
  </si>
  <si>
    <t>886798030913</t>
  </si>
  <si>
    <t>2471401060</t>
  </si>
  <si>
    <t>886798030920</t>
  </si>
  <si>
    <t>2471101060</t>
  </si>
  <si>
    <t xml:space="preserve">Tiered Pricing for all products styles and sizes can be found on the Instructions Tab.  Customization is included in the pricing as listed. </t>
  </si>
  <si>
    <t>Prices Effective January 1, 2023. Prices Subject to Change.</t>
  </si>
  <si>
    <t>EVERYDAY DRINKWARE</t>
  </si>
  <si>
    <t>Podium 24oz, Custom Silver/SIlver</t>
  </si>
  <si>
    <t>Podium 24oz, Custom Navy/Navy</t>
  </si>
  <si>
    <t>Podium 21oz, Custom Silver/Silver</t>
  </si>
  <si>
    <t>Podium 21oz, Custom Navy/Navy</t>
  </si>
  <si>
    <t>Chute Mag 32oz, Fiery Red</t>
  </si>
  <si>
    <t>Chute Mag 25oz, Fiery Red</t>
  </si>
  <si>
    <t xml:space="preserve">KIDS </t>
  </si>
  <si>
    <t>886798043838</t>
  </si>
  <si>
    <t>1875005071</t>
  </si>
  <si>
    <t>886798043821</t>
  </si>
  <si>
    <t>1875406071</t>
  </si>
  <si>
    <t>886798043814</t>
  </si>
  <si>
    <t>1876006062</t>
  </si>
  <si>
    <t>886798043807</t>
  </si>
  <si>
    <t>1876404062</t>
  </si>
  <si>
    <t>886798042374</t>
  </si>
  <si>
    <t>2847001000</t>
  </si>
  <si>
    <t>886798042381</t>
  </si>
  <si>
    <t>2847101000</t>
  </si>
  <si>
    <t>886798032054</t>
  </si>
  <si>
    <t>2518001075</t>
  </si>
  <si>
    <t>886798032078</t>
  </si>
  <si>
    <t>2518101075</t>
  </si>
  <si>
    <t>886798043104</t>
  </si>
  <si>
    <t>2898001001</t>
  </si>
  <si>
    <t>886798043135</t>
  </si>
  <si>
    <t>2898101001</t>
  </si>
  <si>
    <t>886798043050</t>
  </si>
  <si>
    <t>2897001075</t>
  </si>
  <si>
    <t>886798043081</t>
  </si>
  <si>
    <t>2897101075</t>
  </si>
  <si>
    <t>886798043005</t>
  </si>
  <si>
    <t>2896001060</t>
  </si>
  <si>
    <t>886798043036</t>
  </si>
  <si>
    <t>2896101060</t>
  </si>
  <si>
    <t>886798038841</t>
  </si>
  <si>
    <t>2809001075</t>
  </si>
  <si>
    <t>886798038896</t>
  </si>
  <si>
    <t>2809401075</t>
  </si>
  <si>
    <t>886798038919</t>
  </si>
  <si>
    <t>2809101075</t>
  </si>
  <si>
    <t>886798040219</t>
  </si>
  <si>
    <t>2469603001</t>
  </si>
  <si>
    <t>886798040578</t>
  </si>
  <si>
    <t>2470603075</t>
  </si>
  <si>
    <t>886798038759</t>
  </si>
  <si>
    <t>2808001075</t>
  </si>
  <si>
    <t>886798038810</t>
  </si>
  <si>
    <t>2808401075</t>
  </si>
  <si>
    <t>886798038803</t>
  </si>
  <si>
    <t>2808301075</t>
  </si>
  <si>
    <t>886798038834</t>
  </si>
  <si>
    <t>2808101075</t>
  </si>
  <si>
    <t>BASE SKU</t>
  </si>
  <si>
    <t>EDDY+ 32OZ</t>
  </si>
  <si>
    <t>Podium Chill 24oz, Custom White/Black</t>
  </si>
  <si>
    <t>Podium Chill 24oz, Custom Black/Black</t>
  </si>
  <si>
    <t>Podium Chill 24oz, Custom Silver/Silver</t>
  </si>
  <si>
    <t>Podium Chill 24oz, Custom Navy/Navy</t>
  </si>
  <si>
    <t>Podium Chill 21oz, Custom White/Black</t>
  </si>
  <si>
    <t>Podium Chill 21oz, Custom Black/Black</t>
  </si>
  <si>
    <t>Podium Chill 21oz, Custom Silver/Silver</t>
  </si>
  <si>
    <t>Podium Chill 21oz, Custom Navy/Navy</t>
  </si>
  <si>
    <t>886798020563</t>
  </si>
  <si>
    <t>1873102071</t>
  </si>
  <si>
    <t>886798020556</t>
  </si>
  <si>
    <t>1873002071</t>
  </si>
  <si>
    <t>886798043876</t>
  </si>
  <si>
    <t>1873003071</t>
  </si>
  <si>
    <t>886798043869</t>
  </si>
  <si>
    <t>1873409071</t>
  </si>
  <si>
    <t>886798020549</t>
  </si>
  <si>
    <t>1874102062</t>
  </si>
  <si>
    <t>886798020532</t>
  </si>
  <si>
    <t>1874002062</t>
  </si>
  <si>
    <t>886798043852</t>
  </si>
  <si>
    <t>1874003062</t>
  </si>
  <si>
    <t>886798043845</t>
  </si>
  <si>
    <t>1874409062</t>
  </si>
  <si>
    <t>Order Multiple</t>
  </si>
  <si>
    <t xml:space="preserve">     ∆  Mixing bottle colors is allowed as long as the bottles are ordered in multiples as indicated on the order form.</t>
  </si>
  <si>
    <t>     ∆   Mixing bottle colors is allowed as long as the bottles are ordered in multiples as indicated on the order form.</t>
  </si>
  <si>
    <r>
      <t xml:space="preserve">Artwork proof </t>
    </r>
    <r>
      <rPr>
        <b/>
        <u/>
        <sz val="8"/>
        <color theme="1"/>
        <rFont val="Arial"/>
        <family val="2"/>
      </rPr>
      <t>must be approved</t>
    </r>
    <r>
      <rPr>
        <b/>
        <sz val="8"/>
        <color theme="1"/>
        <rFont val="Arial"/>
        <family val="2"/>
      </rPr>
      <t xml:space="preserve"> before bottle production will begin and leadtime is based on date of approval.</t>
    </r>
  </si>
  <si>
    <r>
      <t>Color Match: </t>
    </r>
    <r>
      <rPr>
        <sz val="8"/>
        <rFont val="Arial"/>
        <family val="2"/>
      </rPr>
      <t xml:space="preserve">CamelBak Printing production does not allow for exact Color Match. Your printed product will be calibrated as closely as possible, but we cannot guarantee PMS matches. If </t>
    </r>
    <r>
      <rPr>
        <i/>
        <sz val="8"/>
        <rFont val="Arial"/>
        <family val="2"/>
      </rPr>
      <t>exact</t>
    </r>
    <r>
      <rPr>
        <sz val="8"/>
        <rFont val="Arial"/>
        <family val="2"/>
      </rPr>
      <t xml:space="preserve"> PMS is required, please reach out to a Custom Print Representative (custom@camelbak.com) to discuss your specific need.</t>
    </r>
  </si>
  <si>
    <r>
      <rPr>
        <b/>
        <sz val="8"/>
        <rFont val="Arial"/>
        <family val="2"/>
      </rPr>
      <t xml:space="preserve">Print Dimensions: </t>
    </r>
    <r>
      <rPr>
        <sz val="8"/>
        <rFont val="Arial"/>
        <family val="2"/>
      </rPr>
      <t>Contact a Custom Print Representative (custom@camelbak.com) for an artwork template if needed.</t>
    </r>
  </si>
  <si>
    <r>
      <rPr>
        <b/>
        <sz val="8"/>
        <color indexed="8"/>
        <rFont val="Arial"/>
        <family val="2"/>
      </rPr>
      <t>Email Proof:</t>
    </r>
    <r>
      <rPr>
        <sz val="8"/>
        <color indexed="8"/>
        <rFont val="Arial"/>
        <family val="2"/>
      </rPr>
      <t xml:space="preserve"> Customers should receive an artwork proof 4-5 business days after artwork and complete order have been submitted.  </t>
    </r>
  </si>
  <si>
    <r>
      <t>Artwork proof must be approved before bottle production will begin.</t>
    </r>
    <r>
      <rPr>
        <b/>
        <sz val="8"/>
        <rFont val="Arial"/>
        <family val="2"/>
      </rPr>
      <t xml:space="preserve">  </t>
    </r>
    <r>
      <rPr>
        <b/>
        <u/>
        <sz val="8"/>
        <rFont val="Arial"/>
        <family val="2"/>
      </rPr>
      <t>If a pre-production bottle sample is required, please use our Design Studio found at https://www.camelbak.com/en/custom/bottles to order your production quality bottle.</t>
    </r>
  </si>
  <si>
    <r>
      <rPr>
        <b/>
        <sz val="8"/>
        <color indexed="8"/>
        <rFont val="Arial"/>
        <family val="2"/>
      </rPr>
      <t>Art Requirements:</t>
    </r>
    <r>
      <rPr>
        <sz val="8"/>
        <color indexed="8"/>
        <rFont val="Arial"/>
        <family val="2"/>
      </rPr>
      <t xml:space="preserve"> DIGITAL FILE FORMATS: Vector art is needed for all custom print files. We work with </t>
    </r>
    <r>
      <rPr>
        <b/>
        <u/>
        <sz val="8"/>
        <color indexed="8"/>
        <rFont val="Arial"/>
        <family val="2"/>
      </rPr>
      <t>EPS, PDF or AI files</t>
    </r>
    <r>
      <rPr>
        <sz val="8"/>
        <color indexed="8"/>
        <rFont val="Arial"/>
        <family val="2"/>
      </rPr>
      <t xml:space="preserve"> and all text needs to be converted to outlines/curves to avoid font issues.  </t>
    </r>
  </si>
  <si>
    <r>
      <rPr>
        <b/>
        <sz val="8"/>
        <color indexed="8"/>
        <rFont val="Arial"/>
        <family val="2"/>
      </rPr>
      <t>Standard Delivery:</t>
    </r>
    <r>
      <rPr>
        <sz val="8"/>
        <color indexed="8"/>
        <rFont val="Arial"/>
        <family val="2"/>
      </rPr>
      <t xml:space="preserve"> Lead times vary please contact your Custom Print Representative for more information.  </t>
    </r>
  </si>
  <si>
    <r>
      <rPr>
        <b/>
        <sz val="8"/>
        <color indexed="8"/>
        <rFont val="Arial"/>
        <family val="2"/>
      </rPr>
      <t>Shipping and Freight</t>
    </r>
    <r>
      <rPr>
        <sz val="8"/>
        <color indexed="8"/>
        <rFont val="Arial"/>
        <family val="2"/>
      </rPr>
      <t xml:space="preserve">: Customer will be responsible for all shipping charges. </t>
    </r>
  </si>
  <si>
    <r>
      <rPr>
        <b/>
        <sz val="8"/>
        <color indexed="8"/>
        <rFont val="Arial"/>
        <family val="2"/>
      </rPr>
      <t>Speed Service:</t>
    </r>
    <r>
      <rPr>
        <sz val="8"/>
        <color indexed="8"/>
        <rFont val="Arial"/>
        <family val="2"/>
      </rPr>
      <t xml:space="preserve"> Rush services are not available.</t>
    </r>
  </si>
  <si>
    <r>
      <rPr>
        <b/>
        <sz val="8"/>
        <color indexed="8"/>
        <rFont val="Arial"/>
        <family val="2"/>
      </rPr>
      <t>Payment:</t>
    </r>
    <r>
      <rPr>
        <sz val="8"/>
        <color indexed="8"/>
        <rFont val="Arial"/>
        <family val="2"/>
      </rPr>
      <t xml:space="preserve"> Standard payment terms apply.   For prepaid customers, payment must be received for production to begin. </t>
    </r>
  </si>
  <si>
    <r>
      <t xml:space="preserve">Contact the Custom team for more information at </t>
    </r>
    <r>
      <rPr>
        <b/>
        <sz val="8"/>
        <color rgb="FF000000"/>
        <rFont val="Arial"/>
        <family val="2"/>
      </rPr>
      <t>custom@camelbak.com</t>
    </r>
    <r>
      <rPr>
        <sz val="8"/>
        <color indexed="8"/>
        <rFont val="Arial"/>
        <family val="2"/>
      </rPr>
      <t xml:space="preserve"> </t>
    </r>
  </si>
  <si>
    <t>LASER OR PRINT</t>
  </si>
  <si>
    <t xml:space="preserve">CamelBak Custom offers customization digital printing and laser etching on select products.  </t>
  </si>
  <si>
    <r>
      <rPr>
        <b/>
        <sz val="8"/>
        <color theme="9"/>
        <rFont val="Arial"/>
        <family val="2"/>
      </rPr>
      <t>Select</t>
    </r>
    <r>
      <rPr>
        <b/>
        <sz val="8"/>
        <color rgb="FF000000"/>
        <rFont val="Arial"/>
        <family val="2"/>
      </rPr>
      <t xml:space="preserve"> White VSS items can also be customized with digital printing. </t>
    </r>
  </si>
  <si>
    <t>2024 Custom ASAP Order Form - Retailer</t>
  </si>
  <si>
    <t>PODIUM</t>
  </si>
  <si>
    <t>EVERYDAY DRINKWARE THRIVE</t>
  </si>
  <si>
    <t>EVERYDAY DRINKWARE HORIZON</t>
  </si>
  <si>
    <t>EVERYDAY BOTTLES</t>
  </si>
  <si>
    <t>Podium Insulated Steel 22oz, Stainless</t>
  </si>
  <si>
    <t>Podium Insulated Steel 22oz, Black</t>
  </si>
  <si>
    <t>Podium Insulated Steel 22oz, Violet</t>
  </si>
  <si>
    <t>Podium Insulated Steel 22oz, Pacific</t>
  </si>
  <si>
    <t>Podium Insulated Steel 22oz, Moss</t>
  </si>
  <si>
    <t>Podium Insulated Steel 22oz, Stone</t>
  </si>
  <si>
    <t>Podium Insulated Steel, 18oz, Stainless</t>
  </si>
  <si>
    <t>Podium Insulated Steel, 18oz, Black</t>
  </si>
  <si>
    <t>Podium Insulated Steel, 18oz, Violet</t>
  </si>
  <si>
    <t>Podium Insulated Steel, 18oz, Pacific</t>
  </si>
  <si>
    <t>Podium Insulated Steel, 18oz, Moss</t>
  </si>
  <si>
    <t>Podium Insulated Steel, 18oz, Stone</t>
  </si>
  <si>
    <t>Thrive Tumbler VSS 30oz, Black</t>
  </si>
  <si>
    <t>Thrive Tumbler VSS 30oz, Navy</t>
  </si>
  <si>
    <t>Thrive Tumbler VSS 30oz, Nordic Blue</t>
  </si>
  <si>
    <t>Thrive Tumbler VSS 30oz, Moss</t>
  </si>
  <si>
    <t>Thrive Tumbler VSS 30oz, Desert Sunrise</t>
  </si>
  <si>
    <t>Thrive Tumbler VSS 30oz, Purple Sky</t>
  </si>
  <si>
    <t>Thrive Tumbler VSS 30oz, White</t>
  </si>
  <si>
    <t>Thrive Tumbler VSS 20oz, Black</t>
  </si>
  <si>
    <t>Thrive Tumbler VSS 20oz, Navy</t>
  </si>
  <si>
    <t>Thrive Tumbler VSS 20oz, Nordic Blue</t>
  </si>
  <si>
    <t>Thrive Tumbler VSS 20oz, Moss</t>
  </si>
  <si>
    <t>Thrive Tumbler VSS 20oz, Desert Sunrise</t>
  </si>
  <si>
    <t>Thrive Tumbler VSS 20oz, Purple Sky</t>
  </si>
  <si>
    <t>Thrive Tumbler VSS 20oz, White</t>
  </si>
  <si>
    <t>Thrive Mug VSS 32oz, Black</t>
  </si>
  <si>
    <t>Thrive Mug VSS 32oz, Navy</t>
  </si>
  <si>
    <t>Thrive Mug VSS 32oz, Nordic Blue</t>
  </si>
  <si>
    <t>Thrive Mug VSS 32oz, Moss</t>
  </si>
  <si>
    <t>Thrive Mug VSS 32oz, Desert Sunrise</t>
  </si>
  <si>
    <t>Thrive Mug VSS 32oz, Purple Sky</t>
  </si>
  <si>
    <t>Thrive Mug VSS 32oz, White</t>
  </si>
  <si>
    <t>Thrive Mug VSS 16oz, Black</t>
  </si>
  <si>
    <t>Thrive Mug VSS 16oz, Navy</t>
  </si>
  <si>
    <t>Thrive Mug VSS 16oz, Nordic Blue</t>
  </si>
  <si>
    <t>Thrive Mug VSS 16oz, Moss</t>
  </si>
  <si>
    <t>Thrive Mug VSS 16oz, Desert Sunrise</t>
  </si>
  <si>
    <t>Thrive Mug VSS 16oz, Purple Sky</t>
  </si>
  <si>
    <t>Thrive Mug VSS 16oz, White</t>
  </si>
  <si>
    <t>Tumbler, SST Vacuum Insulated, 30oz, Black</t>
  </si>
  <si>
    <t>Tumbler, SST Vacuum Insulated, 30oz, Navy</t>
  </si>
  <si>
    <t>Tumbler, SST Vacuum Insulated, 30oz, Nordic Blue</t>
  </si>
  <si>
    <t>Tumbler, SST Vacuum Insulated, 30oz, Moss</t>
  </si>
  <si>
    <t>Tumbler, SST Vacuum Insulated, 30oz, Desert Sunrise</t>
  </si>
  <si>
    <t>Tumbler, SST Vacuum Insulated, 30oz, Purple Sky</t>
  </si>
  <si>
    <t>Tumbler, SST Vacuum Insulated, 30oz, White</t>
  </si>
  <si>
    <t>Tumbler, SST Vacuum Insulated, 20oz, Black</t>
  </si>
  <si>
    <t>Tumbler, SST Vacuum Insulated, 20oz, Navy</t>
  </si>
  <si>
    <t>Tumbler, SST Vacuum Insulated, 20oz, Nordic Blue</t>
  </si>
  <si>
    <t>Tumbler, SST Vacuum Insulated, 20oz, Moss</t>
  </si>
  <si>
    <t>Tumbler, SST Vacuum Insulated, 20oz, Desert Sunrise</t>
  </si>
  <si>
    <t>Tumbler, SST Vacuum Insulated, 20oz, Purple Sky</t>
  </si>
  <si>
    <t>Tumbler, SST Vacuum Insulated, 20oz, White</t>
  </si>
  <si>
    <t>Tumbler, SST Vacuum Insulated, 16oz, Black</t>
  </si>
  <si>
    <t>Tumbler, SST Vacuum Insulated, 16oz, Navy</t>
  </si>
  <si>
    <t>Tumbler, SST Vacuum Insulated, 16oz, Nordic Blue</t>
  </si>
  <si>
    <t>Tumbler, SST Vacuum Insulated, 16oz, Moss</t>
  </si>
  <si>
    <t>Tumbler, SST Vacuum Insulated, 16oz, Desert Sunrise</t>
  </si>
  <si>
    <t>Tumbler, SST Vacuum Insulated, 16oz, Purple Sky</t>
  </si>
  <si>
    <t>Tumbler, SST Vacuum Insulated, 16oz, White</t>
  </si>
  <si>
    <t>Tumbler, SST Vacuum Insulated, 12oz, Black</t>
  </si>
  <si>
    <t>Tumbler, SST Vacuum Insulated, 12oz, Navy</t>
  </si>
  <si>
    <t>Tumbler, SST Vacuum Insulated, 12oz, Nordic Blue</t>
  </si>
  <si>
    <t>Tumbler, SST Vacuum Insulated, 12oz, Moss</t>
  </si>
  <si>
    <t>Tumbler, SST Vacuum Insulated, 12oz, Desert Sunrise</t>
  </si>
  <si>
    <t>Tumbler, SST Vacuum Insulated, 12oz, Purple Sky</t>
  </si>
  <si>
    <t>Tumbler, SST Vacuum Insulated, 12oz, White</t>
  </si>
  <si>
    <t>Straw Mug, SST Vacuum Insulated, 24oz, Black</t>
  </si>
  <si>
    <t>Straw Mug, SST Vacuum Insulated, 24oz, Navy</t>
  </si>
  <si>
    <t>Straw Mug, SST Vacuum Insulated, 24oz, Nordic Blue</t>
  </si>
  <si>
    <t>Straw Mug, SST Vacuum Insulated, 24oz, Moss</t>
  </si>
  <si>
    <t>Straw Mug, SST Vacuum Insulated, 24oz, Desert Sunrise</t>
  </si>
  <si>
    <t>Straw Mug, SST Vacuum Insulated, 24oz, Purple Sky</t>
  </si>
  <si>
    <t>Straw Mug, SST Vacuum Insulated, 24oz, White</t>
  </si>
  <si>
    <t>Camp Mug, SST Vacuum Insulated, 12oz, Black</t>
  </si>
  <si>
    <t>Camp Mug, SST Vacuum Insulated, 12oz, Navy</t>
  </si>
  <si>
    <t>Camp Mug, SST Vacuum Insulated, 12oz, Nordic Blue</t>
  </si>
  <si>
    <t>Camp Mug, SST Vacuum Insulated, 12oz, Moss</t>
  </si>
  <si>
    <t>Camp Mug, SST Vacuum Insulated, 12oz, Desert Sunrise</t>
  </si>
  <si>
    <t>Camp Mug, SST Vacuum Insulated, 12oz,  Purple Sky</t>
  </si>
  <si>
    <t>Camp Mug, SST Vacuum Insulated, 12oz, White</t>
  </si>
  <si>
    <t>Leakproof Cocktail Shaker, VSS, 20oz, Black</t>
  </si>
  <si>
    <t>Leakproof Cocktail Shaker, VSS, 20oz, White</t>
  </si>
  <si>
    <t>Rocks Tumbler, SST Vacuum Insulated, 10oz, Black</t>
  </si>
  <si>
    <t>Rocks Tumbler, SST Vacuum Insulated, 10oz, Navy</t>
  </si>
  <si>
    <t>Rocks Tumbler, SST Vacuum Insulated, 10oz, Moss</t>
  </si>
  <si>
    <t>Rocks Tumbler, SST Vacuum Insulated, 10oz, White</t>
  </si>
  <si>
    <t>Tall Can Cooler, SST Vacuum Insulated 16oz, Black</t>
  </si>
  <si>
    <t>Tall Can Cooler, SST Vacuum Insulated 16oz, Navy</t>
  </si>
  <si>
    <t>Tall Can Cooler, SST Vacuum Insulated 16oz, Moss</t>
  </si>
  <si>
    <t>Tall Can Cooler, SST Vacuum Insulated 16oz, White</t>
  </si>
  <si>
    <t>Can Cooler, SST Vacuum Insulated, 12oz, Black</t>
  </si>
  <si>
    <t>Can Cooler, SST Vacuum Insulated, 12oz, Navy</t>
  </si>
  <si>
    <t>Can Cooler, SST Vacuum Insulated, 12oz, Moss</t>
  </si>
  <si>
    <t>Can Cooler, SST Vacuum Insulated, 12oz, White</t>
  </si>
  <si>
    <t>Slim Can Cooler, SST Vacuum Insulated 12oz, Black</t>
  </si>
  <si>
    <t>Slim Can Cooler, SST Vacuum Insulated 12oz, Navy</t>
  </si>
  <si>
    <t>Slim Can Cooler, SST Vacuum Insulated 12oz, Moss</t>
  </si>
  <si>
    <t>Slim Can Cooler, SST Vacuum Insulated 12oz, White</t>
  </si>
  <si>
    <t>Bottle, SST Vacuum Insulated, 25oz, Black</t>
  </si>
  <si>
    <t>Bottle, SST Vacuum Insulated, 25oz, Nordic Blue</t>
  </si>
  <si>
    <t>Bottle, SST Vacuum Insulated, 25oz, Desert Sunrise</t>
  </si>
  <si>
    <t>Bottle, SST Vacuum Insulated, 25oz, Purple Sky</t>
  </si>
  <si>
    <t>Bottle, SST Vacuum Insulated, 25oz, White</t>
  </si>
  <si>
    <t>Wine Tumbler, SST Vacuum Insulated, 12oz, Black</t>
  </si>
  <si>
    <t>Wine Tumbler, SST Vacuum Insulated, 12oz, Nordic Blue</t>
  </si>
  <si>
    <t>Wine Tumbler, SST Vacuum Insulated, 12oz, Desert Sunrise</t>
  </si>
  <si>
    <t>Wine Tumbler, SST Vacuum Insulated, 12oz, Purple Sky</t>
  </si>
  <si>
    <t>Wine Tumbler, SST Vacuum Insulated, 12oz, White</t>
  </si>
  <si>
    <t>Forge Flow SST Vacuum Insulated, 20oz, Black</t>
  </si>
  <si>
    <t>Forge Flow SST Vacuum Insulated, 20oz, Navy</t>
  </si>
  <si>
    <t>Forge Flow SST Vacuum Insulated, 20oz, Moss</t>
  </si>
  <si>
    <t>Forge Flow SST Vacuum Insulated, 20oz, White</t>
  </si>
  <si>
    <t>Forge Flow SST Vacuum Insulated, 16oz, Black</t>
  </si>
  <si>
    <t>Forge Flow SST Vacuum Insulated, 16oz, Navy</t>
  </si>
  <si>
    <t>Forge Flow SST Vacuum Insulated, 16oz, Moss</t>
  </si>
  <si>
    <t>Forge Flow SST Vacuum Insulated, 16oz, White</t>
  </si>
  <si>
    <t>Forge Flow SST Vacuum Insulated, 12oz, Black</t>
  </si>
  <si>
    <t>Forge Flow SST Vacuum Insulated, 12oz, Navy</t>
  </si>
  <si>
    <t>Forge Flow SST Vacuum Insulated, 12oz, Moss</t>
  </si>
  <si>
    <t>Forge Flow SST Vacuum Insulated, 12oz, White</t>
  </si>
  <si>
    <t>Fit Cap SST Vacuum Insulated 32oz, Black</t>
  </si>
  <si>
    <t>Fit Cap SST Vacuum Insulated 32oz, Nordic Blue</t>
  </si>
  <si>
    <t>Fit Cap SST Vacuum Insulated 32oz, Desert Sunrise</t>
  </si>
  <si>
    <t>Fit Cap SST Vacuum Insulated 32oz, Purple Sky</t>
  </si>
  <si>
    <t>Fit Cap SST Vacuum Insulated 32oz, White</t>
  </si>
  <si>
    <t>Fit Cap SST Vacuum Insulated 25oz, Black</t>
  </si>
  <si>
    <t>Fit Cap SST Vacuum Insulated 25oz, Nordic Blue</t>
  </si>
  <si>
    <t>Fit Cap SST Vacuum Insulated 25oz, Desert Sunrise</t>
  </si>
  <si>
    <t>Fit Cap SST Vacuum Insulated 25oz, Purple Sky</t>
  </si>
  <si>
    <t>Fit Cap SST Vacuum Insulated 25oz, White</t>
  </si>
  <si>
    <t>Fit Cap SST Vacuum Insulated 20oz, Black</t>
  </si>
  <si>
    <t>Fit Cap SST Vacuum Insulated 20oz, Nordic Blue</t>
  </si>
  <si>
    <t>Fit Cap SST Vacuum Insulated 20oz, Desert Sunrise</t>
  </si>
  <si>
    <t>Fit Cap SST Vacuum Insulated 20oz, Purple Sky</t>
  </si>
  <si>
    <t>Fit Cap SST Vacuum Insulated 20oz, White</t>
  </si>
  <si>
    <t>eddy+ 32oz, Desert Sunrise</t>
  </si>
  <si>
    <t>eddy+ 32oz, Purple Sky</t>
  </si>
  <si>
    <t>eddy+ 25oz, Desert Sunrise</t>
  </si>
  <si>
    <t>eddy+ 25oz, Purple Sky</t>
  </si>
  <si>
    <t>eddy+ 20oz, Desert Sunrise</t>
  </si>
  <si>
    <t>eddy+ 20oz, Purple Sky</t>
  </si>
  <si>
    <t>eddy+ SST Vacuum Insulated 32oz, Black</t>
  </si>
  <si>
    <t>eddy+ SST Vacuum Insulated 32oz, Navy</t>
  </si>
  <si>
    <t>eddy+ SST Vacuum Insulated 32oz, Nordic Blue</t>
  </si>
  <si>
    <t>eddy+ SST Vacuum Insulated 32oz, Desert Sunrise</t>
  </si>
  <si>
    <t>eddy+ SST Vacuum Insulated 32oz, Purple Sky</t>
  </si>
  <si>
    <t>eddy+ SST Vacuum Insulated 32oz, White</t>
  </si>
  <si>
    <t>eddy+ SST Vacuum Insulated 25oz, Black</t>
  </si>
  <si>
    <t>eddy+ SST Vacuum Insulated 25oz, Navy</t>
  </si>
  <si>
    <t>eddy+ SST Vacuum Insulated 25oz, Nordic Blue</t>
  </si>
  <si>
    <t>eddy+ SST Vacuum Insulated 25oz, Desert Sunrise</t>
  </si>
  <si>
    <t>eddy+ SST Vacuum Insulated 25oz, Purple Sky</t>
  </si>
  <si>
    <t>eddy+ SST Vacuum Insulated 25oz, White</t>
  </si>
  <si>
    <t>eddy+ SST Vacuum Insulated 20oz, Black</t>
  </si>
  <si>
    <t>eddy+ SST Vacuum Insulated 20oz, Navy</t>
  </si>
  <si>
    <t>eddy+ SST Vacuum Insulated 20oz, Nordic Blue</t>
  </si>
  <si>
    <t>eddy+ SST Vacuum Insulated 20oz, Desert Sunrise</t>
  </si>
  <si>
    <t>eddy+ SST Vacuum Insulated 20oz, Purple Sky</t>
  </si>
  <si>
    <t>eddy+ SST Vacuum Insulated 20oz, White</t>
  </si>
  <si>
    <t>Chute Mag 32oz, True Blue</t>
  </si>
  <si>
    <t>Chute Mag 32oz, Desert Sunrise</t>
  </si>
  <si>
    <t>Chute Mag 32oz, Purple Sky</t>
  </si>
  <si>
    <t>Chute Mag 25oz, Desert Sunrise</t>
  </si>
  <si>
    <t>Chute Mag 25oz, Purple Sky</t>
  </si>
  <si>
    <t>Chute Mag 20oz, Desert Sunrise</t>
  </si>
  <si>
    <t>Chute Mag 20oz, Purple Sky</t>
  </si>
  <si>
    <t>Chute Mag SST Vacuum Insulated 40oz, Black</t>
  </si>
  <si>
    <t>Chute Mag SST Vacuum Insulated 40oz, Navy</t>
  </si>
  <si>
    <t>Chute Mag SST Vacuum Insulated 40oz, Moss</t>
  </si>
  <si>
    <t>Chute Mag SST Vacuum Insulated 32oz, Black</t>
  </si>
  <si>
    <t>Chute Mag SST Vacuum Insulated 32oz, Navy</t>
  </si>
  <si>
    <t>Chute Mag SST Vacuum Insulated 32oz, Nordic Blue</t>
  </si>
  <si>
    <t>Chute Mag SST Vacuum Insulated 32oz, Moss</t>
  </si>
  <si>
    <t>Chute Mag SST Vacuum Insulated 32oz, Desert Sunrise</t>
  </si>
  <si>
    <t>Chute Mag SST Vacuum Insulated 32oz, Purple Sky</t>
  </si>
  <si>
    <t>Chute Mag SST Vacuum Insulated 32oz, White</t>
  </si>
  <si>
    <t>Chute Mag SST Vacuum Insulated 25oz, Black</t>
  </si>
  <si>
    <t>Chute Mag SST Vacuum Insulated 25oz, Navy</t>
  </si>
  <si>
    <t>Chute Mag SST Vacuum Insulated 25oz, Nordic Blue</t>
  </si>
  <si>
    <t>Chute Mag SST Vacuum Insulated 25oz, Moss</t>
  </si>
  <si>
    <t>Chute Mag SST Vacuum Insulated 25oz, Desert Sunrise</t>
  </si>
  <si>
    <t>Chute Mag SST Vacuum Insulated 25oz, Purple Sky</t>
  </si>
  <si>
    <t>Chute Mag SST Vacuum Insulated 25oz, White</t>
  </si>
  <si>
    <t>Chute Mag SST Vacuum Insulated 20oz, Black</t>
  </si>
  <si>
    <t>Chute Mag SST Vacuum Insulated 20oz, Navy</t>
  </si>
  <si>
    <t>Chute Mag SST Vacuum Insulated 20oz, Nordic Blue</t>
  </si>
  <si>
    <t>Chute Mag SST Vacuum Insulated 20oz, Moss</t>
  </si>
  <si>
    <t>Chute Mag SST Vacuum Insulated 20oz, Desert Sunrise</t>
  </si>
  <si>
    <t>Chute Mag SST Vacuum Insulated 20oz, Purple Sky</t>
  </si>
  <si>
    <t>Chute Mag SST Vacuum Insulated 20oz, White</t>
  </si>
  <si>
    <t>886798048390</t>
  </si>
  <si>
    <t>2965102065</t>
  </si>
  <si>
    <t>886798048352</t>
  </si>
  <si>
    <t>2965001065</t>
  </si>
  <si>
    <t>886798048383</t>
  </si>
  <si>
    <t>2965501065</t>
  </si>
  <si>
    <t>886798048369</t>
  </si>
  <si>
    <t>2965401065</t>
  </si>
  <si>
    <t>886798048376</t>
  </si>
  <si>
    <t>2965301065</t>
  </si>
  <si>
    <t>886798048345</t>
  </si>
  <si>
    <t>2965201065</t>
  </si>
  <si>
    <t>886798048475</t>
  </si>
  <si>
    <t>2964102052</t>
  </si>
  <si>
    <t>886798048444</t>
  </si>
  <si>
    <t>2964001052</t>
  </si>
  <si>
    <t>886798048499</t>
  </si>
  <si>
    <t>2964501052</t>
  </si>
  <si>
    <t>886798048468</t>
  </si>
  <si>
    <t>2964401052</t>
  </si>
  <si>
    <t>886798048451</t>
  </si>
  <si>
    <t>2964301052</t>
  </si>
  <si>
    <t>886798048482</t>
  </si>
  <si>
    <t>2964201052</t>
  </si>
  <si>
    <t>886798042763</t>
  </si>
  <si>
    <t>2846001085</t>
  </si>
  <si>
    <t>886798043326</t>
  </si>
  <si>
    <t>2846402085</t>
  </si>
  <si>
    <t>886798047423</t>
  </si>
  <si>
    <t>2846403085</t>
  </si>
  <si>
    <t>886798042824</t>
  </si>
  <si>
    <t>2846301085</t>
  </si>
  <si>
    <t>886798047447</t>
  </si>
  <si>
    <t>2846801085</t>
  </si>
  <si>
    <t>886798047430</t>
  </si>
  <si>
    <t>2846501085</t>
  </si>
  <si>
    <t>886798042831</t>
  </si>
  <si>
    <t>2846101085</t>
  </si>
  <si>
    <t>886798042688</t>
  </si>
  <si>
    <t>2845001060</t>
  </si>
  <si>
    <t>886798043333</t>
  </si>
  <si>
    <t>2845403060</t>
  </si>
  <si>
    <t>886798047454</t>
  </si>
  <si>
    <t>2845404060</t>
  </si>
  <si>
    <t>886798042749</t>
  </si>
  <si>
    <t>2845301060</t>
  </si>
  <si>
    <t>886798047478</t>
  </si>
  <si>
    <t>2845801060</t>
  </si>
  <si>
    <t>886798047461</t>
  </si>
  <si>
    <t>2845501060</t>
  </si>
  <si>
    <t>886798042756</t>
  </si>
  <si>
    <t>2845101060</t>
  </si>
  <si>
    <t>886798047485</t>
  </si>
  <si>
    <t>2983001001</t>
  </si>
  <si>
    <t>886798048758</t>
  </si>
  <si>
    <t>2983402001</t>
  </si>
  <si>
    <t>886798047492</t>
  </si>
  <si>
    <t>2983401001</t>
  </si>
  <si>
    <t>886798048741</t>
  </si>
  <si>
    <t>2983301001</t>
  </si>
  <si>
    <t>886798047515</t>
  </si>
  <si>
    <t>2983801001</t>
  </si>
  <si>
    <t>886798047508</t>
  </si>
  <si>
    <t>2983501001</t>
  </si>
  <si>
    <t>886798047522</t>
  </si>
  <si>
    <t>2983101001</t>
  </si>
  <si>
    <t>886798047553</t>
  </si>
  <si>
    <t>2984001050</t>
  </si>
  <si>
    <t>886798048734</t>
  </si>
  <si>
    <t>2984402050</t>
  </si>
  <si>
    <t>886798047546</t>
  </si>
  <si>
    <t>2984401050</t>
  </si>
  <si>
    <t>886798048727</t>
  </si>
  <si>
    <t>2984301050</t>
  </si>
  <si>
    <t>886798047539</t>
  </si>
  <si>
    <t>2984801050</t>
  </si>
  <si>
    <t>886798047560</t>
  </si>
  <si>
    <t>2984501050</t>
  </si>
  <si>
    <t>886798047577</t>
  </si>
  <si>
    <t>2984101050</t>
  </si>
  <si>
    <t>886798047584</t>
  </si>
  <si>
    <t>2390404085</t>
  </si>
  <si>
    <t>886798047607</t>
  </si>
  <si>
    <t>2390802085</t>
  </si>
  <si>
    <t>886798047591</t>
  </si>
  <si>
    <t>2390502085</t>
  </si>
  <si>
    <t>886798047614</t>
  </si>
  <si>
    <t>2389405060</t>
  </si>
  <si>
    <t>886798047638</t>
  </si>
  <si>
    <t>2389802060</t>
  </si>
  <si>
    <t>886798047621</t>
  </si>
  <si>
    <t>2389502060</t>
  </si>
  <si>
    <t>886798047652</t>
  </si>
  <si>
    <t>2388404050</t>
  </si>
  <si>
    <t>886798047645</t>
  </si>
  <si>
    <t>2388802050</t>
  </si>
  <si>
    <t>886798047669</t>
  </si>
  <si>
    <t>2388502050</t>
  </si>
  <si>
    <t>886798047676</t>
  </si>
  <si>
    <t>2387404035</t>
  </si>
  <si>
    <t>886798047690</t>
  </si>
  <si>
    <t>2387802035</t>
  </si>
  <si>
    <t>886798047683</t>
  </si>
  <si>
    <t>2387502035</t>
  </si>
  <si>
    <t>886798049465</t>
  </si>
  <si>
    <t>3030001071</t>
  </si>
  <si>
    <t>886798049496</t>
  </si>
  <si>
    <t>3030401071</t>
  </si>
  <si>
    <t>886798049502</t>
  </si>
  <si>
    <t>3030402071</t>
  </si>
  <si>
    <t>886798049489</t>
  </si>
  <si>
    <t>3030301071</t>
  </si>
  <si>
    <t>886798049472</t>
  </si>
  <si>
    <t>3030801071</t>
  </si>
  <si>
    <t>886798049519</t>
  </si>
  <si>
    <t>3030501071</t>
  </si>
  <si>
    <t>886798049526</t>
  </si>
  <si>
    <t>3030101071</t>
  </si>
  <si>
    <t>886798047799</t>
  </si>
  <si>
    <t>2393404035</t>
  </si>
  <si>
    <t>886798047812</t>
  </si>
  <si>
    <t>2393802035</t>
  </si>
  <si>
    <t>886798047805</t>
  </si>
  <si>
    <t>2393502035</t>
  </si>
  <si>
    <t>886798047942</t>
  </si>
  <si>
    <t>2518403075</t>
  </si>
  <si>
    <t>886798047966</t>
  </si>
  <si>
    <t>2518802075</t>
  </si>
  <si>
    <t>886798047959</t>
  </si>
  <si>
    <t>2518502075</t>
  </si>
  <si>
    <t>886798047911</t>
  </si>
  <si>
    <t>2392403035</t>
  </si>
  <si>
    <t>886798047935</t>
  </si>
  <si>
    <t>2392802035</t>
  </si>
  <si>
    <t>886798047928</t>
  </si>
  <si>
    <t>2392502035</t>
  </si>
  <si>
    <t>886798048871</t>
  </si>
  <si>
    <t>2898403001</t>
  </si>
  <si>
    <t>886798048864</t>
  </si>
  <si>
    <t>2898801001</t>
  </si>
  <si>
    <t>886798048888</t>
  </si>
  <si>
    <t>2898501001</t>
  </si>
  <si>
    <t>886798048840</t>
  </si>
  <si>
    <t>2897403075</t>
  </si>
  <si>
    <t>886798048833</t>
  </si>
  <si>
    <t>2897801075</t>
  </si>
  <si>
    <t>886798048857</t>
  </si>
  <si>
    <t>2897501075</t>
  </si>
  <si>
    <t>886798048819</t>
  </si>
  <si>
    <t>2896403060</t>
  </si>
  <si>
    <t>886798048802</t>
  </si>
  <si>
    <t>2896801060</t>
  </si>
  <si>
    <t>886798048826</t>
  </si>
  <si>
    <t>2896501060</t>
  </si>
  <si>
    <t>886798048680</t>
  </si>
  <si>
    <t>2464801001</t>
  </si>
  <si>
    <t>886798048697</t>
  </si>
  <si>
    <t>2464501001</t>
  </si>
  <si>
    <t>886798048666</t>
  </si>
  <si>
    <t>2465802075</t>
  </si>
  <si>
    <t>886798048673</t>
  </si>
  <si>
    <t>2465502075</t>
  </si>
  <si>
    <t>886798048703</t>
  </si>
  <si>
    <t>2466801060</t>
  </si>
  <si>
    <t>886798048710</t>
  </si>
  <si>
    <t>2466502060</t>
  </si>
  <si>
    <t>886798048123</t>
  </si>
  <si>
    <t>1650406001</t>
  </si>
  <si>
    <t>886798048147</t>
  </si>
  <si>
    <t>1650802001</t>
  </si>
  <si>
    <t>886798048130</t>
  </si>
  <si>
    <t>1650502001</t>
  </si>
  <si>
    <t>886798048185</t>
  </si>
  <si>
    <t>2809406075</t>
  </si>
  <si>
    <t>886798048208</t>
  </si>
  <si>
    <t>2809801075</t>
  </si>
  <si>
    <t>886798048192</t>
  </si>
  <si>
    <t>2809503075</t>
  </si>
  <si>
    <t>886798048154</t>
  </si>
  <si>
    <t>1649407060</t>
  </si>
  <si>
    <t>886798048178</t>
  </si>
  <si>
    <t>1649803060</t>
  </si>
  <si>
    <t>886798048161</t>
  </si>
  <si>
    <t>1649505060</t>
  </si>
  <si>
    <t>886798048765</t>
  </si>
  <si>
    <t>2469404001</t>
  </si>
  <si>
    <t>886798048642</t>
  </si>
  <si>
    <t>2469804001</t>
  </si>
  <si>
    <t>886798048659</t>
  </si>
  <si>
    <t>2469501001</t>
  </si>
  <si>
    <t>886798048628</t>
  </si>
  <si>
    <t>2470803075</t>
  </si>
  <si>
    <t>886798048635</t>
  </si>
  <si>
    <t>2470503075</t>
  </si>
  <si>
    <t>886798048604</t>
  </si>
  <si>
    <t>2471802060</t>
  </si>
  <si>
    <t>886798048611</t>
  </si>
  <si>
    <t>2471503060</t>
  </si>
  <si>
    <t>886798048215</t>
  </si>
  <si>
    <t>1516407001</t>
  </si>
  <si>
    <t>886798048239</t>
  </si>
  <si>
    <t>1516804001</t>
  </si>
  <si>
    <t>886798048222</t>
  </si>
  <si>
    <t>1516504001</t>
  </si>
  <si>
    <t>886798048246</t>
  </si>
  <si>
    <t>2808405075</t>
  </si>
  <si>
    <t>886798048260</t>
  </si>
  <si>
    <t>2808801075</t>
  </si>
  <si>
    <t>886798048253</t>
  </si>
  <si>
    <t>2808503075</t>
  </si>
  <si>
    <t>886798048277</t>
  </si>
  <si>
    <t>1515406060</t>
  </si>
  <si>
    <t>886798048291</t>
  </si>
  <si>
    <t>1515804060</t>
  </si>
  <si>
    <t>886798048284</t>
  </si>
  <si>
    <t>1515504060</t>
  </si>
  <si>
    <t>2024  Custom - Retailer</t>
  </si>
  <si>
    <t>PODIUM VSS 1.0 22OZ</t>
  </si>
  <si>
    <t>PODIUM VSS 1.0 18OZ</t>
  </si>
  <si>
    <t>PODIUM CHILL 3.0 24OZ CUSTOM</t>
  </si>
  <si>
    <t>PODIUM CHILL 3.0 21OZ CUSTOM</t>
  </si>
  <si>
    <t>PODIUM 3.0 24OZ CUSTOM</t>
  </si>
  <si>
    <t>PODIUM 3.0 21OZ CUSTOM</t>
  </si>
  <si>
    <t>THRIVE TUMBLER VSS 30OZ</t>
  </si>
  <si>
    <t>THRIVE TUMBLER VSS 20OZ</t>
  </si>
  <si>
    <t>THRIVE MUG VSS 32OZ</t>
  </si>
  <si>
    <t>THRIVE MUG VSS 16OZ</t>
  </si>
  <si>
    <t>TUMBLER VSS 30OZ</t>
  </si>
  <si>
    <t>TUMBLER VSS 20OZ</t>
  </si>
  <si>
    <t>TUMBLER VSS 16OZ</t>
  </si>
  <si>
    <t>TUMBLER VSS 12OZ</t>
  </si>
  <si>
    <t>STRAW MUG VSS 24OZ</t>
  </si>
  <si>
    <t>CAMP MUG VSS 12OZ</t>
  </si>
  <si>
    <t>LEAKPROOF COCKTAIL SHAKER VSS 20OZ</t>
  </si>
  <si>
    <t>ROCKS TUMBLER VSS 10OZ</t>
  </si>
  <si>
    <t>TALL CAN COOLER VSS 16OZ</t>
  </si>
  <si>
    <t>CAN COOLER VSS 12OZ</t>
  </si>
  <si>
    <t>SLIM CAN COOLER VSS 12OZ</t>
  </si>
  <si>
    <t>BOTTLE VSS 25OZ</t>
  </si>
  <si>
    <t>WINE TUMBLER VSS 12OZ</t>
  </si>
  <si>
    <t>FORGE FLOW VSS 20OZ</t>
  </si>
  <si>
    <t>FORGE FLOW VSS 16OZ</t>
  </si>
  <si>
    <t>FORGE FLOW VSS 12OZ</t>
  </si>
  <si>
    <t>FIT CAP VSS 32OZ</t>
  </si>
  <si>
    <t>FIT CAP VSS 25OZ</t>
  </si>
  <si>
    <t>FIT CAP VSS 20OZ</t>
  </si>
  <si>
    <t>EDDY+ VSS 32OZ</t>
  </si>
  <si>
    <t>EDDY+ VSS 25OZ</t>
  </si>
  <si>
    <t>EDDY+ VSS 20OZ</t>
  </si>
  <si>
    <t>CHUTE MAG VSS 40OZ</t>
  </si>
  <si>
    <t>CHUTE MAG VSS 32OZ</t>
  </si>
  <si>
    <t>CHUTE MAG VSS 25OZ</t>
  </si>
  <si>
    <t>CHUTE MAG VSS 20OZ</t>
  </si>
  <si>
    <t>2024 Custom Price List - Retailer</t>
  </si>
  <si>
    <t>2024 STATUS</t>
  </si>
  <si>
    <t>MultiBev SST Vacuum Insulated 22oz/16oz, Black/Black</t>
  </si>
  <si>
    <t>MultiBev SST Vacuum Insulated 22oz/16oz, White/White</t>
  </si>
  <si>
    <t>886798027920</t>
  </si>
  <si>
    <t>2424001065</t>
  </si>
  <si>
    <t>886798027937</t>
  </si>
  <si>
    <t>2424101065</t>
  </si>
  <si>
    <t>MULTIBEV VSS 22OZ/16OZ</t>
  </si>
  <si>
    <t>NEW,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</si>
</sst>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  <numFmt numFmtId="165" formatCode="&quot;$&quot;#,##0.00;[Red]&quot;$&quot;#,##0.00"/>
    <numFmt numFmtId="166" formatCode="&quot;$&quot;#,##0.00"/>
    <numFmt numFmtId="167" formatCode="[$-F800]dddd\,\ mmmm\ dd\,\ yyyy"/>
    <numFmt numFmtId="168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3F3F3F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u/>
      <sz val="9"/>
      <color theme="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b/>
      <sz val="18"/>
      <name val="Arial"/>
      <family val="2"/>
    </font>
    <font>
      <sz val="8"/>
      <name val="Calibri"/>
      <family val="2"/>
      <scheme val="minor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u/>
      <sz val="8"/>
      <color rgb="FF000000"/>
      <name val="Arial"/>
      <family val="2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sz val="8"/>
      <color rgb="FF1F497D"/>
      <name val="Calibri"/>
      <family val="2"/>
      <scheme val="minor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u/>
      <sz val="8"/>
      <color indexed="8"/>
      <name val="Arial"/>
      <family val="2"/>
    </font>
    <font>
      <b/>
      <sz val="8"/>
      <color theme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6D693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">
    <xf numFmtId="0" fontId="0" fillId="0" borderId="0"/>
    <xf numFmtId="43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0" fontId="10" fillId="2" borderId="17" applyNumberFormat="0" applyAlignment="0" applyProtection="0"/>
    <xf numFmtId="0" fontId="23" fillId="0" borderId="0"/>
    <xf numFmtId="0" fontId="4" fillId="0" borderId="0">
      <alignment vertical="center"/>
    </xf>
    <xf numFmtId="44" fontId="3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8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" fontId="14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5" fillId="0" borderId="3" xfId="2" applyNumberFormat="1" applyFont="1" applyFill="1" applyBorder="1" applyAlignment="1" applyProtection="1">
      <alignment vertical="center"/>
    </xf>
    <xf numFmtId="0" fontId="4" fillId="0" borderId="6" xfId="4" applyFont="1" applyBorder="1" applyAlignment="1">
      <alignment vertical="center"/>
    </xf>
    <xf numFmtId="44" fontId="5" fillId="0" borderId="0" xfId="2" applyNumberFormat="1" applyFont="1" applyFill="1" applyBorder="1" applyAlignment="1" applyProtection="1">
      <alignment vertic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 applyAlignment="1">
      <alignment vertical="center"/>
    </xf>
    <xf numFmtId="1" fontId="14" fillId="0" borderId="12" xfId="0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44" fontId="5" fillId="0" borderId="2" xfId="2" applyNumberFormat="1" applyFont="1" applyFill="1" applyBorder="1" applyAlignment="1" applyProtection="1">
      <alignment vertical="center"/>
    </xf>
    <xf numFmtId="1" fontId="16" fillId="0" borderId="2" xfId="1" applyNumberFormat="1" applyFont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12" xfId="0" applyFont="1" applyBorder="1" applyAlignment="1">
      <alignment horizontal="left" vertical="top" wrapText="1"/>
    </xf>
    <xf numFmtId="166" fontId="11" fillId="0" borderId="12" xfId="0" applyNumberFormat="1" applyFont="1" applyBorder="1" applyAlignment="1">
      <alignment horizontal="center"/>
    </xf>
    <xf numFmtId="166" fontId="7" fillId="5" borderId="2" xfId="0" applyNumberFormat="1" applyFont="1" applyFill="1" applyBorder="1" applyAlignment="1">
      <alignment horizontal="center" wrapText="1"/>
    </xf>
    <xf numFmtId="168" fontId="21" fillId="0" borderId="3" xfId="1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12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65" fontId="25" fillId="0" borderId="0" xfId="0" applyNumberFormat="1" applyFont="1" applyAlignment="1">
      <alignment horizontal="center" vertical="center"/>
    </xf>
    <xf numFmtId="8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center" vertical="center"/>
    </xf>
    <xf numFmtId="166" fontId="15" fillId="0" borderId="1" xfId="0" applyNumberFormat="1" applyFont="1" applyBorder="1" applyAlignment="1">
      <alignment horizontal="left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7" borderId="1" xfId="0" applyNumberFormat="1" applyFont="1" applyFill="1" applyBorder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1" fontId="14" fillId="0" borderId="3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8" fontId="15" fillId="0" borderId="0" xfId="0" applyNumberFormat="1" applyFont="1" applyAlignment="1">
      <alignment horizontal="center" vertical="center"/>
    </xf>
    <xf numFmtId="8" fontId="2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1" fontId="7" fillId="0" borderId="2" xfId="13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49" fontId="5" fillId="0" borderId="8" xfId="13" applyNumberFormat="1" applyFont="1" applyBorder="1" applyAlignment="1" applyProtection="1">
      <alignment horizontal="left" vertical="center"/>
      <protection locked="0"/>
    </xf>
    <xf numFmtId="0" fontId="4" fillId="0" borderId="7" xfId="4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0" xfId="0" applyFont="1" applyAlignment="1">
      <alignment vertical="center"/>
    </xf>
    <xf numFmtId="1" fontId="7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9" xfId="0" applyFont="1" applyBorder="1" applyAlignment="1">
      <alignment vertical="top" wrapText="1"/>
    </xf>
    <xf numFmtId="166" fontId="31" fillId="0" borderId="9" xfId="17" applyNumberFormat="1" applyFont="1" applyFill="1" applyBorder="1" applyAlignment="1">
      <alignment horizontal="center" vertical="top" wrapText="1"/>
    </xf>
    <xf numFmtId="0" fontId="11" fillId="0" borderId="4" xfId="0" applyFont="1" applyBorder="1"/>
    <xf numFmtId="0" fontId="11" fillId="0" borderId="5" xfId="0" applyFont="1" applyBorder="1"/>
    <xf numFmtId="0" fontId="11" fillId="0" borderId="13" xfId="0" applyFont="1" applyBorder="1"/>
    <xf numFmtId="0" fontId="11" fillId="0" borderId="0" xfId="0" applyFont="1"/>
    <xf numFmtId="0" fontId="11" fillId="0" borderId="3" xfId="0" applyFont="1" applyBorder="1"/>
    <xf numFmtId="0" fontId="33" fillId="0" borderId="0" xfId="0" applyFont="1" applyAlignment="1">
      <alignment horizontal="right"/>
    </xf>
    <xf numFmtId="0" fontId="11" fillId="0" borderId="12" xfId="0" applyFont="1" applyBorder="1"/>
    <xf numFmtId="0" fontId="30" fillId="0" borderId="12" xfId="0" applyFont="1" applyBorder="1" applyAlignment="1">
      <alignment wrapText="1"/>
    </xf>
    <xf numFmtId="0" fontId="30" fillId="0" borderId="0" xfId="0" applyFont="1" applyAlignment="1">
      <alignment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30" fillId="0" borderId="0" xfId="0" applyFont="1" applyAlignment="1">
      <alignment vertical="center"/>
    </xf>
    <xf numFmtId="0" fontId="38" fillId="0" borderId="3" xfId="0" applyFont="1" applyBorder="1"/>
    <xf numFmtId="0" fontId="38" fillId="0" borderId="0" xfId="0" applyFont="1"/>
    <xf numFmtId="0" fontId="38" fillId="0" borderId="12" xfId="0" applyFont="1" applyBorder="1"/>
    <xf numFmtId="166" fontId="30" fillId="5" borderId="2" xfId="0" applyNumberFormat="1" applyFont="1" applyFill="1" applyBorder="1" applyAlignment="1">
      <alignment horizontal="center"/>
    </xf>
    <xf numFmtId="166" fontId="32" fillId="5" borderId="2" xfId="0" applyNumberFormat="1" applyFont="1" applyFill="1" applyBorder="1" applyAlignment="1">
      <alignment horizontal="center" wrapText="1"/>
    </xf>
    <xf numFmtId="0" fontId="39" fillId="0" borderId="8" xfId="9" applyFont="1" applyBorder="1" applyAlignment="1">
      <alignment horizontal="left"/>
    </xf>
    <xf numFmtId="0" fontId="39" fillId="0" borderId="7" xfId="9" applyFont="1" applyBorder="1"/>
    <xf numFmtId="166" fontId="40" fillId="0" borderId="2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11" fillId="0" borderId="0" xfId="0" applyNumberFormat="1" applyFont="1"/>
    <xf numFmtId="0" fontId="39" fillId="0" borderId="7" xfId="9" applyFont="1" applyBorder="1" applyAlignment="1">
      <alignment horizontal="left"/>
    </xf>
    <xf numFmtId="166" fontId="41" fillId="0" borderId="2" xfId="0" applyNumberFormat="1" applyFont="1" applyBorder="1" applyAlignment="1">
      <alignment horizontal="center"/>
    </xf>
    <xf numFmtId="0" fontId="39" fillId="0" borderId="5" xfId="9" applyFont="1" applyBorder="1" applyAlignment="1">
      <alignment horizontal="left"/>
    </xf>
    <xf numFmtId="8" fontId="40" fillId="0" borderId="5" xfId="0" applyNumberFormat="1" applyFont="1" applyBorder="1" applyAlignment="1">
      <alignment horizontal="center"/>
    </xf>
    <xf numFmtId="166" fontId="11" fillId="0" borderId="5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9" fillId="0" borderId="12" xfId="0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0" fontId="3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/>
    <xf numFmtId="0" fontId="11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5" xfId="0" applyFont="1" applyBorder="1"/>
    <xf numFmtId="0" fontId="11" fillId="0" borderId="9" xfId="0" applyFont="1" applyBorder="1"/>
    <xf numFmtId="0" fontId="11" fillId="0" borderId="10" xfId="0" applyFont="1" applyBorder="1"/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indent="2"/>
    </xf>
    <xf numFmtId="166" fontId="4" fillId="0" borderId="0" xfId="0" applyNumberFormat="1" applyFont="1" applyAlignment="1">
      <alignment horizontal="left" vertical="center"/>
    </xf>
    <xf numFmtId="0" fontId="12" fillId="0" borderId="2" xfId="0" applyFont="1" applyBorder="1"/>
    <xf numFmtId="0" fontId="15" fillId="0" borderId="0" xfId="0" applyFont="1" applyAlignment="1">
      <alignment horizontal="left" vertical="center"/>
    </xf>
    <xf numFmtId="49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 applyProtection="1">
      <alignment horizontal="center" vertical="center"/>
      <protection locked="0"/>
    </xf>
    <xf numFmtId="49" fontId="5" fillId="4" borderId="6" xfId="0" applyNumberFormat="1" applyFont="1" applyFill="1" applyBorder="1" applyAlignment="1" applyProtection="1">
      <alignment horizontal="center" vertical="center"/>
      <protection locked="0"/>
    </xf>
    <xf numFmtId="49" fontId="5" fillId="4" borderId="7" xfId="0" applyNumberFormat="1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8" fontId="21" fillId="0" borderId="2" xfId="1" applyNumberFormat="1" applyFont="1" applyFill="1" applyBorder="1" applyAlignment="1" applyProtection="1">
      <alignment horizontal="center" vertical="center"/>
    </xf>
    <xf numFmtId="44" fontId="21" fillId="0" borderId="2" xfId="17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1" fontId="24" fillId="9" borderId="8" xfId="0" applyNumberFormat="1" applyFont="1" applyFill="1" applyBorder="1" applyAlignment="1">
      <alignment horizontal="center" vertical="center"/>
    </xf>
    <xf numFmtId="1" fontId="24" fillId="9" borderId="6" xfId="0" applyNumberFormat="1" applyFont="1" applyFill="1" applyBorder="1" applyAlignment="1">
      <alignment horizontal="center" vertical="center"/>
    </xf>
    <xf numFmtId="1" fontId="24" fillId="9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8" xfId="3" applyNumberFormat="1" applyFont="1" applyFill="1" applyBorder="1" applyAlignment="1" applyProtection="1">
      <alignment horizontal="center" vertical="center"/>
    </xf>
    <xf numFmtId="0" fontId="7" fillId="0" borderId="6" xfId="3" applyNumberFormat="1" applyFont="1" applyFill="1" applyBorder="1" applyAlignment="1" applyProtection="1">
      <alignment horizontal="center" vertical="center"/>
    </xf>
    <xf numFmtId="0" fontId="7" fillId="0" borderId="7" xfId="3" applyNumberFormat="1" applyFont="1" applyFill="1" applyBorder="1" applyAlignment="1" applyProtection="1">
      <alignment horizontal="center" vertical="center"/>
    </xf>
    <xf numFmtId="167" fontId="12" fillId="4" borderId="8" xfId="0" applyNumberFormat="1" applyFont="1" applyFill="1" applyBorder="1" applyAlignment="1" applyProtection="1">
      <alignment horizontal="center" vertical="center"/>
      <protection locked="0"/>
    </xf>
    <xf numFmtId="167" fontId="12" fillId="4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7" fontId="12" fillId="4" borderId="7" xfId="0" applyNumberFormat="1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1" fontId="5" fillId="4" borderId="8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7" fillId="4" borderId="4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3" xfId="0" applyNumberFormat="1" applyFont="1" applyFill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horizontal="center" vertical="center"/>
      <protection locked="0"/>
    </xf>
    <xf numFmtId="164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9" fillId="0" borderId="0" xfId="0" applyFont="1" applyAlignment="1">
      <alignment horizontal="left"/>
    </xf>
    <xf numFmtId="0" fontId="32" fillId="5" borderId="8" xfId="9" applyFont="1" applyFill="1" applyBorder="1" applyAlignment="1">
      <alignment horizontal="left" wrapText="1"/>
    </xf>
    <xf numFmtId="0" fontId="32" fillId="5" borderId="7" xfId="9" applyFont="1" applyFill="1" applyBorder="1" applyAlignment="1">
      <alignment horizontal="left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wrapText="1"/>
    </xf>
    <xf numFmtId="0" fontId="32" fillId="0" borderId="5" xfId="0" applyFont="1" applyBorder="1" applyAlignment="1">
      <alignment horizontal="right" vertical="top" wrapText="1"/>
    </xf>
    <xf numFmtId="0" fontId="32" fillId="6" borderId="8" xfId="9" applyFont="1" applyFill="1" applyBorder="1" applyAlignment="1">
      <alignment horizontal="center"/>
    </xf>
    <xf numFmtId="0" fontId="32" fillId="6" borderId="6" xfId="9" applyFont="1" applyFill="1" applyBorder="1" applyAlignment="1">
      <alignment horizontal="center"/>
    </xf>
    <xf numFmtId="0" fontId="32" fillId="6" borderId="7" xfId="9" applyFont="1" applyFill="1" applyBorder="1" applyAlignment="1">
      <alignment horizontal="center"/>
    </xf>
    <xf numFmtId="0" fontId="32" fillId="0" borderId="0" xfId="0" applyFont="1" applyAlignment="1">
      <alignment horizontal="left" vertical="center" wrapText="1"/>
    </xf>
  </cellXfs>
  <cellStyles count="19">
    <cellStyle name="Comma" xfId="1" builtinId="3"/>
    <cellStyle name="Comma 2" xfId="10" xr:uid="{00000000-0005-0000-0000-000001000000}"/>
    <cellStyle name="Currency" xfId="17" builtinId="4"/>
    <cellStyle name="Currency 14" xfId="14" xr:uid="{00000000-0005-0000-0000-000003000000}"/>
    <cellStyle name="Currency 2" xfId="16" xr:uid="{00000000-0005-0000-0000-000004000000}"/>
    <cellStyle name="Currency_03A US$ SDG-PHI Price List &amp; Order Sheet " xfId="2" xr:uid="{00000000-0005-0000-0000-000005000000}"/>
    <cellStyle name="Hyperlink" xfId="3" builtinId="8"/>
    <cellStyle name="Normal" xfId="0" builtinId="0"/>
    <cellStyle name="Normal 2" xfId="4" xr:uid="{00000000-0005-0000-0000-000008000000}"/>
    <cellStyle name="Normal 214" xfId="8" xr:uid="{00000000-0005-0000-0000-000009000000}"/>
    <cellStyle name="Normal 3" xfId="5" xr:uid="{00000000-0005-0000-0000-00000A000000}"/>
    <cellStyle name="Normal 4" xfId="6" xr:uid="{00000000-0005-0000-0000-00000B000000}"/>
    <cellStyle name="Normal 5" xfId="7" xr:uid="{00000000-0005-0000-0000-00000C000000}"/>
    <cellStyle name="Normal 572" xfId="13" xr:uid="{00000000-0005-0000-0000-00000D000000}"/>
    <cellStyle name="Normal 6" xfId="12" xr:uid="{00000000-0005-0000-0000-00000E000000}"/>
    <cellStyle name="Normal 7" xfId="9" xr:uid="{00000000-0005-0000-0000-00000F000000}"/>
    <cellStyle name="Normal 8" xfId="15" xr:uid="{00000000-0005-0000-0000-000010000000}"/>
    <cellStyle name="Output 2" xfId="11" xr:uid="{00000000-0005-0000-0000-000012000000}"/>
    <cellStyle name="Percent 2" xfId="18" xr:uid="{68BFC85F-CBAF-4027-8089-3FD5DAA049E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1117913</xdr:colOff>
      <xdr:row>0</xdr:row>
      <xdr:rowOff>0</xdr:rowOff>
    </xdr:from>
    <xdr:to>
      <xdr:col>7</xdr:col>
      <xdr:colOff>132293</xdr:colOff>
      <xdr:row>3</xdr:row>
      <xdr:rowOff>58590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1F815A-304D-4605-8713-F0D2BF287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5330" y="0"/>
          <a:ext cx="1263338" cy="503090"/>
        </a:xfrm>
        <a:prstGeom prst="rect">
          <a:avLst/>
        </a:prstGeom>
      </xdr:spPr>
    </xdr:pic>
    <xdr:clientData/>
  </xdr:twoCellAnchor>
  <xdr:twoCellAnchor editAs="oneCell">
    <xdr:from>
      <xdr:col>4</xdr:col>
      <xdr:colOff>6352</xdr:colOff>
      <xdr:row>21</xdr:row>
      <xdr:rowOff>21167</xdr:rowOff>
    </xdr:from>
    <xdr:to>
      <xdr:col>5</xdr:col>
      <xdr:colOff>589694</xdr:colOff>
      <xdr:row>27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4971D8-A2B9-404A-8314-E700E6D6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1935" y="3323167"/>
          <a:ext cx="1705176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554849</xdr:colOff>
      <xdr:row>0</xdr:row>
      <xdr:rowOff>129887</xdr:rowOff>
    </xdr:from>
    <xdr:to>
      <xdr:col>3</xdr:col>
      <xdr:colOff>688731</xdr:colOff>
      <xdr:row>3</xdr:row>
      <xdr:rowOff>58831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48A68A4-F965-4A10-95C8-20E5A8504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5311" y="129887"/>
          <a:ext cx="983805" cy="39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  <pageSetUpPr fitToPage="1"/>
  </sheetPr>
  <dimension ref="A1:Z280"/>
  <sheetViews>
    <sheetView showGridLines="0" showZeros="0" tabSelected="1" topLeftCell="A26" zoomScale="90" zoomScaleNormal="90" workbookViewId="0">
      <selection activeCell="G43" sqref="G43"/>
    </sheetView>
  </sheetViews>
  <sheetFormatPr defaultColWidth="9.140625" defaultRowHeight="12" outlineLevelCol="1" x14ac:dyDescent="0.25"/>
  <cols>
    <col min="1" max="1" width="2.140625" style="91" customWidth="1"/>
    <col min="2" max="2" width="20.140625" style="32" customWidth="1"/>
    <col min="3" max="4" width="22.140625" style="4" customWidth="1"/>
    <col min="5" max="5" width="16.85546875" style="4" customWidth="1"/>
    <col min="6" max="6" width="11.7109375" style="4" customWidth="1"/>
    <col min="7" max="7" width="17" style="3" customWidth="1"/>
    <col min="8" max="9" width="15.140625" style="4" customWidth="1"/>
    <col min="10" max="10" width="15.140625" style="60" customWidth="1"/>
    <col min="11" max="11" width="10" style="4" customWidth="1"/>
    <col min="12" max="14" width="15.28515625" style="4" customWidth="1"/>
    <col min="15" max="15" width="2.140625" style="4" customWidth="1"/>
    <col min="16" max="16" width="45.140625" style="49" hidden="1" customWidth="1" outlineLevel="1"/>
    <col min="17" max="17" width="9.5703125" style="50" hidden="1" customWidth="1" outlineLevel="1"/>
    <col min="18" max="20" width="9" style="50" hidden="1" customWidth="1" outlineLevel="1"/>
    <col min="21" max="21" width="9" style="51" hidden="1" customWidth="1" outlineLevel="1"/>
    <col min="22" max="23" width="9" style="50" hidden="1" customWidth="1" outlineLevel="1"/>
    <col min="24" max="24" width="9.42578125" style="50" hidden="1" customWidth="1" outlineLevel="1"/>
    <col min="25" max="25" width="9.140625" style="4" customWidth="1" collapsed="1"/>
    <col min="26" max="26" width="9.85546875" style="4" customWidth="1"/>
    <col min="27" max="16384" width="9.140625" style="4"/>
  </cols>
  <sheetData>
    <row r="1" spans="1:24" x14ac:dyDescent="0.25">
      <c r="A1" s="90"/>
      <c r="B1" s="64"/>
      <c r="C1" s="25"/>
      <c r="D1" s="25"/>
      <c r="E1" s="25"/>
      <c r="F1" s="25"/>
      <c r="G1" s="47"/>
      <c r="H1" s="25"/>
      <c r="I1" s="25"/>
      <c r="J1" s="59"/>
      <c r="K1" s="25"/>
      <c r="L1" s="25"/>
      <c r="M1" s="25"/>
      <c r="N1" s="26"/>
      <c r="O1" s="6"/>
    </row>
    <row r="2" spans="1:24" x14ac:dyDescent="0.25">
      <c r="A2" s="90"/>
      <c r="B2" s="64"/>
      <c r="C2" s="25"/>
      <c r="D2" s="25"/>
      <c r="E2" s="25"/>
      <c r="F2" s="25"/>
      <c r="G2" s="47"/>
      <c r="H2" s="25"/>
      <c r="I2" s="25"/>
      <c r="J2" s="59"/>
      <c r="K2" s="25"/>
      <c r="L2" s="25"/>
      <c r="M2" s="25"/>
      <c r="N2" s="26"/>
      <c r="O2" s="6"/>
    </row>
    <row r="3" spans="1:24" x14ac:dyDescent="0.25">
      <c r="A3" s="90"/>
      <c r="B3" s="64"/>
      <c r="C3" s="25"/>
      <c r="D3" s="25"/>
      <c r="E3" s="25"/>
      <c r="F3" s="25"/>
      <c r="G3" s="47"/>
      <c r="H3" s="25"/>
      <c r="I3" s="25"/>
      <c r="J3" s="59"/>
      <c r="K3" s="25"/>
      <c r="L3" s="25"/>
      <c r="M3" s="25"/>
      <c r="N3" s="26"/>
      <c r="O3" s="6"/>
    </row>
    <row r="4" spans="1:24" x14ac:dyDescent="0.25">
      <c r="A4" s="90"/>
      <c r="B4" s="64"/>
      <c r="C4" s="25"/>
      <c r="D4" s="25"/>
      <c r="E4" s="25"/>
      <c r="F4" s="25"/>
      <c r="G4" s="47"/>
      <c r="H4" s="25"/>
      <c r="I4" s="25"/>
      <c r="J4" s="59"/>
      <c r="K4" s="25"/>
      <c r="L4" s="25"/>
      <c r="M4" s="25"/>
      <c r="N4" s="26"/>
      <c r="O4" s="6"/>
    </row>
    <row r="5" spans="1:24" ht="18" x14ac:dyDescent="0.25">
      <c r="A5" s="90"/>
      <c r="B5" s="187" t="s">
        <v>419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/>
      <c r="O5" s="6"/>
    </row>
    <row r="6" spans="1:24" x14ac:dyDescent="0.25">
      <c r="A6" s="90"/>
      <c r="B6" s="190" t="s">
        <v>53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7"/>
    </row>
    <row r="7" spans="1:24" x14ac:dyDescent="0.25">
      <c r="A7" s="90"/>
      <c r="B7" s="202" t="s">
        <v>321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6"/>
    </row>
    <row r="8" spans="1:24" ht="15.75" x14ac:dyDescent="0.25">
      <c r="B8" s="193" t="s">
        <v>32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1:24" ht="15.75" x14ac:dyDescent="0.25">
      <c r="B9" s="193" t="s">
        <v>320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8"/>
    </row>
    <row r="10" spans="1:24" x14ac:dyDescent="0.25">
      <c r="B10" s="65" t="s">
        <v>24</v>
      </c>
      <c r="C10" s="200"/>
      <c r="D10" s="201"/>
      <c r="E10" s="201"/>
      <c r="F10" s="201"/>
      <c r="G10" s="31" t="s">
        <v>45</v>
      </c>
      <c r="H10" s="211"/>
      <c r="I10" s="212"/>
      <c r="J10" s="212"/>
      <c r="K10" s="212"/>
      <c r="L10" s="212"/>
      <c r="M10" s="212"/>
      <c r="N10" s="213"/>
      <c r="O10" s="34"/>
    </row>
    <row r="11" spans="1:24" x14ac:dyDescent="0.25">
      <c r="B11" s="66" t="s">
        <v>82</v>
      </c>
      <c r="C11" s="200"/>
      <c r="D11" s="201"/>
      <c r="E11" s="201"/>
      <c r="F11" s="205"/>
      <c r="G11" s="31" t="s">
        <v>46</v>
      </c>
      <c r="H11" s="211"/>
      <c r="I11" s="212"/>
      <c r="J11" s="212"/>
      <c r="K11" s="212"/>
      <c r="L11" s="212"/>
      <c r="M11" s="212"/>
      <c r="N11" s="213"/>
      <c r="O11" s="34"/>
    </row>
    <row r="12" spans="1:24" x14ac:dyDescent="0.25">
      <c r="B12" s="67" t="s">
        <v>28</v>
      </c>
      <c r="C12" s="159"/>
      <c r="D12" s="160"/>
      <c r="E12" s="160"/>
      <c r="F12" s="160"/>
      <c r="G12" s="9" t="s">
        <v>22</v>
      </c>
      <c r="H12" s="211"/>
      <c r="I12" s="212"/>
      <c r="J12" s="212"/>
      <c r="K12" s="212"/>
      <c r="L12" s="212"/>
      <c r="M12" s="212"/>
      <c r="N12" s="213"/>
      <c r="O12" s="34"/>
    </row>
    <row r="13" spans="1:24" x14ac:dyDescent="0.25">
      <c r="B13" s="194" t="s">
        <v>26</v>
      </c>
      <c r="C13" s="159"/>
      <c r="D13" s="160"/>
      <c r="E13" s="160"/>
      <c r="F13" s="160"/>
      <c r="G13" s="9" t="s">
        <v>23</v>
      </c>
      <c r="H13" s="211"/>
      <c r="I13" s="212"/>
      <c r="J13" s="212"/>
      <c r="K13" s="212"/>
      <c r="L13" s="212"/>
      <c r="M13" s="212"/>
      <c r="N13" s="213"/>
      <c r="O13" s="34"/>
      <c r="X13" s="19"/>
    </row>
    <row r="14" spans="1:24" x14ac:dyDescent="0.25">
      <c r="B14" s="196"/>
      <c r="C14" s="159"/>
      <c r="D14" s="160"/>
      <c r="E14" s="160"/>
      <c r="F14" s="160"/>
      <c r="G14" s="9" t="s">
        <v>29</v>
      </c>
      <c r="H14" s="211"/>
      <c r="I14" s="212"/>
      <c r="J14" s="212"/>
      <c r="K14" s="212"/>
      <c r="L14" s="212"/>
      <c r="M14" s="212"/>
      <c r="N14" s="213"/>
      <c r="O14" s="34"/>
      <c r="X14" s="19" t="s">
        <v>185</v>
      </c>
    </row>
    <row r="15" spans="1:24" x14ac:dyDescent="0.25">
      <c r="B15" s="195"/>
      <c r="C15" s="159"/>
      <c r="D15" s="160"/>
      <c r="E15" s="160"/>
      <c r="F15" s="160"/>
      <c r="G15" s="10" t="s">
        <v>30</v>
      </c>
      <c r="H15" s="211"/>
      <c r="I15" s="212"/>
      <c r="J15" s="212"/>
      <c r="K15" s="212"/>
      <c r="L15" s="212"/>
      <c r="M15" s="212"/>
      <c r="N15" s="213"/>
      <c r="O15" s="34"/>
      <c r="X15" s="4"/>
    </row>
    <row r="16" spans="1:24" x14ac:dyDescent="0.25">
      <c r="B16" s="194" t="s">
        <v>27</v>
      </c>
      <c r="C16" s="159"/>
      <c r="D16" s="160"/>
      <c r="E16" s="160"/>
      <c r="F16" s="160"/>
      <c r="G16" s="197" t="s">
        <v>10</v>
      </c>
      <c r="H16" s="198"/>
      <c r="I16" s="198"/>
      <c r="J16" s="198"/>
      <c r="K16" s="198"/>
      <c r="L16" s="198"/>
      <c r="M16" s="198"/>
      <c r="N16" s="199"/>
      <c r="O16" s="34"/>
      <c r="W16" s="19"/>
      <c r="X16" s="3"/>
    </row>
    <row r="17" spans="2:26" x14ac:dyDescent="0.25">
      <c r="B17" s="196"/>
      <c r="C17" s="159"/>
      <c r="D17" s="160"/>
      <c r="E17" s="160"/>
      <c r="F17" s="160"/>
      <c r="G17" s="11" t="s">
        <v>13</v>
      </c>
      <c r="H17" s="170"/>
      <c r="I17" s="171"/>
      <c r="J17" s="171"/>
      <c r="K17" s="171"/>
      <c r="L17" s="171"/>
      <c r="M17" s="171"/>
      <c r="N17" s="172"/>
      <c r="O17" s="34"/>
      <c r="W17" s="4"/>
      <c r="X17" s="3"/>
    </row>
    <row r="18" spans="2:26" x14ac:dyDescent="0.25">
      <c r="B18" s="195"/>
      <c r="C18" s="159"/>
      <c r="D18" s="160"/>
      <c r="E18" s="160"/>
      <c r="F18" s="160"/>
      <c r="G18" s="9" t="s">
        <v>11</v>
      </c>
      <c r="H18" s="170"/>
      <c r="I18" s="171"/>
      <c r="J18" s="171"/>
      <c r="K18" s="171"/>
      <c r="L18" s="171"/>
      <c r="M18" s="171"/>
      <c r="N18" s="172"/>
      <c r="O18" s="34"/>
      <c r="W18" s="4"/>
      <c r="X18" s="4" t="s">
        <v>186</v>
      </c>
    </row>
    <row r="19" spans="2:26" x14ac:dyDescent="0.25">
      <c r="B19" s="194" t="s">
        <v>25</v>
      </c>
      <c r="C19" s="161"/>
      <c r="D19" s="162"/>
      <c r="E19" s="162"/>
      <c r="F19" s="162"/>
      <c r="G19" s="11" t="s">
        <v>12</v>
      </c>
      <c r="H19" s="170"/>
      <c r="I19" s="171"/>
      <c r="J19" s="171"/>
      <c r="K19" s="171"/>
      <c r="L19" s="171"/>
      <c r="M19" s="171"/>
      <c r="N19" s="172"/>
      <c r="O19" s="34"/>
      <c r="W19" s="4"/>
      <c r="X19" s="4" t="s">
        <v>187</v>
      </c>
    </row>
    <row r="20" spans="2:26" x14ac:dyDescent="0.25">
      <c r="B20" s="195"/>
      <c r="C20" s="163"/>
      <c r="D20" s="164"/>
      <c r="E20" s="164"/>
      <c r="F20" s="164"/>
      <c r="G20" s="11" t="s">
        <v>8</v>
      </c>
      <c r="H20" s="170"/>
      <c r="I20" s="171"/>
      <c r="J20" s="171"/>
      <c r="K20" s="171"/>
      <c r="L20" s="171"/>
      <c r="M20" s="171"/>
      <c r="N20" s="172"/>
      <c r="O20" s="34"/>
      <c r="W20" s="4"/>
    </row>
    <row r="21" spans="2:26" x14ac:dyDescent="0.25">
      <c r="B21" s="173" t="s">
        <v>38</v>
      </c>
      <c r="C21" s="174"/>
      <c r="D21" s="174"/>
      <c r="E21" s="174"/>
      <c r="F21" s="175"/>
      <c r="G21" s="173" t="s">
        <v>39</v>
      </c>
      <c r="H21" s="174"/>
      <c r="I21" s="174"/>
      <c r="J21" s="174"/>
      <c r="K21" s="174"/>
      <c r="L21" s="174"/>
      <c r="M21" s="174"/>
      <c r="N21" s="175"/>
      <c r="O21" s="35"/>
      <c r="W21" s="4"/>
    </row>
    <row r="22" spans="2:26" x14ac:dyDescent="0.25">
      <c r="B22" s="169" t="s">
        <v>21</v>
      </c>
      <c r="C22" s="169"/>
      <c r="D22" s="169"/>
      <c r="E22" s="12"/>
      <c r="F22" s="12"/>
      <c r="G22" s="178" t="s">
        <v>41</v>
      </c>
      <c r="H22" s="179"/>
      <c r="I22" s="179"/>
      <c r="J22" s="179"/>
      <c r="K22" s="180"/>
      <c r="L22" s="214"/>
      <c r="M22" s="215"/>
      <c r="N22" s="216"/>
      <c r="P22" s="154"/>
      <c r="Q22" s="154"/>
      <c r="R22" s="154"/>
      <c r="S22" s="154"/>
      <c r="T22" s="154"/>
      <c r="U22" s="154"/>
    </row>
    <row r="23" spans="2:26" x14ac:dyDescent="0.25">
      <c r="B23" s="68" t="s">
        <v>18</v>
      </c>
      <c r="C23" s="13" t="s">
        <v>19</v>
      </c>
      <c r="D23" s="14" t="s">
        <v>20</v>
      </c>
      <c r="E23" s="15"/>
      <c r="F23" s="15"/>
      <c r="G23" s="181"/>
      <c r="H23" s="182"/>
      <c r="I23" s="182"/>
      <c r="J23" s="182"/>
      <c r="K23" s="183"/>
      <c r="L23" s="217"/>
      <c r="M23" s="218"/>
      <c r="N23" s="219"/>
      <c r="P23" s="52"/>
      <c r="Q23" s="51"/>
      <c r="R23" s="51"/>
      <c r="S23" s="51"/>
      <c r="T23" s="51"/>
      <c r="U23" s="53"/>
    </row>
    <row r="24" spans="2:26" ht="15" x14ac:dyDescent="0.25">
      <c r="B24" s="69" t="s">
        <v>3</v>
      </c>
      <c r="C24" s="24"/>
      <c r="D24" s="24"/>
      <c r="E24" s="16"/>
      <c r="F24" s="17"/>
      <c r="G24" s="178" t="s">
        <v>40</v>
      </c>
      <c r="H24" s="179"/>
      <c r="I24" s="179"/>
      <c r="J24" s="179"/>
      <c r="K24" s="180"/>
      <c r="L24" s="220"/>
      <c r="M24" s="221"/>
      <c r="N24" s="222"/>
      <c r="O24" s="18"/>
      <c r="P24" s="54"/>
      <c r="Q24" s="73"/>
      <c r="R24" s="73"/>
      <c r="S24" s="73"/>
      <c r="T24" s="73"/>
      <c r="U24" s="53"/>
    </row>
    <row r="25" spans="2:26" ht="15" x14ac:dyDescent="0.25">
      <c r="B25" s="70" t="s">
        <v>4</v>
      </c>
      <c r="C25" s="24"/>
      <c r="D25" s="24"/>
      <c r="E25" s="17"/>
      <c r="F25" s="16"/>
      <c r="G25" s="181"/>
      <c r="H25" s="182"/>
      <c r="I25" s="182"/>
      <c r="J25" s="182"/>
      <c r="K25" s="183"/>
      <c r="L25" s="223"/>
      <c r="M25" s="224"/>
      <c r="N25" s="225"/>
      <c r="O25" s="18"/>
      <c r="P25" s="54"/>
      <c r="Q25" s="73"/>
      <c r="R25" s="73"/>
      <c r="S25" s="73"/>
      <c r="T25" s="73"/>
      <c r="U25" s="53"/>
    </row>
    <row r="26" spans="2:26" ht="18" x14ac:dyDescent="0.25">
      <c r="B26" s="70" t="s">
        <v>9</v>
      </c>
      <c r="C26" s="24"/>
      <c r="D26" s="24"/>
      <c r="E26" s="16"/>
      <c r="F26" s="17"/>
      <c r="G26" s="178" t="s">
        <v>42</v>
      </c>
      <c r="H26" s="179"/>
      <c r="I26" s="179"/>
      <c r="J26" s="179"/>
      <c r="K26" s="180"/>
      <c r="L26" s="176">
        <f>SUM(J37:J280)</f>
        <v>0</v>
      </c>
      <c r="M26" s="176"/>
      <c r="N26" s="176"/>
      <c r="O26" s="41"/>
      <c r="P26" s="54"/>
      <c r="Q26" s="73"/>
      <c r="R26" s="73"/>
      <c r="S26" s="73"/>
      <c r="T26" s="73"/>
      <c r="U26" s="53"/>
    </row>
    <row r="27" spans="2:26" ht="18" x14ac:dyDescent="0.25">
      <c r="B27" s="71" t="s">
        <v>55</v>
      </c>
      <c r="C27" s="155"/>
      <c r="D27" s="155"/>
      <c r="E27" s="17"/>
      <c r="F27" s="17"/>
      <c r="G27" s="181"/>
      <c r="H27" s="182"/>
      <c r="I27" s="182"/>
      <c r="J27" s="182"/>
      <c r="K27" s="183"/>
      <c r="L27" s="176"/>
      <c r="M27" s="176"/>
      <c r="N27" s="176"/>
      <c r="O27" s="41"/>
      <c r="P27" s="54"/>
      <c r="Q27" s="73"/>
      <c r="R27" s="73"/>
      <c r="S27" s="73"/>
      <c r="T27" s="73"/>
      <c r="U27" s="53"/>
    </row>
    <row r="28" spans="2:26" ht="15" x14ac:dyDescent="0.25">
      <c r="B28" s="165"/>
      <c r="C28" s="166"/>
      <c r="D28" s="166"/>
      <c r="F28" s="16"/>
      <c r="G28" s="178" t="s">
        <v>43</v>
      </c>
      <c r="H28" s="179"/>
      <c r="I28" s="179"/>
      <c r="J28" s="179"/>
      <c r="K28" s="180"/>
      <c r="L28" s="177">
        <f>SUM(N37:N280)</f>
        <v>0</v>
      </c>
      <c r="M28" s="177"/>
      <c r="N28" s="177"/>
      <c r="O28" s="18"/>
      <c r="P28" s="54"/>
      <c r="Q28" s="73"/>
      <c r="R28" s="73"/>
      <c r="S28" s="73"/>
      <c r="T28" s="73"/>
      <c r="U28" s="53"/>
      <c r="Z28" s="46"/>
    </row>
    <row r="29" spans="2:26" ht="15" x14ac:dyDescent="0.25">
      <c r="B29" s="167"/>
      <c r="C29" s="168"/>
      <c r="D29" s="168"/>
      <c r="E29" s="36"/>
      <c r="F29" s="37"/>
      <c r="G29" s="181"/>
      <c r="H29" s="182"/>
      <c r="I29" s="182"/>
      <c r="J29" s="182"/>
      <c r="K29" s="183"/>
      <c r="L29" s="177"/>
      <c r="M29" s="177"/>
      <c r="N29" s="177"/>
      <c r="O29" s="19"/>
      <c r="P29" s="54"/>
      <c r="Q29" s="73"/>
      <c r="R29" s="73"/>
      <c r="S29" s="73"/>
      <c r="T29" s="73"/>
      <c r="U29" s="74"/>
      <c r="Z29" s="46"/>
    </row>
    <row r="30" spans="2:26" x14ac:dyDescent="0.25">
      <c r="B30" s="156" t="s">
        <v>31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8"/>
      <c r="O30" s="20"/>
      <c r="Q30" s="73"/>
      <c r="R30" s="73"/>
      <c r="S30" s="73"/>
      <c r="T30" s="73"/>
      <c r="U30" s="74"/>
      <c r="V30" s="75"/>
      <c r="Z30" s="46"/>
    </row>
    <row r="31" spans="2:26" x14ac:dyDescent="0.25">
      <c r="B31" s="161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206"/>
      <c r="O31" s="3"/>
      <c r="Q31" s="73"/>
      <c r="R31" s="73"/>
      <c r="S31" s="73"/>
      <c r="T31" s="73"/>
      <c r="U31" s="74"/>
      <c r="V31" s="75"/>
      <c r="Z31" s="46"/>
    </row>
    <row r="32" spans="2:26" x14ac:dyDescent="0.25">
      <c r="B32" s="207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32"/>
      <c r="Q32" s="73"/>
      <c r="R32" s="73"/>
      <c r="S32" s="73"/>
      <c r="T32" s="73"/>
      <c r="U32" s="74"/>
      <c r="V32" s="75"/>
      <c r="Z32" s="46"/>
    </row>
    <row r="33" spans="1:26" x14ac:dyDescent="0.25">
      <c r="B33" s="207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9"/>
      <c r="O33" s="33"/>
      <c r="P33" s="50"/>
      <c r="Q33" s="73"/>
      <c r="R33" s="73"/>
      <c r="S33" s="73"/>
      <c r="T33" s="73"/>
      <c r="U33" s="74"/>
      <c r="V33" s="75"/>
      <c r="Z33" s="46"/>
    </row>
    <row r="34" spans="1:26" x14ac:dyDescent="0.25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210"/>
      <c r="O34" s="19"/>
      <c r="P34" s="50"/>
      <c r="Q34" s="73"/>
      <c r="R34" s="73"/>
      <c r="S34" s="73"/>
      <c r="T34" s="73"/>
      <c r="U34" s="74"/>
      <c r="V34" s="75"/>
      <c r="X34" s="61"/>
      <c r="Z34" s="46"/>
    </row>
    <row r="35" spans="1:26" ht="23.25" x14ac:dyDescent="0.2">
      <c r="A35" s="90"/>
      <c r="B35" s="184" t="str">
        <f>IF(L26&gt;=540,"You get 540 Unit Pricing",IF(L26&gt;=144,"You get 144 Unit Pricing, order more than 540 for better pricing",IF(L26&gt;=72,"You get 72 Unit Pricing, order more than 144 for better pricing",IF(L26&gt;=36,"You get 36 Unit Pricing, order more than 72 for better pricing",IF(L26&lt;36,"OOPS, you need to order more")))))</f>
        <v>OOPS, you need to order more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6"/>
      <c r="O35" s="20"/>
      <c r="R35" s="40" t="s">
        <v>5</v>
      </c>
      <c r="S35" s="40" t="s">
        <v>6</v>
      </c>
      <c r="T35" s="40" t="s">
        <v>7</v>
      </c>
      <c r="U35" s="40" t="s">
        <v>33</v>
      </c>
      <c r="V35" s="40" t="s">
        <v>249</v>
      </c>
      <c r="W35" s="40" t="s">
        <v>250</v>
      </c>
      <c r="X35" s="61"/>
      <c r="Z35" s="46"/>
    </row>
    <row r="36" spans="1:26" ht="24" x14ac:dyDescent="0.25">
      <c r="A36" s="90" t="s">
        <v>306</v>
      </c>
      <c r="B36" s="77" t="s">
        <v>200</v>
      </c>
      <c r="C36" s="82" t="s">
        <v>1</v>
      </c>
      <c r="D36" s="78"/>
      <c r="E36" s="81"/>
      <c r="F36" s="62" t="s">
        <v>870</v>
      </c>
      <c r="G36" s="62" t="s">
        <v>34</v>
      </c>
      <c r="H36" s="62" t="s">
        <v>2</v>
      </c>
      <c r="I36" s="62" t="s">
        <v>0</v>
      </c>
      <c r="J36" s="79" t="s">
        <v>81</v>
      </c>
      <c r="K36" s="62" t="s">
        <v>402</v>
      </c>
      <c r="L36" s="79" t="s">
        <v>182</v>
      </c>
      <c r="M36" s="80" t="s">
        <v>37</v>
      </c>
      <c r="N36" s="80" t="s">
        <v>36</v>
      </c>
      <c r="O36" s="1"/>
      <c r="P36" s="49" t="s">
        <v>44</v>
      </c>
      <c r="Q36" s="50" t="s">
        <v>376</v>
      </c>
      <c r="R36" s="55">
        <v>1.25</v>
      </c>
      <c r="S36" s="55">
        <v>1.5</v>
      </c>
      <c r="T36" s="55">
        <v>2</v>
      </c>
      <c r="U36" s="76">
        <v>2.5</v>
      </c>
      <c r="V36" s="55">
        <v>3</v>
      </c>
      <c r="W36" s="55">
        <v>5</v>
      </c>
      <c r="X36" s="61"/>
      <c r="Z36" s="46"/>
    </row>
    <row r="37" spans="1:26" x14ac:dyDescent="0.2">
      <c r="A37" s="90">
        <v>2</v>
      </c>
      <c r="B37" s="72" t="s">
        <v>420</v>
      </c>
      <c r="C37" s="153" t="s">
        <v>424</v>
      </c>
      <c r="D37" s="22"/>
      <c r="E37" s="84"/>
      <c r="F37" s="29" t="s">
        <v>183</v>
      </c>
      <c r="G37" s="30" t="s">
        <v>179</v>
      </c>
      <c r="H37" s="92" t="s">
        <v>616</v>
      </c>
      <c r="I37" s="92" t="s">
        <v>617</v>
      </c>
      <c r="J37" s="30"/>
      <c r="K37" s="48">
        <v>4</v>
      </c>
      <c r="L37" s="28">
        <v>40</v>
      </c>
      <c r="M37" s="28">
        <f t="shared" ref="M37:M38" si="0">IF($L$26&lt;=71,U37,IF($L$26&lt;=143,T37,IF($L$26&lt;=539,S37,IF($L$26&gt;=540,R37))))</f>
        <v>22.5</v>
      </c>
      <c r="N37" s="28">
        <f t="shared" ref="N37:N38" si="1">J37*M37</f>
        <v>0</v>
      </c>
      <c r="O37" s="23"/>
      <c r="P37" s="56" t="str">
        <f t="shared" ref="P37:P38" si="2">C37</f>
        <v>Podium Insulated Steel 22oz, Stainless</v>
      </c>
      <c r="Q37" s="57">
        <v>20</v>
      </c>
      <c r="R37" s="58">
        <f t="shared" ref="R37:W43" si="3">$Q37+R$36</f>
        <v>21.25</v>
      </c>
      <c r="S37" s="58">
        <f t="shared" si="3"/>
        <v>21.5</v>
      </c>
      <c r="T37" s="58">
        <f t="shared" si="3"/>
        <v>22</v>
      </c>
      <c r="U37" s="58">
        <f t="shared" si="3"/>
        <v>22.5</v>
      </c>
      <c r="V37" s="58">
        <f t="shared" si="3"/>
        <v>23</v>
      </c>
      <c r="W37" s="58">
        <f t="shared" si="3"/>
        <v>25</v>
      </c>
      <c r="X37" s="50" t="b">
        <f t="shared" ref="X37:X38" si="4">P37=C37</f>
        <v>1</v>
      </c>
      <c r="Y37" s="152">
        <f t="shared" ref="Y37:Y100" si="5">(Q37*2)-L37</f>
        <v>0</v>
      </c>
      <c r="Z37" s="63"/>
    </row>
    <row r="38" spans="1:26" x14ac:dyDescent="0.2">
      <c r="A38" s="90">
        <v>3</v>
      </c>
      <c r="B38" s="72" t="s">
        <v>420</v>
      </c>
      <c r="C38" s="153" t="s">
        <v>425</v>
      </c>
      <c r="D38" s="22"/>
      <c r="E38" s="84"/>
      <c r="F38" s="29" t="s">
        <v>183</v>
      </c>
      <c r="G38" s="30" t="s">
        <v>179</v>
      </c>
      <c r="H38" s="92" t="s">
        <v>618</v>
      </c>
      <c r="I38" s="92" t="s">
        <v>619</v>
      </c>
      <c r="J38" s="30"/>
      <c r="K38" s="48">
        <v>4</v>
      </c>
      <c r="L38" s="28">
        <v>40</v>
      </c>
      <c r="M38" s="28">
        <f t="shared" si="0"/>
        <v>22.5</v>
      </c>
      <c r="N38" s="28">
        <f t="shared" si="1"/>
        <v>0</v>
      </c>
      <c r="O38" s="23"/>
      <c r="P38" s="56" t="str">
        <f t="shared" si="2"/>
        <v>Podium Insulated Steel 22oz, Black</v>
      </c>
      <c r="Q38" s="57">
        <v>20</v>
      </c>
      <c r="R38" s="58">
        <f t="shared" si="3"/>
        <v>21.25</v>
      </c>
      <c r="S38" s="58">
        <f t="shared" si="3"/>
        <v>21.5</v>
      </c>
      <c r="T38" s="58">
        <f t="shared" si="3"/>
        <v>22</v>
      </c>
      <c r="U38" s="58">
        <f t="shared" si="3"/>
        <v>22.5</v>
      </c>
      <c r="V38" s="58">
        <f t="shared" si="3"/>
        <v>23</v>
      </c>
      <c r="W38" s="58">
        <f t="shared" si="3"/>
        <v>25</v>
      </c>
      <c r="X38" s="50" t="b">
        <f t="shared" si="4"/>
        <v>1</v>
      </c>
      <c r="Y38" s="152">
        <f t="shared" si="5"/>
        <v>0</v>
      </c>
      <c r="Z38" s="63"/>
    </row>
    <row r="39" spans="1:26" x14ac:dyDescent="0.2">
      <c r="A39" s="90">
        <v>2</v>
      </c>
      <c r="B39" s="72" t="s">
        <v>420</v>
      </c>
      <c r="C39" s="153" t="s">
        <v>426</v>
      </c>
      <c r="D39" s="22"/>
      <c r="E39" s="84"/>
      <c r="F39" s="29" t="s">
        <v>183</v>
      </c>
      <c r="G39" s="30" t="s">
        <v>179</v>
      </c>
      <c r="H39" s="92" t="s">
        <v>620</v>
      </c>
      <c r="I39" s="92" t="s">
        <v>621</v>
      </c>
      <c r="J39" s="30"/>
      <c r="K39" s="48">
        <v>4</v>
      </c>
      <c r="L39" s="28">
        <v>40</v>
      </c>
      <c r="M39" s="28">
        <f t="shared" ref="M39:M43" si="6">IF($L$26&lt;=71,U39,IF($L$26&lt;=143,T39,IF($L$26&lt;=539,S39,IF($L$26&gt;=540,R39))))</f>
        <v>22.5</v>
      </c>
      <c r="N39" s="28">
        <f t="shared" ref="N39:N43" si="7">J39*M39</f>
        <v>0</v>
      </c>
      <c r="O39" s="23"/>
      <c r="P39" s="56" t="str">
        <f t="shared" ref="P39:P43" si="8">C39</f>
        <v>Podium Insulated Steel 22oz, Violet</v>
      </c>
      <c r="Q39" s="57">
        <v>20</v>
      </c>
      <c r="R39" s="58">
        <f t="shared" si="3"/>
        <v>21.25</v>
      </c>
      <c r="S39" s="58">
        <f t="shared" si="3"/>
        <v>21.5</v>
      </c>
      <c r="T39" s="58">
        <f t="shared" si="3"/>
        <v>22</v>
      </c>
      <c r="U39" s="58">
        <f t="shared" si="3"/>
        <v>22.5</v>
      </c>
      <c r="V39" s="58">
        <f t="shared" si="3"/>
        <v>23</v>
      </c>
      <c r="W39" s="58">
        <f t="shared" si="3"/>
        <v>25</v>
      </c>
      <c r="X39" s="50" t="b">
        <f t="shared" ref="X39:X43" si="9">P39=C39</f>
        <v>1</v>
      </c>
      <c r="Y39" s="152">
        <f t="shared" si="5"/>
        <v>0</v>
      </c>
      <c r="Z39" s="63"/>
    </row>
    <row r="40" spans="1:26" x14ac:dyDescent="0.2">
      <c r="A40" s="90">
        <v>3</v>
      </c>
      <c r="B40" s="72" t="s">
        <v>420</v>
      </c>
      <c r="C40" s="153" t="s">
        <v>427</v>
      </c>
      <c r="D40" s="22"/>
      <c r="E40" s="84"/>
      <c r="F40" s="29" t="s">
        <v>183</v>
      </c>
      <c r="G40" s="30" t="s">
        <v>179</v>
      </c>
      <c r="H40" s="92" t="s">
        <v>622</v>
      </c>
      <c r="I40" s="92" t="s">
        <v>623</v>
      </c>
      <c r="J40" s="30"/>
      <c r="K40" s="48">
        <v>4</v>
      </c>
      <c r="L40" s="28">
        <v>40</v>
      </c>
      <c r="M40" s="28">
        <f t="shared" si="6"/>
        <v>22.5</v>
      </c>
      <c r="N40" s="28">
        <f t="shared" si="7"/>
        <v>0</v>
      </c>
      <c r="O40" s="23"/>
      <c r="P40" s="56" t="str">
        <f t="shared" si="8"/>
        <v>Podium Insulated Steel 22oz, Pacific</v>
      </c>
      <c r="Q40" s="57">
        <v>20</v>
      </c>
      <c r="R40" s="58">
        <f t="shared" si="3"/>
        <v>21.25</v>
      </c>
      <c r="S40" s="58">
        <f t="shared" si="3"/>
        <v>21.5</v>
      </c>
      <c r="T40" s="58">
        <f t="shared" si="3"/>
        <v>22</v>
      </c>
      <c r="U40" s="58">
        <f t="shared" si="3"/>
        <v>22.5</v>
      </c>
      <c r="V40" s="58">
        <f t="shared" si="3"/>
        <v>23</v>
      </c>
      <c r="W40" s="58">
        <f t="shared" si="3"/>
        <v>25</v>
      </c>
      <c r="X40" s="50" t="b">
        <f t="shared" si="9"/>
        <v>1</v>
      </c>
      <c r="Y40" s="152">
        <f t="shared" si="5"/>
        <v>0</v>
      </c>
      <c r="Z40" s="63"/>
    </row>
    <row r="41" spans="1:26" x14ac:dyDescent="0.2">
      <c r="A41" s="90">
        <v>4</v>
      </c>
      <c r="B41" s="72" t="s">
        <v>420</v>
      </c>
      <c r="C41" s="153" t="s">
        <v>428</v>
      </c>
      <c r="D41" s="22"/>
      <c r="E41" s="84"/>
      <c r="F41" s="29" t="s">
        <v>183</v>
      </c>
      <c r="G41" s="30" t="s">
        <v>179</v>
      </c>
      <c r="H41" s="92" t="s">
        <v>624</v>
      </c>
      <c r="I41" s="92" t="s">
        <v>625</v>
      </c>
      <c r="J41" s="30"/>
      <c r="K41" s="48">
        <v>4</v>
      </c>
      <c r="L41" s="28">
        <v>40</v>
      </c>
      <c r="M41" s="28">
        <f t="shared" si="6"/>
        <v>22.5</v>
      </c>
      <c r="N41" s="28">
        <f t="shared" si="7"/>
        <v>0</v>
      </c>
      <c r="O41" s="23"/>
      <c r="P41" s="56" t="str">
        <f t="shared" si="8"/>
        <v>Podium Insulated Steel 22oz, Moss</v>
      </c>
      <c r="Q41" s="57">
        <v>20</v>
      </c>
      <c r="R41" s="58">
        <f t="shared" si="3"/>
        <v>21.25</v>
      </c>
      <c r="S41" s="58">
        <f t="shared" si="3"/>
        <v>21.5</v>
      </c>
      <c r="T41" s="58">
        <f t="shared" si="3"/>
        <v>22</v>
      </c>
      <c r="U41" s="58">
        <f t="shared" si="3"/>
        <v>22.5</v>
      </c>
      <c r="V41" s="58">
        <f t="shared" si="3"/>
        <v>23</v>
      </c>
      <c r="W41" s="58">
        <f t="shared" si="3"/>
        <v>25</v>
      </c>
      <c r="X41" s="50" t="b">
        <f t="shared" si="9"/>
        <v>1</v>
      </c>
      <c r="Y41" s="152">
        <f t="shared" si="5"/>
        <v>0</v>
      </c>
      <c r="Z41" s="63"/>
    </row>
    <row r="42" spans="1:26" x14ac:dyDescent="0.2">
      <c r="A42" s="90">
        <v>5</v>
      </c>
      <c r="B42" s="72" t="s">
        <v>420</v>
      </c>
      <c r="C42" s="153" t="s">
        <v>429</v>
      </c>
      <c r="D42" s="22"/>
      <c r="E42" s="84"/>
      <c r="F42" s="29" t="s">
        <v>183</v>
      </c>
      <c r="G42" s="30" t="s">
        <v>179</v>
      </c>
      <c r="H42" s="92" t="s">
        <v>626</v>
      </c>
      <c r="I42" s="92" t="s">
        <v>627</v>
      </c>
      <c r="J42" s="30"/>
      <c r="K42" s="48">
        <v>4</v>
      </c>
      <c r="L42" s="28">
        <v>40</v>
      </c>
      <c r="M42" s="28">
        <f t="shared" si="6"/>
        <v>22.5</v>
      </c>
      <c r="N42" s="28">
        <f t="shared" si="7"/>
        <v>0</v>
      </c>
      <c r="O42" s="23"/>
      <c r="P42" s="56" t="str">
        <f t="shared" si="8"/>
        <v>Podium Insulated Steel 22oz, Stone</v>
      </c>
      <c r="Q42" s="57">
        <v>20</v>
      </c>
      <c r="R42" s="58">
        <f t="shared" si="3"/>
        <v>21.25</v>
      </c>
      <c r="S42" s="58">
        <f t="shared" si="3"/>
        <v>21.5</v>
      </c>
      <c r="T42" s="58">
        <f t="shared" si="3"/>
        <v>22</v>
      </c>
      <c r="U42" s="58">
        <f t="shared" si="3"/>
        <v>22.5</v>
      </c>
      <c r="V42" s="58">
        <f t="shared" si="3"/>
        <v>23</v>
      </c>
      <c r="W42" s="58">
        <f t="shared" si="3"/>
        <v>25</v>
      </c>
      <c r="X42" s="50" t="b">
        <f t="shared" si="9"/>
        <v>1</v>
      </c>
      <c r="Y42" s="152">
        <f t="shared" si="5"/>
        <v>0</v>
      </c>
      <c r="Z42" s="63"/>
    </row>
    <row r="43" spans="1:26" x14ac:dyDescent="0.2">
      <c r="A43" s="90">
        <v>6</v>
      </c>
      <c r="B43" s="72" t="s">
        <v>420</v>
      </c>
      <c r="C43" s="153" t="s">
        <v>430</v>
      </c>
      <c r="D43" s="22"/>
      <c r="E43" s="84"/>
      <c r="F43" s="29" t="s">
        <v>183</v>
      </c>
      <c r="G43" s="30" t="s">
        <v>179</v>
      </c>
      <c r="H43" s="92" t="s">
        <v>628</v>
      </c>
      <c r="I43" s="92" t="s">
        <v>629</v>
      </c>
      <c r="J43" s="30"/>
      <c r="K43" s="48">
        <v>4</v>
      </c>
      <c r="L43" s="28">
        <v>35</v>
      </c>
      <c r="M43" s="28">
        <f t="shared" si="6"/>
        <v>20</v>
      </c>
      <c r="N43" s="28">
        <f t="shared" si="7"/>
        <v>0</v>
      </c>
      <c r="O43" s="23"/>
      <c r="P43" s="56" t="str">
        <f t="shared" si="8"/>
        <v>Podium Insulated Steel, 18oz, Stainless</v>
      </c>
      <c r="Q43" s="57">
        <v>17.5</v>
      </c>
      <c r="R43" s="58">
        <f t="shared" si="3"/>
        <v>18.75</v>
      </c>
      <c r="S43" s="58">
        <f t="shared" si="3"/>
        <v>19</v>
      </c>
      <c r="T43" s="58">
        <f t="shared" si="3"/>
        <v>19.5</v>
      </c>
      <c r="U43" s="58">
        <f t="shared" si="3"/>
        <v>20</v>
      </c>
      <c r="V43" s="58">
        <f t="shared" si="3"/>
        <v>20.5</v>
      </c>
      <c r="W43" s="58">
        <f t="shared" si="3"/>
        <v>22.5</v>
      </c>
      <c r="X43" s="50" t="b">
        <f t="shared" si="9"/>
        <v>1</v>
      </c>
      <c r="Y43" s="152">
        <f t="shared" si="5"/>
        <v>0</v>
      </c>
      <c r="Z43" s="63"/>
    </row>
    <row r="44" spans="1:26" x14ac:dyDescent="0.25">
      <c r="A44" s="90">
        <v>1</v>
      </c>
      <c r="B44" s="72" t="s">
        <v>420</v>
      </c>
      <c r="C44" s="83" t="s">
        <v>431</v>
      </c>
      <c r="D44" s="22"/>
      <c r="E44" s="84"/>
      <c r="F44" s="29" t="s">
        <v>183</v>
      </c>
      <c r="G44" s="30" t="s">
        <v>179</v>
      </c>
      <c r="H44" s="92" t="s">
        <v>630</v>
      </c>
      <c r="I44" s="92" t="s">
        <v>631</v>
      </c>
      <c r="J44" s="30"/>
      <c r="K44" s="48">
        <v>4</v>
      </c>
      <c r="L44" s="28">
        <v>35</v>
      </c>
      <c r="M44" s="28">
        <f t="shared" ref="M44:M93" si="10">IF($L$26&lt;=71,U44,IF($L$26&lt;=143,T44,IF($L$26&lt;=539,S44,IF($L$26&gt;=540,R44))))</f>
        <v>20</v>
      </c>
      <c r="N44" s="28">
        <f t="shared" ref="N44:N61" si="11">J44*M44</f>
        <v>0</v>
      </c>
      <c r="O44" s="23"/>
      <c r="P44" s="56" t="str">
        <f t="shared" ref="P44:P93" si="12">C44</f>
        <v>Podium Insulated Steel, 18oz, Black</v>
      </c>
      <c r="Q44" s="57">
        <v>17.5</v>
      </c>
      <c r="R44" s="58">
        <f t="shared" ref="R44:W53" si="13">$Q44+R$36</f>
        <v>18.75</v>
      </c>
      <c r="S44" s="58">
        <f t="shared" si="13"/>
        <v>19</v>
      </c>
      <c r="T44" s="58">
        <f t="shared" si="13"/>
        <v>19.5</v>
      </c>
      <c r="U44" s="58">
        <f t="shared" si="13"/>
        <v>20</v>
      </c>
      <c r="V44" s="58">
        <f t="shared" si="13"/>
        <v>20.5</v>
      </c>
      <c r="W44" s="58">
        <f t="shared" si="13"/>
        <v>22.5</v>
      </c>
      <c r="X44" s="50" t="b">
        <f>P44=C44</f>
        <v>1</v>
      </c>
      <c r="Y44" s="152">
        <f t="shared" si="5"/>
        <v>0</v>
      </c>
      <c r="Z44" s="63"/>
    </row>
    <row r="45" spans="1:26" x14ac:dyDescent="0.25">
      <c r="A45" s="90">
        <v>2</v>
      </c>
      <c r="B45" s="72" t="s">
        <v>420</v>
      </c>
      <c r="C45" s="83" t="s">
        <v>432</v>
      </c>
      <c r="D45" s="22"/>
      <c r="E45" s="84"/>
      <c r="F45" s="29" t="s">
        <v>183</v>
      </c>
      <c r="G45" s="30" t="s">
        <v>179</v>
      </c>
      <c r="H45" s="92" t="s">
        <v>632</v>
      </c>
      <c r="I45" s="92" t="s">
        <v>633</v>
      </c>
      <c r="J45" s="30"/>
      <c r="K45" s="48">
        <v>4</v>
      </c>
      <c r="L45" s="28">
        <v>35</v>
      </c>
      <c r="M45" s="28">
        <f t="shared" si="10"/>
        <v>20</v>
      </c>
      <c r="N45" s="28">
        <f t="shared" si="11"/>
        <v>0</v>
      </c>
      <c r="O45" s="23"/>
      <c r="P45" s="56" t="str">
        <f t="shared" si="12"/>
        <v>Podium Insulated Steel, 18oz, Violet</v>
      </c>
      <c r="Q45" s="57">
        <v>17.5</v>
      </c>
      <c r="R45" s="58">
        <f t="shared" si="13"/>
        <v>18.75</v>
      </c>
      <c r="S45" s="58">
        <f t="shared" si="13"/>
        <v>19</v>
      </c>
      <c r="T45" s="58">
        <f t="shared" si="13"/>
        <v>19.5</v>
      </c>
      <c r="U45" s="58">
        <f t="shared" si="13"/>
        <v>20</v>
      </c>
      <c r="V45" s="58">
        <f t="shared" si="13"/>
        <v>20.5</v>
      </c>
      <c r="W45" s="58">
        <f t="shared" si="13"/>
        <v>22.5</v>
      </c>
      <c r="X45" s="50" t="b">
        <f t="shared" ref="X45:X94" si="14">P45=C45</f>
        <v>1</v>
      </c>
      <c r="Y45" s="152">
        <f t="shared" si="5"/>
        <v>0</v>
      </c>
      <c r="Z45" s="63"/>
    </row>
    <row r="46" spans="1:26" x14ac:dyDescent="0.25">
      <c r="A46" s="90">
        <v>3</v>
      </c>
      <c r="B46" s="72" t="s">
        <v>420</v>
      </c>
      <c r="C46" s="83" t="s">
        <v>433</v>
      </c>
      <c r="D46" s="22"/>
      <c r="E46" s="84"/>
      <c r="F46" s="29" t="s">
        <v>183</v>
      </c>
      <c r="G46" s="30" t="s">
        <v>179</v>
      </c>
      <c r="H46" s="92" t="s">
        <v>634</v>
      </c>
      <c r="I46" s="92" t="s">
        <v>635</v>
      </c>
      <c r="J46" s="30"/>
      <c r="K46" s="48">
        <v>4</v>
      </c>
      <c r="L46" s="28">
        <v>35</v>
      </c>
      <c r="M46" s="28">
        <f t="shared" si="10"/>
        <v>20</v>
      </c>
      <c r="N46" s="28">
        <f t="shared" si="11"/>
        <v>0</v>
      </c>
      <c r="O46" s="23"/>
      <c r="P46" s="56" t="str">
        <f t="shared" si="12"/>
        <v>Podium Insulated Steel, 18oz, Pacific</v>
      </c>
      <c r="Q46" s="57">
        <v>17.5</v>
      </c>
      <c r="R46" s="58">
        <f t="shared" si="13"/>
        <v>18.75</v>
      </c>
      <c r="S46" s="58">
        <f t="shared" si="13"/>
        <v>19</v>
      </c>
      <c r="T46" s="58">
        <f t="shared" si="13"/>
        <v>19.5</v>
      </c>
      <c r="U46" s="58">
        <f t="shared" si="13"/>
        <v>20</v>
      </c>
      <c r="V46" s="58">
        <f t="shared" si="13"/>
        <v>20.5</v>
      </c>
      <c r="W46" s="58">
        <f t="shared" si="13"/>
        <v>22.5</v>
      </c>
      <c r="X46" s="50" t="b">
        <f t="shared" si="14"/>
        <v>1</v>
      </c>
      <c r="Y46" s="152">
        <f t="shared" si="5"/>
        <v>0</v>
      </c>
      <c r="Z46" s="63"/>
    </row>
    <row r="47" spans="1:26" x14ac:dyDescent="0.25">
      <c r="A47" s="90">
        <v>4</v>
      </c>
      <c r="B47" s="72" t="s">
        <v>420</v>
      </c>
      <c r="C47" s="83" t="s">
        <v>434</v>
      </c>
      <c r="D47" s="22"/>
      <c r="E47" s="84"/>
      <c r="F47" s="29" t="s">
        <v>183</v>
      </c>
      <c r="G47" s="30" t="s">
        <v>179</v>
      </c>
      <c r="H47" s="92" t="s">
        <v>636</v>
      </c>
      <c r="I47" s="92" t="s">
        <v>637</v>
      </c>
      <c r="J47" s="30"/>
      <c r="K47" s="48">
        <v>4</v>
      </c>
      <c r="L47" s="28">
        <v>35</v>
      </c>
      <c r="M47" s="28">
        <f t="shared" si="10"/>
        <v>20</v>
      </c>
      <c r="N47" s="28">
        <f t="shared" si="11"/>
        <v>0</v>
      </c>
      <c r="O47" s="23"/>
      <c r="P47" s="56" t="str">
        <f t="shared" si="12"/>
        <v>Podium Insulated Steel, 18oz, Moss</v>
      </c>
      <c r="Q47" s="57">
        <v>17.5</v>
      </c>
      <c r="R47" s="58">
        <f t="shared" si="13"/>
        <v>18.75</v>
      </c>
      <c r="S47" s="58">
        <f t="shared" si="13"/>
        <v>19</v>
      </c>
      <c r="T47" s="58">
        <f t="shared" si="13"/>
        <v>19.5</v>
      </c>
      <c r="U47" s="58">
        <f t="shared" si="13"/>
        <v>20</v>
      </c>
      <c r="V47" s="58">
        <f t="shared" si="13"/>
        <v>20.5</v>
      </c>
      <c r="W47" s="58">
        <f t="shared" si="13"/>
        <v>22.5</v>
      </c>
      <c r="X47" s="50" t="b">
        <f t="shared" si="14"/>
        <v>1</v>
      </c>
      <c r="Y47" s="152">
        <f t="shared" si="5"/>
        <v>0</v>
      </c>
      <c r="Z47" s="63"/>
    </row>
    <row r="48" spans="1:26" x14ac:dyDescent="0.25">
      <c r="A48" s="90">
        <v>5</v>
      </c>
      <c r="B48" s="72" t="s">
        <v>420</v>
      </c>
      <c r="C48" s="83" t="s">
        <v>435</v>
      </c>
      <c r="D48" s="22"/>
      <c r="E48" s="84"/>
      <c r="F48" s="29" t="s">
        <v>183</v>
      </c>
      <c r="G48" s="30" t="s">
        <v>179</v>
      </c>
      <c r="H48" s="92" t="s">
        <v>638</v>
      </c>
      <c r="I48" s="92" t="s">
        <v>639</v>
      </c>
      <c r="J48" s="30"/>
      <c r="K48" s="48">
        <v>4</v>
      </c>
      <c r="L48" s="28">
        <v>35</v>
      </c>
      <c r="M48" s="28">
        <f t="shared" si="10"/>
        <v>20</v>
      </c>
      <c r="N48" s="28">
        <f t="shared" si="11"/>
        <v>0</v>
      </c>
      <c r="O48" s="23"/>
      <c r="P48" s="56" t="str">
        <f t="shared" si="12"/>
        <v>Podium Insulated Steel, 18oz, Stone</v>
      </c>
      <c r="Q48" s="57">
        <v>17.5</v>
      </c>
      <c r="R48" s="58">
        <f t="shared" si="13"/>
        <v>18.75</v>
      </c>
      <c r="S48" s="58">
        <f t="shared" si="13"/>
        <v>19</v>
      </c>
      <c r="T48" s="58">
        <f t="shared" si="13"/>
        <v>19.5</v>
      </c>
      <c r="U48" s="58">
        <f t="shared" si="13"/>
        <v>20</v>
      </c>
      <c r="V48" s="58">
        <f t="shared" si="13"/>
        <v>20.5</v>
      </c>
      <c r="W48" s="58">
        <f t="shared" si="13"/>
        <v>22.5</v>
      </c>
      <c r="X48" s="50" t="b">
        <f t="shared" si="14"/>
        <v>1</v>
      </c>
      <c r="Y48" s="152">
        <f t="shared" si="5"/>
        <v>0</v>
      </c>
      <c r="Z48" s="63"/>
    </row>
    <row r="49" spans="1:26" x14ac:dyDescent="0.25">
      <c r="A49" s="90">
        <v>6</v>
      </c>
      <c r="B49" s="72" t="s">
        <v>420</v>
      </c>
      <c r="C49" s="83" t="s">
        <v>378</v>
      </c>
      <c r="D49" s="22"/>
      <c r="E49" s="84"/>
      <c r="F49" s="29"/>
      <c r="G49" s="30" t="s">
        <v>180</v>
      </c>
      <c r="H49" s="92" t="s">
        <v>386</v>
      </c>
      <c r="I49" s="92" t="s">
        <v>387</v>
      </c>
      <c r="J49" s="30"/>
      <c r="K49" s="48">
        <v>6</v>
      </c>
      <c r="L49" s="28">
        <v>18</v>
      </c>
      <c r="M49" s="28">
        <f t="shared" si="10"/>
        <v>11.5</v>
      </c>
      <c r="N49" s="28">
        <f t="shared" si="11"/>
        <v>0</v>
      </c>
      <c r="O49" s="23"/>
      <c r="P49" s="56" t="str">
        <f t="shared" si="12"/>
        <v>Podium Chill 24oz, Custom White/Black</v>
      </c>
      <c r="Q49" s="57">
        <v>9</v>
      </c>
      <c r="R49" s="58">
        <f t="shared" si="13"/>
        <v>10.25</v>
      </c>
      <c r="S49" s="58">
        <f t="shared" si="13"/>
        <v>10.5</v>
      </c>
      <c r="T49" s="58">
        <f t="shared" si="13"/>
        <v>11</v>
      </c>
      <c r="U49" s="58">
        <f t="shared" si="13"/>
        <v>11.5</v>
      </c>
      <c r="V49" s="58">
        <f t="shared" si="13"/>
        <v>12</v>
      </c>
      <c r="W49" s="58">
        <f t="shared" si="13"/>
        <v>14</v>
      </c>
      <c r="X49" s="50" t="b">
        <f t="shared" si="14"/>
        <v>1</v>
      </c>
      <c r="Y49" s="152">
        <f t="shared" si="5"/>
        <v>0</v>
      </c>
      <c r="Z49" s="63"/>
    </row>
    <row r="50" spans="1:26" x14ac:dyDescent="0.25">
      <c r="A50" s="90">
        <v>7</v>
      </c>
      <c r="B50" s="72" t="s">
        <v>420</v>
      </c>
      <c r="C50" s="83" t="s">
        <v>379</v>
      </c>
      <c r="D50" s="22"/>
      <c r="E50" s="84"/>
      <c r="F50" s="29"/>
      <c r="G50" s="30" t="s">
        <v>180</v>
      </c>
      <c r="H50" s="92" t="s">
        <v>388</v>
      </c>
      <c r="I50" s="92" t="s">
        <v>389</v>
      </c>
      <c r="J50" s="30"/>
      <c r="K50" s="48">
        <v>6</v>
      </c>
      <c r="L50" s="28">
        <v>18</v>
      </c>
      <c r="M50" s="28">
        <f t="shared" si="10"/>
        <v>11.5</v>
      </c>
      <c r="N50" s="28">
        <f t="shared" si="11"/>
        <v>0</v>
      </c>
      <c r="O50" s="23"/>
      <c r="P50" s="56" t="str">
        <f t="shared" si="12"/>
        <v>Podium Chill 24oz, Custom Black/Black</v>
      </c>
      <c r="Q50" s="57">
        <v>9</v>
      </c>
      <c r="R50" s="58">
        <f t="shared" si="13"/>
        <v>10.25</v>
      </c>
      <c r="S50" s="58">
        <f t="shared" si="13"/>
        <v>10.5</v>
      </c>
      <c r="T50" s="58">
        <f t="shared" si="13"/>
        <v>11</v>
      </c>
      <c r="U50" s="58">
        <f t="shared" si="13"/>
        <v>11.5</v>
      </c>
      <c r="V50" s="58">
        <f t="shared" si="13"/>
        <v>12</v>
      </c>
      <c r="W50" s="58">
        <f t="shared" si="13"/>
        <v>14</v>
      </c>
      <c r="X50" s="50" t="b">
        <f t="shared" si="14"/>
        <v>1</v>
      </c>
      <c r="Y50" s="152">
        <f t="shared" si="5"/>
        <v>0</v>
      </c>
      <c r="Z50" s="63"/>
    </row>
    <row r="51" spans="1:26" x14ac:dyDescent="0.25">
      <c r="A51" s="90">
        <v>8</v>
      </c>
      <c r="B51" s="72" t="s">
        <v>420</v>
      </c>
      <c r="C51" s="83" t="s">
        <v>380</v>
      </c>
      <c r="D51" s="22"/>
      <c r="E51" s="84"/>
      <c r="F51" s="29"/>
      <c r="G51" s="30" t="s">
        <v>180</v>
      </c>
      <c r="H51" s="92" t="s">
        <v>390</v>
      </c>
      <c r="I51" s="92" t="s">
        <v>391</v>
      </c>
      <c r="J51" s="30"/>
      <c r="K51" s="48">
        <v>6</v>
      </c>
      <c r="L51" s="28">
        <v>18</v>
      </c>
      <c r="M51" s="28">
        <f t="shared" si="10"/>
        <v>11.5</v>
      </c>
      <c r="N51" s="28">
        <f t="shared" si="11"/>
        <v>0</v>
      </c>
      <c r="O51" s="23"/>
      <c r="P51" s="56" t="str">
        <f t="shared" si="12"/>
        <v>Podium Chill 24oz, Custom Silver/Silver</v>
      </c>
      <c r="Q51" s="57">
        <v>9</v>
      </c>
      <c r="R51" s="58">
        <f t="shared" si="13"/>
        <v>10.25</v>
      </c>
      <c r="S51" s="58">
        <f t="shared" si="13"/>
        <v>10.5</v>
      </c>
      <c r="T51" s="58">
        <f t="shared" si="13"/>
        <v>11</v>
      </c>
      <c r="U51" s="58">
        <f t="shared" si="13"/>
        <v>11.5</v>
      </c>
      <c r="V51" s="58">
        <f t="shared" si="13"/>
        <v>12</v>
      </c>
      <c r="W51" s="58">
        <f t="shared" si="13"/>
        <v>14</v>
      </c>
      <c r="X51" s="50" t="b">
        <f t="shared" si="14"/>
        <v>1</v>
      </c>
      <c r="Y51" s="152">
        <f t="shared" si="5"/>
        <v>0</v>
      </c>
      <c r="Z51" s="63"/>
    </row>
    <row r="52" spans="1:26" x14ac:dyDescent="0.25">
      <c r="A52" s="90">
        <v>9</v>
      </c>
      <c r="B52" s="72" t="s">
        <v>420</v>
      </c>
      <c r="C52" s="83" t="s">
        <v>381</v>
      </c>
      <c r="D52" s="22"/>
      <c r="E52" s="84"/>
      <c r="F52" s="29"/>
      <c r="G52" s="30" t="s">
        <v>180</v>
      </c>
      <c r="H52" s="92" t="s">
        <v>392</v>
      </c>
      <c r="I52" s="92" t="s">
        <v>393</v>
      </c>
      <c r="J52" s="30"/>
      <c r="K52" s="48">
        <v>6</v>
      </c>
      <c r="L52" s="28">
        <v>18</v>
      </c>
      <c r="M52" s="28">
        <f t="shared" si="10"/>
        <v>11.5</v>
      </c>
      <c r="N52" s="28">
        <f t="shared" si="11"/>
        <v>0</v>
      </c>
      <c r="O52" s="23"/>
      <c r="P52" s="56" t="str">
        <f t="shared" si="12"/>
        <v>Podium Chill 24oz, Custom Navy/Navy</v>
      </c>
      <c r="Q52" s="57">
        <v>9</v>
      </c>
      <c r="R52" s="58">
        <f t="shared" si="13"/>
        <v>10.25</v>
      </c>
      <c r="S52" s="58">
        <f t="shared" si="13"/>
        <v>10.5</v>
      </c>
      <c r="T52" s="58">
        <f t="shared" si="13"/>
        <v>11</v>
      </c>
      <c r="U52" s="58">
        <f t="shared" si="13"/>
        <v>11.5</v>
      </c>
      <c r="V52" s="58">
        <f t="shared" si="13"/>
        <v>12</v>
      </c>
      <c r="W52" s="58">
        <f t="shared" si="13"/>
        <v>14</v>
      </c>
      <c r="X52" s="50" t="b">
        <f t="shared" si="14"/>
        <v>1</v>
      </c>
      <c r="Y52" s="152">
        <f t="shared" si="5"/>
        <v>0</v>
      </c>
      <c r="Z52" s="63"/>
    </row>
    <row r="53" spans="1:26" x14ac:dyDescent="0.25">
      <c r="A53" s="90">
        <v>10</v>
      </c>
      <c r="B53" s="72" t="s">
        <v>420</v>
      </c>
      <c r="C53" s="83" t="s">
        <v>382</v>
      </c>
      <c r="D53" s="22"/>
      <c r="E53" s="84"/>
      <c r="F53" s="29"/>
      <c r="G53" s="30" t="s">
        <v>180</v>
      </c>
      <c r="H53" s="92" t="s">
        <v>394</v>
      </c>
      <c r="I53" s="92" t="s">
        <v>395</v>
      </c>
      <c r="J53" s="30"/>
      <c r="K53" s="48">
        <v>6</v>
      </c>
      <c r="L53" s="28">
        <v>16</v>
      </c>
      <c r="M53" s="28">
        <f t="shared" si="10"/>
        <v>10.5</v>
      </c>
      <c r="N53" s="28">
        <f t="shared" si="11"/>
        <v>0</v>
      </c>
      <c r="O53" s="23"/>
      <c r="P53" s="56" t="str">
        <f t="shared" si="12"/>
        <v>Podium Chill 21oz, Custom White/Black</v>
      </c>
      <c r="Q53" s="57">
        <v>8</v>
      </c>
      <c r="R53" s="58">
        <f t="shared" si="13"/>
        <v>9.25</v>
      </c>
      <c r="S53" s="58">
        <f t="shared" si="13"/>
        <v>9.5</v>
      </c>
      <c r="T53" s="58">
        <f t="shared" si="13"/>
        <v>10</v>
      </c>
      <c r="U53" s="58">
        <f t="shared" si="13"/>
        <v>10.5</v>
      </c>
      <c r="V53" s="58">
        <f t="shared" si="13"/>
        <v>11</v>
      </c>
      <c r="W53" s="58">
        <f t="shared" si="13"/>
        <v>13</v>
      </c>
      <c r="X53" s="50" t="b">
        <f t="shared" si="14"/>
        <v>1</v>
      </c>
      <c r="Y53" s="152">
        <f t="shared" si="5"/>
        <v>0</v>
      </c>
      <c r="Z53" s="63"/>
    </row>
    <row r="54" spans="1:26" x14ac:dyDescent="0.25">
      <c r="A54" s="90">
        <v>11</v>
      </c>
      <c r="B54" s="72" t="s">
        <v>420</v>
      </c>
      <c r="C54" s="83" t="s">
        <v>383</v>
      </c>
      <c r="D54" s="22"/>
      <c r="E54" s="84"/>
      <c r="F54" s="29"/>
      <c r="G54" s="30" t="s">
        <v>180</v>
      </c>
      <c r="H54" s="92" t="s">
        <v>396</v>
      </c>
      <c r="I54" s="92" t="s">
        <v>397</v>
      </c>
      <c r="J54" s="30"/>
      <c r="K54" s="48">
        <v>6</v>
      </c>
      <c r="L54" s="28">
        <v>16</v>
      </c>
      <c r="M54" s="28">
        <f t="shared" si="10"/>
        <v>10.5</v>
      </c>
      <c r="N54" s="28">
        <f t="shared" si="11"/>
        <v>0</v>
      </c>
      <c r="O54" s="23"/>
      <c r="P54" s="56" t="str">
        <f t="shared" si="12"/>
        <v>Podium Chill 21oz, Custom Black/Black</v>
      </c>
      <c r="Q54" s="57">
        <v>8</v>
      </c>
      <c r="R54" s="58">
        <f t="shared" ref="R54:W55" si="15">$Q54+R$36</f>
        <v>9.25</v>
      </c>
      <c r="S54" s="58">
        <f t="shared" si="15"/>
        <v>9.5</v>
      </c>
      <c r="T54" s="58">
        <f t="shared" si="15"/>
        <v>10</v>
      </c>
      <c r="U54" s="58">
        <f t="shared" si="15"/>
        <v>10.5</v>
      </c>
      <c r="V54" s="58">
        <f t="shared" si="15"/>
        <v>11</v>
      </c>
      <c r="W54" s="58">
        <f t="shared" si="15"/>
        <v>13</v>
      </c>
      <c r="X54" s="50" t="b">
        <f t="shared" si="14"/>
        <v>1</v>
      </c>
      <c r="Y54" s="152">
        <f t="shared" si="5"/>
        <v>0</v>
      </c>
      <c r="Z54" s="63"/>
    </row>
    <row r="55" spans="1:26" x14ac:dyDescent="0.25">
      <c r="A55" s="90">
        <v>12</v>
      </c>
      <c r="B55" s="72" t="s">
        <v>420</v>
      </c>
      <c r="C55" s="83" t="s">
        <v>384</v>
      </c>
      <c r="D55" s="22"/>
      <c r="E55" s="84"/>
      <c r="F55" s="29"/>
      <c r="G55" s="30" t="s">
        <v>180</v>
      </c>
      <c r="H55" s="92" t="s">
        <v>398</v>
      </c>
      <c r="I55" s="92" t="s">
        <v>399</v>
      </c>
      <c r="J55" s="30"/>
      <c r="K55" s="48">
        <v>6</v>
      </c>
      <c r="L55" s="28">
        <v>16</v>
      </c>
      <c r="M55" s="28">
        <f t="shared" si="10"/>
        <v>10.5</v>
      </c>
      <c r="N55" s="28">
        <f t="shared" si="11"/>
        <v>0</v>
      </c>
      <c r="O55" s="23"/>
      <c r="P55" s="56" t="str">
        <f t="shared" si="12"/>
        <v>Podium Chill 21oz, Custom Silver/Silver</v>
      </c>
      <c r="Q55" s="57">
        <v>8</v>
      </c>
      <c r="R55" s="58">
        <f t="shared" si="15"/>
        <v>9.25</v>
      </c>
      <c r="S55" s="58">
        <f t="shared" si="15"/>
        <v>9.5</v>
      </c>
      <c r="T55" s="58">
        <f t="shared" si="15"/>
        <v>10</v>
      </c>
      <c r="U55" s="58">
        <f t="shared" si="15"/>
        <v>10.5</v>
      </c>
      <c r="V55" s="58">
        <f t="shared" si="15"/>
        <v>11</v>
      </c>
      <c r="W55" s="58">
        <f t="shared" si="15"/>
        <v>13</v>
      </c>
      <c r="X55" s="50" t="b">
        <f t="shared" si="14"/>
        <v>1</v>
      </c>
      <c r="Y55" s="152">
        <f t="shared" si="5"/>
        <v>0</v>
      </c>
      <c r="Z55" s="63"/>
    </row>
    <row r="56" spans="1:26" x14ac:dyDescent="0.25">
      <c r="A56" s="90">
        <v>27</v>
      </c>
      <c r="B56" s="72" t="s">
        <v>420</v>
      </c>
      <c r="C56" s="83" t="s">
        <v>385</v>
      </c>
      <c r="D56" s="22"/>
      <c r="E56" s="84"/>
      <c r="F56" s="29"/>
      <c r="G56" s="30" t="s">
        <v>180</v>
      </c>
      <c r="H56" s="92" t="s">
        <v>400</v>
      </c>
      <c r="I56" s="92" t="s">
        <v>401</v>
      </c>
      <c r="J56" s="30"/>
      <c r="K56" s="48">
        <v>6</v>
      </c>
      <c r="L56" s="28">
        <v>16</v>
      </c>
      <c r="M56" s="28">
        <f t="shared" si="10"/>
        <v>10.5</v>
      </c>
      <c r="N56" s="28">
        <f t="shared" si="11"/>
        <v>0</v>
      </c>
      <c r="O56" s="23"/>
      <c r="P56" s="56" t="str">
        <f t="shared" si="12"/>
        <v>Podium Chill 21oz, Custom Navy/Navy</v>
      </c>
      <c r="Q56" s="57">
        <v>8</v>
      </c>
      <c r="R56" s="58">
        <f t="shared" ref="R56:W59" si="16">$Q56+R$36</f>
        <v>9.25</v>
      </c>
      <c r="S56" s="58">
        <f t="shared" si="16"/>
        <v>9.5</v>
      </c>
      <c r="T56" s="58">
        <f t="shared" si="16"/>
        <v>10</v>
      </c>
      <c r="U56" s="58">
        <f t="shared" si="16"/>
        <v>10.5</v>
      </c>
      <c r="V56" s="58">
        <f t="shared" si="16"/>
        <v>11</v>
      </c>
      <c r="W56" s="58">
        <f t="shared" si="16"/>
        <v>13</v>
      </c>
      <c r="X56" s="50" t="b">
        <f t="shared" si="14"/>
        <v>1</v>
      </c>
      <c r="Y56" s="152">
        <f>(Q56*2)-L56</f>
        <v>0</v>
      </c>
      <c r="Z56" s="63"/>
    </row>
    <row r="57" spans="1:26" x14ac:dyDescent="0.25">
      <c r="A57" s="90">
        <v>28</v>
      </c>
      <c r="B57" s="72" t="s">
        <v>420</v>
      </c>
      <c r="C57" s="83" t="s">
        <v>283</v>
      </c>
      <c r="D57" s="22"/>
      <c r="E57" s="84"/>
      <c r="F57" s="29"/>
      <c r="G57" s="30" t="s">
        <v>180</v>
      </c>
      <c r="H57" s="92" t="s">
        <v>292</v>
      </c>
      <c r="I57" s="92" t="s">
        <v>293</v>
      </c>
      <c r="J57" s="30"/>
      <c r="K57" s="48">
        <v>6</v>
      </c>
      <c r="L57" s="28">
        <v>13</v>
      </c>
      <c r="M57" s="28">
        <f t="shared" si="10"/>
        <v>9</v>
      </c>
      <c r="N57" s="28">
        <f t="shared" si="11"/>
        <v>0</v>
      </c>
      <c r="O57" s="23"/>
      <c r="P57" s="56" t="str">
        <f t="shared" si="12"/>
        <v>Podium 24oz, Custom Smoke/Black</v>
      </c>
      <c r="Q57" s="57">
        <v>6.5</v>
      </c>
      <c r="R57" s="58">
        <f t="shared" si="16"/>
        <v>7.75</v>
      </c>
      <c r="S57" s="58">
        <f t="shared" si="16"/>
        <v>8</v>
      </c>
      <c r="T57" s="58">
        <f t="shared" si="16"/>
        <v>8.5</v>
      </c>
      <c r="U57" s="58">
        <f t="shared" si="16"/>
        <v>9</v>
      </c>
      <c r="V57" s="58">
        <f t="shared" si="16"/>
        <v>9.5</v>
      </c>
      <c r="W57" s="58">
        <f t="shared" si="16"/>
        <v>11.5</v>
      </c>
      <c r="X57" s="50" t="b">
        <f t="shared" si="14"/>
        <v>1</v>
      </c>
      <c r="Y57" s="152">
        <f t="shared" si="5"/>
        <v>0</v>
      </c>
      <c r="Z57" s="63"/>
    </row>
    <row r="58" spans="1:26" x14ac:dyDescent="0.25">
      <c r="A58" s="90">
        <v>29</v>
      </c>
      <c r="B58" s="72" t="s">
        <v>420</v>
      </c>
      <c r="C58" s="83" t="s">
        <v>285</v>
      </c>
      <c r="D58" s="22"/>
      <c r="E58" s="84"/>
      <c r="F58" s="29"/>
      <c r="G58" s="30" t="s">
        <v>180</v>
      </c>
      <c r="H58" s="92" t="s">
        <v>296</v>
      </c>
      <c r="I58" s="92" t="s">
        <v>297</v>
      </c>
      <c r="J58" s="30"/>
      <c r="K58" s="48">
        <v>6</v>
      </c>
      <c r="L58" s="28">
        <v>13</v>
      </c>
      <c r="M58" s="28">
        <f t="shared" si="10"/>
        <v>9</v>
      </c>
      <c r="N58" s="28">
        <f t="shared" si="11"/>
        <v>0</v>
      </c>
      <c r="O58" s="23"/>
      <c r="P58" s="56" t="str">
        <f t="shared" si="12"/>
        <v>Podium 24oz, Custom Black/Black</v>
      </c>
      <c r="Q58" s="57">
        <v>6.5</v>
      </c>
      <c r="R58" s="58">
        <f t="shared" si="16"/>
        <v>7.75</v>
      </c>
      <c r="S58" s="58">
        <f t="shared" si="16"/>
        <v>8</v>
      </c>
      <c r="T58" s="58">
        <f t="shared" si="16"/>
        <v>8.5</v>
      </c>
      <c r="U58" s="58">
        <f t="shared" si="16"/>
        <v>9</v>
      </c>
      <c r="V58" s="58">
        <f t="shared" si="16"/>
        <v>9.5</v>
      </c>
      <c r="W58" s="58">
        <f t="shared" si="16"/>
        <v>11.5</v>
      </c>
      <c r="X58" s="50" t="b">
        <f t="shared" si="14"/>
        <v>1</v>
      </c>
      <c r="Y58" s="152">
        <f t="shared" si="5"/>
        <v>0</v>
      </c>
      <c r="Z58" s="63"/>
    </row>
    <row r="59" spans="1:26" x14ac:dyDescent="0.25">
      <c r="A59" s="90">
        <v>30</v>
      </c>
      <c r="B59" s="72" t="s">
        <v>420</v>
      </c>
      <c r="C59" s="83" t="s">
        <v>282</v>
      </c>
      <c r="D59" s="22"/>
      <c r="E59" s="84"/>
      <c r="F59" s="29"/>
      <c r="G59" s="30" t="s">
        <v>180</v>
      </c>
      <c r="H59" s="92" t="s">
        <v>290</v>
      </c>
      <c r="I59" s="92" t="s">
        <v>291</v>
      </c>
      <c r="J59" s="30"/>
      <c r="K59" s="48">
        <v>6</v>
      </c>
      <c r="L59" s="28">
        <v>13</v>
      </c>
      <c r="M59" s="28">
        <f t="shared" si="10"/>
        <v>9</v>
      </c>
      <c r="N59" s="28">
        <f t="shared" si="11"/>
        <v>0</v>
      </c>
      <c r="O59" s="23"/>
      <c r="P59" s="56" t="str">
        <f t="shared" si="12"/>
        <v>Podium 24oz, Custom White/White</v>
      </c>
      <c r="Q59" s="57">
        <v>6.5</v>
      </c>
      <c r="R59" s="58">
        <f t="shared" si="16"/>
        <v>7.75</v>
      </c>
      <c r="S59" s="58">
        <f t="shared" si="16"/>
        <v>8</v>
      </c>
      <c r="T59" s="58">
        <f t="shared" si="16"/>
        <v>8.5</v>
      </c>
      <c r="U59" s="58">
        <f t="shared" si="16"/>
        <v>9</v>
      </c>
      <c r="V59" s="58">
        <f t="shared" si="16"/>
        <v>9.5</v>
      </c>
      <c r="W59" s="58">
        <f t="shared" si="16"/>
        <v>11.5</v>
      </c>
      <c r="X59" s="50" t="b">
        <f t="shared" si="14"/>
        <v>1</v>
      </c>
      <c r="Y59" s="152">
        <f t="shared" si="5"/>
        <v>0</v>
      </c>
      <c r="Z59" s="63"/>
    </row>
    <row r="60" spans="1:26" x14ac:dyDescent="0.25">
      <c r="A60" s="90">
        <v>31</v>
      </c>
      <c r="B60" s="72" t="s">
        <v>420</v>
      </c>
      <c r="C60" s="83" t="s">
        <v>323</v>
      </c>
      <c r="D60" s="22"/>
      <c r="E60" s="84"/>
      <c r="F60" s="29"/>
      <c r="G60" s="30" t="s">
        <v>180</v>
      </c>
      <c r="H60" s="92" t="s">
        <v>330</v>
      </c>
      <c r="I60" s="92" t="s">
        <v>331</v>
      </c>
      <c r="J60" s="30"/>
      <c r="K60" s="48">
        <v>6</v>
      </c>
      <c r="L60" s="28">
        <v>13</v>
      </c>
      <c r="M60" s="28">
        <f t="shared" si="10"/>
        <v>9</v>
      </c>
      <c r="N60" s="28">
        <f t="shared" si="11"/>
        <v>0</v>
      </c>
      <c r="O60" s="23"/>
      <c r="P60" s="56" t="str">
        <f t="shared" si="12"/>
        <v>Podium 24oz, Custom Silver/SIlver</v>
      </c>
      <c r="Q60" s="57">
        <v>6.5</v>
      </c>
      <c r="R60" s="58">
        <f t="shared" ref="R60:W69" si="17">$Q60+R$36</f>
        <v>7.75</v>
      </c>
      <c r="S60" s="58">
        <f t="shared" si="17"/>
        <v>8</v>
      </c>
      <c r="T60" s="58">
        <f t="shared" si="17"/>
        <v>8.5</v>
      </c>
      <c r="U60" s="58">
        <f t="shared" si="17"/>
        <v>9</v>
      </c>
      <c r="V60" s="58">
        <f t="shared" si="17"/>
        <v>9.5</v>
      </c>
      <c r="W60" s="58">
        <f t="shared" si="17"/>
        <v>11.5</v>
      </c>
      <c r="X60" s="50" t="b">
        <f t="shared" si="14"/>
        <v>1</v>
      </c>
      <c r="Y60" s="152">
        <f t="shared" si="5"/>
        <v>0</v>
      </c>
      <c r="Z60" s="63"/>
    </row>
    <row r="61" spans="1:26" x14ac:dyDescent="0.25">
      <c r="A61" s="90">
        <v>32</v>
      </c>
      <c r="B61" s="72" t="s">
        <v>420</v>
      </c>
      <c r="C61" s="83" t="s">
        <v>324</v>
      </c>
      <c r="D61" s="22"/>
      <c r="E61" s="84"/>
      <c r="F61" s="29"/>
      <c r="G61" s="30" t="s">
        <v>180</v>
      </c>
      <c r="H61" s="92" t="s">
        <v>332</v>
      </c>
      <c r="I61" s="92" t="s">
        <v>333</v>
      </c>
      <c r="J61" s="30"/>
      <c r="K61" s="48">
        <v>6</v>
      </c>
      <c r="L61" s="28">
        <v>13</v>
      </c>
      <c r="M61" s="28">
        <f t="shared" si="10"/>
        <v>9</v>
      </c>
      <c r="N61" s="28">
        <f t="shared" si="11"/>
        <v>0</v>
      </c>
      <c r="O61" s="23"/>
      <c r="P61" s="56" t="str">
        <f t="shared" si="12"/>
        <v>Podium 24oz, Custom Navy/Navy</v>
      </c>
      <c r="Q61" s="57">
        <v>6.5</v>
      </c>
      <c r="R61" s="58">
        <f t="shared" si="17"/>
        <v>7.75</v>
      </c>
      <c r="S61" s="58">
        <f t="shared" si="17"/>
        <v>8</v>
      </c>
      <c r="T61" s="58">
        <f t="shared" si="17"/>
        <v>8.5</v>
      </c>
      <c r="U61" s="58">
        <f t="shared" si="17"/>
        <v>9</v>
      </c>
      <c r="V61" s="58">
        <f t="shared" si="17"/>
        <v>9.5</v>
      </c>
      <c r="W61" s="58">
        <f t="shared" si="17"/>
        <v>11.5</v>
      </c>
      <c r="X61" s="50" t="b">
        <f t="shared" si="14"/>
        <v>1</v>
      </c>
      <c r="Y61" s="152">
        <f t="shared" si="5"/>
        <v>0</v>
      </c>
      <c r="Z61" s="63"/>
    </row>
    <row r="62" spans="1:26" x14ac:dyDescent="0.25">
      <c r="A62" s="90">
        <v>33</v>
      </c>
      <c r="B62" s="72" t="s">
        <v>420</v>
      </c>
      <c r="C62" s="83" t="s">
        <v>284</v>
      </c>
      <c r="D62" s="22"/>
      <c r="E62" s="84"/>
      <c r="F62" s="29"/>
      <c r="G62" s="30" t="s">
        <v>180</v>
      </c>
      <c r="H62" s="92" t="s">
        <v>294</v>
      </c>
      <c r="I62" s="92" t="s">
        <v>295</v>
      </c>
      <c r="J62" s="30"/>
      <c r="K62" s="48">
        <v>6</v>
      </c>
      <c r="L62" s="28">
        <v>13</v>
      </c>
      <c r="M62" s="28">
        <f t="shared" si="10"/>
        <v>9</v>
      </c>
      <c r="N62" s="28">
        <f t="shared" ref="N62:N93" si="18">J62*M62</f>
        <v>0</v>
      </c>
      <c r="O62" s="23"/>
      <c r="P62" s="56" t="str">
        <f t="shared" si="12"/>
        <v>Podium 24oz, Custom Clear/Black</v>
      </c>
      <c r="Q62" s="57">
        <v>6.5</v>
      </c>
      <c r="R62" s="58">
        <f t="shared" si="17"/>
        <v>7.75</v>
      </c>
      <c r="S62" s="58">
        <f t="shared" si="17"/>
        <v>8</v>
      </c>
      <c r="T62" s="58">
        <f t="shared" si="17"/>
        <v>8.5</v>
      </c>
      <c r="U62" s="58">
        <f t="shared" si="17"/>
        <v>9</v>
      </c>
      <c r="V62" s="58">
        <f t="shared" si="17"/>
        <v>9.5</v>
      </c>
      <c r="W62" s="58">
        <f t="shared" si="17"/>
        <v>11.5</v>
      </c>
      <c r="X62" s="50" t="b">
        <f t="shared" si="14"/>
        <v>1</v>
      </c>
      <c r="Y62" s="152">
        <f t="shared" si="5"/>
        <v>0</v>
      </c>
      <c r="Z62" s="63"/>
    </row>
    <row r="63" spans="1:26" x14ac:dyDescent="0.25">
      <c r="A63" s="90">
        <v>34</v>
      </c>
      <c r="B63" s="72" t="s">
        <v>420</v>
      </c>
      <c r="C63" s="83" t="s">
        <v>287</v>
      </c>
      <c r="D63" s="22"/>
      <c r="E63" s="84"/>
      <c r="F63" s="29"/>
      <c r="G63" s="30" t="s">
        <v>180</v>
      </c>
      <c r="H63" s="92" t="s">
        <v>300</v>
      </c>
      <c r="I63" s="92" t="s">
        <v>301</v>
      </c>
      <c r="J63" s="30"/>
      <c r="K63" s="48">
        <v>6</v>
      </c>
      <c r="L63" s="28">
        <v>12</v>
      </c>
      <c r="M63" s="28">
        <f t="shared" si="10"/>
        <v>8.5</v>
      </c>
      <c r="N63" s="28">
        <f t="shared" si="18"/>
        <v>0</v>
      </c>
      <c r="O63" s="23"/>
      <c r="P63" s="56" t="str">
        <f t="shared" si="12"/>
        <v>Podium 21oz, Custom Smoke/Black</v>
      </c>
      <c r="Q63" s="57">
        <v>6</v>
      </c>
      <c r="R63" s="58">
        <f t="shared" si="17"/>
        <v>7.25</v>
      </c>
      <c r="S63" s="58">
        <f t="shared" si="17"/>
        <v>7.5</v>
      </c>
      <c r="T63" s="58">
        <f t="shared" si="17"/>
        <v>8</v>
      </c>
      <c r="U63" s="58">
        <f t="shared" si="17"/>
        <v>8.5</v>
      </c>
      <c r="V63" s="58">
        <f t="shared" si="17"/>
        <v>9</v>
      </c>
      <c r="W63" s="58">
        <f t="shared" si="17"/>
        <v>11</v>
      </c>
      <c r="X63" s="50" t="b">
        <f t="shared" si="14"/>
        <v>1</v>
      </c>
      <c r="Y63" s="152">
        <f t="shared" si="5"/>
        <v>0</v>
      </c>
      <c r="Z63" s="63"/>
    </row>
    <row r="64" spans="1:26" x14ac:dyDescent="0.25">
      <c r="A64" s="90">
        <v>35</v>
      </c>
      <c r="B64" s="72" t="s">
        <v>420</v>
      </c>
      <c r="C64" s="83" t="s">
        <v>289</v>
      </c>
      <c r="D64" s="22"/>
      <c r="E64" s="84"/>
      <c r="F64" s="29"/>
      <c r="G64" s="30" t="s">
        <v>180</v>
      </c>
      <c r="H64" s="92" t="s">
        <v>304</v>
      </c>
      <c r="I64" s="92" t="s">
        <v>305</v>
      </c>
      <c r="J64" s="30"/>
      <c r="K64" s="48">
        <v>6</v>
      </c>
      <c r="L64" s="28">
        <v>12</v>
      </c>
      <c r="M64" s="28">
        <f t="shared" si="10"/>
        <v>8.5</v>
      </c>
      <c r="N64" s="28">
        <f t="shared" si="18"/>
        <v>0</v>
      </c>
      <c r="O64" s="23"/>
      <c r="P64" s="56" t="str">
        <f t="shared" si="12"/>
        <v>Podium 21oz, Custom Black/Black</v>
      </c>
      <c r="Q64" s="57">
        <v>6</v>
      </c>
      <c r="R64" s="58">
        <f t="shared" si="17"/>
        <v>7.25</v>
      </c>
      <c r="S64" s="58">
        <f t="shared" si="17"/>
        <v>7.5</v>
      </c>
      <c r="T64" s="58">
        <f t="shared" si="17"/>
        <v>8</v>
      </c>
      <c r="U64" s="58">
        <f t="shared" si="17"/>
        <v>8.5</v>
      </c>
      <c r="V64" s="58">
        <f t="shared" si="17"/>
        <v>9</v>
      </c>
      <c r="W64" s="58">
        <f t="shared" si="17"/>
        <v>11</v>
      </c>
      <c r="X64" s="50" t="b">
        <f t="shared" si="14"/>
        <v>1</v>
      </c>
      <c r="Y64" s="152">
        <f t="shared" si="5"/>
        <v>0</v>
      </c>
      <c r="Z64" s="63"/>
    </row>
    <row r="65" spans="1:26" x14ac:dyDescent="0.25">
      <c r="A65" s="90">
        <v>36</v>
      </c>
      <c r="B65" s="72" t="s">
        <v>420</v>
      </c>
      <c r="C65" s="83" t="s">
        <v>286</v>
      </c>
      <c r="D65" s="22"/>
      <c r="E65" s="84"/>
      <c r="F65" s="29"/>
      <c r="G65" s="30" t="s">
        <v>180</v>
      </c>
      <c r="H65" s="92" t="s">
        <v>298</v>
      </c>
      <c r="I65" s="92" t="s">
        <v>299</v>
      </c>
      <c r="J65" s="30"/>
      <c r="K65" s="48">
        <v>6</v>
      </c>
      <c r="L65" s="28">
        <v>12</v>
      </c>
      <c r="M65" s="28">
        <f t="shared" si="10"/>
        <v>8.5</v>
      </c>
      <c r="N65" s="28">
        <f t="shared" si="18"/>
        <v>0</v>
      </c>
      <c r="O65" s="23"/>
      <c r="P65" s="56" t="str">
        <f t="shared" si="12"/>
        <v>Podium 21oz, Custom White/White</v>
      </c>
      <c r="Q65" s="57">
        <v>6</v>
      </c>
      <c r="R65" s="58">
        <f t="shared" si="17"/>
        <v>7.25</v>
      </c>
      <c r="S65" s="58">
        <f t="shared" si="17"/>
        <v>7.5</v>
      </c>
      <c r="T65" s="58">
        <f t="shared" si="17"/>
        <v>8</v>
      </c>
      <c r="U65" s="58">
        <f t="shared" si="17"/>
        <v>8.5</v>
      </c>
      <c r="V65" s="58">
        <f t="shared" si="17"/>
        <v>9</v>
      </c>
      <c r="W65" s="58">
        <f t="shared" si="17"/>
        <v>11</v>
      </c>
      <c r="X65" s="50" t="b">
        <f t="shared" si="14"/>
        <v>1</v>
      </c>
      <c r="Y65" s="152">
        <f t="shared" si="5"/>
        <v>0</v>
      </c>
      <c r="Z65" s="63"/>
    </row>
    <row r="66" spans="1:26" x14ac:dyDescent="0.25">
      <c r="A66" s="90">
        <v>37</v>
      </c>
      <c r="B66" s="72" t="s">
        <v>420</v>
      </c>
      <c r="C66" s="83" t="s">
        <v>325</v>
      </c>
      <c r="D66" s="22"/>
      <c r="E66" s="84"/>
      <c r="F66" s="29"/>
      <c r="G66" s="30" t="s">
        <v>180</v>
      </c>
      <c r="H66" s="92" t="s">
        <v>334</v>
      </c>
      <c r="I66" s="92" t="s">
        <v>335</v>
      </c>
      <c r="J66" s="30"/>
      <c r="K66" s="48">
        <v>6</v>
      </c>
      <c r="L66" s="28">
        <v>12</v>
      </c>
      <c r="M66" s="28">
        <f t="shared" si="10"/>
        <v>8.5</v>
      </c>
      <c r="N66" s="28">
        <f t="shared" si="18"/>
        <v>0</v>
      </c>
      <c r="O66" s="23"/>
      <c r="P66" s="56" t="str">
        <f t="shared" si="12"/>
        <v>Podium 21oz, Custom Silver/Silver</v>
      </c>
      <c r="Q66" s="57">
        <v>6</v>
      </c>
      <c r="R66" s="58">
        <f t="shared" si="17"/>
        <v>7.25</v>
      </c>
      <c r="S66" s="58">
        <f t="shared" si="17"/>
        <v>7.5</v>
      </c>
      <c r="T66" s="58">
        <f t="shared" si="17"/>
        <v>8</v>
      </c>
      <c r="U66" s="58">
        <f t="shared" si="17"/>
        <v>8.5</v>
      </c>
      <c r="V66" s="58">
        <f t="shared" si="17"/>
        <v>9</v>
      </c>
      <c r="W66" s="58">
        <f t="shared" si="17"/>
        <v>11</v>
      </c>
      <c r="X66" s="50" t="b">
        <f t="shared" si="14"/>
        <v>1</v>
      </c>
      <c r="Y66" s="152">
        <f t="shared" si="5"/>
        <v>0</v>
      </c>
      <c r="Z66" s="63"/>
    </row>
    <row r="67" spans="1:26" x14ac:dyDescent="0.25">
      <c r="A67" s="90">
        <v>38</v>
      </c>
      <c r="B67" s="72" t="s">
        <v>420</v>
      </c>
      <c r="C67" s="83" t="s">
        <v>326</v>
      </c>
      <c r="D67" s="22"/>
      <c r="E67" s="84"/>
      <c r="F67" s="29"/>
      <c r="G67" s="30" t="s">
        <v>180</v>
      </c>
      <c r="H67" s="92" t="s">
        <v>336</v>
      </c>
      <c r="I67" s="92" t="s">
        <v>337</v>
      </c>
      <c r="J67" s="30"/>
      <c r="K67" s="48">
        <v>6</v>
      </c>
      <c r="L67" s="28">
        <v>12</v>
      </c>
      <c r="M67" s="28">
        <f t="shared" si="10"/>
        <v>8.5</v>
      </c>
      <c r="N67" s="28">
        <f t="shared" si="18"/>
        <v>0</v>
      </c>
      <c r="O67" s="23"/>
      <c r="P67" s="56" t="str">
        <f t="shared" si="12"/>
        <v>Podium 21oz, Custom Navy/Navy</v>
      </c>
      <c r="Q67" s="57">
        <v>6</v>
      </c>
      <c r="R67" s="58">
        <f t="shared" si="17"/>
        <v>7.25</v>
      </c>
      <c r="S67" s="58">
        <f t="shared" si="17"/>
        <v>7.5</v>
      </c>
      <c r="T67" s="58">
        <f t="shared" si="17"/>
        <v>8</v>
      </c>
      <c r="U67" s="58">
        <f t="shared" si="17"/>
        <v>8.5</v>
      </c>
      <c r="V67" s="58">
        <f t="shared" si="17"/>
        <v>9</v>
      </c>
      <c r="W67" s="58">
        <f t="shared" si="17"/>
        <v>11</v>
      </c>
      <c r="X67" s="50" t="b">
        <f t="shared" si="14"/>
        <v>1</v>
      </c>
      <c r="Y67" s="152">
        <f t="shared" si="5"/>
        <v>0</v>
      </c>
      <c r="Z67" s="63"/>
    </row>
    <row r="68" spans="1:26" x14ac:dyDescent="0.25">
      <c r="A68" s="90">
        <v>39</v>
      </c>
      <c r="B68" s="72" t="s">
        <v>420</v>
      </c>
      <c r="C68" s="83" t="s">
        <v>288</v>
      </c>
      <c r="D68" s="22"/>
      <c r="E68" s="84"/>
      <c r="F68" s="29"/>
      <c r="G68" s="30" t="s">
        <v>180</v>
      </c>
      <c r="H68" s="92" t="s">
        <v>302</v>
      </c>
      <c r="I68" s="92" t="s">
        <v>303</v>
      </c>
      <c r="J68" s="30"/>
      <c r="K68" s="48">
        <v>6</v>
      </c>
      <c r="L68" s="28">
        <v>12</v>
      </c>
      <c r="M68" s="28">
        <f t="shared" si="10"/>
        <v>8.5</v>
      </c>
      <c r="N68" s="28">
        <f t="shared" si="18"/>
        <v>0</v>
      </c>
      <c r="O68" s="23"/>
      <c r="P68" s="56" t="str">
        <f t="shared" si="12"/>
        <v>Podium 21oz, Custom Clear/Black</v>
      </c>
      <c r="Q68" s="57">
        <v>6</v>
      </c>
      <c r="R68" s="58">
        <f t="shared" si="17"/>
        <v>7.25</v>
      </c>
      <c r="S68" s="58">
        <f t="shared" si="17"/>
        <v>7.5</v>
      </c>
      <c r="T68" s="58">
        <f t="shared" si="17"/>
        <v>8</v>
      </c>
      <c r="U68" s="58">
        <f t="shared" si="17"/>
        <v>8.5</v>
      </c>
      <c r="V68" s="58">
        <f t="shared" si="17"/>
        <v>9</v>
      </c>
      <c r="W68" s="58">
        <f t="shared" si="17"/>
        <v>11</v>
      </c>
      <c r="X68" s="50" t="b">
        <f t="shared" si="14"/>
        <v>1</v>
      </c>
      <c r="Y68" s="152">
        <f t="shared" si="5"/>
        <v>0</v>
      </c>
      <c r="Z68" s="63"/>
    </row>
    <row r="69" spans="1:26" x14ac:dyDescent="0.25">
      <c r="A69" s="90">
        <v>40</v>
      </c>
      <c r="B69" s="72" t="s">
        <v>421</v>
      </c>
      <c r="C69" s="83" t="s">
        <v>436</v>
      </c>
      <c r="D69" s="22"/>
      <c r="E69" s="84"/>
      <c r="F69" s="29" t="s">
        <v>878</v>
      </c>
      <c r="G69" s="30" t="s">
        <v>179</v>
      </c>
      <c r="H69" s="92" t="s">
        <v>640</v>
      </c>
      <c r="I69" s="92" t="s">
        <v>641</v>
      </c>
      <c r="J69" s="30"/>
      <c r="K69" s="48">
        <v>4</v>
      </c>
      <c r="L69" s="28">
        <v>35</v>
      </c>
      <c r="M69" s="28">
        <f t="shared" si="10"/>
        <v>20</v>
      </c>
      <c r="N69" s="28">
        <f t="shared" si="18"/>
        <v>0</v>
      </c>
      <c r="O69" s="23"/>
      <c r="P69" s="56" t="str">
        <f t="shared" si="12"/>
        <v>Thrive Tumbler VSS 30oz, Black</v>
      </c>
      <c r="Q69" s="57">
        <v>17.5</v>
      </c>
      <c r="R69" s="58">
        <f t="shared" si="17"/>
        <v>18.75</v>
      </c>
      <c r="S69" s="58">
        <f t="shared" si="17"/>
        <v>19</v>
      </c>
      <c r="T69" s="58">
        <f t="shared" si="17"/>
        <v>19.5</v>
      </c>
      <c r="U69" s="58">
        <f t="shared" si="17"/>
        <v>20</v>
      </c>
      <c r="V69" s="58">
        <f t="shared" si="17"/>
        <v>20.5</v>
      </c>
      <c r="W69" s="58">
        <f t="shared" si="17"/>
        <v>22.5</v>
      </c>
      <c r="X69" s="50" t="b">
        <f t="shared" si="14"/>
        <v>1</v>
      </c>
      <c r="Y69" s="152">
        <f t="shared" si="5"/>
        <v>0</v>
      </c>
      <c r="Z69" s="63"/>
    </row>
    <row r="70" spans="1:26" x14ac:dyDescent="0.25">
      <c r="A70" s="90">
        <v>41</v>
      </c>
      <c r="B70" s="72" t="s">
        <v>421</v>
      </c>
      <c r="C70" s="83" t="s">
        <v>437</v>
      </c>
      <c r="D70" s="22"/>
      <c r="E70" s="84"/>
      <c r="F70" s="29" t="s">
        <v>878</v>
      </c>
      <c r="G70" s="30" t="s">
        <v>179</v>
      </c>
      <c r="H70" s="92" t="s">
        <v>642</v>
      </c>
      <c r="I70" s="92" t="s">
        <v>643</v>
      </c>
      <c r="J70" s="30"/>
      <c r="K70" s="48">
        <v>4</v>
      </c>
      <c r="L70" s="28">
        <v>35</v>
      </c>
      <c r="M70" s="28">
        <f t="shared" si="10"/>
        <v>20</v>
      </c>
      <c r="N70" s="28">
        <f t="shared" si="18"/>
        <v>0</v>
      </c>
      <c r="O70" s="23"/>
      <c r="P70" s="56" t="str">
        <f t="shared" si="12"/>
        <v>Thrive Tumbler VSS 30oz, Navy</v>
      </c>
      <c r="Q70" s="57">
        <v>17.5</v>
      </c>
      <c r="R70" s="58">
        <f t="shared" ref="R70:W79" si="19">$Q70+R$36</f>
        <v>18.75</v>
      </c>
      <c r="S70" s="58">
        <f t="shared" si="19"/>
        <v>19</v>
      </c>
      <c r="T70" s="58">
        <f t="shared" si="19"/>
        <v>19.5</v>
      </c>
      <c r="U70" s="58">
        <f t="shared" si="19"/>
        <v>20</v>
      </c>
      <c r="V70" s="58">
        <f t="shared" si="19"/>
        <v>20.5</v>
      </c>
      <c r="W70" s="58">
        <f t="shared" si="19"/>
        <v>22.5</v>
      </c>
      <c r="X70" s="50" t="b">
        <f t="shared" si="14"/>
        <v>1</v>
      </c>
      <c r="Y70" s="152">
        <f t="shared" si="5"/>
        <v>0</v>
      </c>
      <c r="Z70" s="63"/>
    </row>
    <row r="71" spans="1:26" x14ac:dyDescent="0.25">
      <c r="A71" s="90">
        <v>42</v>
      </c>
      <c r="B71" s="72" t="s">
        <v>421</v>
      </c>
      <c r="C71" s="83" t="s">
        <v>438</v>
      </c>
      <c r="D71" s="22"/>
      <c r="E71" s="84"/>
      <c r="F71" s="29" t="s">
        <v>878</v>
      </c>
      <c r="G71" s="30" t="s">
        <v>179</v>
      </c>
      <c r="H71" s="92" t="s">
        <v>644</v>
      </c>
      <c r="I71" s="92" t="s">
        <v>645</v>
      </c>
      <c r="J71" s="30"/>
      <c r="K71" s="48">
        <v>4</v>
      </c>
      <c r="L71" s="28">
        <v>35</v>
      </c>
      <c r="M71" s="28">
        <f t="shared" si="10"/>
        <v>20</v>
      </c>
      <c r="N71" s="28">
        <f t="shared" si="18"/>
        <v>0</v>
      </c>
      <c r="O71" s="23"/>
      <c r="P71" s="56" t="str">
        <f t="shared" si="12"/>
        <v>Thrive Tumbler VSS 30oz, Nordic Blue</v>
      </c>
      <c r="Q71" s="57">
        <v>17.5</v>
      </c>
      <c r="R71" s="58">
        <f t="shared" si="19"/>
        <v>18.75</v>
      </c>
      <c r="S71" s="58">
        <f t="shared" si="19"/>
        <v>19</v>
      </c>
      <c r="T71" s="58">
        <f t="shared" si="19"/>
        <v>19.5</v>
      </c>
      <c r="U71" s="58">
        <f t="shared" si="19"/>
        <v>20</v>
      </c>
      <c r="V71" s="58">
        <f t="shared" si="19"/>
        <v>20.5</v>
      </c>
      <c r="W71" s="58">
        <f t="shared" si="19"/>
        <v>22.5</v>
      </c>
      <c r="X71" s="50" t="b">
        <f t="shared" si="14"/>
        <v>1</v>
      </c>
      <c r="Y71" s="152">
        <f t="shared" si="5"/>
        <v>0</v>
      </c>
      <c r="Z71" s="63"/>
    </row>
    <row r="72" spans="1:26" x14ac:dyDescent="0.25">
      <c r="A72" s="90">
        <v>43</v>
      </c>
      <c r="B72" s="72" t="s">
        <v>421</v>
      </c>
      <c r="C72" s="83" t="s">
        <v>439</v>
      </c>
      <c r="D72" s="22"/>
      <c r="E72" s="84"/>
      <c r="F72" s="29" t="s">
        <v>878</v>
      </c>
      <c r="G72" s="30" t="s">
        <v>179</v>
      </c>
      <c r="H72" s="92" t="s">
        <v>646</v>
      </c>
      <c r="I72" s="92" t="s">
        <v>647</v>
      </c>
      <c r="J72" s="30"/>
      <c r="K72" s="48">
        <v>4</v>
      </c>
      <c r="L72" s="28">
        <v>35</v>
      </c>
      <c r="M72" s="28">
        <f t="shared" si="10"/>
        <v>20</v>
      </c>
      <c r="N72" s="28">
        <f t="shared" si="18"/>
        <v>0</v>
      </c>
      <c r="O72" s="23"/>
      <c r="P72" s="56" t="str">
        <f t="shared" si="12"/>
        <v>Thrive Tumbler VSS 30oz, Moss</v>
      </c>
      <c r="Q72" s="57">
        <v>17.5</v>
      </c>
      <c r="R72" s="58">
        <f t="shared" si="19"/>
        <v>18.75</v>
      </c>
      <c r="S72" s="58">
        <f t="shared" si="19"/>
        <v>19</v>
      </c>
      <c r="T72" s="58">
        <f t="shared" si="19"/>
        <v>19.5</v>
      </c>
      <c r="U72" s="58">
        <f t="shared" si="19"/>
        <v>20</v>
      </c>
      <c r="V72" s="58">
        <f t="shared" si="19"/>
        <v>20.5</v>
      </c>
      <c r="W72" s="58">
        <f t="shared" si="19"/>
        <v>22.5</v>
      </c>
      <c r="X72" s="50" t="b">
        <f t="shared" si="14"/>
        <v>1</v>
      </c>
      <c r="Y72" s="152">
        <f t="shared" si="5"/>
        <v>0</v>
      </c>
      <c r="Z72" s="63"/>
    </row>
    <row r="73" spans="1:26" x14ac:dyDescent="0.25">
      <c r="A73" s="90">
        <v>44</v>
      </c>
      <c r="B73" s="72" t="s">
        <v>421</v>
      </c>
      <c r="C73" s="83" t="s">
        <v>440</v>
      </c>
      <c r="D73" s="22"/>
      <c r="E73" s="84"/>
      <c r="F73" s="29" t="s">
        <v>878</v>
      </c>
      <c r="G73" s="30" t="s">
        <v>179</v>
      </c>
      <c r="H73" s="92" t="s">
        <v>648</v>
      </c>
      <c r="I73" s="92" t="s">
        <v>649</v>
      </c>
      <c r="J73" s="30"/>
      <c r="K73" s="48">
        <v>4</v>
      </c>
      <c r="L73" s="28">
        <v>35</v>
      </c>
      <c r="M73" s="28">
        <f t="shared" si="10"/>
        <v>20</v>
      </c>
      <c r="N73" s="28">
        <f t="shared" si="18"/>
        <v>0</v>
      </c>
      <c r="O73" s="23"/>
      <c r="P73" s="56" t="str">
        <f t="shared" si="12"/>
        <v>Thrive Tumbler VSS 30oz, Desert Sunrise</v>
      </c>
      <c r="Q73" s="57">
        <v>17.5</v>
      </c>
      <c r="R73" s="58">
        <f t="shared" si="19"/>
        <v>18.75</v>
      </c>
      <c r="S73" s="58">
        <f t="shared" si="19"/>
        <v>19</v>
      </c>
      <c r="T73" s="58">
        <f t="shared" si="19"/>
        <v>19.5</v>
      </c>
      <c r="U73" s="58">
        <f t="shared" si="19"/>
        <v>20</v>
      </c>
      <c r="V73" s="58">
        <f t="shared" si="19"/>
        <v>20.5</v>
      </c>
      <c r="W73" s="58">
        <f t="shared" si="19"/>
        <v>22.5</v>
      </c>
      <c r="X73" s="50" t="b">
        <f t="shared" si="14"/>
        <v>1</v>
      </c>
      <c r="Y73" s="152">
        <f t="shared" si="5"/>
        <v>0</v>
      </c>
      <c r="Z73" s="63"/>
    </row>
    <row r="74" spans="1:26" x14ac:dyDescent="0.25">
      <c r="A74" s="90">
        <v>45</v>
      </c>
      <c r="B74" s="72" t="s">
        <v>421</v>
      </c>
      <c r="C74" s="83" t="s">
        <v>441</v>
      </c>
      <c r="D74" s="22"/>
      <c r="E74" s="84"/>
      <c r="F74" s="29" t="s">
        <v>878</v>
      </c>
      <c r="G74" s="30" t="s">
        <v>179</v>
      </c>
      <c r="H74" s="92" t="s">
        <v>650</v>
      </c>
      <c r="I74" s="92" t="s">
        <v>651</v>
      </c>
      <c r="J74" s="30"/>
      <c r="K74" s="48">
        <v>4</v>
      </c>
      <c r="L74" s="28">
        <v>35</v>
      </c>
      <c r="M74" s="28">
        <f t="shared" si="10"/>
        <v>20</v>
      </c>
      <c r="N74" s="28">
        <f t="shared" si="18"/>
        <v>0</v>
      </c>
      <c r="O74" s="23"/>
      <c r="P74" s="56" t="str">
        <f t="shared" si="12"/>
        <v>Thrive Tumbler VSS 30oz, Purple Sky</v>
      </c>
      <c r="Q74" s="57">
        <v>17.5</v>
      </c>
      <c r="R74" s="58">
        <f t="shared" si="19"/>
        <v>18.75</v>
      </c>
      <c r="S74" s="58">
        <f t="shared" si="19"/>
        <v>19</v>
      </c>
      <c r="T74" s="58">
        <f t="shared" si="19"/>
        <v>19.5</v>
      </c>
      <c r="U74" s="58">
        <f t="shared" si="19"/>
        <v>20</v>
      </c>
      <c r="V74" s="58">
        <f t="shared" si="19"/>
        <v>20.5</v>
      </c>
      <c r="W74" s="58">
        <f t="shared" si="19"/>
        <v>22.5</v>
      </c>
      <c r="X74" s="50" t="b">
        <f t="shared" si="14"/>
        <v>1</v>
      </c>
      <c r="Y74" s="152">
        <f t="shared" si="5"/>
        <v>0</v>
      </c>
      <c r="Z74" s="63"/>
    </row>
    <row r="75" spans="1:26" x14ac:dyDescent="0.25">
      <c r="A75" s="90">
        <v>46</v>
      </c>
      <c r="B75" s="72" t="s">
        <v>421</v>
      </c>
      <c r="C75" s="83" t="s">
        <v>442</v>
      </c>
      <c r="D75" s="22"/>
      <c r="E75" s="84"/>
      <c r="F75" s="29" t="s">
        <v>878</v>
      </c>
      <c r="G75" s="30" t="s">
        <v>416</v>
      </c>
      <c r="H75" s="92" t="s">
        <v>652</v>
      </c>
      <c r="I75" s="92" t="s">
        <v>653</v>
      </c>
      <c r="J75" s="30"/>
      <c r="K75" s="48">
        <v>4</v>
      </c>
      <c r="L75" s="28">
        <v>35</v>
      </c>
      <c r="M75" s="28">
        <f t="shared" si="10"/>
        <v>20</v>
      </c>
      <c r="N75" s="28">
        <f t="shared" si="18"/>
        <v>0</v>
      </c>
      <c r="O75" s="23"/>
      <c r="P75" s="56" t="str">
        <f t="shared" si="12"/>
        <v>Thrive Tumbler VSS 30oz, White</v>
      </c>
      <c r="Q75" s="57">
        <v>17.5</v>
      </c>
      <c r="R75" s="58">
        <f t="shared" si="19"/>
        <v>18.75</v>
      </c>
      <c r="S75" s="58">
        <f t="shared" si="19"/>
        <v>19</v>
      </c>
      <c r="T75" s="58">
        <f t="shared" si="19"/>
        <v>19.5</v>
      </c>
      <c r="U75" s="58">
        <f t="shared" si="19"/>
        <v>20</v>
      </c>
      <c r="V75" s="58">
        <f t="shared" si="19"/>
        <v>20.5</v>
      </c>
      <c r="W75" s="58">
        <f t="shared" si="19"/>
        <v>22.5</v>
      </c>
      <c r="X75" s="50" t="b">
        <f t="shared" si="14"/>
        <v>1</v>
      </c>
      <c r="Y75" s="152">
        <f t="shared" si="5"/>
        <v>0</v>
      </c>
      <c r="Z75" s="63"/>
    </row>
    <row r="76" spans="1:26" x14ac:dyDescent="0.25">
      <c r="A76" s="90">
        <v>47</v>
      </c>
      <c r="B76" s="72" t="s">
        <v>421</v>
      </c>
      <c r="C76" s="83" t="s">
        <v>443</v>
      </c>
      <c r="D76" s="22"/>
      <c r="E76" s="84"/>
      <c r="F76" s="29" t="s">
        <v>878</v>
      </c>
      <c r="G76" s="30" t="s">
        <v>179</v>
      </c>
      <c r="H76" s="92" t="s">
        <v>654</v>
      </c>
      <c r="I76" s="92" t="s">
        <v>655</v>
      </c>
      <c r="J76" s="30"/>
      <c r="K76" s="48">
        <v>4</v>
      </c>
      <c r="L76" s="28">
        <v>30</v>
      </c>
      <c r="M76" s="28">
        <f t="shared" si="10"/>
        <v>17.5</v>
      </c>
      <c r="N76" s="28">
        <f t="shared" si="18"/>
        <v>0</v>
      </c>
      <c r="O76" s="23"/>
      <c r="P76" s="56" t="str">
        <f t="shared" si="12"/>
        <v>Thrive Tumbler VSS 20oz, Black</v>
      </c>
      <c r="Q76" s="57">
        <v>15</v>
      </c>
      <c r="R76" s="58">
        <f t="shared" si="19"/>
        <v>16.25</v>
      </c>
      <c r="S76" s="58">
        <f t="shared" si="19"/>
        <v>16.5</v>
      </c>
      <c r="T76" s="58">
        <f t="shared" si="19"/>
        <v>17</v>
      </c>
      <c r="U76" s="58">
        <f t="shared" si="19"/>
        <v>17.5</v>
      </c>
      <c r="V76" s="58">
        <f t="shared" si="19"/>
        <v>18</v>
      </c>
      <c r="W76" s="58">
        <f t="shared" si="19"/>
        <v>20</v>
      </c>
      <c r="X76" s="50" t="b">
        <f t="shared" si="14"/>
        <v>1</v>
      </c>
      <c r="Y76" s="152">
        <f t="shared" si="5"/>
        <v>0</v>
      </c>
      <c r="Z76" s="63"/>
    </row>
    <row r="77" spans="1:26" x14ac:dyDescent="0.25">
      <c r="A77" s="90">
        <v>48</v>
      </c>
      <c r="B77" s="72" t="s">
        <v>421</v>
      </c>
      <c r="C77" s="83" t="s">
        <v>444</v>
      </c>
      <c r="D77" s="22"/>
      <c r="E77" s="84"/>
      <c r="F77" s="29" t="s">
        <v>878</v>
      </c>
      <c r="G77" s="30" t="s">
        <v>179</v>
      </c>
      <c r="H77" s="92" t="s">
        <v>656</v>
      </c>
      <c r="I77" s="92" t="s">
        <v>657</v>
      </c>
      <c r="J77" s="30"/>
      <c r="K77" s="48">
        <v>4</v>
      </c>
      <c r="L77" s="28">
        <v>30</v>
      </c>
      <c r="M77" s="28">
        <f t="shared" si="10"/>
        <v>17.5</v>
      </c>
      <c r="N77" s="28">
        <f t="shared" si="18"/>
        <v>0</v>
      </c>
      <c r="O77" s="23"/>
      <c r="P77" s="56" t="str">
        <f t="shared" si="12"/>
        <v>Thrive Tumbler VSS 20oz, Navy</v>
      </c>
      <c r="Q77" s="57">
        <v>15</v>
      </c>
      <c r="R77" s="58">
        <f t="shared" si="19"/>
        <v>16.25</v>
      </c>
      <c r="S77" s="58">
        <f t="shared" si="19"/>
        <v>16.5</v>
      </c>
      <c r="T77" s="58">
        <f t="shared" si="19"/>
        <v>17</v>
      </c>
      <c r="U77" s="58">
        <f t="shared" si="19"/>
        <v>17.5</v>
      </c>
      <c r="V77" s="58">
        <f t="shared" si="19"/>
        <v>18</v>
      </c>
      <c r="W77" s="58">
        <f t="shared" si="19"/>
        <v>20</v>
      </c>
      <c r="X77" s="50" t="b">
        <f t="shared" si="14"/>
        <v>1</v>
      </c>
      <c r="Y77" s="152">
        <f t="shared" si="5"/>
        <v>0</v>
      </c>
      <c r="Z77" s="63"/>
    </row>
    <row r="78" spans="1:26" x14ac:dyDescent="0.25">
      <c r="A78" s="90">
        <v>49</v>
      </c>
      <c r="B78" s="72" t="s">
        <v>421</v>
      </c>
      <c r="C78" s="83" t="s">
        <v>445</v>
      </c>
      <c r="D78" s="22"/>
      <c r="E78" s="84"/>
      <c r="F78" s="29" t="s">
        <v>878</v>
      </c>
      <c r="G78" s="30" t="s">
        <v>179</v>
      </c>
      <c r="H78" s="92" t="s">
        <v>658</v>
      </c>
      <c r="I78" s="92" t="s">
        <v>659</v>
      </c>
      <c r="J78" s="30"/>
      <c r="K78" s="48">
        <v>4</v>
      </c>
      <c r="L78" s="28">
        <v>30</v>
      </c>
      <c r="M78" s="28">
        <f t="shared" si="10"/>
        <v>17.5</v>
      </c>
      <c r="N78" s="28">
        <f t="shared" si="18"/>
        <v>0</v>
      </c>
      <c r="O78" s="23"/>
      <c r="P78" s="56" t="str">
        <f t="shared" si="12"/>
        <v>Thrive Tumbler VSS 20oz, Nordic Blue</v>
      </c>
      <c r="Q78" s="57">
        <v>15</v>
      </c>
      <c r="R78" s="58">
        <f t="shared" si="19"/>
        <v>16.25</v>
      </c>
      <c r="S78" s="58">
        <f t="shared" si="19"/>
        <v>16.5</v>
      </c>
      <c r="T78" s="58">
        <f t="shared" si="19"/>
        <v>17</v>
      </c>
      <c r="U78" s="58">
        <f t="shared" si="19"/>
        <v>17.5</v>
      </c>
      <c r="V78" s="58">
        <f t="shared" si="19"/>
        <v>18</v>
      </c>
      <c r="W78" s="58">
        <f t="shared" si="19"/>
        <v>20</v>
      </c>
      <c r="X78" s="50" t="b">
        <f t="shared" si="14"/>
        <v>1</v>
      </c>
      <c r="Y78" s="152">
        <f t="shared" si="5"/>
        <v>0</v>
      </c>
      <c r="Z78" s="63"/>
    </row>
    <row r="79" spans="1:26" x14ac:dyDescent="0.25">
      <c r="A79" s="90">
        <v>50</v>
      </c>
      <c r="B79" s="72" t="s">
        <v>421</v>
      </c>
      <c r="C79" s="83" t="s">
        <v>446</v>
      </c>
      <c r="D79" s="22"/>
      <c r="E79" s="84"/>
      <c r="F79" s="29" t="s">
        <v>878</v>
      </c>
      <c r="G79" s="30" t="s">
        <v>179</v>
      </c>
      <c r="H79" s="92" t="s">
        <v>660</v>
      </c>
      <c r="I79" s="92" t="s">
        <v>661</v>
      </c>
      <c r="J79" s="30"/>
      <c r="K79" s="48">
        <v>4</v>
      </c>
      <c r="L79" s="28">
        <v>30</v>
      </c>
      <c r="M79" s="28">
        <f t="shared" si="10"/>
        <v>17.5</v>
      </c>
      <c r="N79" s="28">
        <f t="shared" si="18"/>
        <v>0</v>
      </c>
      <c r="O79" s="23"/>
      <c r="P79" s="56" t="str">
        <f t="shared" si="12"/>
        <v>Thrive Tumbler VSS 20oz, Moss</v>
      </c>
      <c r="Q79" s="57">
        <v>15</v>
      </c>
      <c r="R79" s="58">
        <f t="shared" si="19"/>
        <v>16.25</v>
      </c>
      <c r="S79" s="58">
        <f t="shared" si="19"/>
        <v>16.5</v>
      </c>
      <c r="T79" s="58">
        <f t="shared" si="19"/>
        <v>17</v>
      </c>
      <c r="U79" s="58">
        <f t="shared" si="19"/>
        <v>17.5</v>
      </c>
      <c r="V79" s="58">
        <f t="shared" si="19"/>
        <v>18</v>
      </c>
      <c r="W79" s="58">
        <f t="shared" si="19"/>
        <v>20</v>
      </c>
      <c r="X79" s="50" t="b">
        <f t="shared" si="14"/>
        <v>1</v>
      </c>
      <c r="Y79" s="152">
        <f t="shared" si="5"/>
        <v>0</v>
      </c>
      <c r="Z79" s="63"/>
    </row>
    <row r="80" spans="1:26" x14ac:dyDescent="0.25">
      <c r="A80" s="90">
        <v>51</v>
      </c>
      <c r="B80" s="72" t="s">
        <v>421</v>
      </c>
      <c r="C80" s="83" t="s">
        <v>447</v>
      </c>
      <c r="D80" s="22"/>
      <c r="E80" s="84"/>
      <c r="F80" s="29" t="s">
        <v>878</v>
      </c>
      <c r="G80" s="30" t="s">
        <v>179</v>
      </c>
      <c r="H80" s="92" t="s">
        <v>662</v>
      </c>
      <c r="I80" s="92" t="s">
        <v>663</v>
      </c>
      <c r="J80" s="30"/>
      <c r="K80" s="48">
        <v>4</v>
      </c>
      <c r="L80" s="28">
        <v>30</v>
      </c>
      <c r="M80" s="28">
        <f t="shared" si="10"/>
        <v>17.5</v>
      </c>
      <c r="N80" s="28">
        <f t="shared" si="18"/>
        <v>0</v>
      </c>
      <c r="O80" s="23"/>
      <c r="P80" s="56" t="str">
        <f t="shared" si="12"/>
        <v>Thrive Tumbler VSS 20oz, Desert Sunrise</v>
      </c>
      <c r="Q80" s="57">
        <v>15</v>
      </c>
      <c r="R80" s="58">
        <f t="shared" ref="R80:W89" si="20">$Q80+R$36</f>
        <v>16.25</v>
      </c>
      <c r="S80" s="58">
        <f t="shared" si="20"/>
        <v>16.5</v>
      </c>
      <c r="T80" s="58">
        <f t="shared" si="20"/>
        <v>17</v>
      </c>
      <c r="U80" s="58">
        <f t="shared" si="20"/>
        <v>17.5</v>
      </c>
      <c r="V80" s="58">
        <f t="shared" si="20"/>
        <v>18</v>
      </c>
      <c r="W80" s="58">
        <f t="shared" si="20"/>
        <v>20</v>
      </c>
      <c r="X80" s="50" t="b">
        <f t="shared" si="14"/>
        <v>1</v>
      </c>
      <c r="Y80" s="152">
        <f t="shared" si="5"/>
        <v>0</v>
      </c>
      <c r="Z80" s="63"/>
    </row>
    <row r="81" spans="1:26" x14ac:dyDescent="0.25">
      <c r="A81" s="90">
        <v>52</v>
      </c>
      <c r="B81" s="72" t="s">
        <v>421</v>
      </c>
      <c r="C81" s="83" t="s">
        <v>448</v>
      </c>
      <c r="D81" s="22"/>
      <c r="E81" s="84"/>
      <c r="F81" s="29" t="s">
        <v>878</v>
      </c>
      <c r="G81" s="30" t="s">
        <v>179</v>
      </c>
      <c r="H81" s="92" t="s">
        <v>664</v>
      </c>
      <c r="I81" s="92" t="s">
        <v>665</v>
      </c>
      <c r="J81" s="30"/>
      <c r="K81" s="48">
        <v>4</v>
      </c>
      <c r="L81" s="28">
        <v>30</v>
      </c>
      <c r="M81" s="28">
        <f t="shared" si="10"/>
        <v>17.5</v>
      </c>
      <c r="N81" s="28">
        <f t="shared" si="18"/>
        <v>0</v>
      </c>
      <c r="O81" s="23"/>
      <c r="P81" s="56" t="str">
        <f t="shared" si="12"/>
        <v>Thrive Tumbler VSS 20oz, Purple Sky</v>
      </c>
      <c r="Q81" s="57">
        <v>15</v>
      </c>
      <c r="R81" s="58">
        <f t="shared" si="20"/>
        <v>16.25</v>
      </c>
      <c r="S81" s="58">
        <f t="shared" si="20"/>
        <v>16.5</v>
      </c>
      <c r="T81" s="58">
        <f t="shared" si="20"/>
        <v>17</v>
      </c>
      <c r="U81" s="58">
        <f t="shared" si="20"/>
        <v>17.5</v>
      </c>
      <c r="V81" s="58">
        <f t="shared" si="20"/>
        <v>18</v>
      </c>
      <c r="W81" s="58">
        <f t="shared" si="20"/>
        <v>20</v>
      </c>
      <c r="X81" s="50" t="b">
        <f t="shared" si="14"/>
        <v>1</v>
      </c>
      <c r="Y81" s="152">
        <f t="shared" si="5"/>
        <v>0</v>
      </c>
      <c r="Z81" s="63"/>
    </row>
    <row r="82" spans="1:26" x14ac:dyDescent="0.25">
      <c r="A82" s="90">
        <v>53</v>
      </c>
      <c r="B82" s="72" t="s">
        <v>421</v>
      </c>
      <c r="C82" s="83" t="s">
        <v>449</v>
      </c>
      <c r="D82" s="22"/>
      <c r="E82" s="84"/>
      <c r="F82" s="29" t="s">
        <v>878</v>
      </c>
      <c r="G82" s="30" t="s">
        <v>416</v>
      </c>
      <c r="H82" s="92" t="s">
        <v>666</v>
      </c>
      <c r="I82" s="92" t="s">
        <v>667</v>
      </c>
      <c r="J82" s="30"/>
      <c r="K82" s="48">
        <v>4</v>
      </c>
      <c r="L82" s="28">
        <v>30</v>
      </c>
      <c r="M82" s="28">
        <f t="shared" si="10"/>
        <v>17.5</v>
      </c>
      <c r="N82" s="28">
        <f t="shared" si="18"/>
        <v>0</v>
      </c>
      <c r="O82" s="23"/>
      <c r="P82" s="56" t="str">
        <f t="shared" si="12"/>
        <v>Thrive Tumbler VSS 20oz, White</v>
      </c>
      <c r="Q82" s="57">
        <v>15</v>
      </c>
      <c r="R82" s="58">
        <f t="shared" si="20"/>
        <v>16.25</v>
      </c>
      <c r="S82" s="58">
        <f t="shared" si="20"/>
        <v>16.5</v>
      </c>
      <c r="T82" s="58">
        <f t="shared" si="20"/>
        <v>17</v>
      </c>
      <c r="U82" s="58">
        <f t="shared" si="20"/>
        <v>17.5</v>
      </c>
      <c r="V82" s="58">
        <f t="shared" si="20"/>
        <v>18</v>
      </c>
      <c r="W82" s="58">
        <f t="shared" si="20"/>
        <v>20</v>
      </c>
      <c r="X82" s="50" t="b">
        <f t="shared" si="14"/>
        <v>1</v>
      </c>
      <c r="Y82" s="152">
        <f t="shared" si="5"/>
        <v>0</v>
      </c>
      <c r="Z82" s="63"/>
    </row>
    <row r="83" spans="1:26" x14ac:dyDescent="0.25">
      <c r="A83" s="90">
        <v>54</v>
      </c>
      <c r="B83" s="72" t="s">
        <v>421</v>
      </c>
      <c r="C83" s="83" t="s">
        <v>450</v>
      </c>
      <c r="D83" s="22"/>
      <c r="E83" s="84"/>
      <c r="F83" s="29" t="s">
        <v>878</v>
      </c>
      <c r="G83" s="30" t="s">
        <v>179</v>
      </c>
      <c r="H83" s="92" t="s">
        <v>668</v>
      </c>
      <c r="I83" s="92" t="s">
        <v>669</v>
      </c>
      <c r="J83" s="30"/>
      <c r="K83" s="48">
        <v>4</v>
      </c>
      <c r="L83" s="28">
        <v>40</v>
      </c>
      <c r="M83" s="28">
        <f t="shared" si="10"/>
        <v>22.5</v>
      </c>
      <c r="N83" s="28">
        <f t="shared" si="18"/>
        <v>0</v>
      </c>
      <c r="O83" s="23"/>
      <c r="P83" s="56" t="str">
        <f t="shared" si="12"/>
        <v>Thrive Mug VSS 32oz, Black</v>
      </c>
      <c r="Q83" s="57">
        <v>20</v>
      </c>
      <c r="R83" s="58">
        <f t="shared" si="20"/>
        <v>21.25</v>
      </c>
      <c r="S83" s="58">
        <f t="shared" si="20"/>
        <v>21.5</v>
      </c>
      <c r="T83" s="58">
        <f t="shared" si="20"/>
        <v>22</v>
      </c>
      <c r="U83" s="58">
        <f t="shared" si="20"/>
        <v>22.5</v>
      </c>
      <c r="V83" s="58">
        <f t="shared" si="20"/>
        <v>23</v>
      </c>
      <c r="W83" s="58">
        <f t="shared" si="20"/>
        <v>25</v>
      </c>
      <c r="X83" s="50" t="b">
        <f t="shared" si="14"/>
        <v>1</v>
      </c>
      <c r="Y83" s="152">
        <f t="shared" si="5"/>
        <v>0</v>
      </c>
      <c r="Z83" s="63"/>
    </row>
    <row r="84" spans="1:26" x14ac:dyDescent="0.25">
      <c r="A84" s="90">
        <v>55</v>
      </c>
      <c r="B84" s="72" t="s">
        <v>421</v>
      </c>
      <c r="C84" s="83" t="s">
        <v>451</v>
      </c>
      <c r="D84" s="22"/>
      <c r="E84" s="84"/>
      <c r="F84" s="29" t="s">
        <v>878</v>
      </c>
      <c r="G84" s="30" t="s">
        <v>179</v>
      </c>
      <c r="H84" s="92" t="s">
        <v>670</v>
      </c>
      <c r="I84" s="92" t="s">
        <v>671</v>
      </c>
      <c r="J84" s="30"/>
      <c r="K84" s="48">
        <v>4</v>
      </c>
      <c r="L84" s="28">
        <v>40</v>
      </c>
      <c r="M84" s="28">
        <f t="shared" si="10"/>
        <v>22.5</v>
      </c>
      <c r="N84" s="28">
        <f t="shared" si="18"/>
        <v>0</v>
      </c>
      <c r="O84" s="23"/>
      <c r="P84" s="56" t="str">
        <f t="shared" si="12"/>
        <v>Thrive Mug VSS 32oz, Navy</v>
      </c>
      <c r="Q84" s="57">
        <v>20</v>
      </c>
      <c r="R84" s="58">
        <f t="shared" si="20"/>
        <v>21.25</v>
      </c>
      <c r="S84" s="58">
        <f t="shared" si="20"/>
        <v>21.5</v>
      </c>
      <c r="T84" s="58">
        <f t="shared" si="20"/>
        <v>22</v>
      </c>
      <c r="U84" s="58">
        <f t="shared" si="20"/>
        <v>22.5</v>
      </c>
      <c r="V84" s="58">
        <f t="shared" si="20"/>
        <v>23</v>
      </c>
      <c r="W84" s="58">
        <f t="shared" si="20"/>
        <v>25</v>
      </c>
      <c r="X84" s="50" t="b">
        <f t="shared" si="14"/>
        <v>1</v>
      </c>
      <c r="Y84" s="152">
        <f t="shared" si="5"/>
        <v>0</v>
      </c>
      <c r="Z84" s="63"/>
    </row>
    <row r="85" spans="1:26" x14ac:dyDescent="0.25">
      <c r="A85" s="90">
        <v>56</v>
      </c>
      <c r="B85" s="72" t="s">
        <v>421</v>
      </c>
      <c r="C85" s="83" t="s">
        <v>452</v>
      </c>
      <c r="D85" s="22"/>
      <c r="E85" s="84"/>
      <c r="F85" s="29" t="s">
        <v>878</v>
      </c>
      <c r="G85" s="30" t="s">
        <v>179</v>
      </c>
      <c r="H85" s="92" t="s">
        <v>672</v>
      </c>
      <c r="I85" s="92" t="s">
        <v>673</v>
      </c>
      <c r="J85" s="30"/>
      <c r="K85" s="48">
        <v>4</v>
      </c>
      <c r="L85" s="28">
        <v>40</v>
      </c>
      <c r="M85" s="28">
        <f t="shared" si="10"/>
        <v>22.5</v>
      </c>
      <c r="N85" s="28">
        <f t="shared" si="18"/>
        <v>0</v>
      </c>
      <c r="O85" s="23"/>
      <c r="P85" s="56" t="str">
        <f t="shared" si="12"/>
        <v>Thrive Mug VSS 32oz, Nordic Blue</v>
      </c>
      <c r="Q85" s="57">
        <v>20</v>
      </c>
      <c r="R85" s="58">
        <f t="shared" si="20"/>
        <v>21.25</v>
      </c>
      <c r="S85" s="58">
        <f t="shared" si="20"/>
        <v>21.5</v>
      </c>
      <c r="T85" s="58">
        <f t="shared" si="20"/>
        <v>22</v>
      </c>
      <c r="U85" s="58">
        <f t="shared" si="20"/>
        <v>22.5</v>
      </c>
      <c r="V85" s="58">
        <f t="shared" si="20"/>
        <v>23</v>
      </c>
      <c r="W85" s="58">
        <f t="shared" si="20"/>
        <v>25</v>
      </c>
      <c r="X85" s="50" t="b">
        <f t="shared" si="14"/>
        <v>1</v>
      </c>
      <c r="Y85" s="152">
        <f t="shared" si="5"/>
        <v>0</v>
      </c>
      <c r="Z85" s="63"/>
    </row>
    <row r="86" spans="1:26" x14ac:dyDescent="0.25">
      <c r="A86" s="90">
        <v>57</v>
      </c>
      <c r="B86" s="72" t="s">
        <v>421</v>
      </c>
      <c r="C86" s="83" t="s">
        <v>453</v>
      </c>
      <c r="D86" s="22"/>
      <c r="E86" s="84"/>
      <c r="F86" s="29" t="s">
        <v>878</v>
      </c>
      <c r="G86" s="30" t="s">
        <v>179</v>
      </c>
      <c r="H86" s="92" t="s">
        <v>674</v>
      </c>
      <c r="I86" s="92" t="s">
        <v>675</v>
      </c>
      <c r="J86" s="30"/>
      <c r="K86" s="48">
        <v>4</v>
      </c>
      <c r="L86" s="28">
        <v>40</v>
      </c>
      <c r="M86" s="28">
        <f t="shared" si="10"/>
        <v>22.5</v>
      </c>
      <c r="N86" s="28">
        <f t="shared" si="18"/>
        <v>0</v>
      </c>
      <c r="O86" s="23"/>
      <c r="P86" s="56" t="str">
        <f t="shared" si="12"/>
        <v>Thrive Mug VSS 32oz, Moss</v>
      </c>
      <c r="Q86" s="57">
        <v>20</v>
      </c>
      <c r="R86" s="58">
        <f t="shared" si="20"/>
        <v>21.25</v>
      </c>
      <c r="S86" s="58">
        <f t="shared" si="20"/>
        <v>21.5</v>
      </c>
      <c r="T86" s="58">
        <f t="shared" si="20"/>
        <v>22</v>
      </c>
      <c r="U86" s="58">
        <f t="shared" si="20"/>
        <v>22.5</v>
      </c>
      <c r="V86" s="58">
        <f t="shared" si="20"/>
        <v>23</v>
      </c>
      <c r="W86" s="58">
        <f t="shared" si="20"/>
        <v>25</v>
      </c>
      <c r="X86" s="50" t="b">
        <f t="shared" si="14"/>
        <v>1</v>
      </c>
      <c r="Y86" s="152">
        <f t="shared" si="5"/>
        <v>0</v>
      </c>
      <c r="Z86" s="63"/>
    </row>
    <row r="87" spans="1:26" x14ac:dyDescent="0.25">
      <c r="A87" s="90">
        <v>58</v>
      </c>
      <c r="B87" s="72" t="s">
        <v>421</v>
      </c>
      <c r="C87" s="83" t="s">
        <v>454</v>
      </c>
      <c r="D87" s="22"/>
      <c r="E87" s="84"/>
      <c r="F87" s="29" t="s">
        <v>878</v>
      </c>
      <c r="G87" s="30" t="s">
        <v>179</v>
      </c>
      <c r="H87" s="92" t="s">
        <v>676</v>
      </c>
      <c r="I87" s="92" t="s">
        <v>677</v>
      </c>
      <c r="J87" s="30"/>
      <c r="K87" s="48">
        <v>4</v>
      </c>
      <c r="L87" s="28">
        <v>40</v>
      </c>
      <c r="M87" s="28">
        <f t="shared" si="10"/>
        <v>22.5</v>
      </c>
      <c r="N87" s="28">
        <f t="shared" si="18"/>
        <v>0</v>
      </c>
      <c r="O87" s="23"/>
      <c r="P87" s="56" t="str">
        <f t="shared" si="12"/>
        <v>Thrive Mug VSS 32oz, Desert Sunrise</v>
      </c>
      <c r="Q87" s="57">
        <v>20</v>
      </c>
      <c r="R87" s="58">
        <f t="shared" si="20"/>
        <v>21.25</v>
      </c>
      <c r="S87" s="58">
        <f t="shared" si="20"/>
        <v>21.5</v>
      </c>
      <c r="T87" s="58">
        <f t="shared" si="20"/>
        <v>22</v>
      </c>
      <c r="U87" s="58">
        <f t="shared" si="20"/>
        <v>22.5</v>
      </c>
      <c r="V87" s="58">
        <f t="shared" si="20"/>
        <v>23</v>
      </c>
      <c r="W87" s="58">
        <f t="shared" si="20"/>
        <v>25</v>
      </c>
      <c r="X87" s="50" t="b">
        <f t="shared" si="14"/>
        <v>1</v>
      </c>
      <c r="Y87" s="152">
        <f t="shared" si="5"/>
        <v>0</v>
      </c>
      <c r="Z87" s="63"/>
    </row>
    <row r="88" spans="1:26" x14ac:dyDescent="0.25">
      <c r="A88" s="90">
        <v>59</v>
      </c>
      <c r="B88" s="72" t="s">
        <v>421</v>
      </c>
      <c r="C88" s="83" t="s">
        <v>455</v>
      </c>
      <c r="D88" s="22"/>
      <c r="E88" s="84"/>
      <c r="F88" s="29" t="s">
        <v>878</v>
      </c>
      <c r="G88" s="30" t="s">
        <v>179</v>
      </c>
      <c r="H88" s="92" t="s">
        <v>678</v>
      </c>
      <c r="I88" s="92" t="s">
        <v>679</v>
      </c>
      <c r="J88" s="30"/>
      <c r="K88" s="48">
        <v>4</v>
      </c>
      <c r="L88" s="28">
        <v>40</v>
      </c>
      <c r="M88" s="28">
        <f t="shared" si="10"/>
        <v>22.5</v>
      </c>
      <c r="N88" s="28">
        <f t="shared" si="18"/>
        <v>0</v>
      </c>
      <c r="O88" s="23"/>
      <c r="P88" s="56" t="str">
        <f t="shared" si="12"/>
        <v>Thrive Mug VSS 32oz, Purple Sky</v>
      </c>
      <c r="Q88" s="57">
        <v>20</v>
      </c>
      <c r="R88" s="58">
        <f t="shared" si="20"/>
        <v>21.25</v>
      </c>
      <c r="S88" s="58">
        <f t="shared" si="20"/>
        <v>21.5</v>
      </c>
      <c r="T88" s="58">
        <f t="shared" si="20"/>
        <v>22</v>
      </c>
      <c r="U88" s="58">
        <f t="shared" si="20"/>
        <v>22.5</v>
      </c>
      <c r="V88" s="58">
        <f t="shared" si="20"/>
        <v>23</v>
      </c>
      <c r="W88" s="58">
        <f t="shared" si="20"/>
        <v>25</v>
      </c>
      <c r="X88" s="50" t="b">
        <f t="shared" si="14"/>
        <v>1</v>
      </c>
      <c r="Y88" s="152">
        <f t="shared" si="5"/>
        <v>0</v>
      </c>
      <c r="Z88" s="63"/>
    </row>
    <row r="89" spans="1:26" x14ac:dyDescent="0.25">
      <c r="A89" s="90">
        <v>60</v>
      </c>
      <c r="B89" s="72" t="s">
        <v>421</v>
      </c>
      <c r="C89" s="83" t="s">
        <v>456</v>
      </c>
      <c r="D89" s="22"/>
      <c r="E89" s="84"/>
      <c r="F89" s="29" t="s">
        <v>878</v>
      </c>
      <c r="G89" s="30" t="s">
        <v>179</v>
      </c>
      <c r="H89" s="92" t="s">
        <v>680</v>
      </c>
      <c r="I89" s="92" t="s">
        <v>681</v>
      </c>
      <c r="J89" s="30"/>
      <c r="K89" s="48">
        <v>4</v>
      </c>
      <c r="L89" s="28">
        <v>40</v>
      </c>
      <c r="M89" s="28">
        <f t="shared" si="10"/>
        <v>22.5</v>
      </c>
      <c r="N89" s="28">
        <f t="shared" si="18"/>
        <v>0</v>
      </c>
      <c r="O89" s="23"/>
      <c r="P89" s="56" t="str">
        <f t="shared" si="12"/>
        <v>Thrive Mug VSS 32oz, White</v>
      </c>
      <c r="Q89" s="57">
        <v>20</v>
      </c>
      <c r="R89" s="58">
        <f t="shared" si="20"/>
        <v>21.25</v>
      </c>
      <c r="S89" s="58">
        <f t="shared" si="20"/>
        <v>21.5</v>
      </c>
      <c r="T89" s="58">
        <f t="shared" si="20"/>
        <v>22</v>
      </c>
      <c r="U89" s="58">
        <f t="shared" si="20"/>
        <v>22.5</v>
      </c>
      <c r="V89" s="58">
        <f t="shared" si="20"/>
        <v>23</v>
      </c>
      <c r="W89" s="58">
        <f t="shared" si="20"/>
        <v>25</v>
      </c>
      <c r="X89" s="50" t="b">
        <f t="shared" si="14"/>
        <v>1</v>
      </c>
      <c r="Y89" s="152">
        <f t="shared" si="5"/>
        <v>0</v>
      </c>
      <c r="Z89" s="63"/>
    </row>
    <row r="90" spans="1:26" x14ac:dyDescent="0.25">
      <c r="A90" s="90">
        <v>61</v>
      </c>
      <c r="B90" s="72" t="s">
        <v>421</v>
      </c>
      <c r="C90" s="83" t="s">
        <v>457</v>
      </c>
      <c r="D90" s="22"/>
      <c r="E90" s="84"/>
      <c r="F90" s="29" t="s">
        <v>878</v>
      </c>
      <c r="G90" s="30" t="s">
        <v>179</v>
      </c>
      <c r="H90" s="92" t="s">
        <v>682</v>
      </c>
      <c r="I90" s="92" t="s">
        <v>683</v>
      </c>
      <c r="J90" s="30"/>
      <c r="K90" s="48">
        <v>4</v>
      </c>
      <c r="L90" s="28">
        <v>32</v>
      </c>
      <c r="M90" s="28">
        <f t="shared" si="10"/>
        <v>18.5</v>
      </c>
      <c r="N90" s="28">
        <f t="shared" si="18"/>
        <v>0</v>
      </c>
      <c r="O90" s="23"/>
      <c r="P90" s="56" t="str">
        <f t="shared" si="12"/>
        <v>Thrive Mug VSS 16oz, Black</v>
      </c>
      <c r="Q90" s="57">
        <v>16</v>
      </c>
      <c r="R90" s="58">
        <f t="shared" ref="R90:W99" si="21">$Q90+R$36</f>
        <v>17.25</v>
      </c>
      <c r="S90" s="58">
        <f t="shared" si="21"/>
        <v>17.5</v>
      </c>
      <c r="T90" s="58">
        <f t="shared" si="21"/>
        <v>18</v>
      </c>
      <c r="U90" s="58">
        <f t="shared" si="21"/>
        <v>18.5</v>
      </c>
      <c r="V90" s="58">
        <f t="shared" si="21"/>
        <v>19</v>
      </c>
      <c r="W90" s="58">
        <f t="shared" si="21"/>
        <v>21</v>
      </c>
      <c r="X90" s="50" t="b">
        <f t="shared" si="14"/>
        <v>1</v>
      </c>
      <c r="Y90" s="152">
        <f t="shared" si="5"/>
        <v>0</v>
      </c>
      <c r="Z90" s="63"/>
    </row>
    <row r="91" spans="1:26" x14ac:dyDescent="0.25">
      <c r="A91" s="90">
        <v>62</v>
      </c>
      <c r="B91" s="72" t="s">
        <v>421</v>
      </c>
      <c r="C91" s="83" t="s">
        <v>458</v>
      </c>
      <c r="D91" s="22"/>
      <c r="E91" s="84"/>
      <c r="F91" s="29" t="s">
        <v>878</v>
      </c>
      <c r="G91" s="30" t="s">
        <v>179</v>
      </c>
      <c r="H91" s="92" t="s">
        <v>684</v>
      </c>
      <c r="I91" s="92" t="s">
        <v>685</v>
      </c>
      <c r="J91" s="30"/>
      <c r="K91" s="48">
        <v>4</v>
      </c>
      <c r="L91" s="28">
        <v>32</v>
      </c>
      <c r="M91" s="28">
        <f t="shared" si="10"/>
        <v>18.5</v>
      </c>
      <c r="N91" s="28">
        <f t="shared" si="18"/>
        <v>0</v>
      </c>
      <c r="O91" s="23"/>
      <c r="P91" s="56" t="str">
        <f t="shared" si="12"/>
        <v>Thrive Mug VSS 16oz, Navy</v>
      </c>
      <c r="Q91" s="57">
        <v>16</v>
      </c>
      <c r="R91" s="58">
        <f t="shared" si="21"/>
        <v>17.25</v>
      </c>
      <c r="S91" s="58">
        <f t="shared" si="21"/>
        <v>17.5</v>
      </c>
      <c r="T91" s="58">
        <f t="shared" si="21"/>
        <v>18</v>
      </c>
      <c r="U91" s="58">
        <f t="shared" si="21"/>
        <v>18.5</v>
      </c>
      <c r="V91" s="58">
        <f t="shared" si="21"/>
        <v>19</v>
      </c>
      <c r="W91" s="58">
        <f t="shared" si="21"/>
        <v>21</v>
      </c>
      <c r="X91" s="50" t="b">
        <f t="shared" si="14"/>
        <v>1</v>
      </c>
      <c r="Y91" s="152">
        <f t="shared" si="5"/>
        <v>0</v>
      </c>
      <c r="Z91" s="63"/>
    </row>
    <row r="92" spans="1:26" x14ac:dyDescent="0.25">
      <c r="A92" s="90">
        <v>63</v>
      </c>
      <c r="B92" s="72" t="s">
        <v>421</v>
      </c>
      <c r="C92" s="83" t="s">
        <v>459</v>
      </c>
      <c r="D92" s="22"/>
      <c r="E92" s="84"/>
      <c r="F92" s="29" t="s">
        <v>878</v>
      </c>
      <c r="G92" s="30" t="s">
        <v>179</v>
      </c>
      <c r="H92" s="92" t="s">
        <v>686</v>
      </c>
      <c r="I92" s="92" t="s">
        <v>687</v>
      </c>
      <c r="J92" s="30"/>
      <c r="K92" s="48">
        <v>4</v>
      </c>
      <c r="L92" s="28">
        <v>32</v>
      </c>
      <c r="M92" s="28">
        <f t="shared" si="10"/>
        <v>18.5</v>
      </c>
      <c r="N92" s="28">
        <f t="shared" si="18"/>
        <v>0</v>
      </c>
      <c r="O92" s="23"/>
      <c r="P92" s="56" t="str">
        <f t="shared" si="12"/>
        <v>Thrive Mug VSS 16oz, Nordic Blue</v>
      </c>
      <c r="Q92" s="57">
        <v>16</v>
      </c>
      <c r="R92" s="58">
        <f t="shared" si="21"/>
        <v>17.25</v>
      </c>
      <c r="S92" s="58">
        <f t="shared" si="21"/>
        <v>17.5</v>
      </c>
      <c r="T92" s="58">
        <f t="shared" si="21"/>
        <v>18</v>
      </c>
      <c r="U92" s="58">
        <f t="shared" si="21"/>
        <v>18.5</v>
      </c>
      <c r="V92" s="58">
        <f t="shared" si="21"/>
        <v>19</v>
      </c>
      <c r="W92" s="58">
        <f t="shared" si="21"/>
        <v>21</v>
      </c>
      <c r="X92" s="50" t="b">
        <f t="shared" si="14"/>
        <v>1</v>
      </c>
      <c r="Y92" s="152">
        <f t="shared" si="5"/>
        <v>0</v>
      </c>
      <c r="Z92" s="63"/>
    </row>
    <row r="93" spans="1:26" x14ac:dyDescent="0.25">
      <c r="A93" s="90">
        <v>64</v>
      </c>
      <c r="B93" s="72" t="s">
        <v>421</v>
      </c>
      <c r="C93" s="83" t="s">
        <v>460</v>
      </c>
      <c r="D93" s="22"/>
      <c r="E93" s="84"/>
      <c r="F93" s="29" t="s">
        <v>878</v>
      </c>
      <c r="G93" s="30" t="s">
        <v>179</v>
      </c>
      <c r="H93" s="92" t="s">
        <v>688</v>
      </c>
      <c r="I93" s="92" t="s">
        <v>689</v>
      </c>
      <c r="J93" s="30"/>
      <c r="K93" s="48">
        <v>4</v>
      </c>
      <c r="L93" s="28">
        <v>32</v>
      </c>
      <c r="M93" s="28">
        <f t="shared" si="10"/>
        <v>18.5</v>
      </c>
      <c r="N93" s="28">
        <f t="shared" si="18"/>
        <v>0</v>
      </c>
      <c r="O93" s="23"/>
      <c r="P93" s="56" t="str">
        <f t="shared" si="12"/>
        <v>Thrive Mug VSS 16oz, Moss</v>
      </c>
      <c r="Q93" s="57">
        <v>16</v>
      </c>
      <c r="R93" s="58">
        <f t="shared" si="21"/>
        <v>17.25</v>
      </c>
      <c r="S93" s="58">
        <f t="shared" si="21"/>
        <v>17.5</v>
      </c>
      <c r="T93" s="58">
        <f t="shared" si="21"/>
        <v>18</v>
      </c>
      <c r="U93" s="58">
        <f t="shared" si="21"/>
        <v>18.5</v>
      </c>
      <c r="V93" s="58">
        <f t="shared" si="21"/>
        <v>19</v>
      </c>
      <c r="W93" s="58">
        <f t="shared" si="21"/>
        <v>21</v>
      </c>
      <c r="X93" s="50" t="b">
        <f t="shared" si="14"/>
        <v>1</v>
      </c>
      <c r="Y93" s="152">
        <f t="shared" si="5"/>
        <v>0</v>
      </c>
      <c r="Z93" s="63"/>
    </row>
    <row r="94" spans="1:26" x14ac:dyDescent="0.25">
      <c r="A94" s="90">
        <v>65</v>
      </c>
      <c r="B94" s="72" t="s">
        <v>421</v>
      </c>
      <c r="C94" s="83" t="s">
        <v>461</v>
      </c>
      <c r="D94" s="22"/>
      <c r="E94" s="84"/>
      <c r="F94" s="29" t="s">
        <v>878</v>
      </c>
      <c r="G94" s="30" t="s">
        <v>179</v>
      </c>
      <c r="H94" s="92" t="s">
        <v>690</v>
      </c>
      <c r="I94" s="92" t="s">
        <v>691</v>
      </c>
      <c r="J94" s="30"/>
      <c r="K94" s="48">
        <v>4</v>
      </c>
      <c r="L94" s="28">
        <v>32</v>
      </c>
      <c r="M94" s="28">
        <f t="shared" ref="M94:M157" si="22">IF($L$26&lt;=71,U94,IF($L$26&lt;=143,T94,IF($L$26&lt;=539,S94,IF($L$26&gt;=540,R94))))</f>
        <v>18.5</v>
      </c>
      <c r="N94" s="28">
        <f t="shared" ref="N94:N100" si="23">J94*M94</f>
        <v>0</v>
      </c>
      <c r="O94" s="23"/>
      <c r="P94" s="56" t="str">
        <f t="shared" ref="P94:P157" si="24">C94</f>
        <v>Thrive Mug VSS 16oz, Desert Sunrise</v>
      </c>
      <c r="Q94" s="57">
        <v>16</v>
      </c>
      <c r="R94" s="58">
        <f t="shared" si="21"/>
        <v>17.25</v>
      </c>
      <c r="S94" s="58">
        <f t="shared" si="21"/>
        <v>17.5</v>
      </c>
      <c r="T94" s="58">
        <f t="shared" si="21"/>
        <v>18</v>
      </c>
      <c r="U94" s="58">
        <f t="shared" si="21"/>
        <v>18.5</v>
      </c>
      <c r="V94" s="58">
        <f t="shared" si="21"/>
        <v>19</v>
      </c>
      <c r="W94" s="58">
        <f t="shared" si="21"/>
        <v>21</v>
      </c>
      <c r="X94" s="50" t="b">
        <f t="shared" si="14"/>
        <v>1</v>
      </c>
      <c r="Y94" s="152">
        <f t="shared" si="5"/>
        <v>0</v>
      </c>
      <c r="Z94" s="63"/>
    </row>
    <row r="95" spans="1:26" x14ac:dyDescent="0.25">
      <c r="A95" s="90">
        <v>66</v>
      </c>
      <c r="B95" s="72" t="s">
        <v>421</v>
      </c>
      <c r="C95" s="83" t="s">
        <v>462</v>
      </c>
      <c r="D95" s="22"/>
      <c r="E95" s="84"/>
      <c r="F95" s="29" t="s">
        <v>878</v>
      </c>
      <c r="G95" s="30" t="s">
        <v>179</v>
      </c>
      <c r="H95" s="92" t="s">
        <v>692</v>
      </c>
      <c r="I95" s="92" t="s">
        <v>693</v>
      </c>
      <c r="J95" s="30"/>
      <c r="K95" s="48">
        <v>4</v>
      </c>
      <c r="L95" s="28">
        <v>32</v>
      </c>
      <c r="M95" s="28">
        <f t="shared" si="22"/>
        <v>18.5</v>
      </c>
      <c r="N95" s="28">
        <f t="shared" si="23"/>
        <v>0</v>
      </c>
      <c r="O95" s="23"/>
      <c r="P95" s="56" t="str">
        <f t="shared" si="24"/>
        <v>Thrive Mug VSS 16oz, Purple Sky</v>
      </c>
      <c r="Q95" s="57">
        <v>16</v>
      </c>
      <c r="R95" s="58">
        <f t="shared" si="21"/>
        <v>17.25</v>
      </c>
      <c r="S95" s="58">
        <f t="shared" si="21"/>
        <v>17.5</v>
      </c>
      <c r="T95" s="58">
        <f t="shared" si="21"/>
        <v>18</v>
      </c>
      <c r="U95" s="58">
        <f t="shared" si="21"/>
        <v>18.5</v>
      </c>
      <c r="V95" s="58">
        <f t="shared" si="21"/>
        <v>19</v>
      </c>
      <c r="W95" s="58">
        <f t="shared" si="21"/>
        <v>21</v>
      </c>
      <c r="X95" s="50" t="b">
        <f t="shared" ref="X95:X158" si="25">P95=C95</f>
        <v>1</v>
      </c>
      <c r="Y95" s="152">
        <f t="shared" si="5"/>
        <v>0</v>
      </c>
      <c r="Z95" s="63"/>
    </row>
    <row r="96" spans="1:26" x14ac:dyDescent="0.25">
      <c r="A96" s="90">
        <v>67</v>
      </c>
      <c r="B96" s="72" t="s">
        <v>421</v>
      </c>
      <c r="C96" s="83" t="s">
        <v>463</v>
      </c>
      <c r="D96" s="22"/>
      <c r="E96" s="84"/>
      <c r="F96" s="29" t="s">
        <v>878</v>
      </c>
      <c r="G96" s="30" t="s">
        <v>179</v>
      </c>
      <c r="H96" s="92" t="s">
        <v>694</v>
      </c>
      <c r="I96" s="92" t="s">
        <v>695</v>
      </c>
      <c r="J96" s="30"/>
      <c r="K96" s="48">
        <v>4</v>
      </c>
      <c r="L96" s="28">
        <v>32</v>
      </c>
      <c r="M96" s="28">
        <f t="shared" si="22"/>
        <v>18.5</v>
      </c>
      <c r="N96" s="28">
        <f t="shared" si="23"/>
        <v>0</v>
      </c>
      <c r="O96" s="23"/>
      <c r="P96" s="56" t="str">
        <f t="shared" si="24"/>
        <v>Thrive Mug VSS 16oz, White</v>
      </c>
      <c r="Q96" s="57">
        <v>16</v>
      </c>
      <c r="R96" s="58">
        <f t="shared" si="21"/>
        <v>17.25</v>
      </c>
      <c r="S96" s="58">
        <f t="shared" si="21"/>
        <v>17.5</v>
      </c>
      <c r="T96" s="58">
        <f t="shared" si="21"/>
        <v>18</v>
      </c>
      <c r="U96" s="58">
        <f t="shared" si="21"/>
        <v>18.5</v>
      </c>
      <c r="V96" s="58">
        <f t="shared" si="21"/>
        <v>19</v>
      </c>
      <c r="W96" s="58">
        <f t="shared" si="21"/>
        <v>21</v>
      </c>
      <c r="X96" s="50" t="b">
        <f t="shared" si="25"/>
        <v>1</v>
      </c>
      <c r="Y96" s="152">
        <f t="shared" si="5"/>
        <v>0</v>
      </c>
      <c r="Z96" s="63"/>
    </row>
    <row r="97" spans="1:26" x14ac:dyDescent="0.25">
      <c r="A97" s="90">
        <v>68</v>
      </c>
      <c r="B97" s="72" t="s">
        <v>422</v>
      </c>
      <c r="C97" s="83" t="s">
        <v>464</v>
      </c>
      <c r="D97" s="22"/>
      <c r="E97" s="84"/>
      <c r="F97" s="29"/>
      <c r="G97" s="30" t="s">
        <v>179</v>
      </c>
      <c r="H97" s="92" t="s">
        <v>107</v>
      </c>
      <c r="I97" s="92" t="s">
        <v>89</v>
      </c>
      <c r="J97" s="30"/>
      <c r="K97" s="48">
        <v>4</v>
      </c>
      <c r="L97" s="28">
        <v>30</v>
      </c>
      <c r="M97" s="28">
        <f t="shared" si="22"/>
        <v>17.5</v>
      </c>
      <c r="N97" s="28">
        <f t="shared" si="23"/>
        <v>0</v>
      </c>
      <c r="O97" s="23"/>
      <c r="P97" s="56" t="str">
        <f t="shared" si="24"/>
        <v>Tumbler, SST Vacuum Insulated, 30oz, Black</v>
      </c>
      <c r="Q97" s="57">
        <v>15</v>
      </c>
      <c r="R97" s="58">
        <f t="shared" si="21"/>
        <v>16.25</v>
      </c>
      <c r="S97" s="58">
        <f t="shared" si="21"/>
        <v>16.5</v>
      </c>
      <c r="T97" s="58">
        <f t="shared" si="21"/>
        <v>17</v>
      </c>
      <c r="U97" s="58">
        <f t="shared" si="21"/>
        <v>17.5</v>
      </c>
      <c r="V97" s="58">
        <f t="shared" si="21"/>
        <v>18</v>
      </c>
      <c r="W97" s="58">
        <f t="shared" si="21"/>
        <v>20</v>
      </c>
      <c r="X97" s="50" t="b">
        <f t="shared" si="25"/>
        <v>1</v>
      </c>
      <c r="Y97" s="152">
        <f t="shared" si="5"/>
        <v>0</v>
      </c>
      <c r="Z97" s="63"/>
    </row>
    <row r="98" spans="1:26" x14ac:dyDescent="0.25">
      <c r="A98" s="90">
        <v>69</v>
      </c>
      <c r="B98" s="72" t="s">
        <v>422</v>
      </c>
      <c r="C98" s="83" t="s">
        <v>465</v>
      </c>
      <c r="D98" s="22"/>
      <c r="E98" s="84"/>
      <c r="F98" s="29"/>
      <c r="G98" s="30" t="s">
        <v>179</v>
      </c>
      <c r="H98" s="92" t="s">
        <v>188</v>
      </c>
      <c r="I98" s="92" t="s">
        <v>189</v>
      </c>
      <c r="J98" s="30"/>
      <c r="K98" s="48">
        <v>4</v>
      </c>
      <c r="L98" s="28">
        <v>30</v>
      </c>
      <c r="M98" s="28">
        <f t="shared" si="22"/>
        <v>17.5</v>
      </c>
      <c r="N98" s="28">
        <f t="shared" si="23"/>
        <v>0</v>
      </c>
      <c r="O98" s="23"/>
      <c r="P98" s="56" t="str">
        <f t="shared" si="24"/>
        <v>Tumbler, SST Vacuum Insulated, 30oz, Navy</v>
      </c>
      <c r="Q98" s="57">
        <v>15</v>
      </c>
      <c r="R98" s="58">
        <f t="shared" si="21"/>
        <v>16.25</v>
      </c>
      <c r="S98" s="58">
        <f t="shared" si="21"/>
        <v>16.5</v>
      </c>
      <c r="T98" s="58">
        <f t="shared" si="21"/>
        <v>17</v>
      </c>
      <c r="U98" s="58">
        <f t="shared" si="21"/>
        <v>17.5</v>
      </c>
      <c r="V98" s="58">
        <f t="shared" si="21"/>
        <v>18</v>
      </c>
      <c r="W98" s="58">
        <f t="shared" si="21"/>
        <v>20</v>
      </c>
      <c r="X98" s="50" t="b">
        <f t="shared" si="25"/>
        <v>1</v>
      </c>
      <c r="Y98" s="152">
        <f t="shared" si="5"/>
        <v>0</v>
      </c>
      <c r="Z98" s="63"/>
    </row>
    <row r="99" spans="1:26" x14ac:dyDescent="0.25">
      <c r="A99" s="90">
        <v>70</v>
      </c>
      <c r="B99" s="72" t="s">
        <v>422</v>
      </c>
      <c r="C99" s="83" t="s">
        <v>466</v>
      </c>
      <c r="D99" s="22"/>
      <c r="E99" s="84"/>
      <c r="F99" s="29" t="s">
        <v>183</v>
      </c>
      <c r="G99" s="30" t="s">
        <v>179</v>
      </c>
      <c r="H99" s="92" t="s">
        <v>696</v>
      </c>
      <c r="I99" s="92" t="s">
        <v>697</v>
      </c>
      <c r="J99" s="30"/>
      <c r="K99" s="48">
        <v>4</v>
      </c>
      <c r="L99" s="28">
        <v>30</v>
      </c>
      <c r="M99" s="28">
        <f t="shared" si="22"/>
        <v>17.5</v>
      </c>
      <c r="N99" s="28">
        <f t="shared" si="23"/>
        <v>0</v>
      </c>
      <c r="O99" s="23"/>
      <c r="P99" s="56" t="str">
        <f t="shared" si="24"/>
        <v>Tumbler, SST Vacuum Insulated, 30oz, Nordic Blue</v>
      </c>
      <c r="Q99" s="57">
        <v>15</v>
      </c>
      <c r="R99" s="58">
        <f t="shared" si="21"/>
        <v>16.25</v>
      </c>
      <c r="S99" s="58">
        <f t="shared" si="21"/>
        <v>16.5</v>
      </c>
      <c r="T99" s="58">
        <f t="shared" si="21"/>
        <v>17</v>
      </c>
      <c r="U99" s="58">
        <f t="shared" si="21"/>
        <v>17.5</v>
      </c>
      <c r="V99" s="58">
        <f t="shared" si="21"/>
        <v>18</v>
      </c>
      <c r="W99" s="58">
        <f t="shared" si="21"/>
        <v>20</v>
      </c>
      <c r="X99" s="50" t="b">
        <f t="shared" si="25"/>
        <v>1</v>
      </c>
      <c r="Y99" s="152">
        <f t="shared" si="5"/>
        <v>0</v>
      </c>
      <c r="Z99" s="63"/>
    </row>
    <row r="100" spans="1:26" x14ac:dyDescent="0.25">
      <c r="A100" s="90">
        <v>71</v>
      </c>
      <c r="B100" s="72" t="s">
        <v>422</v>
      </c>
      <c r="C100" s="83" t="s">
        <v>467</v>
      </c>
      <c r="D100" s="22"/>
      <c r="E100" s="84"/>
      <c r="F100" s="29"/>
      <c r="G100" s="30" t="s">
        <v>179</v>
      </c>
      <c r="H100" s="92" t="s">
        <v>105</v>
      </c>
      <c r="I100" s="92" t="s">
        <v>87</v>
      </c>
      <c r="J100" s="30"/>
      <c r="K100" s="48">
        <v>4</v>
      </c>
      <c r="L100" s="28">
        <v>30</v>
      </c>
      <c r="M100" s="28">
        <f t="shared" si="22"/>
        <v>17.5</v>
      </c>
      <c r="N100" s="28">
        <f t="shared" si="23"/>
        <v>0</v>
      </c>
      <c r="O100" s="23"/>
      <c r="P100" s="56" t="str">
        <f t="shared" si="24"/>
        <v>Tumbler, SST Vacuum Insulated, 30oz, Moss</v>
      </c>
      <c r="Q100" s="57">
        <v>15</v>
      </c>
      <c r="R100" s="58">
        <f t="shared" ref="R100:W109" si="26">$Q100+R$36</f>
        <v>16.25</v>
      </c>
      <c r="S100" s="58">
        <f t="shared" si="26"/>
        <v>16.5</v>
      </c>
      <c r="T100" s="58">
        <f t="shared" si="26"/>
        <v>17</v>
      </c>
      <c r="U100" s="58">
        <f t="shared" si="26"/>
        <v>17.5</v>
      </c>
      <c r="V100" s="58">
        <f t="shared" si="26"/>
        <v>18</v>
      </c>
      <c r="W100" s="58">
        <f t="shared" si="26"/>
        <v>20</v>
      </c>
      <c r="X100" s="50" t="b">
        <f t="shared" si="25"/>
        <v>1</v>
      </c>
      <c r="Y100" s="152">
        <f t="shared" si="5"/>
        <v>0</v>
      </c>
      <c r="Z100" s="63"/>
    </row>
    <row r="101" spans="1:26" x14ac:dyDescent="0.25">
      <c r="A101" s="90">
        <v>72</v>
      </c>
      <c r="B101" s="72" t="s">
        <v>422</v>
      </c>
      <c r="C101" s="83" t="s">
        <v>468</v>
      </c>
      <c r="D101" s="22"/>
      <c r="E101" s="84"/>
      <c r="F101" s="29" t="s">
        <v>183</v>
      </c>
      <c r="G101" s="30" t="s">
        <v>179</v>
      </c>
      <c r="H101" s="92" t="s">
        <v>698</v>
      </c>
      <c r="I101" s="92" t="s">
        <v>699</v>
      </c>
      <c r="J101" s="30"/>
      <c r="K101" s="48">
        <v>4</v>
      </c>
      <c r="L101" s="28">
        <v>30</v>
      </c>
      <c r="M101" s="28">
        <f t="shared" si="22"/>
        <v>17.5</v>
      </c>
      <c r="N101" s="28">
        <v>0</v>
      </c>
      <c r="O101" s="23"/>
      <c r="P101" s="56" t="str">
        <f t="shared" si="24"/>
        <v>Tumbler, SST Vacuum Insulated, 30oz, Desert Sunrise</v>
      </c>
      <c r="Q101" s="57">
        <v>15</v>
      </c>
      <c r="R101" s="58">
        <f t="shared" si="26"/>
        <v>16.25</v>
      </c>
      <c r="S101" s="58">
        <f t="shared" si="26"/>
        <v>16.5</v>
      </c>
      <c r="T101" s="58">
        <f t="shared" si="26"/>
        <v>17</v>
      </c>
      <c r="U101" s="58">
        <f t="shared" si="26"/>
        <v>17.5</v>
      </c>
      <c r="V101" s="58">
        <f t="shared" si="26"/>
        <v>18</v>
      </c>
      <c r="W101" s="58">
        <f t="shared" si="26"/>
        <v>20</v>
      </c>
      <c r="X101" s="50" t="b">
        <f t="shared" si="25"/>
        <v>1</v>
      </c>
      <c r="Y101" s="152">
        <f t="shared" ref="Y101:Y164" si="27">(Q101*2)-L101</f>
        <v>0</v>
      </c>
      <c r="Z101" s="63"/>
    </row>
    <row r="102" spans="1:26" x14ac:dyDescent="0.25">
      <c r="A102" s="90">
        <v>73</v>
      </c>
      <c r="B102" s="72" t="s">
        <v>422</v>
      </c>
      <c r="C102" s="83" t="s">
        <v>469</v>
      </c>
      <c r="D102" s="22"/>
      <c r="E102" s="84"/>
      <c r="F102" s="29" t="s">
        <v>183</v>
      </c>
      <c r="G102" s="30" t="s">
        <v>179</v>
      </c>
      <c r="H102" s="92" t="s">
        <v>700</v>
      </c>
      <c r="I102" s="92" t="s">
        <v>701</v>
      </c>
      <c r="J102" s="30"/>
      <c r="K102" s="48">
        <v>4</v>
      </c>
      <c r="L102" s="28">
        <v>30</v>
      </c>
      <c r="M102" s="28">
        <f t="shared" si="22"/>
        <v>17.5</v>
      </c>
      <c r="N102" s="28">
        <v>0</v>
      </c>
      <c r="O102" s="23"/>
      <c r="P102" s="56" t="str">
        <f t="shared" si="24"/>
        <v>Tumbler, SST Vacuum Insulated, 30oz, Purple Sky</v>
      </c>
      <c r="Q102" s="57">
        <v>15</v>
      </c>
      <c r="R102" s="58">
        <f t="shared" si="26"/>
        <v>16.25</v>
      </c>
      <c r="S102" s="58">
        <f t="shared" si="26"/>
        <v>16.5</v>
      </c>
      <c r="T102" s="58">
        <f t="shared" si="26"/>
        <v>17</v>
      </c>
      <c r="U102" s="58">
        <f t="shared" si="26"/>
        <v>17.5</v>
      </c>
      <c r="V102" s="58">
        <f t="shared" si="26"/>
        <v>18</v>
      </c>
      <c r="W102" s="58">
        <f t="shared" si="26"/>
        <v>20</v>
      </c>
      <c r="X102" s="50" t="b">
        <f t="shared" si="25"/>
        <v>1</v>
      </c>
      <c r="Y102" s="152">
        <f t="shared" si="27"/>
        <v>0</v>
      </c>
      <c r="Z102" s="63"/>
    </row>
    <row r="103" spans="1:26" x14ac:dyDescent="0.25">
      <c r="A103" s="90">
        <v>74</v>
      </c>
      <c r="B103" s="72" t="s">
        <v>422</v>
      </c>
      <c r="C103" s="83" t="s">
        <v>470</v>
      </c>
      <c r="D103" s="22"/>
      <c r="E103" s="84"/>
      <c r="F103" s="29"/>
      <c r="G103" s="30" t="s">
        <v>416</v>
      </c>
      <c r="H103" s="92" t="s">
        <v>106</v>
      </c>
      <c r="I103" s="92" t="s">
        <v>88</v>
      </c>
      <c r="J103" s="30"/>
      <c r="K103" s="48">
        <v>4</v>
      </c>
      <c r="L103" s="28">
        <v>30</v>
      </c>
      <c r="M103" s="28">
        <f t="shared" si="22"/>
        <v>17.5</v>
      </c>
      <c r="N103" s="28">
        <f t="shared" ref="N103:N166" si="28">J103*M103</f>
        <v>0</v>
      </c>
      <c r="O103" s="23"/>
      <c r="P103" s="56" t="str">
        <f t="shared" si="24"/>
        <v>Tumbler, SST Vacuum Insulated, 30oz, White</v>
      </c>
      <c r="Q103" s="57">
        <v>15</v>
      </c>
      <c r="R103" s="58">
        <f t="shared" si="26"/>
        <v>16.25</v>
      </c>
      <c r="S103" s="58">
        <f t="shared" si="26"/>
        <v>16.5</v>
      </c>
      <c r="T103" s="58">
        <f t="shared" si="26"/>
        <v>17</v>
      </c>
      <c r="U103" s="58">
        <f t="shared" si="26"/>
        <v>17.5</v>
      </c>
      <c r="V103" s="58">
        <f t="shared" si="26"/>
        <v>18</v>
      </c>
      <c r="W103" s="58">
        <f t="shared" si="26"/>
        <v>20</v>
      </c>
      <c r="X103" s="50" t="b">
        <f t="shared" si="25"/>
        <v>1</v>
      </c>
      <c r="Y103" s="152">
        <f t="shared" si="27"/>
        <v>0</v>
      </c>
      <c r="Z103" s="63"/>
    </row>
    <row r="104" spans="1:26" x14ac:dyDescent="0.25">
      <c r="A104" s="90">
        <v>75</v>
      </c>
      <c r="B104" s="72" t="s">
        <v>422</v>
      </c>
      <c r="C104" s="83" t="s">
        <v>471</v>
      </c>
      <c r="D104" s="22"/>
      <c r="E104" s="84"/>
      <c r="F104" s="29"/>
      <c r="G104" s="30" t="s">
        <v>179</v>
      </c>
      <c r="H104" s="92" t="s">
        <v>110</v>
      </c>
      <c r="I104" s="92" t="s">
        <v>92</v>
      </c>
      <c r="J104" s="30"/>
      <c r="K104" s="48">
        <v>4</v>
      </c>
      <c r="L104" s="28">
        <v>25</v>
      </c>
      <c r="M104" s="28">
        <f t="shared" si="22"/>
        <v>15</v>
      </c>
      <c r="N104" s="28">
        <f t="shared" si="28"/>
        <v>0</v>
      </c>
      <c r="O104" s="23"/>
      <c r="P104" s="56" t="str">
        <f t="shared" si="24"/>
        <v>Tumbler, SST Vacuum Insulated, 20oz, Black</v>
      </c>
      <c r="Q104" s="57">
        <v>12.5</v>
      </c>
      <c r="R104" s="58">
        <f t="shared" si="26"/>
        <v>13.75</v>
      </c>
      <c r="S104" s="58">
        <f t="shared" si="26"/>
        <v>14</v>
      </c>
      <c r="T104" s="58">
        <f t="shared" si="26"/>
        <v>14.5</v>
      </c>
      <c r="U104" s="58">
        <f t="shared" si="26"/>
        <v>15</v>
      </c>
      <c r="V104" s="58">
        <f t="shared" si="26"/>
        <v>15.5</v>
      </c>
      <c r="W104" s="58">
        <f t="shared" si="26"/>
        <v>17.5</v>
      </c>
      <c r="X104" s="50" t="b">
        <f t="shared" si="25"/>
        <v>1</v>
      </c>
      <c r="Y104" s="152">
        <f t="shared" si="27"/>
        <v>0</v>
      </c>
      <c r="Z104" s="63"/>
    </row>
    <row r="105" spans="1:26" x14ac:dyDescent="0.25">
      <c r="A105" s="90">
        <v>76</v>
      </c>
      <c r="B105" s="72" t="s">
        <v>422</v>
      </c>
      <c r="C105" s="83" t="s">
        <v>472</v>
      </c>
      <c r="D105" s="22"/>
      <c r="E105" s="84"/>
      <c r="F105" s="29"/>
      <c r="G105" s="30" t="s">
        <v>179</v>
      </c>
      <c r="H105" s="92" t="s">
        <v>190</v>
      </c>
      <c r="I105" s="92" t="s">
        <v>191</v>
      </c>
      <c r="J105" s="30"/>
      <c r="K105" s="48">
        <v>4</v>
      </c>
      <c r="L105" s="28">
        <v>25</v>
      </c>
      <c r="M105" s="28">
        <f t="shared" si="22"/>
        <v>15</v>
      </c>
      <c r="N105" s="28">
        <f t="shared" si="28"/>
        <v>0</v>
      </c>
      <c r="O105" s="23"/>
      <c r="P105" s="56" t="str">
        <f t="shared" si="24"/>
        <v>Tumbler, SST Vacuum Insulated, 20oz, Navy</v>
      </c>
      <c r="Q105" s="57">
        <v>12.5</v>
      </c>
      <c r="R105" s="58">
        <f t="shared" si="26"/>
        <v>13.75</v>
      </c>
      <c r="S105" s="58">
        <f t="shared" si="26"/>
        <v>14</v>
      </c>
      <c r="T105" s="58">
        <f t="shared" si="26"/>
        <v>14.5</v>
      </c>
      <c r="U105" s="58">
        <f t="shared" si="26"/>
        <v>15</v>
      </c>
      <c r="V105" s="58">
        <f t="shared" si="26"/>
        <v>15.5</v>
      </c>
      <c r="W105" s="58">
        <f t="shared" si="26"/>
        <v>17.5</v>
      </c>
      <c r="X105" s="50" t="b">
        <f t="shared" si="25"/>
        <v>1</v>
      </c>
      <c r="Y105" s="152">
        <f t="shared" si="27"/>
        <v>0</v>
      </c>
      <c r="Z105" s="63"/>
    </row>
    <row r="106" spans="1:26" x14ac:dyDescent="0.25">
      <c r="A106" s="90">
        <v>77</v>
      </c>
      <c r="B106" s="72" t="s">
        <v>422</v>
      </c>
      <c r="C106" s="83" t="s">
        <v>473</v>
      </c>
      <c r="D106" s="22"/>
      <c r="E106" s="84"/>
      <c r="F106" s="29" t="s">
        <v>183</v>
      </c>
      <c r="G106" s="30" t="s">
        <v>179</v>
      </c>
      <c r="H106" s="92" t="s">
        <v>702</v>
      </c>
      <c r="I106" s="92" t="s">
        <v>703</v>
      </c>
      <c r="J106" s="30"/>
      <c r="K106" s="48">
        <v>4</v>
      </c>
      <c r="L106" s="28">
        <v>25</v>
      </c>
      <c r="M106" s="28">
        <f t="shared" si="22"/>
        <v>15</v>
      </c>
      <c r="N106" s="28">
        <f t="shared" si="28"/>
        <v>0</v>
      </c>
      <c r="O106" s="23"/>
      <c r="P106" s="56" t="str">
        <f t="shared" si="24"/>
        <v>Tumbler, SST Vacuum Insulated, 20oz, Nordic Blue</v>
      </c>
      <c r="Q106" s="57">
        <v>12.5</v>
      </c>
      <c r="R106" s="58">
        <f t="shared" si="26"/>
        <v>13.75</v>
      </c>
      <c r="S106" s="58">
        <f t="shared" si="26"/>
        <v>14</v>
      </c>
      <c r="T106" s="58">
        <f t="shared" si="26"/>
        <v>14.5</v>
      </c>
      <c r="U106" s="58">
        <f t="shared" si="26"/>
        <v>15</v>
      </c>
      <c r="V106" s="58">
        <f t="shared" si="26"/>
        <v>15.5</v>
      </c>
      <c r="W106" s="58">
        <f t="shared" si="26"/>
        <v>17.5</v>
      </c>
      <c r="X106" s="50" t="b">
        <f t="shared" si="25"/>
        <v>1</v>
      </c>
      <c r="Y106" s="152">
        <f t="shared" si="27"/>
        <v>0</v>
      </c>
      <c r="Z106" s="63"/>
    </row>
    <row r="107" spans="1:26" x14ac:dyDescent="0.25">
      <c r="A107" s="90">
        <v>78</v>
      </c>
      <c r="B107" s="72" t="s">
        <v>422</v>
      </c>
      <c r="C107" s="83" t="s">
        <v>474</v>
      </c>
      <c r="D107" s="22"/>
      <c r="E107" s="84"/>
      <c r="F107" s="29"/>
      <c r="G107" s="30" t="s">
        <v>179</v>
      </c>
      <c r="H107" s="92" t="s">
        <v>108</v>
      </c>
      <c r="I107" s="92" t="s">
        <v>90</v>
      </c>
      <c r="J107" s="30"/>
      <c r="K107" s="48">
        <v>4</v>
      </c>
      <c r="L107" s="28">
        <v>25</v>
      </c>
      <c r="M107" s="28">
        <f t="shared" si="22"/>
        <v>15</v>
      </c>
      <c r="N107" s="28">
        <f t="shared" si="28"/>
        <v>0</v>
      </c>
      <c r="O107" s="23"/>
      <c r="P107" s="56" t="str">
        <f t="shared" si="24"/>
        <v>Tumbler, SST Vacuum Insulated, 20oz, Moss</v>
      </c>
      <c r="Q107" s="57">
        <v>12.5</v>
      </c>
      <c r="R107" s="58">
        <f t="shared" si="26"/>
        <v>13.75</v>
      </c>
      <c r="S107" s="58">
        <f t="shared" si="26"/>
        <v>14</v>
      </c>
      <c r="T107" s="58">
        <f t="shared" si="26"/>
        <v>14.5</v>
      </c>
      <c r="U107" s="58">
        <f t="shared" si="26"/>
        <v>15</v>
      </c>
      <c r="V107" s="58">
        <f t="shared" si="26"/>
        <v>15.5</v>
      </c>
      <c r="W107" s="58">
        <f t="shared" si="26"/>
        <v>17.5</v>
      </c>
      <c r="X107" s="50" t="b">
        <f t="shared" si="25"/>
        <v>1</v>
      </c>
      <c r="Y107" s="152">
        <f t="shared" si="27"/>
        <v>0</v>
      </c>
      <c r="Z107" s="63"/>
    </row>
    <row r="108" spans="1:26" x14ac:dyDescent="0.25">
      <c r="A108" s="90">
        <v>79</v>
      </c>
      <c r="B108" s="72" t="s">
        <v>422</v>
      </c>
      <c r="C108" s="83" t="s">
        <v>475</v>
      </c>
      <c r="D108" s="22"/>
      <c r="E108" s="84"/>
      <c r="F108" s="29" t="s">
        <v>183</v>
      </c>
      <c r="G108" s="30" t="s">
        <v>179</v>
      </c>
      <c r="H108" s="92" t="s">
        <v>704</v>
      </c>
      <c r="I108" s="92" t="s">
        <v>705</v>
      </c>
      <c r="J108" s="30"/>
      <c r="K108" s="48">
        <v>4</v>
      </c>
      <c r="L108" s="28">
        <v>25</v>
      </c>
      <c r="M108" s="28">
        <f t="shared" si="22"/>
        <v>15</v>
      </c>
      <c r="N108" s="28">
        <f t="shared" si="28"/>
        <v>0</v>
      </c>
      <c r="O108" s="23"/>
      <c r="P108" s="56" t="str">
        <f t="shared" si="24"/>
        <v>Tumbler, SST Vacuum Insulated, 20oz, Desert Sunrise</v>
      </c>
      <c r="Q108" s="57">
        <v>12.5</v>
      </c>
      <c r="R108" s="58">
        <f t="shared" si="26"/>
        <v>13.75</v>
      </c>
      <c r="S108" s="58">
        <f t="shared" si="26"/>
        <v>14</v>
      </c>
      <c r="T108" s="58">
        <f t="shared" si="26"/>
        <v>14.5</v>
      </c>
      <c r="U108" s="58">
        <f t="shared" si="26"/>
        <v>15</v>
      </c>
      <c r="V108" s="58">
        <f t="shared" si="26"/>
        <v>15.5</v>
      </c>
      <c r="W108" s="58">
        <f t="shared" si="26"/>
        <v>17.5</v>
      </c>
      <c r="X108" s="50" t="b">
        <f t="shared" si="25"/>
        <v>1</v>
      </c>
      <c r="Y108" s="152">
        <f t="shared" si="27"/>
        <v>0</v>
      </c>
      <c r="Z108" s="63"/>
    </row>
    <row r="109" spans="1:26" x14ac:dyDescent="0.25">
      <c r="A109" s="90">
        <v>80</v>
      </c>
      <c r="B109" s="72" t="s">
        <v>422</v>
      </c>
      <c r="C109" s="83" t="s">
        <v>476</v>
      </c>
      <c r="D109" s="22"/>
      <c r="E109" s="84"/>
      <c r="F109" s="29" t="s">
        <v>183</v>
      </c>
      <c r="G109" s="30" t="s">
        <v>179</v>
      </c>
      <c r="H109" s="92" t="s">
        <v>706</v>
      </c>
      <c r="I109" s="92" t="s">
        <v>707</v>
      </c>
      <c r="J109" s="30"/>
      <c r="K109" s="48">
        <v>4</v>
      </c>
      <c r="L109" s="28">
        <v>25</v>
      </c>
      <c r="M109" s="28">
        <f t="shared" si="22"/>
        <v>15</v>
      </c>
      <c r="N109" s="28">
        <f t="shared" si="28"/>
        <v>0</v>
      </c>
      <c r="O109" s="23"/>
      <c r="P109" s="56" t="str">
        <f t="shared" si="24"/>
        <v>Tumbler, SST Vacuum Insulated, 20oz, Purple Sky</v>
      </c>
      <c r="Q109" s="57">
        <v>12.5</v>
      </c>
      <c r="R109" s="58">
        <f t="shared" si="26"/>
        <v>13.75</v>
      </c>
      <c r="S109" s="58">
        <f t="shared" si="26"/>
        <v>14</v>
      </c>
      <c r="T109" s="58">
        <f t="shared" si="26"/>
        <v>14.5</v>
      </c>
      <c r="U109" s="58">
        <f t="shared" si="26"/>
        <v>15</v>
      </c>
      <c r="V109" s="58">
        <f t="shared" si="26"/>
        <v>15.5</v>
      </c>
      <c r="W109" s="58">
        <f t="shared" si="26"/>
        <v>17.5</v>
      </c>
      <c r="X109" s="50" t="b">
        <f t="shared" si="25"/>
        <v>1</v>
      </c>
      <c r="Y109" s="152">
        <f t="shared" si="27"/>
        <v>0</v>
      </c>
      <c r="Z109" s="63"/>
    </row>
    <row r="110" spans="1:26" x14ac:dyDescent="0.25">
      <c r="A110" s="90">
        <v>81</v>
      </c>
      <c r="B110" s="72" t="s">
        <v>422</v>
      </c>
      <c r="C110" s="83" t="s">
        <v>477</v>
      </c>
      <c r="D110" s="22"/>
      <c r="E110" s="84"/>
      <c r="F110" s="29"/>
      <c r="G110" s="30" t="s">
        <v>416</v>
      </c>
      <c r="H110" s="92" t="s">
        <v>109</v>
      </c>
      <c r="I110" s="92" t="s">
        <v>91</v>
      </c>
      <c r="J110" s="30"/>
      <c r="K110" s="48">
        <v>4</v>
      </c>
      <c r="L110" s="28">
        <v>25</v>
      </c>
      <c r="M110" s="28">
        <f t="shared" si="22"/>
        <v>15</v>
      </c>
      <c r="N110" s="28">
        <f t="shared" si="28"/>
        <v>0</v>
      </c>
      <c r="O110" s="23"/>
      <c r="P110" s="56" t="str">
        <f t="shared" si="24"/>
        <v>Tumbler, SST Vacuum Insulated, 20oz, White</v>
      </c>
      <c r="Q110" s="57">
        <v>12.5</v>
      </c>
      <c r="R110" s="58">
        <f t="shared" ref="R110:W119" si="29">$Q110+R$36</f>
        <v>13.75</v>
      </c>
      <c r="S110" s="58">
        <f t="shared" si="29"/>
        <v>14</v>
      </c>
      <c r="T110" s="58">
        <f t="shared" si="29"/>
        <v>14.5</v>
      </c>
      <c r="U110" s="58">
        <f t="shared" si="29"/>
        <v>15</v>
      </c>
      <c r="V110" s="58">
        <f t="shared" si="29"/>
        <v>15.5</v>
      </c>
      <c r="W110" s="58">
        <f t="shared" si="29"/>
        <v>17.5</v>
      </c>
      <c r="X110" s="50" t="b">
        <f t="shared" si="25"/>
        <v>1</v>
      </c>
      <c r="Y110" s="152">
        <f t="shared" si="27"/>
        <v>0</v>
      </c>
      <c r="Z110" s="63"/>
    </row>
    <row r="111" spans="1:26" x14ac:dyDescent="0.25">
      <c r="A111" s="90">
        <v>82</v>
      </c>
      <c r="B111" s="72" t="s">
        <v>422</v>
      </c>
      <c r="C111" s="83" t="s">
        <v>478</v>
      </c>
      <c r="D111" s="22"/>
      <c r="E111" s="84"/>
      <c r="F111" s="29"/>
      <c r="G111" s="30" t="s">
        <v>179</v>
      </c>
      <c r="H111" s="92" t="s">
        <v>112</v>
      </c>
      <c r="I111" s="92" t="s">
        <v>94</v>
      </c>
      <c r="J111" s="30"/>
      <c r="K111" s="48">
        <v>4</v>
      </c>
      <c r="L111" s="28">
        <v>22</v>
      </c>
      <c r="M111" s="28">
        <f t="shared" si="22"/>
        <v>13.5</v>
      </c>
      <c r="N111" s="28">
        <f t="shared" si="28"/>
        <v>0</v>
      </c>
      <c r="O111" s="23"/>
      <c r="P111" s="56" t="str">
        <f t="shared" si="24"/>
        <v>Tumbler, SST Vacuum Insulated, 16oz, Black</v>
      </c>
      <c r="Q111" s="57">
        <v>11</v>
      </c>
      <c r="R111" s="58">
        <f t="shared" si="29"/>
        <v>12.25</v>
      </c>
      <c r="S111" s="58">
        <f t="shared" si="29"/>
        <v>12.5</v>
      </c>
      <c r="T111" s="58">
        <f t="shared" si="29"/>
        <v>13</v>
      </c>
      <c r="U111" s="58">
        <f t="shared" si="29"/>
        <v>13.5</v>
      </c>
      <c r="V111" s="58">
        <f t="shared" si="29"/>
        <v>14</v>
      </c>
      <c r="W111" s="58">
        <f t="shared" si="29"/>
        <v>16</v>
      </c>
      <c r="X111" s="50" t="b">
        <f t="shared" si="25"/>
        <v>1</v>
      </c>
      <c r="Y111" s="152">
        <f t="shared" si="27"/>
        <v>0</v>
      </c>
      <c r="Z111" s="63"/>
    </row>
    <row r="112" spans="1:26" x14ac:dyDescent="0.25">
      <c r="A112" s="90">
        <v>83</v>
      </c>
      <c r="B112" s="72" t="s">
        <v>422</v>
      </c>
      <c r="C112" s="83" t="s">
        <v>479</v>
      </c>
      <c r="D112" s="22"/>
      <c r="E112" s="84"/>
      <c r="F112" s="29"/>
      <c r="G112" s="30" t="s">
        <v>179</v>
      </c>
      <c r="H112" s="92" t="s">
        <v>192</v>
      </c>
      <c r="I112" s="92" t="s">
        <v>193</v>
      </c>
      <c r="J112" s="30"/>
      <c r="K112" s="48">
        <v>4</v>
      </c>
      <c r="L112" s="28">
        <v>22</v>
      </c>
      <c r="M112" s="28">
        <f t="shared" si="22"/>
        <v>13.5</v>
      </c>
      <c r="N112" s="28">
        <f t="shared" si="28"/>
        <v>0</v>
      </c>
      <c r="O112" s="21"/>
      <c r="P112" s="56" t="str">
        <f t="shared" si="24"/>
        <v>Tumbler, SST Vacuum Insulated, 16oz, Navy</v>
      </c>
      <c r="Q112" s="57">
        <v>11</v>
      </c>
      <c r="R112" s="58">
        <f t="shared" si="29"/>
        <v>12.25</v>
      </c>
      <c r="S112" s="58">
        <f t="shared" si="29"/>
        <v>12.5</v>
      </c>
      <c r="T112" s="58">
        <f t="shared" si="29"/>
        <v>13</v>
      </c>
      <c r="U112" s="58">
        <f t="shared" si="29"/>
        <v>13.5</v>
      </c>
      <c r="V112" s="58">
        <f t="shared" si="29"/>
        <v>14</v>
      </c>
      <c r="W112" s="58">
        <f t="shared" si="29"/>
        <v>16</v>
      </c>
      <c r="X112" s="50" t="b">
        <f t="shared" si="25"/>
        <v>1</v>
      </c>
      <c r="Y112" s="152">
        <f t="shared" si="27"/>
        <v>0</v>
      </c>
      <c r="Z112" s="63"/>
    </row>
    <row r="113" spans="1:26" x14ac:dyDescent="0.25">
      <c r="A113" s="90">
        <v>84</v>
      </c>
      <c r="B113" s="72" t="s">
        <v>422</v>
      </c>
      <c r="C113" s="83" t="s">
        <v>480</v>
      </c>
      <c r="D113" s="22"/>
      <c r="E113" s="84"/>
      <c r="F113" s="29" t="s">
        <v>183</v>
      </c>
      <c r="G113" s="30" t="s">
        <v>179</v>
      </c>
      <c r="H113" s="92" t="s">
        <v>708</v>
      </c>
      <c r="I113" s="92" t="s">
        <v>709</v>
      </c>
      <c r="J113" s="30"/>
      <c r="K113" s="48">
        <v>4</v>
      </c>
      <c r="L113" s="28">
        <v>22</v>
      </c>
      <c r="M113" s="28">
        <f t="shared" si="22"/>
        <v>13.5</v>
      </c>
      <c r="N113" s="28">
        <f t="shared" si="28"/>
        <v>0</v>
      </c>
      <c r="O113" s="21"/>
      <c r="P113" s="56" t="str">
        <f t="shared" si="24"/>
        <v>Tumbler, SST Vacuum Insulated, 16oz, Nordic Blue</v>
      </c>
      <c r="Q113" s="57">
        <v>11</v>
      </c>
      <c r="R113" s="58">
        <f t="shared" si="29"/>
        <v>12.25</v>
      </c>
      <c r="S113" s="58">
        <f t="shared" si="29"/>
        <v>12.5</v>
      </c>
      <c r="T113" s="58">
        <f t="shared" si="29"/>
        <v>13</v>
      </c>
      <c r="U113" s="58">
        <f t="shared" si="29"/>
        <v>13.5</v>
      </c>
      <c r="V113" s="58">
        <f t="shared" si="29"/>
        <v>14</v>
      </c>
      <c r="W113" s="58">
        <f t="shared" si="29"/>
        <v>16</v>
      </c>
      <c r="X113" s="50" t="b">
        <f t="shared" si="25"/>
        <v>1</v>
      </c>
      <c r="Y113" s="152">
        <f t="shared" si="27"/>
        <v>0</v>
      </c>
      <c r="Z113" s="63"/>
    </row>
    <row r="114" spans="1:26" x14ac:dyDescent="0.25">
      <c r="A114" s="90">
        <v>85</v>
      </c>
      <c r="B114" s="72" t="s">
        <v>422</v>
      </c>
      <c r="C114" s="83" t="s">
        <v>481</v>
      </c>
      <c r="D114" s="22"/>
      <c r="E114" s="84"/>
      <c r="F114" s="29"/>
      <c r="G114" s="30" t="s">
        <v>179</v>
      </c>
      <c r="H114" s="92" t="s">
        <v>113</v>
      </c>
      <c r="I114" s="92" t="s">
        <v>95</v>
      </c>
      <c r="J114" s="30"/>
      <c r="K114" s="48">
        <v>4</v>
      </c>
      <c r="L114" s="28">
        <v>22</v>
      </c>
      <c r="M114" s="28">
        <f t="shared" si="22"/>
        <v>13.5</v>
      </c>
      <c r="N114" s="28">
        <f t="shared" si="28"/>
        <v>0</v>
      </c>
      <c r="O114" s="21"/>
      <c r="P114" s="56" t="str">
        <f t="shared" si="24"/>
        <v>Tumbler, SST Vacuum Insulated, 16oz, Moss</v>
      </c>
      <c r="Q114" s="57">
        <v>11</v>
      </c>
      <c r="R114" s="58">
        <f t="shared" si="29"/>
        <v>12.25</v>
      </c>
      <c r="S114" s="58">
        <f t="shared" si="29"/>
        <v>12.5</v>
      </c>
      <c r="T114" s="58">
        <f t="shared" si="29"/>
        <v>13</v>
      </c>
      <c r="U114" s="58">
        <f t="shared" si="29"/>
        <v>13.5</v>
      </c>
      <c r="V114" s="58">
        <f t="shared" si="29"/>
        <v>14</v>
      </c>
      <c r="W114" s="58">
        <f t="shared" si="29"/>
        <v>16</v>
      </c>
      <c r="X114" s="50" t="b">
        <f t="shared" si="25"/>
        <v>1</v>
      </c>
      <c r="Y114" s="152">
        <f t="shared" si="27"/>
        <v>0</v>
      </c>
      <c r="Z114" s="63"/>
    </row>
    <row r="115" spans="1:26" x14ac:dyDescent="0.25">
      <c r="A115" s="90">
        <v>86</v>
      </c>
      <c r="B115" s="72" t="s">
        <v>422</v>
      </c>
      <c r="C115" s="83" t="s">
        <v>482</v>
      </c>
      <c r="D115" s="22"/>
      <c r="E115" s="84"/>
      <c r="F115" s="29" t="s">
        <v>183</v>
      </c>
      <c r="G115" s="30" t="s">
        <v>179</v>
      </c>
      <c r="H115" s="92" t="s">
        <v>710</v>
      </c>
      <c r="I115" s="92" t="s">
        <v>711</v>
      </c>
      <c r="J115" s="30"/>
      <c r="K115" s="48">
        <v>4</v>
      </c>
      <c r="L115" s="28">
        <v>22</v>
      </c>
      <c r="M115" s="28">
        <f t="shared" si="22"/>
        <v>13.5</v>
      </c>
      <c r="N115" s="28">
        <f t="shared" si="28"/>
        <v>0</v>
      </c>
      <c r="O115" s="21"/>
      <c r="P115" s="56" t="str">
        <f t="shared" si="24"/>
        <v>Tumbler, SST Vacuum Insulated, 16oz, Desert Sunrise</v>
      </c>
      <c r="Q115" s="57">
        <v>11</v>
      </c>
      <c r="R115" s="58">
        <f t="shared" si="29"/>
        <v>12.25</v>
      </c>
      <c r="S115" s="58">
        <f t="shared" si="29"/>
        <v>12.5</v>
      </c>
      <c r="T115" s="58">
        <f t="shared" si="29"/>
        <v>13</v>
      </c>
      <c r="U115" s="58">
        <f t="shared" si="29"/>
        <v>13.5</v>
      </c>
      <c r="V115" s="58">
        <f t="shared" si="29"/>
        <v>14</v>
      </c>
      <c r="W115" s="58">
        <f t="shared" si="29"/>
        <v>16</v>
      </c>
      <c r="X115" s="50" t="b">
        <f t="shared" si="25"/>
        <v>1</v>
      </c>
      <c r="Y115" s="152">
        <f t="shared" si="27"/>
        <v>0</v>
      </c>
      <c r="Z115" s="63"/>
    </row>
    <row r="116" spans="1:26" x14ac:dyDescent="0.25">
      <c r="A116" s="90">
        <v>87</v>
      </c>
      <c r="B116" s="72" t="s">
        <v>422</v>
      </c>
      <c r="C116" s="83" t="s">
        <v>483</v>
      </c>
      <c r="D116" s="22"/>
      <c r="E116" s="84"/>
      <c r="F116" s="29" t="s">
        <v>183</v>
      </c>
      <c r="G116" s="30" t="s">
        <v>179</v>
      </c>
      <c r="H116" s="92" t="s">
        <v>712</v>
      </c>
      <c r="I116" s="92" t="s">
        <v>713</v>
      </c>
      <c r="J116" s="30"/>
      <c r="K116" s="48">
        <v>4</v>
      </c>
      <c r="L116" s="28">
        <v>22</v>
      </c>
      <c r="M116" s="28">
        <f t="shared" si="22"/>
        <v>13.5</v>
      </c>
      <c r="N116" s="28">
        <f t="shared" si="28"/>
        <v>0</v>
      </c>
      <c r="O116" s="21"/>
      <c r="P116" s="56" t="str">
        <f t="shared" si="24"/>
        <v>Tumbler, SST Vacuum Insulated, 16oz, Purple Sky</v>
      </c>
      <c r="Q116" s="57">
        <v>11</v>
      </c>
      <c r="R116" s="58">
        <f t="shared" si="29"/>
        <v>12.25</v>
      </c>
      <c r="S116" s="58">
        <f t="shared" si="29"/>
        <v>12.5</v>
      </c>
      <c r="T116" s="58">
        <f t="shared" si="29"/>
        <v>13</v>
      </c>
      <c r="U116" s="58">
        <f t="shared" si="29"/>
        <v>13.5</v>
      </c>
      <c r="V116" s="58">
        <f t="shared" si="29"/>
        <v>14</v>
      </c>
      <c r="W116" s="58">
        <f t="shared" si="29"/>
        <v>16</v>
      </c>
      <c r="X116" s="50" t="b">
        <f t="shared" si="25"/>
        <v>1</v>
      </c>
      <c r="Y116" s="152">
        <f t="shared" si="27"/>
        <v>0</v>
      </c>
      <c r="Z116" s="63"/>
    </row>
    <row r="117" spans="1:26" x14ac:dyDescent="0.25">
      <c r="A117" s="90">
        <v>88</v>
      </c>
      <c r="B117" s="72" t="s">
        <v>422</v>
      </c>
      <c r="C117" s="83" t="s">
        <v>484</v>
      </c>
      <c r="D117" s="22"/>
      <c r="E117" s="84"/>
      <c r="F117" s="29"/>
      <c r="G117" s="30" t="s">
        <v>416</v>
      </c>
      <c r="H117" s="92" t="s">
        <v>111</v>
      </c>
      <c r="I117" s="92" t="s">
        <v>93</v>
      </c>
      <c r="J117" s="30"/>
      <c r="K117" s="48">
        <v>4</v>
      </c>
      <c r="L117" s="28">
        <v>22</v>
      </c>
      <c r="M117" s="28">
        <f t="shared" si="22"/>
        <v>13.5</v>
      </c>
      <c r="N117" s="28">
        <f t="shared" si="28"/>
        <v>0</v>
      </c>
      <c r="O117" s="21"/>
      <c r="P117" s="56" t="str">
        <f t="shared" si="24"/>
        <v>Tumbler, SST Vacuum Insulated, 16oz, White</v>
      </c>
      <c r="Q117" s="57">
        <v>11</v>
      </c>
      <c r="R117" s="58">
        <f t="shared" si="29"/>
        <v>12.25</v>
      </c>
      <c r="S117" s="58">
        <f t="shared" si="29"/>
        <v>12.5</v>
      </c>
      <c r="T117" s="58">
        <f t="shared" si="29"/>
        <v>13</v>
      </c>
      <c r="U117" s="58">
        <f t="shared" si="29"/>
        <v>13.5</v>
      </c>
      <c r="V117" s="58">
        <f t="shared" si="29"/>
        <v>14</v>
      </c>
      <c r="W117" s="58">
        <f t="shared" si="29"/>
        <v>16</v>
      </c>
      <c r="X117" s="50" t="b">
        <f t="shared" si="25"/>
        <v>1</v>
      </c>
      <c r="Y117" s="152">
        <f t="shared" si="27"/>
        <v>0</v>
      </c>
      <c r="Z117" s="63"/>
    </row>
    <row r="118" spans="1:26" x14ac:dyDescent="0.25">
      <c r="A118" s="90">
        <v>89</v>
      </c>
      <c r="B118" s="72" t="s">
        <v>422</v>
      </c>
      <c r="C118" s="83" t="s">
        <v>485</v>
      </c>
      <c r="D118" s="22"/>
      <c r="E118" s="84"/>
      <c r="F118" s="29"/>
      <c r="G118" s="30" t="s">
        <v>179</v>
      </c>
      <c r="H118" s="92" t="s">
        <v>116</v>
      </c>
      <c r="I118" s="92" t="s">
        <v>98</v>
      </c>
      <c r="J118" s="30"/>
      <c r="K118" s="48">
        <v>4</v>
      </c>
      <c r="L118" s="28">
        <v>20</v>
      </c>
      <c r="M118" s="28">
        <f t="shared" si="22"/>
        <v>12.5</v>
      </c>
      <c r="N118" s="28">
        <f t="shared" si="28"/>
        <v>0</v>
      </c>
      <c r="O118" s="21"/>
      <c r="P118" s="56" t="str">
        <f t="shared" si="24"/>
        <v>Tumbler, SST Vacuum Insulated, 12oz, Black</v>
      </c>
      <c r="Q118" s="57">
        <v>10</v>
      </c>
      <c r="R118" s="58">
        <f t="shared" si="29"/>
        <v>11.25</v>
      </c>
      <c r="S118" s="58">
        <f t="shared" si="29"/>
        <v>11.5</v>
      </c>
      <c r="T118" s="58">
        <f t="shared" si="29"/>
        <v>12</v>
      </c>
      <c r="U118" s="58">
        <f t="shared" si="29"/>
        <v>12.5</v>
      </c>
      <c r="V118" s="58">
        <f t="shared" si="29"/>
        <v>13</v>
      </c>
      <c r="W118" s="58">
        <f t="shared" si="29"/>
        <v>15</v>
      </c>
      <c r="X118" s="50" t="b">
        <f t="shared" si="25"/>
        <v>1</v>
      </c>
      <c r="Y118" s="152">
        <f t="shared" si="27"/>
        <v>0</v>
      </c>
      <c r="Z118" s="63"/>
    </row>
    <row r="119" spans="1:26" x14ac:dyDescent="0.25">
      <c r="A119" s="90">
        <v>90</v>
      </c>
      <c r="B119" s="72" t="s">
        <v>422</v>
      </c>
      <c r="C119" s="83" t="s">
        <v>486</v>
      </c>
      <c r="D119" s="22"/>
      <c r="E119" s="84"/>
      <c r="F119" s="29"/>
      <c r="G119" s="30" t="s">
        <v>179</v>
      </c>
      <c r="H119" s="92" t="s">
        <v>194</v>
      </c>
      <c r="I119" s="92" t="s">
        <v>195</v>
      </c>
      <c r="J119" s="30"/>
      <c r="K119" s="48">
        <v>4</v>
      </c>
      <c r="L119" s="28">
        <v>20</v>
      </c>
      <c r="M119" s="28">
        <f t="shared" si="22"/>
        <v>12.5</v>
      </c>
      <c r="N119" s="28">
        <f t="shared" si="28"/>
        <v>0</v>
      </c>
      <c r="O119" s="21"/>
      <c r="P119" s="56" t="str">
        <f t="shared" si="24"/>
        <v>Tumbler, SST Vacuum Insulated, 12oz, Navy</v>
      </c>
      <c r="Q119" s="57">
        <v>10</v>
      </c>
      <c r="R119" s="58">
        <f t="shared" si="29"/>
        <v>11.25</v>
      </c>
      <c r="S119" s="58">
        <f t="shared" si="29"/>
        <v>11.5</v>
      </c>
      <c r="T119" s="58">
        <f t="shared" si="29"/>
        <v>12</v>
      </c>
      <c r="U119" s="58">
        <f t="shared" si="29"/>
        <v>12.5</v>
      </c>
      <c r="V119" s="58">
        <f t="shared" si="29"/>
        <v>13</v>
      </c>
      <c r="W119" s="58">
        <f t="shared" si="29"/>
        <v>15</v>
      </c>
      <c r="X119" s="50" t="b">
        <f t="shared" si="25"/>
        <v>1</v>
      </c>
      <c r="Y119" s="152">
        <f t="shared" si="27"/>
        <v>0</v>
      </c>
      <c r="Z119" s="63"/>
    </row>
    <row r="120" spans="1:26" x14ac:dyDescent="0.25">
      <c r="A120" s="90">
        <v>91</v>
      </c>
      <c r="B120" s="72" t="s">
        <v>422</v>
      </c>
      <c r="C120" s="85" t="s">
        <v>487</v>
      </c>
      <c r="D120" s="22"/>
      <c r="E120" s="84"/>
      <c r="F120" s="29" t="s">
        <v>183</v>
      </c>
      <c r="G120" s="30" t="s">
        <v>179</v>
      </c>
      <c r="H120" s="92" t="s">
        <v>714</v>
      </c>
      <c r="I120" s="92" t="s">
        <v>715</v>
      </c>
      <c r="J120" s="30"/>
      <c r="K120" s="48">
        <v>4</v>
      </c>
      <c r="L120" s="28">
        <v>20</v>
      </c>
      <c r="M120" s="28">
        <f t="shared" si="22"/>
        <v>12.5</v>
      </c>
      <c r="N120" s="28">
        <f t="shared" si="28"/>
        <v>0</v>
      </c>
      <c r="O120" s="2"/>
      <c r="P120" s="56" t="str">
        <f t="shared" si="24"/>
        <v>Tumbler, SST Vacuum Insulated, 12oz, Nordic Blue</v>
      </c>
      <c r="Q120" s="57">
        <v>10</v>
      </c>
      <c r="R120" s="58">
        <f t="shared" ref="R120:W129" si="30">$Q120+R$36</f>
        <v>11.25</v>
      </c>
      <c r="S120" s="58">
        <f t="shared" si="30"/>
        <v>11.5</v>
      </c>
      <c r="T120" s="58">
        <f t="shared" si="30"/>
        <v>12</v>
      </c>
      <c r="U120" s="58">
        <f t="shared" si="30"/>
        <v>12.5</v>
      </c>
      <c r="V120" s="58">
        <f t="shared" si="30"/>
        <v>13</v>
      </c>
      <c r="W120" s="58">
        <f t="shared" si="30"/>
        <v>15</v>
      </c>
      <c r="X120" s="50" t="b">
        <f t="shared" si="25"/>
        <v>1</v>
      </c>
      <c r="Y120" s="152">
        <f t="shared" si="27"/>
        <v>0</v>
      </c>
      <c r="Z120" s="63"/>
    </row>
    <row r="121" spans="1:26" x14ac:dyDescent="0.25">
      <c r="A121" s="90">
        <v>92</v>
      </c>
      <c r="B121" s="72" t="s">
        <v>422</v>
      </c>
      <c r="C121" s="85" t="s">
        <v>488</v>
      </c>
      <c r="D121" s="22"/>
      <c r="E121" s="84"/>
      <c r="F121" s="29"/>
      <c r="G121" s="30" t="s">
        <v>179</v>
      </c>
      <c r="H121" s="92" t="s">
        <v>114</v>
      </c>
      <c r="I121" s="92" t="s">
        <v>96</v>
      </c>
      <c r="J121" s="30"/>
      <c r="K121" s="48">
        <v>4</v>
      </c>
      <c r="L121" s="28">
        <v>20</v>
      </c>
      <c r="M121" s="28">
        <f t="shared" si="22"/>
        <v>12.5</v>
      </c>
      <c r="N121" s="28">
        <f t="shared" si="28"/>
        <v>0</v>
      </c>
      <c r="O121" s="2"/>
      <c r="P121" s="56" t="str">
        <f t="shared" si="24"/>
        <v>Tumbler, SST Vacuum Insulated, 12oz, Moss</v>
      </c>
      <c r="Q121" s="57">
        <v>10</v>
      </c>
      <c r="R121" s="58">
        <f t="shared" si="30"/>
        <v>11.25</v>
      </c>
      <c r="S121" s="58">
        <f t="shared" si="30"/>
        <v>11.5</v>
      </c>
      <c r="T121" s="58">
        <f t="shared" si="30"/>
        <v>12</v>
      </c>
      <c r="U121" s="58">
        <f t="shared" si="30"/>
        <v>12.5</v>
      </c>
      <c r="V121" s="58">
        <f t="shared" si="30"/>
        <v>13</v>
      </c>
      <c r="W121" s="58">
        <f t="shared" si="30"/>
        <v>15</v>
      </c>
      <c r="X121" s="50" t="b">
        <f t="shared" si="25"/>
        <v>1</v>
      </c>
      <c r="Y121" s="152">
        <f t="shared" si="27"/>
        <v>0</v>
      </c>
      <c r="Z121" s="63"/>
    </row>
    <row r="122" spans="1:26" x14ac:dyDescent="0.25">
      <c r="A122" s="90">
        <v>93</v>
      </c>
      <c r="B122" s="72" t="s">
        <v>422</v>
      </c>
      <c r="C122" s="85" t="s">
        <v>489</v>
      </c>
      <c r="D122" s="22"/>
      <c r="E122" s="84"/>
      <c r="F122" s="29" t="s">
        <v>183</v>
      </c>
      <c r="G122" s="30" t="s">
        <v>179</v>
      </c>
      <c r="H122" s="92" t="s">
        <v>716</v>
      </c>
      <c r="I122" s="92" t="s">
        <v>717</v>
      </c>
      <c r="J122" s="30"/>
      <c r="K122" s="48">
        <v>4</v>
      </c>
      <c r="L122" s="28">
        <v>20</v>
      </c>
      <c r="M122" s="28">
        <f t="shared" si="22"/>
        <v>12.5</v>
      </c>
      <c r="N122" s="28">
        <f t="shared" si="28"/>
        <v>0</v>
      </c>
      <c r="O122" s="2"/>
      <c r="P122" s="56" t="str">
        <f t="shared" si="24"/>
        <v>Tumbler, SST Vacuum Insulated, 12oz, Desert Sunrise</v>
      </c>
      <c r="Q122" s="57">
        <v>10</v>
      </c>
      <c r="R122" s="58">
        <f t="shared" si="30"/>
        <v>11.25</v>
      </c>
      <c r="S122" s="58">
        <f t="shared" si="30"/>
        <v>11.5</v>
      </c>
      <c r="T122" s="58">
        <f t="shared" si="30"/>
        <v>12</v>
      </c>
      <c r="U122" s="58">
        <f t="shared" si="30"/>
        <v>12.5</v>
      </c>
      <c r="V122" s="58">
        <f t="shared" si="30"/>
        <v>13</v>
      </c>
      <c r="W122" s="58">
        <f t="shared" si="30"/>
        <v>15</v>
      </c>
      <c r="X122" s="50" t="b">
        <f t="shared" si="25"/>
        <v>1</v>
      </c>
      <c r="Y122" s="152">
        <f t="shared" si="27"/>
        <v>0</v>
      </c>
      <c r="Z122" s="63"/>
    </row>
    <row r="123" spans="1:26" x14ac:dyDescent="0.25">
      <c r="A123" s="90">
        <v>94</v>
      </c>
      <c r="B123" s="72" t="s">
        <v>422</v>
      </c>
      <c r="C123" s="85" t="s">
        <v>490</v>
      </c>
      <c r="D123" s="22"/>
      <c r="E123" s="84"/>
      <c r="F123" s="29" t="s">
        <v>183</v>
      </c>
      <c r="G123" s="30" t="s">
        <v>179</v>
      </c>
      <c r="H123" s="92" t="s">
        <v>718</v>
      </c>
      <c r="I123" s="92" t="s">
        <v>719</v>
      </c>
      <c r="J123" s="30"/>
      <c r="K123" s="48">
        <v>4</v>
      </c>
      <c r="L123" s="28">
        <v>20</v>
      </c>
      <c r="M123" s="28">
        <f t="shared" si="22"/>
        <v>12.5</v>
      </c>
      <c r="N123" s="28">
        <f t="shared" si="28"/>
        <v>0</v>
      </c>
      <c r="O123" s="2"/>
      <c r="P123" s="56" t="str">
        <f t="shared" si="24"/>
        <v>Tumbler, SST Vacuum Insulated, 12oz, Purple Sky</v>
      </c>
      <c r="Q123" s="57">
        <v>10</v>
      </c>
      <c r="R123" s="58">
        <f t="shared" si="30"/>
        <v>11.25</v>
      </c>
      <c r="S123" s="58">
        <f t="shared" si="30"/>
        <v>11.5</v>
      </c>
      <c r="T123" s="58">
        <f t="shared" si="30"/>
        <v>12</v>
      </c>
      <c r="U123" s="58">
        <f t="shared" si="30"/>
        <v>12.5</v>
      </c>
      <c r="V123" s="58">
        <f t="shared" si="30"/>
        <v>13</v>
      </c>
      <c r="W123" s="58">
        <f t="shared" si="30"/>
        <v>15</v>
      </c>
      <c r="X123" s="50" t="b">
        <f t="shared" si="25"/>
        <v>1</v>
      </c>
      <c r="Y123" s="152">
        <f t="shared" si="27"/>
        <v>0</v>
      </c>
      <c r="Z123" s="63"/>
    </row>
    <row r="124" spans="1:26" x14ac:dyDescent="0.25">
      <c r="A124" s="90">
        <v>95</v>
      </c>
      <c r="B124" s="72" t="s">
        <v>422</v>
      </c>
      <c r="C124" s="85" t="s">
        <v>491</v>
      </c>
      <c r="D124" s="22"/>
      <c r="E124" s="84"/>
      <c r="F124" s="29"/>
      <c r="G124" s="30" t="s">
        <v>416</v>
      </c>
      <c r="H124" s="92" t="s">
        <v>115</v>
      </c>
      <c r="I124" s="92" t="s">
        <v>97</v>
      </c>
      <c r="J124" s="30"/>
      <c r="K124" s="48">
        <v>4</v>
      </c>
      <c r="L124" s="28">
        <v>20</v>
      </c>
      <c r="M124" s="28">
        <f t="shared" si="22"/>
        <v>12.5</v>
      </c>
      <c r="N124" s="28">
        <f t="shared" si="28"/>
        <v>0</v>
      </c>
      <c r="O124" s="2"/>
      <c r="P124" s="56" t="str">
        <f t="shared" si="24"/>
        <v>Tumbler, SST Vacuum Insulated, 12oz, White</v>
      </c>
      <c r="Q124" s="57">
        <v>10</v>
      </c>
      <c r="R124" s="58">
        <f t="shared" si="30"/>
        <v>11.25</v>
      </c>
      <c r="S124" s="58">
        <f t="shared" si="30"/>
        <v>11.5</v>
      </c>
      <c r="T124" s="58">
        <f t="shared" si="30"/>
        <v>12</v>
      </c>
      <c r="U124" s="58">
        <f t="shared" si="30"/>
        <v>12.5</v>
      </c>
      <c r="V124" s="58">
        <f t="shared" si="30"/>
        <v>13</v>
      </c>
      <c r="W124" s="58">
        <f t="shared" si="30"/>
        <v>15</v>
      </c>
      <c r="X124" s="50" t="b">
        <f t="shared" si="25"/>
        <v>1</v>
      </c>
      <c r="Y124" s="152">
        <f t="shared" si="27"/>
        <v>0</v>
      </c>
      <c r="Z124" s="63"/>
    </row>
    <row r="125" spans="1:26" x14ac:dyDescent="0.25">
      <c r="A125" s="90">
        <v>96</v>
      </c>
      <c r="B125" s="72" t="s">
        <v>422</v>
      </c>
      <c r="C125" s="85" t="s">
        <v>492</v>
      </c>
      <c r="D125" s="22"/>
      <c r="E125" s="84"/>
      <c r="F125" s="29" t="s">
        <v>183</v>
      </c>
      <c r="G125" s="30" t="s">
        <v>179</v>
      </c>
      <c r="H125" s="92" t="s">
        <v>720</v>
      </c>
      <c r="I125" s="92" t="s">
        <v>721</v>
      </c>
      <c r="J125" s="30"/>
      <c r="K125" s="48">
        <v>4</v>
      </c>
      <c r="L125" s="28">
        <v>30</v>
      </c>
      <c r="M125" s="28">
        <f t="shared" si="22"/>
        <v>17.5</v>
      </c>
      <c r="N125" s="28">
        <f t="shared" si="28"/>
        <v>0</v>
      </c>
      <c r="O125" s="2"/>
      <c r="P125" s="56" t="str">
        <f t="shared" si="24"/>
        <v>Straw Mug, SST Vacuum Insulated, 24oz, Black</v>
      </c>
      <c r="Q125" s="57">
        <v>15</v>
      </c>
      <c r="R125" s="58">
        <f t="shared" si="30"/>
        <v>16.25</v>
      </c>
      <c r="S125" s="58">
        <f t="shared" si="30"/>
        <v>16.5</v>
      </c>
      <c r="T125" s="58">
        <f t="shared" si="30"/>
        <v>17</v>
      </c>
      <c r="U125" s="58">
        <f t="shared" si="30"/>
        <v>17.5</v>
      </c>
      <c r="V125" s="58">
        <f t="shared" si="30"/>
        <v>18</v>
      </c>
      <c r="W125" s="58">
        <f t="shared" si="30"/>
        <v>20</v>
      </c>
      <c r="X125" s="50" t="b">
        <f t="shared" si="25"/>
        <v>1</v>
      </c>
      <c r="Y125" s="152">
        <f t="shared" si="27"/>
        <v>0</v>
      </c>
      <c r="Z125" s="63"/>
    </row>
    <row r="126" spans="1:26" x14ac:dyDescent="0.25">
      <c r="A126" s="90">
        <v>97</v>
      </c>
      <c r="B126" s="72" t="s">
        <v>422</v>
      </c>
      <c r="C126" s="27" t="s">
        <v>493</v>
      </c>
      <c r="D126" s="22"/>
      <c r="E126" s="84"/>
      <c r="F126" s="29" t="s">
        <v>183</v>
      </c>
      <c r="G126" s="30" t="s">
        <v>179</v>
      </c>
      <c r="H126" s="92" t="s">
        <v>722</v>
      </c>
      <c r="I126" s="92" t="s">
        <v>723</v>
      </c>
      <c r="J126" s="30"/>
      <c r="K126" s="48">
        <v>4</v>
      </c>
      <c r="L126" s="28">
        <v>30</v>
      </c>
      <c r="M126" s="28">
        <f t="shared" si="22"/>
        <v>17.5</v>
      </c>
      <c r="N126" s="28">
        <f t="shared" si="28"/>
        <v>0</v>
      </c>
      <c r="O126" s="2"/>
      <c r="P126" s="56" t="str">
        <f t="shared" si="24"/>
        <v>Straw Mug, SST Vacuum Insulated, 24oz, Navy</v>
      </c>
      <c r="Q126" s="57">
        <v>15</v>
      </c>
      <c r="R126" s="58">
        <f t="shared" si="30"/>
        <v>16.25</v>
      </c>
      <c r="S126" s="58">
        <f t="shared" si="30"/>
        <v>16.5</v>
      </c>
      <c r="T126" s="58">
        <f t="shared" si="30"/>
        <v>17</v>
      </c>
      <c r="U126" s="58">
        <f t="shared" si="30"/>
        <v>17.5</v>
      </c>
      <c r="V126" s="58">
        <f t="shared" si="30"/>
        <v>18</v>
      </c>
      <c r="W126" s="58">
        <f t="shared" si="30"/>
        <v>20</v>
      </c>
      <c r="X126" s="50" t="b">
        <f t="shared" si="25"/>
        <v>1</v>
      </c>
      <c r="Y126" s="152">
        <f t="shared" si="27"/>
        <v>0</v>
      </c>
      <c r="Z126" s="63"/>
    </row>
    <row r="127" spans="1:26" x14ac:dyDescent="0.25">
      <c r="A127" s="90">
        <v>98</v>
      </c>
      <c r="B127" s="72" t="s">
        <v>422</v>
      </c>
      <c r="C127" s="27" t="s">
        <v>494</v>
      </c>
      <c r="D127" s="22"/>
      <c r="E127" s="84"/>
      <c r="F127" s="29" t="s">
        <v>183</v>
      </c>
      <c r="G127" s="30" t="s">
        <v>179</v>
      </c>
      <c r="H127" s="92" t="s">
        <v>724</v>
      </c>
      <c r="I127" s="92" t="s">
        <v>725</v>
      </c>
      <c r="J127" s="30"/>
      <c r="K127" s="48">
        <v>4</v>
      </c>
      <c r="L127" s="28">
        <v>30</v>
      </c>
      <c r="M127" s="28">
        <f t="shared" si="22"/>
        <v>17.5</v>
      </c>
      <c r="N127" s="28">
        <f t="shared" si="28"/>
        <v>0</v>
      </c>
      <c r="O127" s="2"/>
      <c r="P127" s="56" t="str">
        <f t="shared" si="24"/>
        <v>Straw Mug, SST Vacuum Insulated, 24oz, Nordic Blue</v>
      </c>
      <c r="Q127" s="57">
        <v>15</v>
      </c>
      <c r="R127" s="58">
        <f t="shared" si="30"/>
        <v>16.25</v>
      </c>
      <c r="S127" s="58">
        <f t="shared" si="30"/>
        <v>16.5</v>
      </c>
      <c r="T127" s="58">
        <f t="shared" si="30"/>
        <v>17</v>
      </c>
      <c r="U127" s="58">
        <f t="shared" si="30"/>
        <v>17.5</v>
      </c>
      <c r="V127" s="58">
        <f t="shared" si="30"/>
        <v>18</v>
      </c>
      <c r="W127" s="58">
        <f t="shared" si="30"/>
        <v>20</v>
      </c>
      <c r="X127" s="50" t="b">
        <f t="shared" si="25"/>
        <v>1</v>
      </c>
      <c r="Y127" s="152">
        <f t="shared" si="27"/>
        <v>0</v>
      </c>
      <c r="Z127" s="63"/>
    </row>
    <row r="128" spans="1:26" x14ac:dyDescent="0.25">
      <c r="A128" s="90">
        <v>99</v>
      </c>
      <c r="B128" s="72" t="s">
        <v>422</v>
      </c>
      <c r="C128" s="27" t="s">
        <v>495</v>
      </c>
      <c r="D128" s="22"/>
      <c r="E128" s="84"/>
      <c r="F128" s="29" t="s">
        <v>183</v>
      </c>
      <c r="G128" s="30" t="s">
        <v>179</v>
      </c>
      <c r="H128" s="92" t="s">
        <v>726</v>
      </c>
      <c r="I128" s="92" t="s">
        <v>727</v>
      </c>
      <c r="J128" s="30"/>
      <c r="K128" s="48">
        <v>4</v>
      </c>
      <c r="L128" s="28">
        <v>30</v>
      </c>
      <c r="M128" s="28">
        <f t="shared" si="22"/>
        <v>17.5</v>
      </c>
      <c r="N128" s="28">
        <f t="shared" si="28"/>
        <v>0</v>
      </c>
      <c r="O128" s="2"/>
      <c r="P128" s="56" t="str">
        <f t="shared" si="24"/>
        <v>Straw Mug, SST Vacuum Insulated, 24oz, Moss</v>
      </c>
      <c r="Q128" s="57">
        <v>15</v>
      </c>
      <c r="R128" s="58">
        <f t="shared" si="30"/>
        <v>16.25</v>
      </c>
      <c r="S128" s="58">
        <f t="shared" si="30"/>
        <v>16.5</v>
      </c>
      <c r="T128" s="58">
        <f t="shared" si="30"/>
        <v>17</v>
      </c>
      <c r="U128" s="58">
        <f t="shared" si="30"/>
        <v>17.5</v>
      </c>
      <c r="V128" s="58">
        <f t="shared" si="30"/>
        <v>18</v>
      </c>
      <c r="W128" s="58">
        <f t="shared" si="30"/>
        <v>20</v>
      </c>
      <c r="X128" s="50" t="b">
        <f t="shared" si="25"/>
        <v>1</v>
      </c>
      <c r="Y128" s="152">
        <f t="shared" si="27"/>
        <v>0</v>
      </c>
      <c r="Z128" s="63"/>
    </row>
    <row r="129" spans="1:26" x14ac:dyDescent="0.25">
      <c r="A129" s="90">
        <v>100</v>
      </c>
      <c r="B129" s="72" t="s">
        <v>422</v>
      </c>
      <c r="C129" s="27" t="s">
        <v>496</v>
      </c>
      <c r="D129" s="22"/>
      <c r="E129" s="84"/>
      <c r="F129" s="29" t="s">
        <v>183</v>
      </c>
      <c r="G129" s="30" t="s">
        <v>179</v>
      </c>
      <c r="H129" s="92" t="s">
        <v>728</v>
      </c>
      <c r="I129" s="92" t="s">
        <v>729</v>
      </c>
      <c r="J129" s="30"/>
      <c r="K129" s="48">
        <v>4</v>
      </c>
      <c r="L129" s="28">
        <v>30</v>
      </c>
      <c r="M129" s="28">
        <f t="shared" si="22"/>
        <v>17.5</v>
      </c>
      <c r="N129" s="28">
        <f t="shared" si="28"/>
        <v>0</v>
      </c>
      <c r="O129" s="2"/>
      <c r="P129" s="56" t="str">
        <f t="shared" si="24"/>
        <v>Straw Mug, SST Vacuum Insulated, 24oz, Desert Sunrise</v>
      </c>
      <c r="Q129" s="57">
        <v>15</v>
      </c>
      <c r="R129" s="58">
        <f t="shared" si="30"/>
        <v>16.25</v>
      </c>
      <c r="S129" s="58">
        <f t="shared" si="30"/>
        <v>16.5</v>
      </c>
      <c r="T129" s="58">
        <f t="shared" si="30"/>
        <v>17</v>
      </c>
      <c r="U129" s="58">
        <f t="shared" si="30"/>
        <v>17.5</v>
      </c>
      <c r="V129" s="58">
        <f t="shared" si="30"/>
        <v>18</v>
      </c>
      <c r="W129" s="58">
        <f t="shared" si="30"/>
        <v>20</v>
      </c>
      <c r="X129" s="50" t="b">
        <f t="shared" si="25"/>
        <v>1</v>
      </c>
      <c r="Y129" s="152">
        <f t="shared" si="27"/>
        <v>0</v>
      </c>
      <c r="Z129" s="63"/>
    </row>
    <row r="130" spans="1:26" x14ac:dyDescent="0.25">
      <c r="A130" s="90">
        <v>101</v>
      </c>
      <c r="B130" s="72" t="s">
        <v>422</v>
      </c>
      <c r="C130" s="27" t="s">
        <v>497</v>
      </c>
      <c r="D130" s="22"/>
      <c r="E130" s="84"/>
      <c r="F130" s="29" t="s">
        <v>183</v>
      </c>
      <c r="G130" s="30" t="s">
        <v>179</v>
      </c>
      <c r="H130" s="92" t="s">
        <v>730</v>
      </c>
      <c r="I130" s="92" t="s">
        <v>731</v>
      </c>
      <c r="J130" s="30"/>
      <c r="K130" s="48">
        <v>4</v>
      </c>
      <c r="L130" s="28">
        <v>30</v>
      </c>
      <c r="M130" s="28">
        <f t="shared" si="22"/>
        <v>17.5</v>
      </c>
      <c r="N130" s="28">
        <f t="shared" si="28"/>
        <v>0</v>
      </c>
      <c r="O130" s="2"/>
      <c r="P130" s="56" t="str">
        <f t="shared" si="24"/>
        <v>Straw Mug, SST Vacuum Insulated, 24oz, Purple Sky</v>
      </c>
      <c r="Q130" s="57">
        <v>15</v>
      </c>
      <c r="R130" s="58">
        <f t="shared" ref="R130:W139" si="31">$Q130+R$36</f>
        <v>16.25</v>
      </c>
      <c r="S130" s="58">
        <f t="shared" si="31"/>
        <v>16.5</v>
      </c>
      <c r="T130" s="58">
        <f t="shared" si="31"/>
        <v>17</v>
      </c>
      <c r="U130" s="58">
        <f t="shared" si="31"/>
        <v>17.5</v>
      </c>
      <c r="V130" s="58">
        <f t="shared" si="31"/>
        <v>18</v>
      </c>
      <c r="W130" s="58">
        <f t="shared" si="31"/>
        <v>20</v>
      </c>
      <c r="X130" s="50" t="b">
        <f t="shared" si="25"/>
        <v>1</v>
      </c>
      <c r="Y130" s="152">
        <f t="shared" si="27"/>
        <v>0</v>
      </c>
      <c r="Z130" s="63"/>
    </row>
    <row r="131" spans="1:26" x14ac:dyDescent="0.25">
      <c r="A131" s="90">
        <v>102</v>
      </c>
      <c r="B131" s="72" t="s">
        <v>422</v>
      </c>
      <c r="C131" s="27" t="s">
        <v>498</v>
      </c>
      <c r="D131" s="22"/>
      <c r="E131" s="84"/>
      <c r="F131" s="29" t="s">
        <v>183</v>
      </c>
      <c r="G131" s="30" t="s">
        <v>179</v>
      </c>
      <c r="H131" s="92" t="s">
        <v>732</v>
      </c>
      <c r="I131" s="92" t="s">
        <v>733</v>
      </c>
      <c r="J131" s="30"/>
      <c r="K131" s="48">
        <v>4</v>
      </c>
      <c r="L131" s="28">
        <v>30</v>
      </c>
      <c r="M131" s="28">
        <f t="shared" si="22"/>
        <v>17.5</v>
      </c>
      <c r="N131" s="28">
        <f t="shared" si="28"/>
        <v>0</v>
      </c>
      <c r="O131" s="2"/>
      <c r="P131" s="56" t="str">
        <f t="shared" si="24"/>
        <v>Straw Mug, SST Vacuum Insulated, 24oz, White</v>
      </c>
      <c r="Q131" s="57">
        <v>15</v>
      </c>
      <c r="R131" s="58">
        <f t="shared" si="31"/>
        <v>16.25</v>
      </c>
      <c r="S131" s="58">
        <f t="shared" si="31"/>
        <v>16.5</v>
      </c>
      <c r="T131" s="58">
        <f t="shared" si="31"/>
        <v>17</v>
      </c>
      <c r="U131" s="58">
        <f t="shared" si="31"/>
        <v>17.5</v>
      </c>
      <c r="V131" s="58">
        <f t="shared" si="31"/>
        <v>18</v>
      </c>
      <c r="W131" s="58">
        <f t="shared" si="31"/>
        <v>20</v>
      </c>
      <c r="X131" s="50" t="b">
        <f t="shared" si="25"/>
        <v>1</v>
      </c>
      <c r="Y131" s="152">
        <f t="shared" si="27"/>
        <v>0</v>
      </c>
      <c r="Z131" s="63"/>
    </row>
    <row r="132" spans="1:26" x14ac:dyDescent="0.25">
      <c r="A132" s="90">
        <v>103</v>
      </c>
      <c r="B132" s="72" t="s">
        <v>422</v>
      </c>
      <c r="C132" s="27" t="s">
        <v>499</v>
      </c>
      <c r="D132" s="22"/>
      <c r="E132" s="84"/>
      <c r="F132" s="29"/>
      <c r="G132" s="30" t="s">
        <v>179</v>
      </c>
      <c r="H132" s="92" t="s">
        <v>119</v>
      </c>
      <c r="I132" s="92" t="s">
        <v>101</v>
      </c>
      <c r="J132" s="30"/>
      <c r="K132" s="48">
        <v>4</v>
      </c>
      <c r="L132" s="28">
        <v>25</v>
      </c>
      <c r="M132" s="28">
        <f t="shared" si="22"/>
        <v>15</v>
      </c>
      <c r="N132" s="28">
        <f t="shared" si="28"/>
        <v>0</v>
      </c>
      <c r="O132" s="21"/>
      <c r="P132" s="56" t="str">
        <f t="shared" si="24"/>
        <v>Camp Mug, SST Vacuum Insulated, 12oz, Black</v>
      </c>
      <c r="Q132" s="57">
        <v>12.5</v>
      </c>
      <c r="R132" s="58">
        <f t="shared" si="31"/>
        <v>13.75</v>
      </c>
      <c r="S132" s="58">
        <f t="shared" si="31"/>
        <v>14</v>
      </c>
      <c r="T132" s="58">
        <f t="shared" si="31"/>
        <v>14.5</v>
      </c>
      <c r="U132" s="58">
        <f t="shared" si="31"/>
        <v>15</v>
      </c>
      <c r="V132" s="58">
        <f t="shared" si="31"/>
        <v>15.5</v>
      </c>
      <c r="W132" s="58">
        <f t="shared" si="31"/>
        <v>17.5</v>
      </c>
      <c r="X132" s="50" t="b">
        <f t="shared" si="25"/>
        <v>1</v>
      </c>
      <c r="Y132" s="152">
        <f t="shared" si="27"/>
        <v>0</v>
      </c>
      <c r="Z132" s="63"/>
    </row>
    <row r="133" spans="1:26" x14ac:dyDescent="0.25">
      <c r="A133" s="90">
        <v>104</v>
      </c>
      <c r="B133" s="72" t="s">
        <v>422</v>
      </c>
      <c r="C133" s="27" t="s">
        <v>500</v>
      </c>
      <c r="D133" s="22"/>
      <c r="E133" s="84"/>
      <c r="F133" s="29"/>
      <c r="G133" s="30" t="s">
        <v>179</v>
      </c>
      <c r="H133" s="92" t="s">
        <v>196</v>
      </c>
      <c r="I133" s="92" t="s">
        <v>197</v>
      </c>
      <c r="J133" s="30"/>
      <c r="K133" s="48">
        <v>4</v>
      </c>
      <c r="L133" s="28">
        <v>25</v>
      </c>
      <c r="M133" s="28">
        <f t="shared" si="22"/>
        <v>15</v>
      </c>
      <c r="N133" s="28">
        <f t="shared" si="28"/>
        <v>0</v>
      </c>
      <c r="O133" s="21"/>
      <c r="P133" s="56" t="str">
        <f t="shared" si="24"/>
        <v>Camp Mug, SST Vacuum Insulated, 12oz, Navy</v>
      </c>
      <c r="Q133" s="57">
        <v>12.5</v>
      </c>
      <c r="R133" s="58">
        <f t="shared" si="31"/>
        <v>13.75</v>
      </c>
      <c r="S133" s="58">
        <f t="shared" si="31"/>
        <v>14</v>
      </c>
      <c r="T133" s="58">
        <f t="shared" si="31"/>
        <v>14.5</v>
      </c>
      <c r="U133" s="58">
        <f t="shared" si="31"/>
        <v>15</v>
      </c>
      <c r="V133" s="58">
        <f t="shared" si="31"/>
        <v>15.5</v>
      </c>
      <c r="W133" s="58">
        <f t="shared" si="31"/>
        <v>17.5</v>
      </c>
      <c r="X133" s="50" t="b">
        <f t="shared" si="25"/>
        <v>1</v>
      </c>
      <c r="Y133" s="152">
        <f t="shared" si="27"/>
        <v>0</v>
      </c>
      <c r="Z133" s="63"/>
    </row>
    <row r="134" spans="1:26" x14ac:dyDescent="0.25">
      <c r="A134" s="90">
        <v>105</v>
      </c>
      <c r="B134" s="72" t="s">
        <v>422</v>
      </c>
      <c r="C134" s="27" t="s">
        <v>501</v>
      </c>
      <c r="D134" s="22"/>
      <c r="E134" s="84"/>
      <c r="F134" s="29" t="s">
        <v>183</v>
      </c>
      <c r="G134" s="30" t="s">
        <v>179</v>
      </c>
      <c r="H134" s="92" t="s">
        <v>734</v>
      </c>
      <c r="I134" s="92" t="s">
        <v>735</v>
      </c>
      <c r="J134" s="30"/>
      <c r="K134" s="48">
        <v>4</v>
      </c>
      <c r="L134" s="28">
        <v>25</v>
      </c>
      <c r="M134" s="28">
        <f t="shared" si="22"/>
        <v>15</v>
      </c>
      <c r="N134" s="28">
        <f t="shared" si="28"/>
        <v>0</v>
      </c>
      <c r="O134" s="23"/>
      <c r="P134" s="56" t="str">
        <f t="shared" si="24"/>
        <v>Camp Mug, SST Vacuum Insulated, 12oz, Nordic Blue</v>
      </c>
      <c r="Q134" s="57">
        <v>12.5</v>
      </c>
      <c r="R134" s="58">
        <f t="shared" si="31"/>
        <v>13.75</v>
      </c>
      <c r="S134" s="58">
        <f t="shared" si="31"/>
        <v>14</v>
      </c>
      <c r="T134" s="58">
        <f t="shared" si="31"/>
        <v>14.5</v>
      </c>
      <c r="U134" s="58">
        <f t="shared" si="31"/>
        <v>15</v>
      </c>
      <c r="V134" s="58">
        <f t="shared" si="31"/>
        <v>15.5</v>
      </c>
      <c r="W134" s="58">
        <f t="shared" si="31"/>
        <v>17.5</v>
      </c>
      <c r="X134" s="50" t="b">
        <f t="shared" si="25"/>
        <v>1</v>
      </c>
      <c r="Y134" s="152">
        <f t="shared" si="27"/>
        <v>0</v>
      </c>
      <c r="Z134" s="63"/>
    </row>
    <row r="135" spans="1:26" x14ac:dyDescent="0.25">
      <c r="A135" s="90">
        <v>106</v>
      </c>
      <c r="B135" s="72" t="s">
        <v>422</v>
      </c>
      <c r="C135" s="27" t="s">
        <v>502</v>
      </c>
      <c r="D135" s="22"/>
      <c r="E135" s="84"/>
      <c r="F135" s="29"/>
      <c r="G135" s="30" t="s">
        <v>179</v>
      </c>
      <c r="H135" s="92" t="s">
        <v>117</v>
      </c>
      <c r="I135" s="92" t="s">
        <v>99</v>
      </c>
      <c r="J135" s="30"/>
      <c r="K135" s="48">
        <v>4</v>
      </c>
      <c r="L135" s="28">
        <v>25</v>
      </c>
      <c r="M135" s="28">
        <f t="shared" si="22"/>
        <v>15</v>
      </c>
      <c r="N135" s="28">
        <f t="shared" si="28"/>
        <v>0</v>
      </c>
      <c r="O135" s="23"/>
      <c r="P135" s="56" t="str">
        <f t="shared" si="24"/>
        <v>Camp Mug, SST Vacuum Insulated, 12oz, Moss</v>
      </c>
      <c r="Q135" s="57">
        <v>12.5</v>
      </c>
      <c r="R135" s="58">
        <f t="shared" si="31"/>
        <v>13.75</v>
      </c>
      <c r="S135" s="58">
        <f t="shared" si="31"/>
        <v>14</v>
      </c>
      <c r="T135" s="58">
        <f t="shared" si="31"/>
        <v>14.5</v>
      </c>
      <c r="U135" s="58">
        <f t="shared" si="31"/>
        <v>15</v>
      </c>
      <c r="V135" s="58">
        <f t="shared" si="31"/>
        <v>15.5</v>
      </c>
      <c r="W135" s="58">
        <f t="shared" si="31"/>
        <v>17.5</v>
      </c>
      <c r="X135" s="50" t="b">
        <f t="shared" si="25"/>
        <v>1</v>
      </c>
      <c r="Y135" s="152">
        <f t="shared" si="27"/>
        <v>0</v>
      </c>
      <c r="Z135" s="63"/>
    </row>
    <row r="136" spans="1:26" x14ac:dyDescent="0.25">
      <c r="A136" s="90">
        <v>107</v>
      </c>
      <c r="B136" s="72" t="s">
        <v>422</v>
      </c>
      <c r="C136" s="27" t="s">
        <v>503</v>
      </c>
      <c r="D136" s="22"/>
      <c r="E136" s="84"/>
      <c r="F136" s="29" t="s">
        <v>183</v>
      </c>
      <c r="G136" s="30" t="s">
        <v>179</v>
      </c>
      <c r="H136" s="92" t="s">
        <v>736</v>
      </c>
      <c r="I136" s="92" t="s">
        <v>737</v>
      </c>
      <c r="J136" s="30"/>
      <c r="K136" s="48">
        <v>4</v>
      </c>
      <c r="L136" s="28">
        <v>25</v>
      </c>
      <c r="M136" s="28">
        <f t="shared" si="22"/>
        <v>15</v>
      </c>
      <c r="N136" s="28">
        <f t="shared" si="28"/>
        <v>0</v>
      </c>
      <c r="O136" s="21"/>
      <c r="P136" s="56" t="str">
        <f t="shared" si="24"/>
        <v>Camp Mug, SST Vacuum Insulated, 12oz, Desert Sunrise</v>
      </c>
      <c r="Q136" s="57">
        <v>12.5</v>
      </c>
      <c r="R136" s="58">
        <f t="shared" si="31"/>
        <v>13.75</v>
      </c>
      <c r="S136" s="58">
        <f t="shared" si="31"/>
        <v>14</v>
      </c>
      <c r="T136" s="58">
        <f t="shared" si="31"/>
        <v>14.5</v>
      </c>
      <c r="U136" s="58">
        <f t="shared" si="31"/>
        <v>15</v>
      </c>
      <c r="V136" s="58">
        <f t="shared" si="31"/>
        <v>15.5</v>
      </c>
      <c r="W136" s="58">
        <f t="shared" si="31"/>
        <v>17.5</v>
      </c>
      <c r="X136" s="50" t="b">
        <f t="shared" si="25"/>
        <v>1</v>
      </c>
      <c r="Y136" s="152">
        <f t="shared" si="27"/>
        <v>0</v>
      </c>
      <c r="Z136" s="63"/>
    </row>
    <row r="137" spans="1:26" x14ac:dyDescent="0.25">
      <c r="A137" s="90">
        <v>108</v>
      </c>
      <c r="B137" s="72" t="s">
        <v>422</v>
      </c>
      <c r="C137" s="27" t="s">
        <v>504</v>
      </c>
      <c r="D137" s="22"/>
      <c r="E137" s="84"/>
      <c r="F137" s="29" t="s">
        <v>183</v>
      </c>
      <c r="G137" s="30" t="s">
        <v>179</v>
      </c>
      <c r="H137" s="92" t="s">
        <v>738</v>
      </c>
      <c r="I137" s="92" t="s">
        <v>739</v>
      </c>
      <c r="J137" s="30"/>
      <c r="K137" s="48">
        <v>4</v>
      </c>
      <c r="L137" s="28">
        <v>25</v>
      </c>
      <c r="M137" s="28">
        <f t="shared" si="22"/>
        <v>15</v>
      </c>
      <c r="N137" s="28">
        <f t="shared" si="28"/>
        <v>0</v>
      </c>
      <c r="O137" s="21"/>
      <c r="P137" s="56" t="str">
        <f t="shared" si="24"/>
        <v>Camp Mug, SST Vacuum Insulated, 12oz,  Purple Sky</v>
      </c>
      <c r="Q137" s="57">
        <v>12.5</v>
      </c>
      <c r="R137" s="58">
        <f t="shared" si="31"/>
        <v>13.75</v>
      </c>
      <c r="S137" s="58">
        <f t="shared" si="31"/>
        <v>14</v>
      </c>
      <c r="T137" s="58">
        <f t="shared" si="31"/>
        <v>14.5</v>
      </c>
      <c r="U137" s="58">
        <f t="shared" si="31"/>
        <v>15</v>
      </c>
      <c r="V137" s="58">
        <f t="shared" si="31"/>
        <v>15.5</v>
      </c>
      <c r="W137" s="58">
        <f t="shared" si="31"/>
        <v>17.5</v>
      </c>
      <c r="X137" s="50" t="b">
        <f t="shared" si="25"/>
        <v>1</v>
      </c>
      <c r="Y137" s="152">
        <f t="shared" si="27"/>
        <v>0</v>
      </c>
      <c r="Z137" s="63"/>
    </row>
    <row r="138" spans="1:26" x14ac:dyDescent="0.25">
      <c r="A138" s="90">
        <v>109</v>
      </c>
      <c r="B138" s="72" t="s">
        <v>422</v>
      </c>
      <c r="C138" s="27" t="s">
        <v>505</v>
      </c>
      <c r="D138" s="22"/>
      <c r="E138" s="84"/>
      <c r="F138" s="29"/>
      <c r="G138" s="30" t="s">
        <v>179</v>
      </c>
      <c r="H138" s="92" t="s">
        <v>118</v>
      </c>
      <c r="I138" s="92" t="s">
        <v>100</v>
      </c>
      <c r="J138" s="30"/>
      <c r="K138" s="48">
        <v>4</v>
      </c>
      <c r="L138" s="28">
        <v>25</v>
      </c>
      <c r="M138" s="28">
        <f t="shared" si="22"/>
        <v>15</v>
      </c>
      <c r="N138" s="28">
        <f t="shared" si="28"/>
        <v>0</v>
      </c>
      <c r="O138" s="23"/>
      <c r="P138" s="56" t="str">
        <f t="shared" si="24"/>
        <v>Camp Mug, SST Vacuum Insulated, 12oz, White</v>
      </c>
      <c r="Q138" s="57">
        <v>12.5</v>
      </c>
      <c r="R138" s="58">
        <f t="shared" si="31"/>
        <v>13.75</v>
      </c>
      <c r="S138" s="58">
        <f t="shared" si="31"/>
        <v>14</v>
      </c>
      <c r="T138" s="58">
        <f t="shared" si="31"/>
        <v>14.5</v>
      </c>
      <c r="U138" s="58">
        <f t="shared" si="31"/>
        <v>15</v>
      </c>
      <c r="V138" s="58">
        <f t="shared" si="31"/>
        <v>15.5</v>
      </c>
      <c r="W138" s="58">
        <f t="shared" si="31"/>
        <v>17.5</v>
      </c>
      <c r="X138" s="50" t="b">
        <f t="shared" si="25"/>
        <v>1</v>
      </c>
      <c r="Y138" s="152">
        <f t="shared" si="27"/>
        <v>0</v>
      </c>
      <c r="Z138" s="63"/>
    </row>
    <row r="139" spans="1:26" x14ac:dyDescent="0.25">
      <c r="A139" s="90">
        <v>110</v>
      </c>
      <c r="B139" s="72" t="s">
        <v>422</v>
      </c>
      <c r="C139" s="27" t="s">
        <v>506</v>
      </c>
      <c r="D139" s="22"/>
      <c r="E139" s="84"/>
      <c r="F139" s="29"/>
      <c r="G139" s="30" t="s">
        <v>179</v>
      </c>
      <c r="H139" s="92" t="s">
        <v>338</v>
      </c>
      <c r="I139" s="92" t="s">
        <v>339</v>
      </c>
      <c r="J139" s="30"/>
      <c r="K139" s="48">
        <v>4</v>
      </c>
      <c r="L139" s="28">
        <v>40</v>
      </c>
      <c r="M139" s="28">
        <f t="shared" si="22"/>
        <v>22.5</v>
      </c>
      <c r="N139" s="28">
        <f t="shared" si="28"/>
        <v>0</v>
      </c>
      <c r="O139" s="23"/>
      <c r="P139" s="56" t="str">
        <f t="shared" si="24"/>
        <v>Leakproof Cocktail Shaker, VSS, 20oz, Black</v>
      </c>
      <c r="Q139" s="57">
        <v>20</v>
      </c>
      <c r="R139" s="58">
        <f t="shared" si="31"/>
        <v>21.25</v>
      </c>
      <c r="S139" s="58">
        <f t="shared" si="31"/>
        <v>21.5</v>
      </c>
      <c r="T139" s="58">
        <f t="shared" si="31"/>
        <v>22</v>
      </c>
      <c r="U139" s="58">
        <f t="shared" si="31"/>
        <v>22.5</v>
      </c>
      <c r="V139" s="58">
        <f t="shared" si="31"/>
        <v>23</v>
      </c>
      <c r="W139" s="58">
        <f t="shared" si="31"/>
        <v>25</v>
      </c>
      <c r="X139" s="50" t="b">
        <f t="shared" si="25"/>
        <v>1</v>
      </c>
      <c r="Y139" s="152">
        <f t="shared" si="27"/>
        <v>0</v>
      </c>
      <c r="Z139" s="63"/>
    </row>
    <row r="140" spans="1:26" x14ac:dyDescent="0.25">
      <c r="A140" s="90">
        <v>111</v>
      </c>
      <c r="B140" s="72" t="s">
        <v>422</v>
      </c>
      <c r="C140" s="27" t="s">
        <v>507</v>
      </c>
      <c r="D140" s="22"/>
      <c r="E140" s="84"/>
      <c r="F140" s="29"/>
      <c r="G140" s="30" t="s">
        <v>416</v>
      </c>
      <c r="H140" s="92" t="s">
        <v>340</v>
      </c>
      <c r="I140" s="92" t="s">
        <v>341</v>
      </c>
      <c r="J140" s="30"/>
      <c r="K140" s="48">
        <v>4</v>
      </c>
      <c r="L140" s="28">
        <v>40</v>
      </c>
      <c r="M140" s="28">
        <f t="shared" si="22"/>
        <v>22.5</v>
      </c>
      <c r="N140" s="28">
        <f t="shared" si="28"/>
        <v>0</v>
      </c>
      <c r="O140" s="21"/>
      <c r="P140" s="56" t="str">
        <f t="shared" si="24"/>
        <v>Leakproof Cocktail Shaker, VSS, 20oz, White</v>
      </c>
      <c r="Q140" s="57">
        <v>20</v>
      </c>
      <c r="R140" s="58">
        <f t="shared" ref="R140:W149" si="32">$Q140+R$36</f>
        <v>21.25</v>
      </c>
      <c r="S140" s="58">
        <f t="shared" si="32"/>
        <v>21.5</v>
      </c>
      <c r="T140" s="58">
        <f t="shared" si="32"/>
        <v>22</v>
      </c>
      <c r="U140" s="58">
        <f t="shared" si="32"/>
        <v>22.5</v>
      </c>
      <c r="V140" s="58">
        <f t="shared" si="32"/>
        <v>23</v>
      </c>
      <c r="W140" s="58">
        <f t="shared" si="32"/>
        <v>25</v>
      </c>
      <c r="X140" s="50" t="b">
        <f t="shared" si="25"/>
        <v>1</v>
      </c>
      <c r="Y140" s="152">
        <f t="shared" si="27"/>
        <v>0</v>
      </c>
      <c r="Z140" s="63"/>
    </row>
    <row r="141" spans="1:26" x14ac:dyDescent="0.25">
      <c r="A141" s="90">
        <v>112</v>
      </c>
      <c r="B141" s="72" t="s">
        <v>422</v>
      </c>
      <c r="C141" s="27" t="s">
        <v>508</v>
      </c>
      <c r="D141" s="22"/>
      <c r="E141" s="84"/>
      <c r="F141" s="29"/>
      <c r="G141" s="30" t="s">
        <v>179</v>
      </c>
      <c r="H141" s="92" t="s">
        <v>122</v>
      </c>
      <c r="I141" s="92" t="s">
        <v>104</v>
      </c>
      <c r="J141" s="30"/>
      <c r="K141" s="48">
        <v>4</v>
      </c>
      <c r="L141" s="28">
        <v>19</v>
      </c>
      <c r="M141" s="28">
        <f t="shared" si="22"/>
        <v>12</v>
      </c>
      <c r="N141" s="28">
        <f t="shared" si="28"/>
        <v>0</v>
      </c>
      <c r="O141" s="21"/>
      <c r="P141" s="56" t="str">
        <f t="shared" si="24"/>
        <v>Rocks Tumbler, SST Vacuum Insulated, 10oz, Black</v>
      </c>
      <c r="Q141" s="57">
        <v>9.5</v>
      </c>
      <c r="R141" s="58">
        <f t="shared" si="32"/>
        <v>10.75</v>
      </c>
      <c r="S141" s="58">
        <f t="shared" si="32"/>
        <v>11</v>
      </c>
      <c r="T141" s="58">
        <f t="shared" si="32"/>
        <v>11.5</v>
      </c>
      <c r="U141" s="58">
        <f t="shared" si="32"/>
        <v>12</v>
      </c>
      <c r="V141" s="58">
        <f t="shared" si="32"/>
        <v>12.5</v>
      </c>
      <c r="W141" s="58">
        <f t="shared" si="32"/>
        <v>14.5</v>
      </c>
      <c r="X141" s="50" t="b">
        <f t="shared" si="25"/>
        <v>1</v>
      </c>
      <c r="Y141" s="152">
        <f t="shared" si="27"/>
        <v>0</v>
      </c>
      <c r="Z141" s="63"/>
    </row>
    <row r="142" spans="1:26" x14ac:dyDescent="0.25">
      <c r="A142" s="90">
        <v>113</v>
      </c>
      <c r="B142" s="72" t="s">
        <v>422</v>
      </c>
      <c r="C142" s="27" t="s">
        <v>509</v>
      </c>
      <c r="D142" s="22"/>
      <c r="E142" s="84"/>
      <c r="F142" s="29"/>
      <c r="G142" s="30" t="s">
        <v>179</v>
      </c>
      <c r="H142" s="92" t="s">
        <v>198</v>
      </c>
      <c r="I142" s="92" t="s">
        <v>199</v>
      </c>
      <c r="J142" s="30"/>
      <c r="K142" s="48">
        <v>4</v>
      </c>
      <c r="L142" s="28">
        <v>19</v>
      </c>
      <c r="M142" s="28">
        <f t="shared" si="22"/>
        <v>12</v>
      </c>
      <c r="N142" s="28">
        <f t="shared" si="28"/>
        <v>0</v>
      </c>
      <c r="O142" s="21"/>
      <c r="P142" s="56" t="str">
        <f t="shared" si="24"/>
        <v>Rocks Tumbler, SST Vacuum Insulated, 10oz, Navy</v>
      </c>
      <c r="Q142" s="57">
        <v>9.5</v>
      </c>
      <c r="R142" s="58">
        <f t="shared" si="32"/>
        <v>10.75</v>
      </c>
      <c r="S142" s="58">
        <f t="shared" si="32"/>
        <v>11</v>
      </c>
      <c r="T142" s="58">
        <f t="shared" si="32"/>
        <v>11.5</v>
      </c>
      <c r="U142" s="58">
        <f t="shared" si="32"/>
        <v>12</v>
      </c>
      <c r="V142" s="58">
        <f t="shared" si="32"/>
        <v>12.5</v>
      </c>
      <c r="W142" s="58">
        <f t="shared" si="32"/>
        <v>14.5</v>
      </c>
      <c r="X142" s="50" t="b">
        <f t="shared" si="25"/>
        <v>1</v>
      </c>
      <c r="Y142" s="152">
        <f t="shared" si="27"/>
        <v>0</v>
      </c>
      <c r="Z142" s="63"/>
    </row>
    <row r="143" spans="1:26" x14ac:dyDescent="0.25">
      <c r="A143" s="90">
        <v>114</v>
      </c>
      <c r="B143" s="72" t="s">
        <v>422</v>
      </c>
      <c r="C143" s="27" t="s">
        <v>510</v>
      </c>
      <c r="D143" s="22"/>
      <c r="E143" s="84"/>
      <c r="F143" s="29"/>
      <c r="G143" s="30" t="s">
        <v>179</v>
      </c>
      <c r="H143" s="92" t="s">
        <v>120</v>
      </c>
      <c r="I143" s="92" t="s">
        <v>102</v>
      </c>
      <c r="J143" s="30"/>
      <c r="K143" s="48">
        <v>4</v>
      </c>
      <c r="L143" s="28">
        <v>19</v>
      </c>
      <c r="M143" s="28">
        <f t="shared" si="22"/>
        <v>12</v>
      </c>
      <c r="N143" s="28">
        <f t="shared" si="28"/>
        <v>0</v>
      </c>
      <c r="O143" s="23"/>
      <c r="P143" s="56" t="str">
        <f t="shared" si="24"/>
        <v>Rocks Tumbler, SST Vacuum Insulated, 10oz, Moss</v>
      </c>
      <c r="Q143" s="57">
        <v>9.5</v>
      </c>
      <c r="R143" s="58">
        <f t="shared" si="32"/>
        <v>10.75</v>
      </c>
      <c r="S143" s="58">
        <f t="shared" si="32"/>
        <v>11</v>
      </c>
      <c r="T143" s="58">
        <f t="shared" si="32"/>
        <v>11.5</v>
      </c>
      <c r="U143" s="58">
        <f t="shared" si="32"/>
        <v>12</v>
      </c>
      <c r="V143" s="58">
        <f t="shared" si="32"/>
        <v>12.5</v>
      </c>
      <c r="W143" s="58">
        <f t="shared" si="32"/>
        <v>14.5</v>
      </c>
      <c r="X143" s="50" t="b">
        <f t="shared" si="25"/>
        <v>1</v>
      </c>
      <c r="Y143" s="152">
        <f t="shared" si="27"/>
        <v>0</v>
      </c>
      <c r="Z143" s="63"/>
    </row>
    <row r="144" spans="1:26" x14ac:dyDescent="0.25">
      <c r="A144" s="90">
        <v>115</v>
      </c>
      <c r="B144" s="72" t="s">
        <v>422</v>
      </c>
      <c r="C144" s="27" t="s">
        <v>511</v>
      </c>
      <c r="D144" s="22"/>
      <c r="E144" s="84"/>
      <c r="F144" s="29"/>
      <c r="G144" s="30" t="s">
        <v>416</v>
      </c>
      <c r="H144" s="92" t="s">
        <v>121</v>
      </c>
      <c r="I144" s="92" t="s">
        <v>103</v>
      </c>
      <c r="J144" s="30"/>
      <c r="K144" s="48">
        <v>4</v>
      </c>
      <c r="L144" s="28">
        <v>19</v>
      </c>
      <c r="M144" s="28">
        <f t="shared" si="22"/>
        <v>12</v>
      </c>
      <c r="N144" s="28">
        <f t="shared" si="28"/>
        <v>0</v>
      </c>
      <c r="O144" s="21"/>
      <c r="P144" s="56" t="str">
        <f t="shared" si="24"/>
        <v>Rocks Tumbler, SST Vacuum Insulated, 10oz, White</v>
      </c>
      <c r="Q144" s="57">
        <v>9.5</v>
      </c>
      <c r="R144" s="58">
        <f t="shared" si="32"/>
        <v>10.75</v>
      </c>
      <c r="S144" s="58">
        <f t="shared" si="32"/>
        <v>11</v>
      </c>
      <c r="T144" s="58">
        <f t="shared" si="32"/>
        <v>11.5</v>
      </c>
      <c r="U144" s="58">
        <f t="shared" si="32"/>
        <v>12</v>
      </c>
      <c r="V144" s="58">
        <f t="shared" si="32"/>
        <v>12.5</v>
      </c>
      <c r="W144" s="58">
        <f t="shared" si="32"/>
        <v>14.5</v>
      </c>
      <c r="X144" s="50" t="b">
        <f t="shared" si="25"/>
        <v>1</v>
      </c>
      <c r="Y144" s="152">
        <f t="shared" si="27"/>
        <v>0</v>
      </c>
      <c r="Z144" s="63"/>
    </row>
    <row r="145" spans="1:26" x14ac:dyDescent="0.25">
      <c r="A145" s="90">
        <v>116</v>
      </c>
      <c r="B145" s="72" t="s">
        <v>422</v>
      </c>
      <c r="C145" s="27" t="s">
        <v>512</v>
      </c>
      <c r="D145" s="22"/>
      <c r="E145" s="84"/>
      <c r="F145" s="29"/>
      <c r="G145" s="30" t="s">
        <v>179</v>
      </c>
      <c r="H145" s="92" t="s">
        <v>201</v>
      </c>
      <c r="I145" s="92" t="s">
        <v>202</v>
      </c>
      <c r="J145" s="30"/>
      <c r="K145" s="48">
        <v>4</v>
      </c>
      <c r="L145" s="28">
        <v>22</v>
      </c>
      <c r="M145" s="28">
        <f t="shared" si="22"/>
        <v>13.5</v>
      </c>
      <c r="N145" s="28">
        <f t="shared" si="28"/>
        <v>0</v>
      </c>
      <c r="O145" s="21"/>
      <c r="P145" s="56" t="str">
        <f t="shared" si="24"/>
        <v>Tall Can Cooler, SST Vacuum Insulated 16oz, Black</v>
      </c>
      <c r="Q145" s="57">
        <v>11</v>
      </c>
      <c r="R145" s="58">
        <f t="shared" si="32"/>
        <v>12.25</v>
      </c>
      <c r="S145" s="58">
        <f t="shared" si="32"/>
        <v>12.5</v>
      </c>
      <c r="T145" s="58">
        <f t="shared" si="32"/>
        <v>13</v>
      </c>
      <c r="U145" s="58">
        <f t="shared" si="32"/>
        <v>13.5</v>
      </c>
      <c r="V145" s="58">
        <f t="shared" si="32"/>
        <v>14</v>
      </c>
      <c r="W145" s="58">
        <f t="shared" si="32"/>
        <v>16</v>
      </c>
      <c r="X145" s="50" t="b">
        <f t="shared" si="25"/>
        <v>1</v>
      </c>
      <c r="Y145" s="152">
        <f t="shared" si="27"/>
        <v>0</v>
      </c>
      <c r="Z145" s="63"/>
    </row>
    <row r="146" spans="1:26" x14ac:dyDescent="0.25">
      <c r="A146" s="90">
        <v>117</v>
      </c>
      <c r="B146" s="72" t="s">
        <v>422</v>
      </c>
      <c r="C146" s="27" t="s">
        <v>513</v>
      </c>
      <c r="D146" s="22"/>
      <c r="E146" s="84"/>
      <c r="F146" s="29"/>
      <c r="G146" s="30" t="s">
        <v>179</v>
      </c>
      <c r="H146" s="92" t="s">
        <v>203</v>
      </c>
      <c r="I146" s="92" t="s">
        <v>204</v>
      </c>
      <c r="J146" s="30"/>
      <c r="K146" s="48">
        <v>4</v>
      </c>
      <c r="L146" s="28">
        <v>22</v>
      </c>
      <c r="M146" s="28">
        <f t="shared" si="22"/>
        <v>13.5</v>
      </c>
      <c r="N146" s="28">
        <f t="shared" si="28"/>
        <v>0</v>
      </c>
      <c r="O146" s="21"/>
      <c r="P146" s="56" t="str">
        <f t="shared" si="24"/>
        <v>Tall Can Cooler, SST Vacuum Insulated 16oz, Navy</v>
      </c>
      <c r="Q146" s="57">
        <v>11</v>
      </c>
      <c r="R146" s="58">
        <f t="shared" si="32"/>
        <v>12.25</v>
      </c>
      <c r="S146" s="58">
        <f t="shared" si="32"/>
        <v>12.5</v>
      </c>
      <c r="T146" s="58">
        <f t="shared" si="32"/>
        <v>13</v>
      </c>
      <c r="U146" s="58">
        <f t="shared" si="32"/>
        <v>13.5</v>
      </c>
      <c r="V146" s="58">
        <f t="shared" si="32"/>
        <v>14</v>
      </c>
      <c r="W146" s="58">
        <f t="shared" si="32"/>
        <v>16</v>
      </c>
      <c r="X146" s="50" t="b">
        <f t="shared" si="25"/>
        <v>1</v>
      </c>
      <c r="Y146" s="152">
        <f t="shared" si="27"/>
        <v>0</v>
      </c>
      <c r="Z146" s="63"/>
    </row>
    <row r="147" spans="1:26" x14ac:dyDescent="0.25">
      <c r="A147" s="90">
        <v>118</v>
      </c>
      <c r="B147" s="72" t="s">
        <v>422</v>
      </c>
      <c r="C147" s="27" t="s">
        <v>514</v>
      </c>
      <c r="D147" s="22"/>
      <c r="E147" s="84"/>
      <c r="F147" s="29"/>
      <c r="G147" s="30" t="s">
        <v>179</v>
      </c>
      <c r="H147" s="92" t="s">
        <v>205</v>
      </c>
      <c r="I147" s="92" t="s">
        <v>206</v>
      </c>
      <c r="J147" s="30"/>
      <c r="K147" s="48">
        <v>4</v>
      </c>
      <c r="L147" s="28">
        <v>22</v>
      </c>
      <c r="M147" s="28">
        <f t="shared" si="22"/>
        <v>13.5</v>
      </c>
      <c r="N147" s="28">
        <f t="shared" si="28"/>
        <v>0</v>
      </c>
      <c r="O147" s="21"/>
      <c r="P147" s="56" t="str">
        <f t="shared" si="24"/>
        <v>Tall Can Cooler, SST Vacuum Insulated 16oz, Moss</v>
      </c>
      <c r="Q147" s="57">
        <v>11</v>
      </c>
      <c r="R147" s="58">
        <f t="shared" si="32"/>
        <v>12.25</v>
      </c>
      <c r="S147" s="58">
        <f t="shared" si="32"/>
        <v>12.5</v>
      </c>
      <c r="T147" s="58">
        <f t="shared" si="32"/>
        <v>13</v>
      </c>
      <c r="U147" s="58">
        <f t="shared" si="32"/>
        <v>13.5</v>
      </c>
      <c r="V147" s="58">
        <f t="shared" si="32"/>
        <v>14</v>
      </c>
      <c r="W147" s="58">
        <f t="shared" si="32"/>
        <v>16</v>
      </c>
      <c r="X147" s="50" t="b">
        <f t="shared" si="25"/>
        <v>1</v>
      </c>
      <c r="Y147" s="152">
        <f t="shared" si="27"/>
        <v>0</v>
      </c>
      <c r="Z147" s="63"/>
    </row>
    <row r="148" spans="1:26" x14ac:dyDescent="0.25">
      <c r="A148" s="90">
        <v>119</v>
      </c>
      <c r="B148" s="72" t="s">
        <v>422</v>
      </c>
      <c r="C148" s="27" t="s">
        <v>515</v>
      </c>
      <c r="D148" s="22"/>
      <c r="E148" s="84"/>
      <c r="F148" s="29"/>
      <c r="G148" s="30" t="s">
        <v>416</v>
      </c>
      <c r="H148" s="92" t="s">
        <v>207</v>
      </c>
      <c r="I148" s="92" t="s">
        <v>208</v>
      </c>
      <c r="J148" s="30"/>
      <c r="K148" s="48">
        <v>4</v>
      </c>
      <c r="L148" s="28">
        <v>22</v>
      </c>
      <c r="M148" s="28">
        <f t="shared" si="22"/>
        <v>13.5</v>
      </c>
      <c r="N148" s="28">
        <f t="shared" si="28"/>
        <v>0</v>
      </c>
      <c r="O148" s="21"/>
      <c r="P148" s="56" t="str">
        <f t="shared" si="24"/>
        <v>Tall Can Cooler, SST Vacuum Insulated 16oz, White</v>
      </c>
      <c r="Q148" s="57">
        <v>11</v>
      </c>
      <c r="R148" s="58">
        <f t="shared" si="32"/>
        <v>12.25</v>
      </c>
      <c r="S148" s="58">
        <f t="shared" si="32"/>
        <v>12.5</v>
      </c>
      <c r="T148" s="58">
        <f t="shared" si="32"/>
        <v>13</v>
      </c>
      <c r="U148" s="58">
        <f t="shared" si="32"/>
        <v>13.5</v>
      </c>
      <c r="V148" s="58">
        <f t="shared" si="32"/>
        <v>14</v>
      </c>
      <c r="W148" s="58">
        <f t="shared" si="32"/>
        <v>16</v>
      </c>
      <c r="X148" s="50" t="b">
        <f t="shared" si="25"/>
        <v>1</v>
      </c>
      <c r="Y148" s="152">
        <f t="shared" si="27"/>
        <v>0</v>
      </c>
      <c r="Z148" s="63"/>
    </row>
    <row r="149" spans="1:26" x14ac:dyDescent="0.25">
      <c r="A149" s="90">
        <v>120</v>
      </c>
      <c r="B149" s="72" t="s">
        <v>422</v>
      </c>
      <c r="C149" s="27" t="s">
        <v>516</v>
      </c>
      <c r="D149" s="22"/>
      <c r="E149" s="84"/>
      <c r="F149" s="29"/>
      <c r="G149" s="30" t="s">
        <v>179</v>
      </c>
      <c r="H149" s="92" t="s">
        <v>217</v>
      </c>
      <c r="I149" s="92" t="s">
        <v>218</v>
      </c>
      <c r="J149" s="30"/>
      <c r="K149" s="48">
        <v>4</v>
      </c>
      <c r="L149" s="28">
        <v>20</v>
      </c>
      <c r="M149" s="28">
        <f t="shared" si="22"/>
        <v>12.5</v>
      </c>
      <c r="N149" s="28">
        <f t="shared" si="28"/>
        <v>0</v>
      </c>
      <c r="O149" s="21"/>
      <c r="P149" s="56" t="str">
        <f t="shared" si="24"/>
        <v>Can Cooler, SST Vacuum Insulated, 12oz, Black</v>
      </c>
      <c r="Q149" s="57">
        <v>10</v>
      </c>
      <c r="R149" s="58">
        <f t="shared" si="32"/>
        <v>11.25</v>
      </c>
      <c r="S149" s="58">
        <f t="shared" si="32"/>
        <v>11.5</v>
      </c>
      <c r="T149" s="58">
        <f t="shared" si="32"/>
        <v>12</v>
      </c>
      <c r="U149" s="58">
        <f t="shared" si="32"/>
        <v>12.5</v>
      </c>
      <c r="V149" s="58">
        <f t="shared" si="32"/>
        <v>13</v>
      </c>
      <c r="W149" s="58">
        <f t="shared" si="32"/>
        <v>15</v>
      </c>
      <c r="X149" s="50" t="b">
        <f t="shared" si="25"/>
        <v>1</v>
      </c>
      <c r="Y149" s="152">
        <f t="shared" si="27"/>
        <v>0</v>
      </c>
      <c r="Z149" s="63"/>
    </row>
    <row r="150" spans="1:26" x14ac:dyDescent="0.25">
      <c r="A150" s="90">
        <v>121</v>
      </c>
      <c r="B150" s="72" t="s">
        <v>422</v>
      </c>
      <c r="C150" s="27" t="s">
        <v>517</v>
      </c>
      <c r="D150" s="22"/>
      <c r="E150" s="84"/>
      <c r="F150" s="29"/>
      <c r="G150" s="30" t="s">
        <v>179</v>
      </c>
      <c r="H150" s="92" t="s">
        <v>219</v>
      </c>
      <c r="I150" s="92" t="s">
        <v>220</v>
      </c>
      <c r="J150" s="30"/>
      <c r="K150" s="48">
        <v>4</v>
      </c>
      <c r="L150" s="28">
        <v>20</v>
      </c>
      <c r="M150" s="28">
        <f t="shared" si="22"/>
        <v>12.5</v>
      </c>
      <c r="N150" s="28">
        <f t="shared" si="28"/>
        <v>0</v>
      </c>
      <c r="O150" s="21"/>
      <c r="P150" s="56" t="str">
        <f t="shared" si="24"/>
        <v>Can Cooler, SST Vacuum Insulated, 12oz, Navy</v>
      </c>
      <c r="Q150" s="57">
        <v>10</v>
      </c>
      <c r="R150" s="58">
        <f t="shared" ref="R150:W159" si="33">$Q150+R$36</f>
        <v>11.25</v>
      </c>
      <c r="S150" s="58">
        <f t="shared" si="33"/>
        <v>11.5</v>
      </c>
      <c r="T150" s="58">
        <f t="shared" si="33"/>
        <v>12</v>
      </c>
      <c r="U150" s="58">
        <f t="shared" si="33"/>
        <v>12.5</v>
      </c>
      <c r="V150" s="58">
        <f t="shared" si="33"/>
        <v>13</v>
      </c>
      <c r="W150" s="58">
        <f t="shared" si="33"/>
        <v>15</v>
      </c>
      <c r="X150" s="50" t="b">
        <f t="shared" si="25"/>
        <v>1</v>
      </c>
      <c r="Y150" s="152">
        <f t="shared" si="27"/>
        <v>0</v>
      </c>
      <c r="Z150" s="63"/>
    </row>
    <row r="151" spans="1:26" x14ac:dyDescent="0.25">
      <c r="A151" s="90">
        <v>122</v>
      </c>
      <c r="B151" s="72" t="s">
        <v>422</v>
      </c>
      <c r="C151" s="27" t="s">
        <v>518</v>
      </c>
      <c r="D151" s="22"/>
      <c r="E151" s="84"/>
      <c r="F151" s="29"/>
      <c r="G151" s="30" t="s">
        <v>179</v>
      </c>
      <c r="H151" s="92" t="s">
        <v>221</v>
      </c>
      <c r="I151" s="92" t="s">
        <v>222</v>
      </c>
      <c r="J151" s="30"/>
      <c r="K151" s="48">
        <v>4</v>
      </c>
      <c r="L151" s="28">
        <v>20</v>
      </c>
      <c r="M151" s="28">
        <f t="shared" si="22"/>
        <v>12.5</v>
      </c>
      <c r="N151" s="28">
        <f t="shared" si="28"/>
        <v>0</v>
      </c>
      <c r="O151" s="21"/>
      <c r="P151" s="56" t="str">
        <f t="shared" si="24"/>
        <v>Can Cooler, SST Vacuum Insulated, 12oz, Moss</v>
      </c>
      <c r="Q151" s="57">
        <v>10</v>
      </c>
      <c r="R151" s="58">
        <f t="shared" si="33"/>
        <v>11.25</v>
      </c>
      <c r="S151" s="58">
        <f t="shared" si="33"/>
        <v>11.5</v>
      </c>
      <c r="T151" s="58">
        <f t="shared" si="33"/>
        <v>12</v>
      </c>
      <c r="U151" s="58">
        <f t="shared" si="33"/>
        <v>12.5</v>
      </c>
      <c r="V151" s="58">
        <f t="shared" si="33"/>
        <v>13</v>
      </c>
      <c r="W151" s="58">
        <f t="shared" si="33"/>
        <v>15</v>
      </c>
      <c r="X151" s="50" t="b">
        <f t="shared" si="25"/>
        <v>1</v>
      </c>
      <c r="Y151" s="152">
        <f t="shared" si="27"/>
        <v>0</v>
      </c>
      <c r="Z151" s="63"/>
    </row>
    <row r="152" spans="1:26" x14ac:dyDescent="0.25">
      <c r="A152" s="90">
        <v>123</v>
      </c>
      <c r="B152" s="72" t="s">
        <v>422</v>
      </c>
      <c r="C152" s="44" t="s">
        <v>519</v>
      </c>
      <c r="D152" s="45"/>
      <c r="E152" s="86"/>
      <c r="F152" s="29"/>
      <c r="G152" s="30" t="s">
        <v>416</v>
      </c>
      <c r="H152" s="92" t="s">
        <v>223</v>
      </c>
      <c r="I152" s="92" t="s">
        <v>224</v>
      </c>
      <c r="J152" s="30"/>
      <c r="K152" s="48">
        <v>4</v>
      </c>
      <c r="L152" s="28">
        <v>20</v>
      </c>
      <c r="M152" s="28">
        <f t="shared" si="22"/>
        <v>12.5</v>
      </c>
      <c r="N152" s="28">
        <f t="shared" si="28"/>
        <v>0</v>
      </c>
      <c r="O152" s="23"/>
      <c r="P152" s="56" t="str">
        <f t="shared" si="24"/>
        <v>Can Cooler, SST Vacuum Insulated, 12oz, White</v>
      </c>
      <c r="Q152" s="57">
        <v>10</v>
      </c>
      <c r="R152" s="58">
        <f t="shared" si="33"/>
        <v>11.25</v>
      </c>
      <c r="S152" s="58">
        <f t="shared" si="33"/>
        <v>11.5</v>
      </c>
      <c r="T152" s="58">
        <f t="shared" si="33"/>
        <v>12</v>
      </c>
      <c r="U152" s="58">
        <f t="shared" si="33"/>
        <v>12.5</v>
      </c>
      <c r="V152" s="58">
        <f t="shared" si="33"/>
        <v>13</v>
      </c>
      <c r="W152" s="58">
        <f t="shared" si="33"/>
        <v>15</v>
      </c>
      <c r="X152" s="50" t="b">
        <f t="shared" si="25"/>
        <v>1</v>
      </c>
      <c r="Y152" s="152">
        <f t="shared" si="27"/>
        <v>0</v>
      </c>
      <c r="Z152" s="63"/>
    </row>
    <row r="153" spans="1:26" x14ac:dyDescent="0.25">
      <c r="A153" s="90">
        <v>124</v>
      </c>
      <c r="B153" s="72" t="s">
        <v>422</v>
      </c>
      <c r="C153" s="44" t="s">
        <v>520</v>
      </c>
      <c r="D153" s="45"/>
      <c r="E153" s="86"/>
      <c r="F153" s="29"/>
      <c r="G153" s="30" t="s">
        <v>179</v>
      </c>
      <c r="H153" s="92" t="s">
        <v>209</v>
      </c>
      <c r="I153" s="92" t="s">
        <v>210</v>
      </c>
      <c r="J153" s="30"/>
      <c r="K153" s="48">
        <v>4</v>
      </c>
      <c r="L153" s="28">
        <v>20</v>
      </c>
      <c r="M153" s="28">
        <f t="shared" si="22"/>
        <v>12.5</v>
      </c>
      <c r="N153" s="28">
        <f t="shared" si="28"/>
        <v>0</v>
      </c>
      <c r="O153" s="23"/>
      <c r="P153" s="56" t="str">
        <f t="shared" si="24"/>
        <v>Slim Can Cooler, SST Vacuum Insulated 12oz, Black</v>
      </c>
      <c r="Q153" s="57">
        <v>10</v>
      </c>
      <c r="R153" s="58">
        <f t="shared" si="33"/>
        <v>11.25</v>
      </c>
      <c r="S153" s="58">
        <f t="shared" si="33"/>
        <v>11.5</v>
      </c>
      <c r="T153" s="58">
        <f t="shared" si="33"/>
        <v>12</v>
      </c>
      <c r="U153" s="58">
        <f t="shared" si="33"/>
        <v>12.5</v>
      </c>
      <c r="V153" s="58">
        <f t="shared" si="33"/>
        <v>13</v>
      </c>
      <c r="W153" s="58">
        <f t="shared" si="33"/>
        <v>15</v>
      </c>
      <c r="X153" s="50" t="b">
        <f t="shared" si="25"/>
        <v>1</v>
      </c>
      <c r="Y153" s="152">
        <f t="shared" si="27"/>
        <v>0</v>
      </c>
      <c r="Z153" s="63"/>
    </row>
    <row r="154" spans="1:26" x14ac:dyDescent="0.25">
      <c r="A154" s="90">
        <v>125</v>
      </c>
      <c r="B154" s="72" t="s">
        <v>422</v>
      </c>
      <c r="C154" s="44" t="s">
        <v>521</v>
      </c>
      <c r="D154" s="45"/>
      <c r="E154" s="86"/>
      <c r="F154" s="29"/>
      <c r="G154" s="30" t="s">
        <v>179</v>
      </c>
      <c r="H154" s="92" t="s">
        <v>211</v>
      </c>
      <c r="I154" s="92" t="s">
        <v>212</v>
      </c>
      <c r="J154" s="30"/>
      <c r="K154" s="48">
        <v>4</v>
      </c>
      <c r="L154" s="28">
        <v>20</v>
      </c>
      <c r="M154" s="28">
        <f t="shared" si="22"/>
        <v>12.5</v>
      </c>
      <c r="N154" s="28">
        <f t="shared" si="28"/>
        <v>0</v>
      </c>
      <c r="O154" s="23"/>
      <c r="P154" s="56" t="str">
        <f t="shared" si="24"/>
        <v>Slim Can Cooler, SST Vacuum Insulated 12oz, Navy</v>
      </c>
      <c r="Q154" s="57">
        <v>10</v>
      </c>
      <c r="R154" s="58">
        <f t="shared" si="33"/>
        <v>11.25</v>
      </c>
      <c r="S154" s="58">
        <f t="shared" si="33"/>
        <v>11.5</v>
      </c>
      <c r="T154" s="58">
        <f t="shared" si="33"/>
        <v>12</v>
      </c>
      <c r="U154" s="58">
        <f t="shared" si="33"/>
        <v>12.5</v>
      </c>
      <c r="V154" s="58">
        <f t="shared" si="33"/>
        <v>13</v>
      </c>
      <c r="W154" s="58">
        <f t="shared" si="33"/>
        <v>15</v>
      </c>
      <c r="X154" s="50" t="b">
        <f t="shared" si="25"/>
        <v>1</v>
      </c>
      <c r="Y154" s="152">
        <f t="shared" si="27"/>
        <v>0</v>
      </c>
      <c r="Z154" s="63"/>
    </row>
    <row r="155" spans="1:26" x14ac:dyDescent="0.25">
      <c r="A155" s="90">
        <v>126</v>
      </c>
      <c r="B155" s="72" t="s">
        <v>422</v>
      </c>
      <c r="C155" s="44" t="s">
        <v>522</v>
      </c>
      <c r="D155" s="45"/>
      <c r="E155" s="86"/>
      <c r="F155" s="29"/>
      <c r="G155" s="30" t="s">
        <v>179</v>
      </c>
      <c r="H155" s="92" t="s">
        <v>213</v>
      </c>
      <c r="I155" s="92" t="s">
        <v>214</v>
      </c>
      <c r="J155" s="30"/>
      <c r="K155" s="48">
        <v>4</v>
      </c>
      <c r="L155" s="28">
        <v>20</v>
      </c>
      <c r="M155" s="28">
        <f t="shared" si="22"/>
        <v>12.5</v>
      </c>
      <c r="N155" s="28">
        <f t="shared" si="28"/>
        <v>0</v>
      </c>
      <c r="O155" s="23"/>
      <c r="P155" s="56" t="str">
        <f t="shared" si="24"/>
        <v>Slim Can Cooler, SST Vacuum Insulated 12oz, Moss</v>
      </c>
      <c r="Q155" s="57">
        <v>10</v>
      </c>
      <c r="R155" s="58">
        <f t="shared" si="33"/>
        <v>11.25</v>
      </c>
      <c r="S155" s="58">
        <f t="shared" si="33"/>
        <v>11.5</v>
      </c>
      <c r="T155" s="58">
        <f t="shared" si="33"/>
        <v>12</v>
      </c>
      <c r="U155" s="58">
        <f t="shared" si="33"/>
        <v>12.5</v>
      </c>
      <c r="V155" s="58">
        <f t="shared" si="33"/>
        <v>13</v>
      </c>
      <c r="W155" s="58">
        <f t="shared" si="33"/>
        <v>15</v>
      </c>
      <c r="X155" s="50" t="b">
        <f t="shared" si="25"/>
        <v>1</v>
      </c>
      <c r="Y155" s="152">
        <f t="shared" si="27"/>
        <v>0</v>
      </c>
      <c r="Z155" s="63"/>
    </row>
    <row r="156" spans="1:26" x14ac:dyDescent="0.25">
      <c r="A156" s="90">
        <v>127</v>
      </c>
      <c r="B156" s="72" t="s">
        <v>422</v>
      </c>
      <c r="C156" s="44" t="s">
        <v>523</v>
      </c>
      <c r="D156" s="45"/>
      <c r="E156" s="86"/>
      <c r="F156" s="29"/>
      <c r="G156" s="30" t="s">
        <v>416</v>
      </c>
      <c r="H156" s="92" t="s">
        <v>215</v>
      </c>
      <c r="I156" s="92" t="s">
        <v>216</v>
      </c>
      <c r="J156" s="30"/>
      <c r="K156" s="48">
        <v>4</v>
      </c>
      <c r="L156" s="28">
        <v>20</v>
      </c>
      <c r="M156" s="28">
        <f t="shared" si="22"/>
        <v>12.5</v>
      </c>
      <c r="N156" s="28">
        <f t="shared" si="28"/>
        <v>0</v>
      </c>
      <c r="O156" s="23"/>
      <c r="P156" s="56" t="str">
        <f t="shared" si="24"/>
        <v>Slim Can Cooler, SST Vacuum Insulated 12oz, White</v>
      </c>
      <c r="Q156" s="57">
        <v>10</v>
      </c>
      <c r="R156" s="58">
        <f t="shared" si="33"/>
        <v>11.25</v>
      </c>
      <c r="S156" s="58">
        <f t="shared" si="33"/>
        <v>11.5</v>
      </c>
      <c r="T156" s="58">
        <f t="shared" si="33"/>
        <v>12</v>
      </c>
      <c r="U156" s="58">
        <f t="shared" si="33"/>
        <v>12.5</v>
      </c>
      <c r="V156" s="58">
        <f t="shared" si="33"/>
        <v>13</v>
      </c>
      <c r="W156" s="58">
        <f t="shared" si="33"/>
        <v>15</v>
      </c>
      <c r="X156" s="50" t="b">
        <f t="shared" si="25"/>
        <v>1</v>
      </c>
      <c r="Y156" s="152">
        <f t="shared" si="27"/>
        <v>0</v>
      </c>
      <c r="Z156" s="63"/>
    </row>
    <row r="157" spans="1:26" x14ac:dyDescent="0.25">
      <c r="A157" s="90">
        <v>128</v>
      </c>
      <c r="B157" s="72" t="s">
        <v>422</v>
      </c>
      <c r="C157" s="44" t="s">
        <v>524</v>
      </c>
      <c r="D157" s="45"/>
      <c r="E157" s="86"/>
      <c r="F157" s="29"/>
      <c r="G157" s="30" t="s">
        <v>179</v>
      </c>
      <c r="H157" s="92" t="s">
        <v>342</v>
      </c>
      <c r="I157" s="92" t="s">
        <v>343</v>
      </c>
      <c r="J157" s="30"/>
      <c r="K157" s="48">
        <v>4</v>
      </c>
      <c r="L157" s="28">
        <v>30</v>
      </c>
      <c r="M157" s="28">
        <f t="shared" si="22"/>
        <v>17.5</v>
      </c>
      <c r="N157" s="28">
        <f t="shared" si="28"/>
        <v>0</v>
      </c>
      <c r="O157" s="23"/>
      <c r="P157" s="56" t="str">
        <f t="shared" si="24"/>
        <v>Bottle, SST Vacuum Insulated, 25oz, Black</v>
      </c>
      <c r="Q157" s="57">
        <v>15</v>
      </c>
      <c r="R157" s="58">
        <f t="shared" si="33"/>
        <v>16.25</v>
      </c>
      <c r="S157" s="58">
        <f t="shared" si="33"/>
        <v>16.5</v>
      </c>
      <c r="T157" s="58">
        <f t="shared" si="33"/>
        <v>17</v>
      </c>
      <c r="U157" s="58">
        <f t="shared" si="33"/>
        <v>17.5</v>
      </c>
      <c r="V157" s="58">
        <f t="shared" si="33"/>
        <v>18</v>
      </c>
      <c r="W157" s="58">
        <f t="shared" si="33"/>
        <v>20</v>
      </c>
      <c r="X157" s="50" t="b">
        <f t="shared" si="25"/>
        <v>1</v>
      </c>
      <c r="Y157" s="152">
        <f t="shared" si="27"/>
        <v>0</v>
      </c>
      <c r="Z157" s="63"/>
    </row>
    <row r="158" spans="1:26" x14ac:dyDescent="0.25">
      <c r="A158" s="90">
        <v>129</v>
      </c>
      <c r="B158" s="72" t="s">
        <v>422</v>
      </c>
      <c r="C158" s="44" t="s">
        <v>525</v>
      </c>
      <c r="D158" s="45"/>
      <c r="E158" s="86"/>
      <c r="F158" s="29" t="s">
        <v>183</v>
      </c>
      <c r="G158" s="30" t="s">
        <v>179</v>
      </c>
      <c r="H158" s="92" t="s">
        <v>740</v>
      </c>
      <c r="I158" s="92" t="s">
        <v>741</v>
      </c>
      <c r="J158" s="30"/>
      <c r="K158" s="48">
        <v>4</v>
      </c>
      <c r="L158" s="28">
        <v>30</v>
      </c>
      <c r="M158" s="28">
        <f t="shared" ref="M158:M201" si="34">IF($L$26&lt;=71,U158,IF($L$26&lt;=143,T158,IF($L$26&lt;=539,S158,IF($L$26&gt;=540,R158))))</f>
        <v>17.5</v>
      </c>
      <c r="N158" s="28">
        <f t="shared" si="28"/>
        <v>0</v>
      </c>
      <c r="O158" s="23"/>
      <c r="P158" s="56" t="str">
        <f t="shared" ref="P158:P201" si="35">C158</f>
        <v>Bottle, SST Vacuum Insulated, 25oz, Nordic Blue</v>
      </c>
      <c r="Q158" s="57">
        <v>15</v>
      </c>
      <c r="R158" s="58">
        <f t="shared" si="33"/>
        <v>16.25</v>
      </c>
      <c r="S158" s="58">
        <f t="shared" si="33"/>
        <v>16.5</v>
      </c>
      <c r="T158" s="58">
        <f t="shared" si="33"/>
        <v>17</v>
      </c>
      <c r="U158" s="58">
        <f t="shared" si="33"/>
        <v>17.5</v>
      </c>
      <c r="V158" s="58">
        <f t="shared" si="33"/>
        <v>18</v>
      </c>
      <c r="W158" s="58">
        <f t="shared" si="33"/>
        <v>20</v>
      </c>
      <c r="X158" s="50" t="b">
        <f t="shared" si="25"/>
        <v>1</v>
      </c>
      <c r="Y158" s="152">
        <f t="shared" si="27"/>
        <v>0</v>
      </c>
      <c r="Z158" s="63"/>
    </row>
    <row r="159" spans="1:26" x14ac:dyDescent="0.25">
      <c r="A159" s="90">
        <v>130</v>
      </c>
      <c r="B159" s="72" t="s">
        <v>422</v>
      </c>
      <c r="C159" s="44" t="s">
        <v>526</v>
      </c>
      <c r="D159" s="45"/>
      <c r="E159" s="86"/>
      <c r="F159" s="29" t="s">
        <v>183</v>
      </c>
      <c r="G159" s="30" t="s">
        <v>179</v>
      </c>
      <c r="H159" s="92" t="s">
        <v>742</v>
      </c>
      <c r="I159" s="92" t="s">
        <v>743</v>
      </c>
      <c r="J159" s="30"/>
      <c r="K159" s="48">
        <v>4</v>
      </c>
      <c r="L159" s="28">
        <v>30</v>
      </c>
      <c r="M159" s="28">
        <f t="shared" si="34"/>
        <v>17.5</v>
      </c>
      <c r="N159" s="28">
        <f t="shared" si="28"/>
        <v>0</v>
      </c>
      <c r="O159" s="23"/>
      <c r="P159" s="56" t="str">
        <f t="shared" si="35"/>
        <v>Bottle, SST Vacuum Insulated, 25oz, Desert Sunrise</v>
      </c>
      <c r="Q159" s="57">
        <v>15</v>
      </c>
      <c r="R159" s="58">
        <f t="shared" si="33"/>
        <v>16.25</v>
      </c>
      <c r="S159" s="58">
        <f t="shared" si="33"/>
        <v>16.5</v>
      </c>
      <c r="T159" s="58">
        <f t="shared" si="33"/>
        <v>17</v>
      </c>
      <c r="U159" s="58">
        <f t="shared" si="33"/>
        <v>17.5</v>
      </c>
      <c r="V159" s="58">
        <f t="shared" si="33"/>
        <v>18</v>
      </c>
      <c r="W159" s="58">
        <f t="shared" si="33"/>
        <v>20</v>
      </c>
      <c r="X159" s="50" t="b">
        <f t="shared" ref="X159:X181" si="36">P159=C159</f>
        <v>1</v>
      </c>
      <c r="Y159" s="152">
        <f t="shared" si="27"/>
        <v>0</v>
      </c>
      <c r="Z159" s="63"/>
    </row>
    <row r="160" spans="1:26" x14ac:dyDescent="0.25">
      <c r="A160" s="90">
        <v>131</v>
      </c>
      <c r="B160" s="72" t="s">
        <v>422</v>
      </c>
      <c r="C160" s="44" t="s">
        <v>527</v>
      </c>
      <c r="D160" s="45"/>
      <c r="E160" s="86"/>
      <c r="F160" s="29" t="s">
        <v>183</v>
      </c>
      <c r="G160" s="30" t="s">
        <v>179</v>
      </c>
      <c r="H160" s="92" t="s">
        <v>744</v>
      </c>
      <c r="I160" s="92" t="s">
        <v>745</v>
      </c>
      <c r="J160" s="30"/>
      <c r="K160" s="48">
        <v>4</v>
      </c>
      <c r="L160" s="28">
        <v>30</v>
      </c>
      <c r="M160" s="28">
        <f t="shared" si="34"/>
        <v>17.5</v>
      </c>
      <c r="N160" s="28">
        <f t="shared" si="28"/>
        <v>0</v>
      </c>
      <c r="O160" s="23"/>
      <c r="P160" s="56" t="str">
        <f t="shared" si="35"/>
        <v>Bottle, SST Vacuum Insulated, 25oz, Purple Sky</v>
      </c>
      <c r="Q160" s="57">
        <v>15</v>
      </c>
      <c r="R160" s="58">
        <f t="shared" ref="R160:W166" si="37">$Q160+R$36</f>
        <v>16.25</v>
      </c>
      <c r="S160" s="58">
        <f t="shared" si="37"/>
        <v>16.5</v>
      </c>
      <c r="T160" s="58">
        <f t="shared" si="37"/>
        <v>17</v>
      </c>
      <c r="U160" s="58">
        <f t="shared" si="37"/>
        <v>17.5</v>
      </c>
      <c r="V160" s="58">
        <f t="shared" si="37"/>
        <v>18</v>
      </c>
      <c r="W160" s="58">
        <f t="shared" si="37"/>
        <v>20</v>
      </c>
      <c r="X160" s="50" t="b">
        <f t="shared" si="36"/>
        <v>1</v>
      </c>
      <c r="Y160" s="152">
        <f t="shared" si="27"/>
        <v>0</v>
      </c>
      <c r="Z160" s="63"/>
    </row>
    <row r="161" spans="1:26" x14ac:dyDescent="0.25">
      <c r="A161" s="90">
        <v>132</v>
      </c>
      <c r="B161" s="72" t="s">
        <v>422</v>
      </c>
      <c r="C161" s="44" t="s">
        <v>528</v>
      </c>
      <c r="D161" s="45"/>
      <c r="E161" s="86"/>
      <c r="F161" s="29"/>
      <c r="G161" s="30" t="s">
        <v>416</v>
      </c>
      <c r="H161" s="92" t="s">
        <v>344</v>
      </c>
      <c r="I161" s="92" t="s">
        <v>345</v>
      </c>
      <c r="J161" s="30"/>
      <c r="K161" s="48">
        <v>4</v>
      </c>
      <c r="L161" s="28">
        <v>30</v>
      </c>
      <c r="M161" s="28">
        <f t="shared" si="34"/>
        <v>17.5</v>
      </c>
      <c r="N161" s="28">
        <f t="shared" si="28"/>
        <v>0</v>
      </c>
      <c r="O161" s="23"/>
      <c r="P161" s="56" t="str">
        <f t="shared" si="35"/>
        <v>Bottle, SST Vacuum Insulated, 25oz, White</v>
      </c>
      <c r="Q161" s="57">
        <v>15</v>
      </c>
      <c r="R161" s="58">
        <f t="shared" si="37"/>
        <v>16.25</v>
      </c>
      <c r="S161" s="58">
        <f t="shared" si="37"/>
        <v>16.5</v>
      </c>
      <c r="T161" s="58">
        <f t="shared" si="37"/>
        <v>17</v>
      </c>
      <c r="U161" s="58">
        <f t="shared" si="37"/>
        <v>17.5</v>
      </c>
      <c r="V161" s="58">
        <f t="shared" si="37"/>
        <v>18</v>
      </c>
      <c r="W161" s="58">
        <f t="shared" si="37"/>
        <v>20</v>
      </c>
      <c r="X161" s="50" t="b">
        <f t="shared" si="36"/>
        <v>1</v>
      </c>
      <c r="Y161" s="152">
        <f t="shared" si="27"/>
        <v>0</v>
      </c>
      <c r="Z161" s="63"/>
    </row>
    <row r="162" spans="1:26" x14ac:dyDescent="0.25">
      <c r="A162" s="90">
        <v>133</v>
      </c>
      <c r="B162" s="72" t="s">
        <v>422</v>
      </c>
      <c r="C162" s="44" t="s">
        <v>529</v>
      </c>
      <c r="D162" s="45"/>
      <c r="E162" s="86"/>
      <c r="F162" s="29"/>
      <c r="G162" s="30" t="s">
        <v>179</v>
      </c>
      <c r="H162" s="92" t="s">
        <v>86</v>
      </c>
      <c r="I162" s="92" t="s">
        <v>85</v>
      </c>
      <c r="J162" s="30"/>
      <c r="K162" s="48">
        <v>4</v>
      </c>
      <c r="L162" s="28">
        <v>25</v>
      </c>
      <c r="M162" s="28">
        <f t="shared" si="34"/>
        <v>15</v>
      </c>
      <c r="N162" s="28">
        <f t="shared" si="28"/>
        <v>0</v>
      </c>
      <c r="O162" s="23"/>
      <c r="P162" s="56" t="str">
        <f t="shared" si="35"/>
        <v>Wine Tumbler, SST Vacuum Insulated, 12oz, Black</v>
      </c>
      <c r="Q162" s="57">
        <v>12.5</v>
      </c>
      <c r="R162" s="58">
        <f t="shared" si="37"/>
        <v>13.75</v>
      </c>
      <c r="S162" s="58">
        <f t="shared" si="37"/>
        <v>14</v>
      </c>
      <c r="T162" s="58">
        <f t="shared" si="37"/>
        <v>14.5</v>
      </c>
      <c r="U162" s="58">
        <f t="shared" si="37"/>
        <v>15</v>
      </c>
      <c r="V162" s="58">
        <f t="shared" si="37"/>
        <v>15.5</v>
      </c>
      <c r="W162" s="58">
        <f t="shared" si="37"/>
        <v>17.5</v>
      </c>
      <c r="X162" s="50" t="b">
        <f t="shared" si="36"/>
        <v>1</v>
      </c>
      <c r="Y162" s="152">
        <f t="shared" si="27"/>
        <v>0</v>
      </c>
      <c r="Z162" s="63"/>
    </row>
    <row r="163" spans="1:26" x14ac:dyDescent="0.25">
      <c r="A163" s="90">
        <v>134</v>
      </c>
      <c r="B163" s="72" t="s">
        <v>422</v>
      </c>
      <c r="C163" s="44" t="s">
        <v>530</v>
      </c>
      <c r="D163" s="45"/>
      <c r="E163" s="86"/>
      <c r="F163" s="29" t="s">
        <v>183</v>
      </c>
      <c r="G163" s="30" t="s">
        <v>179</v>
      </c>
      <c r="H163" s="92" t="s">
        <v>746</v>
      </c>
      <c r="I163" s="92" t="s">
        <v>747</v>
      </c>
      <c r="J163" s="30"/>
      <c r="K163" s="48">
        <v>4</v>
      </c>
      <c r="L163" s="28">
        <v>25</v>
      </c>
      <c r="M163" s="28">
        <f t="shared" si="34"/>
        <v>15</v>
      </c>
      <c r="N163" s="28">
        <f t="shared" si="28"/>
        <v>0</v>
      </c>
      <c r="O163" s="23"/>
      <c r="P163" s="56" t="str">
        <f t="shared" si="35"/>
        <v>Wine Tumbler, SST Vacuum Insulated, 12oz, Nordic Blue</v>
      </c>
      <c r="Q163" s="57">
        <v>12.5</v>
      </c>
      <c r="R163" s="58">
        <f t="shared" si="37"/>
        <v>13.75</v>
      </c>
      <c r="S163" s="58">
        <f t="shared" si="37"/>
        <v>14</v>
      </c>
      <c r="T163" s="58">
        <f t="shared" si="37"/>
        <v>14.5</v>
      </c>
      <c r="U163" s="58">
        <f t="shared" si="37"/>
        <v>15</v>
      </c>
      <c r="V163" s="58">
        <f t="shared" si="37"/>
        <v>15.5</v>
      </c>
      <c r="W163" s="58">
        <f t="shared" si="37"/>
        <v>17.5</v>
      </c>
      <c r="X163" s="50" t="b">
        <f t="shared" si="36"/>
        <v>1</v>
      </c>
      <c r="Y163" s="152">
        <f t="shared" si="27"/>
        <v>0</v>
      </c>
      <c r="Z163" s="63"/>
    </row>
    <row r="164" spans="1:26" x14ac:dyDescent="0.25">
      <c r="A164" s="90">
        <v>135</v>
      </c>
      <c r="B164" s="72" t="s">
        <v>422</v>
      </c>
      <c r="C164" s="44" t="s">
        <v>531</v>
      </c>
      <c r="D164" s="45"/>
      <c r="E164" s="86"/>
      <c r="F164" s="29" t="s">
        <v>183</v>
      </c>
      <c r="G164" s="30" t="s">
        <v>179</v>
      </c>
      <c r="H164" s="92" t="s">
        <v>748</v>
      </c>
      <c r="I164" s="92" t="s">
        <v>749</v>
      </c>
      <c r="J164" s="30"/>
      <c r="K164" s="48">
        <v>4</v>
      </c>
      <c r="L164" s="28">
        <v>25</v>
      </c>
      <c r="M164" s="28">
        <f t="shared" si="34"/>
        <v>15</v>
      </c>
      <c r="N164" s="28">
        <f t="shared" si="28"/>
        <v>0</v>
      </c>
      <c r="O164" s="23"/>
      <c r="P164" s="56" t="str">
        <f t="shared" si="35"/>
        <v>Wine Tumbler, SST Vacuum Insulated, 12oz, Desert Sunrise</v>
      </c>
      <c r="Q164" s="57">
        <v>12.5</v>
      </c>
      <c r="R164" s="58">
        <f t="shared" si="37"/>
        <v>13.75</v>
      </c>
      <c r="S164" s="58">
        <f t="shared" si="37"/>
        <v>14</v>
      </c>
      <c r="T164" s="58">
        <f t="shared" si="37"/>
        <v>14.5</v>
      </c>
      <c r="U164" s="58">
        <f t="shared" si="37"/>
        <v>15</v>
      </c>
      <c r="V164" s="58">
        <f t="shared" si="37"/>
        <v>15.5</v>
      </c>
      <c r="W164" s="58">
        <f t="shared" si="37"/>
        <v>17.5</v>
      </c>
      <c r="X164" s="50" t="b">
        <f t="shared" si="36"/>
        <v>1</v>
      </c>
      <c r="Y164" s="152">
        <f t="shared" si="27"/>
        <v>0</v>
      </c>
      <c r="Z164" s="63"/>
    </row>
    <row r="165" spans="1:26" x14ac:dyDescent="0.25">
      <c r="A165" s="90">
        <v>136</v>
      </c>
      <c r="B165" s="72" t="s">
        <v>422</v>
      </c>
      <c r="C165" s="27" t="s">
        <v>532</v>
      </c>
      <c r="D165" s="22"/>
      <c r="E165" s="84"/>
      <c r="F165" s="29" t="s">
        <v>183</v>
      </c>
      <c r="G165" s="30" t="s">
        <v>179</v>
      </c>
      <c r="H165" s="92" t="s">
        <v>750</v>
      </c>
      <c r="I165" s="92" t="s">
        <v>751</v>
      </c>
      <c r="J165" s="30"/>
      <c r="K165" s="48">
        <v>4</v>
      </c>
      <c r="L165" s="28">
        <v>25</v>
      </c>
      <c r="M165" s="28">
        <f t="shared" si="34"/>
        <v>15</v>
      </c>
      <c r="N165" s="28">
        <f t="shared" si="28"/>
        <v>0</v>
      </c>
      <c r="O165" s="21"/>
      <c r="P165" s="56" t="str">
        <f t="shared" si="35"/>
        <v>Wine Tumbler, SST Vacuum Insulated, 12oz, Purple Sky</v>
      </c>
      <c r="Q165" s="57">
        <v>12.5</v>
      </c>
      <c r="R165" s="58">
        <f t="shared" si="37"/>
        <v>13.75</v>
      </c>
      <c r="S165" s="58">
        <f t="shared" si="37"/>
        <v>14</v>
      </c>
      <c r="T165" s="58">
        <f t="shared" si="37"/>
        <v>14.5</v>
      </c>
      <c r="U165" s="58">
        <f t="shared" si="37"/>
        <v>15</v>
      </c>
      <c r="V165" s="58">
        <f t="shared" si="37"/>
        <v>15.5</v>
      </c>
      <c r="W165" s="58">
        <f t="shared" si="37"/>
        <v>17.5</v>
      </c>
      <c r="X165" s="50" t="b">
        <f t="shared" si="36"/>
        <v>1</v>
      </c>
      <c r="Y165" s="152"/>
      <c r="Z165" s="63"/>
    </row>
    <row r="166" spans="1:26" x14ac:dyDescent="0.25">
      <c r="A166" s="90">
        <v>137</v>
      </c>
      <c r="B166" s="72" t="s">
        <v>422</v>
      </c>
      <c r="C166" s="27" t="s">
        <v>533</v>
      </c>
      <c r="D166" s="22"/>
      <c r="E166" s="84"/>
      <c r="F166" s="29"/>
      <c r="G166" s="30" t="s">
        <v>416</v>
      </c>
      <c r="H166" s="92" t="s">
        <v>84</v>
      </c>
      <c r="I166" s="92" t="s">
        <v>83</v>
      </c>
      <c r="J166" s="30"/>
      <c r="K166" s="48">
        <v>4</v>
      </c>
      <c r="L166" s="28">
        <v>25</v>
      </c>
      <c r="M166" s="28">
        <f t="shared" si="34"/>
        <v>15</v>
      </c>
      <c r="N166" s="28">
        <f t="shared" si="28"/>
        <v>0</v>
      </c>
      <c r="O166" s="21"/>
      <c r="P166" s="56" t="str">
        <f t="shared" si="35"/>
        <v>Wine Tumbler, SST Vacuum Insulated, 12oz, White</v>
      </c>
      <c r="Q166" s="57">
        <v>12.5</v>
      </c>
      <c r="R166" s="58">
        <f t="shared" si="37"/>
        <v>13.75</v>
      </c>
      <c r="S166" s="58">
        <f t="shared" si="37"/>
        <v>14</v>
      </c>
      <c r="T166" s="58">
        <f t="shared" si="37"/>
        <v>14.5</v>
      </c>
      <c r="U166" s="58">
        <f t="shared" si="37"/>
        <v>15</v>
      </c>
      <c r="V166" s="58">
        <f t="shared" si="37"/>
        <v>15.5</v>
      </c>
      <c r="W166" s="58">
        <f t="shared" si="37"/>
        <v>17.5</v>
      </c>
      <c r="X166" s="50" t="b">
        <f t="shared" si="36"/>
        <v>1</v>
      </c>
      <c r="Y166" s="152"/>
      <c r="Z166" s="63"/>
    </row>
    <row r="167" spans="1:26" x14ac:dyDescent="0.25">
      <c r="A167" s="90">
        <v>146</v>
      </c>
      <c r="B167" s="72" t="s">
        <v>322</v>
      </c>
      <c r="C167" s="27" t="s">
        <v>871</v>
      </c>
      <c r="D167" s="22"/>
      <c r="E167" s="84"/>
      <c r="F167" s="29"/>
      <c r="G167" s="30" t="s">
        <v>179</v>
      </c>
      <c r="H167" s="92" t="s">
        <v>873</v>
      </c>
      <c r="I167" s="92" t="s">
        <v>874</v>
      </c>
      <c r="J167" s="30"/>
      <c r="K167" s="48">
        <v>2</v>
      </c>
      <c r="L167" s="28">
        <v>50</v>
      </c>
      <c r="M167" s="28">
        <f t="shared" si="34"/>
        <v>28.5</v>
      </c>
      <c r="N167" s="28">
        <f t="shared" ref="N167:N181" si="38">J167*M167</f>
        <v>0</v>
      </c>
      <c r="O167" s="23"/>
      <c r="P167" s="56" t="str">
        <f t="shared" si="35"/>
        <v>MultiBev SST Vacuum Insulated 22oz/16oz, Black/Black</v>
      </c>
      <c r="Q167" s="57">
        <v>26</v>
      </c>
      <c r="R167" s="58">
        <f t="shared" ref="R167:W168" si="39">$Q167+R$36</f>
        <v>27.25</v>
      </c>
      <c r="S167" s="58">
        <f t="shared" si="39"/>
        <v>27.5</v>
      </c>
      <c r="T167" s="58">
        <f t="shared" si="39"/>
        <v>28</v>
      </c>
      <c r="U167" s="58">
        <f t="shared" si="39"/>
        <v>28.5</v>
      </c>
      <c r="V167" s="58">
        <f t="shared" si="39"/>
        <v>29</v>
      </c>
      <c r="W167" s="58">
        <f t="shared" si="39"/>
        <v>31</v>
      </c>
      <c r="X167" s="50" t="b">
        <f t="shared" si="36"/>
        <v>1</v>
      </c>
      <c r="Y167" s="152"/>
      <c r="Z167" s="63"/>
    </row>
    <row r="168" spans="1:26" x14ac:dyDescent="0.25">
      <c r="A168" s="90">
        <v>150</v>
      </c>
      <c r="B168" s="72" t="s">
        <v>322</v>
      </c>
      <c r="C168" s="27" t="s">
        <v>872</v>
      </c>
      <c r="D168" s="89"/>
      <c r="E168" s="87"/>
      <c r="F168" s="29"/>
      <c r="G168" s="30" t="s">
        <v>416</v>
      </c>
      <c r="H168" s="92" t="s">
        <v>875</v>
      </c>
      <c r="I168" s="92" t="s">
        <v>876</v>
      </c>
      <c r="J168" s="30"/>
      <c r="K168" s="48">
        <v>2</v>
      </c>
      <c r="L168" s="28">
        <v>50</v>
      </c>
      <c r="M168" s="28">
        <f t="shared" si="34"/>
        <v>28.5</v>
      </c>
      <c r="N168" s="28">
        <f t="shared" si="38"/>
        <v>0</v>
      </c>
      <c r="O168" s="23"/>
      <c r="P168" s="56" t="str">
        <f t="shared" si="35"/>
        <v>MultiBev SST Vacuum Insulated 22oz/16oz, White/White</v>
      </c>
      <c r="Q168" s="57">
        <v>26</v>
      </c>
      <c r="R168" s="58">
        <f t="shared" si="39"/>
        <v>27.25</v>
      </c>
      <c r="S168" s="58">
        <f t="shared" si="39"/>
        <v>27.5</v>
      </c>
      <c r="T168" s="58">
        <f t="shared" si="39"/>
        <v>28</v>
      </c>
      <c r="U168" s="58">
        <f t="shared" si="39"/>
        <v>28.5</v>
      </c>
      <c r="V168" s="58">
        <f t="shared" si="39"/>
        <v>29</v>
      </c>
      <c r="W168" s="58">
        <f t="shared" si="39"/>
        <v>31</v>
      </c>
      <c r="X168" s="50" t="b">
        <f t="shared" si="36"/>
        <v>1</v>
      </c>
      <c r="Y168" s="152"/>
      <c r="Z168" s="63"/>
    </row>
    <row r="169" spans="1:26" x14ac:dyDescent="0.25">
      <c r="A169" s="90">
        <v>151</v>
      </c>
      <c r="B169" s="72" t="s">
        <v>322</v>
      </c>
      <c r="C169" s="27" t="s">
        <v>534</v>
      </c>
      <c r="D169" s="89"/>
      <c r="E169" s="87"/>
      <c r="F169" s="29"/>
      <c r="G169" s="30" t="s">
        <v>179</v>
      </c>
      <c r="H169" s="92" t="s">
        <v>225</v>
      </c>
      <c r="I169" s="92" t="s">
        <v>226</v>
      </c>
      <c r="J169" s="30"/>
      <c r="K169" s="48">
        <v>4</v>
      </c>
      <c r="L169" s="28">
        <v>32</v>
      </c>
      <c r="M169" s="28">
        <f t="shared" si="34"/>
        <v>18.5</v>
      </c>
      <c r="N169" s="28">
        <f t="shared" si="38"/>
        <v>0</v>
      </c>
      <c r="O169" s="23"/>
      <c r="P169" s="56" t="str">
        <f t="shared" si="35"/>
        <v>Forge Flow SST Vacuum Insulated, 20oz, Black</v>
      </c>
      <c r="Q169" s="57">
        <v>16</v>
      </c>
      <c r="R169" s="58">
        <f t="shared" ref="R169:W174" si="40">$Q169+R$36</f>
        <v>17.25</v>
      </c>
      <c r="S169" s="58">
        <f t="shared" si="40"/>
        <v>17.5</v>
      </c>
      <c r="T169" s="58">
        <f t="shared" si="40"/>
        <v>18</v>
      </c>
      <c r="U169" s="58">
        <f t="shared" si="40"/>
        <v>18.5</v>
      </c>
      <c r="V169" s="58">
        <f t="shared" si="40"/>
        <v>19</v>
      </c>
      <c r="W169" s="58">
        <f t="shared" si="40"/>
        <v>21</v>
      </c>
      <c r="X169" s="50" t="b">
        <f t="shared" si="36"/>
        <v>1</v>
      </c>
      <c r="Y169" s="152"/>
      <c r="Z169" s="63"/>
    </row>
    <row r="170" spans="1:26" x14ac:dyDescent="0.25">
      <c r="A170" s="90">
        <v>152</v>
      </c>
      <c r="B170" s="72" t="s">
        <v>322</v>
      </c>
      <c r="C170" s="27" t="s">
        <v>535</v>
      </c>
      <c r="D170" s="22"/>
      <c r="E170" s="84"/>
      <c r="F170" s="29"/>
      <c r="G170" s="30" t="s">
        <v>179</v>
      </c>
      <c r="H170" s="92" t="s">
        <v>227</v>
      </c>
      <c r="I170" s="92" t="s">
        <v>228</v>
      </c>
      <c r="J170" s="30"/>
      <c r="K170" s="48">
        <v>4</v>
      </c>
      <c r="L170" s="28">
        <v>32</v>
      </c>
      <c r="M170" s="28">
        <f t="shared" si="34"/>
        <v>18.5</v>
      </c>
      <c r="N170" s="28">
        <f t="shared" si="38"/>
        <v>0</v>
      </c>
      <c r="O170" s="23"/>
      <c r="P170" s="56" t="str">
        <f t="shared" si="35"/>
        <v>Forge Flow SST Vacuum Insulated, 20oz, Navy</v>
      </c>
      <c r="Q170" s="57">
        <v>16</v>
      </c>
      <c r="R170" s="58">
        <f t="shared" si="40"/>
        <v>17.25</v>
      </c>
      <c r="S170" s="58">
        <f t="shared" si="40"/>
        <v>17.5</v>
      </c>
      <c r="T170" s="58">
        <f t="shared" si="40"/>
        <v>18</v>
      </c>
      <c r="U170" s="58">
        <f t="shared" si="40"/>
        <v>18.5</v>
      </c>
      <c r="V170" s="58">
        <f t="shared" si="40"/>
        <v>19</v>
      </c>
      <c r="W170" s="58">
        <f t="shared" si="40"/>
        <v>21</v>
      </c>
      <c r="X170" s="50" t="b">
        <f t="shared" si="36"/>
        <v>1</v>
      </c>
      <c r="Y170" s="152"/>
      <c r="Z170" s="63"/>
    </row>
    <row r="171" spans="1:26" x14ac:dyDescent="0.25">
      <c r="A171" s="90">
        <v>154</v>
      </c>
      <c r="B171" s="72" t="s">
        <v>322</v>
      </c>
      <c r="C171" s="27" t="s">
        <v>536</v>
      </c>
      <c r="D171" s="22"/>
      <c r="E171" s="84"/>
      <c r="F171" s="29"/>
      <c r="G171" s="30" t="s">
        <v>179</v>
      </c>
      <c r="H171" s="92" t="s">
        <v>229</v>
      </c>
      <c r="I171" s="92" t="s">
        <v>230</v>
      </c>
      <c r="J171" s="30"/>
      <c r="K171" s="48">
        <v>4</v>
      </c>
      <c r="L171" s="28">
        <v>32</v>
      </c>
      <c r="M171" s="28">
        <f t="shared" si="34"/>
        <v>18.5</v>
      </c>
      <c r="N171" s="28">
        <f t="shared" si="38"/>
        <v>0</v>
      </c>
      <c r="O171" s="21"/>
      <c r="P171" s="56" t="str">
        <f t="shared" si="35"/>
        <v>Forge Flow SST Vacuum Insulated, 20oz, Moss</v>
      </c>
      <c r="Q171" s="57">
        <v>16</v>
      </c>
      <c r="R171" s="58">
        <f t="shared" si="40"/>
        <v>17.25</v>
      </c>
      <c r="S171" s="58">
        <f t="shared" si="40"/>
        <v>17.5</v>
      </c>
      <c r="T171" s="58">
        <f t="shared" si="40"/>
        <v>18</v>
      </c>
      <c r="U171" s="58">
        <f t="shared" si="40"/>
        <v>18.5</v>
      </c>
      <c r="V171" s="58">
        <f t="shared" si="40"/>
        <v>19</v>
      </c>
      <c r="W171" s="58">
        <f t="shared" si="40"/>
        <v>21</v>
      </c>
      <c r="X171" s="50" t="b">
        <f t="shared" si="36"/>
        <v>1</v>
      </c>
      <c r="Y171" s="152"/>
      <c r="Z171" s="63"/>
    </row>
    <row r="172" spans="1:26" x14ac:dyDescent="0.25">
      <c r="A172" s="90">
        <v>157</v>
      </c>
      <c r="B172" s="72" t="s">
        <v>322</v>
      </c>
      <c r="C172" s="27" t="s">
        <v>537</v>
      </c>
      <c r="D172" s="22"/>
      <c r="E172" s="84"/>
      <c r="F172" s="29"/>
      <c r="G172" s="30" t="s">
        <v>416</v>
      </c>
      <c r="H172" s="92" t="s">
        <v>231</v>
      </c>
      <c r="I172" s="92" t="s">
        <v>232</v>
      </c>
      <c r="J172" s="30"/>
      <c r="K172" s="48">
        <v>4</v>
      </c>
      <c r="L172" s="28">
        <v>32</v>
      </c>
      <c r="M172" s="28">
        <f t="shared" si="34"/>
        <v>18.5</v>
      </c>
      <c r="N172" s="28">
        <f t="shared" si="38"/>
        <v>0</v>
      </c>
      <c r="O172" s="21"/>
      <c r="P172" s="56" t="str">
        <f t="shared" si="35"/>
        <v>Forge Flow SST Vacuum Insulated, 20oz, White</v>
      </c>
      <c r="Q172" s="57">
        <v>16</v>
      </c>
      <c r="R172" s="58">
        <f t="shared" si="40"/>
        <v>17.25</v>
      </c>
      <c r="S172" s="58">
        <f t="shared" si="40"/>
        <v>17.5</v>
      </c>
      <c r="T172" s="58">
        <f t="shared" si="40"/>
        <v>18</v>
      </c>
      <c r="U172" s="58">
        <f t="shared" si="40"/>
        <v>18.5</v>
      </c>
      <c r="V172" s="58">
        <f t="shared" si="40"/>
        <v>19</v>
      </c>
      <c r="W172" s="58">
        <f t="shared" si="40"/>
        <v>21</v>
      </c>
      <c r="X172" s="50" t="b">
        <f t="shared" si="36"/>
        <v>1</v>
      </c>
      <c r="Y172" s="152">
        <f t="shared" ref="Y172:Y208" si="41">(Q172*2)-L172</f>
        <v>0</v>
      </c>
      <c r="Z172" s="63"/>
    </row>
    <row r="173" spans="1:26" x14ac:dyDescent="0.25">
      <c r="A173" s="90">
        <v>158</v>
      </c>
      <c r="B173" s="72" t="s">
        <v>322</v>
      </c>
      <c r="C173" s="27" t="s">
        <v>538</v>
      </c>
      <c r="D173" s="22"/>
      <c r="E173" s="84"/>
      <c r="F173" s="29"/>
      <c r="G173" s="30" t="s">
        <v>179</v>
      </c>
      <c r="H173" s="92" t="s">
        <v>233</v>
      </c>
      <c r="I173" s="92" t="s">
        <v>234</v>
      </c>
      <c r="J173" s="30"/>
      <c r="K173" s="48">
        <v>4</v>
      </c>
      <c r="L173" s="28">
        <v>30</v>
      </c>
      <c r="M173" s="28">
        <f t="shared" si="34"/>
        <v>17.5</v>
      </c>
      <c r="N173" s="28">
        <f t="shared" si="38"/>
        <v>0</v>
      </c>
      <c r="O173" s="21"/>
      <c r="P173" s="56" t="str">
        <f t="shared" si="35"/>
        <v>Forge Flow SST Vacuum Insulated, 16oz, Black</v>
      </c>
      <c r="Q173" s="57">
        <v>15</v>
      </c>
      <c r="R173" s="58">
        <f t="shared" si="40"/>
        <v>16.25</v>
      </c>
      <c r="S173" s="58">
        <f t="shared" si="40"/>
        <v>16.5</v>
      </c>
      <c r="T173" s="58">
        <f t="shared" si="40"/>
        <v>17</v>
      </c>
      <c r="U173" s="58">
        <f t="shared" si="40"/>
        <v>17.5</v>
      </c>
      <c r="V173" s="58">
        <f t="shared" si="40"/>
        <v>18</v>
      </c>
      <c r="W173" s="58">
        <f t="shared" si="40"/>
        <v>20</v>
      </c>
      <c r="X173" s="50" t="b">
        <f t="shared" si="36"/>
        <v>1</v>
      </c>
      <c r="Y173" s="152">
        <f t="shared" si="41"/>
        <v>0</v>
      </c>
      <c r="Z173" s="63"/>
    </row>
    <row r="174" spans="1:26" x14ac:dyDescent="0.25">
      <c r="A174" s="90">
        <v>159</v>
      </c>
      <c r="B174" s="72" t="s">
        <v>322</v>
      </c>
      <c r="C174" s="27" t="s">
        <v>539</v>
      </c>
      <c r="D174" s="22"/>
      <c r="E174" s="84"/>
      <c r="F174" s="29"/>
      <c r="G174" s="30" t="s">
        <v>179</v>
      </c>
      <c r="H174" s="92" t="s">
        <v>235</v>
      </c>
      <c r="I174" s="92" t="s">
        <v>236</v>
      </c>
      <c r="J174" s="30"/>
      <c r="K174" s="48">
        <v>4</v>
      </c>
      <c r="L174" s="28">
        <v>30</v>
      </c>
      <c r="M174" s="28">
        <f t="shared" si="34"/>
        <v>17.5</v>
      </c>
      <c r="N174" s="28">
        <f t="shared" si="38"/>
        <v>0</v>
      </c>
      <c r="O174" s="21"/>
      <c r="P174" s="56" t="str">
        <f t="shared" si="35"/>
        <v>Forge Flow SST Vacuum Insulated, 16oz, Navy</v>
      </c>
      <c r="Q174" s="57">
        <v>15</v>
      </c>
      <c r="R174" s="58">
        <f t="shared" si="40"/>
        <v>16.25</v>
      </c>
      <c r="S174" s="58">
        <f t="shared" si="40"/>
        <v>16.5</v>
      </c>
      <c r="T174" s="58">
        <f t="shared" si="40"/>
        <v>17</v>
      </c>
      <c r="U174" s="58">
        <f t="shared" si="40"/>
        <v>17.5</v>
      </c>
      <c r="V174" s="58">
        <f t="shared" si="40"/>
        <v>18</v>
      </c>
      <c r="W174" s="58">
        <f t="shared" si="40"/>
        <v>20</v>
      </c>
      <c r="X174" s="50" t="b">
        <f t="shared" si="36"/>
        <v>1</v>
      </c>
      <c r="Y174" s="152">
        <f t="shared" si="41"/>
        <v>0</v>
      </c>
      <c r="Z174" s="63"/>
    </row>
    <row r="175" spans="1:26" x14ac:dyDescent="0.25">
      <c r="A175" s="90">
        <v>161</v>
      </c>
      <c r="B175" s="72" t="s">
        <v>322</v>
      </c>
      <c r="C175" s="27" t="s">
        <v>540</v>
      </c>
      <c r="D175" s="22"/>
      <c r="E175" s="84"/>
      <c r="F175" s="29"/>
      <c r="G175" s="30" t="s">
        <v>179</v>
      </c>
      <c r="H175" s="92" t="s">
        <v>237</v>
      </c>
      <c r="I175" s="92" t="s">
        <v>238</v>
      </c>
      <c r="J175" s="30"/>
      <c r="K175" s="48">
        <v>4</v>
      </c>
      <c r="L175" s="28">
        <v>30</v>
      </c>
      <c r="M175" s="28">
        <f t="shared" si="34"/>
        <v>17.5</v>
      </c>
      <c r="N175" s="28">
        <f t="shared" si="38"/>
        <v>0</v>
      </c>
      <c r="O175" s="21"/>
      <c r="P175" s="56" t="str">
        <f t="shared" si="35"/>
        <v>Forge Flow SST Vacuum Insulated, 16oz, Moss</v>
      </c>
      <c r="Q175" s="57">
        <v>15</v>
      </c>
      <c r="R175" s="58">
        <f t="shared" ref="R175:W179" si="42">$Q175+R$36</f>
        <v>16.25</v>
      </c>
      <c r="S175" s="58">
        <f t="shared" si="42"/>
        <v>16.5</v>
      </c>
      <c r="T175" s="58">
        <f t="shared" si="42"/>
        <v>17</v>
      </c>
      <c r="U175" s="58">
        <f t="shared" si="42"/>
        <v>17.5</v>
      </c>
      <c r="V175" s="58">
        <f t="shared" si="42"/>
        <v>18</v>
      </c>
      <c r="W175" s="58">
        <f t="shared" si="42"/>
        <v>20</v>
      </c>
      <c r="X175" s="50" t="b">
        <f t="shared" si="36"/>
        <v>1</v>
      </c>
      <c r="Y175" s="152">
        <f t="shared" si="41"/>
        <v>0</v>
      </c>
      <c r="Z175" s="63"/>
    </row>
    <row r="176" spans="1:26" x14ac:dyDescent="0.25">
      <c r="A176" s="90">
        <v>164</v>
      </c>
      <c r="B176" s="72" t="s">
        <v>322</v>
      </c>
      <c r="C176" s="27" t="s">
        <v>541</v>
      </c>
      <c r="D176" s="22"/>
      <c r="E176" s="84"/>
      <c r="F176" s="29"/>
      <c r="G176" s="30" t="s">
        <v>416</v>
      </c>
      <c r="H176" s="92" t="s">
        <v>239</v>
      </c>
      <c r="I176" s="92" t="s">
        <v>240</v>
      </c>
      <c r="J176" s="30"/>
      <c r="K176" s="48">
        <v>4</v>
      </c>
      <c r="L176" s="28">
        <v>30</v>
      </c>
      <c r="M176" s="28">
        <f t="shared" si="34"/>
        <v>17.5</v>
      </c>
      <c r="N176" s="28">
        <f t="shared" si="38"/>
        <v>0</v>
      </c>
      <c r="O176" s="42"/>
      <c r="P176" s="56" t="str">
        <f t="shared" si="35"/>
        <v>Forge Flow SST Vacuum Insulated, 16oz, White</v>
      </c>
      <c r="Q176" s="57">
        <v>15</v>
      </c>
      <c r="R176" s="58">
        <f t="shared" si="42"/>
        <v>16.25</v>
      </c>
      <c r="S176" s="58">
        <f t="shared" si="42"/>
        <v>16.5</v>
      </c>
      <c r="T176" s="58">
        <f t="shared" si="42"/>
        <v>17</v>
      </c>
      <c r="U176" s="58">
        <f t="shared" si="42"/>
        <v>17.5</v>
      </c>
      <c r="V176" s="58">
        <f t="shared" si="42"/>
        <v>18</v>
      </c>
      <c r="W176" s="58">
        <f t="shared" si="42"/>
        <v>20</v>
      </c>
      <c r="X176" s="50" t="b">
        <f t="shared" si="36"/>
        <v>1</v>
      </c>
      <c r="Y176" s="152">
        <f t="shared" si="41"/>
        <v>0</v>
      </c>
      <c r="Z176" s="63"/>
    </row>
    <row r="177" spans="1:26" x14ac:dyDescent="0.25">
      <c r="A177" s="90">
        <v>165</v>
      </c>
      <c r="B177" s="72" t="s">
        <v>322</v>
      </c>
      <c r="C177" s="27" t="s">
        <v>542</v>
      </c>
      <c r="D177" s="22"/>
      <c r="E177" s="84"/>
      <c r="F177" s="29"/>
      <c r="G177" s="30" t="s">
        <v>179</v>
      </c>
      <c r="H177" s="92" t="s">
        <v>241</v>
      </c>
      <c r="I177" s="92" t="s">
        <v>242</v>
      </c>
      <c r="J177" s="30"/>
      <c r="K177" s="48">
        <v>4</v>
      </c>
      <c r="L177" s="28">
        <v>27</v>
      </c>
      <c r="M177" s="28">
        <f t="shared" si="34"/>
        <v>16</v>
      </c>
      <c r="N177" s="28">
        <f t="shared" si="38"/>
        <v>0</v>
      </c>
      <c r="O177" s="42"/>
      <c r="P177" s="56" t="str">
        <f t="shared" si="35"/>
        <v>Forge Flow SST Vacuum Insulated, 12oz, Black</v>
      </c>
      <c r="Q177" s="57">
        <v>13.5</v>
      </c>
      <c r="R177" s="58">
        <f t="shared" si="42"/>
        <v>14.75</v>
      </c>
      <c r="S177" s="58">
        <f t="shared" si="42"/>
        <v>15</v>
      </c>
      <c r="T177" s="58">
        <f t="shared" si="42"/>
        <v>15.5</v>
      </c>
      <c r="U177" s="58">
        <f t="shared" si="42"/>
        <v>16</v>
      </c>
      <c r="V177" s="58">
        <f t="shared" si="42"/>
        <v>16.5</v>
      </c>
      <c r="W177" s="58">
        <f t="shared" si="42"/>
        <v>18.5</v>
      </c>
      <c r="X177" s="50" t="b">
        <f t="shared" si="36"/>
        <v>1</v>
      </c>
      <c r="Y177" s="152">
        <f t="shared" si="41"/>
        <v>0</v>
      </c>
      <c r="Z177" s="63"/>
    </row>
    <row r="178" spans="1:26" x14ac:dyDescent="0.25">
      <c r="A178" s="90">
        <v>166</v>
      </c>
      <c r="B178" s="72" t="s">
        <v>322</v>
      </c>
      <c r="C178" s="27" t="s">
        <v>543</v>
      </c>
      <c r="D178" s="22"/>
      <c r="E178" s="84"/>
      <c r="F178" s="29"/>
      <c r="G178" s="30" t="s">
        <v>179</v>
      </c>
      <c r="H178" s="92" t="s">
        <v>245</v>
      </c>
      <c r="I178" s="92" t="s">
        <v>246</v>
      </c>
      <c r="J178" s="30"/>
      <c r="K178" s="48">
        <v>4</v>
      </c>
      <c r="L178" s="28">
        <v>27</v>
      </c>
      <c r="M178" s="28">
        <f t="shared" si="34"/>
        <v>16</v>
      </c>
      <c r="N178" s="28">
        <f t="shared" si="38"/>
        <v>0</v>
      </c>
      <c r="O178" s="21"/>
      <c r="P178" s="56" t="str">
        <f t="shared" si="35"/>
        <v>Forge Flow SST Vacuum Insulated, 12oz, Navy</v>
      </c>
      <c r="Q178" s="57">
        <v>13.5</v>
      </c>
      <c r="R178" s="58">
        <f t="shared" si="42"/>
        <v>14.75</v>
      </c>
      <c r="S178" s="58">
        <f t="shared" si="42"/>
        <v>15</v>
      </c>
      <c r="T178" s="58">
        <f t="shared" si="42"/>
        <v>15.5</v>
      </c>
      <c r="U178" s="58">
        <f t="shared" si="42"/>
        <v>16</v>
      </c>
      <c r="V178" s="58">
        <f t="shared" si="42"/>
        <v>16.5</v>
      </c>
      <c r="W178" s="58">
        <f t="shared" si="42"/>
        <v>18.5</v>
      </c>
      <c r="X178" s="50" t="b">
        <f t="shared" si="36"/>
        <v>1</v>
      </c>
      <c r="Y178" s="152">
        <f t="shared" si="41"/>
        <v>0</v>
      </c>
      <c r="Z178" s="63"/>
    </row>
    <row r="179" spans="1:26" x14ac:dyDescent="0.25">
      <c r="A179" s="90">
        <v>168</v>
      </c>
      <c r="B179" s="72" t="s">
        <v>322</v>
      </c>
      <c r="C179" s="27" t="s">
        <v>544</v>
      </c>
      <c r="D179" s="22"/>
      <c r="E179" s="84"/>
      <c r="F179" s="29"/>
      <c r="G179" s="30" t="s">
        <v>179</v>
      </c>
      <c r="H179" s="92" t="s">
        <v>243</v>
      </c>
      <c r="I179" s="92" t="s">
        <v>244</v>
      </c>
      <c r="J179" s="30"/>
      <c r="K179" s="48">
        <v>4</v>
      </c>
      <c r="L179" s="28">
        <v>27</v>
      </c>
      <c r="M179" s="28">
        <f t="shared" si="34"/>
        <v>16</v>
      </c>
      <c r="N179" s="28">
        <f t="shared" si="38"/>
        <v>0</v>
      </c>
      <c r="O179" s="21"/>
      <c r="P179" s="56" t="str">
        <f t="shared" si="35"/>
        <v>Forge Flow SST Vacuum Insulated, 12oz, Moss</v>
      </c>
      <c r="Q179" s="57">
        <v>13.5</v>
      </c>
      <c r="R179" s="58">
        <f t="shared" si="42"/>
        <v>14.75</v>
      </c>
      <c r="S179" s="58">
        <f t="shared" si="42"/>
        <v>15</v>
      </c>
      <c r="T179" s="58">
        <f t="shared" si="42"/>
        <v>15.5</v>
      </c>
      <c r="U179" s="58">
        <f t="shared" si="42"/>
        <v>16</v>
      </c>
      <c r="V179" s="58">
        <f t="shared" si="42"/>
        <v>16.5</v>
      </c>
      <c r="W179" s="58">
        <f t="shared" si="42"/>
        <v>18.5</v>
      </c>
      <c r="X179" s="50" t="b">
        <f t="shared" si="36"/>
        <v>1</v>
      </c>
      <c r="Y179" s="152">
        <f t="shared" si="41"/>
        <v>0</v>
      </c>
      <c r="Z179" s="63"/>
    </row>
    <row r="180" spans="1:26" x14ac:dyDescent="0.25">
      <c r="A180" s="90">
        <v>171</v>
      </c>
      <c r="B180" s="72" t="s">
        <v>322</v>
      </c>
      <c r="C180" s="27" t="s">
        <v>545</v>
      </c>
      <c r="D180" s="22"/>
      <c r="E180" s="84"/>
      <c r="F180" s="29"/>
      <c r="G180" s="30" t="s">
        <v>416</v>
      </c>
      <c r="H180" s="92" t="s">
        <v>247</v>
      </c>
      <c r="I180" s="92" t="s">
        <v>248</v>
      </c>
      <c r="J180" s="30"/>
      <c r="K180" s="48">
        <v>4</v>
      </c>
      <c r="L180" s="28">
        <v>27</v>
      </c>
      <c r="M180" s="28">
        <f t="shared" si="34"/>
        <v>16</v>
      </c>
      <c r="N180" s="28">
        <f t="shared" si="38"/>
        <v>0</v>
      </c>
      <c r="O180" s="21"/>
      <c r="P180" s="56" t="str">
        <f t="shared" si="35"/>
        <v>Forge Flow SST Vacuum Insulated, 12oz, White</v>
      </c>
      <c r="Q180" s="57">
        <v>13.5</v>
      </c>
      <c r="R180" s="58">
        <f t="shared" ref="R180:W214" si="43">$Q180+R$36</f>
        <v>14.75</v>
      </c>
      <c r="S180" s="58">
        <f t="shared" si="43"/>
        <v>15</v>
      </c>
      <c r="T180" s="58">
        <f t="shared" si="43"/>
        <v>15.5</v>
      </c>
      <c r="U180" s="58">
        <f t="shared" si="43"/>
        <v>16</v>
      </c>
      <c r="V180" s="58">
        <f t="shared" si="43"/>
        <v>16.5</v>
      </c>
      <c r="W180" s="58">
        <f t="shared" si="43"/>
        <v>18.5</v>
      </c>
      <c r="X180" s="50" t="b">
        <f t="shared" si="36"/>
        <v>1</v>
      </c>
      <c r="Y180" s="152">
        <f t="shared" si="41"/>
        <v>0</v>
      </c>
      <c r="Z180" s="63"/>
    </row>
    <row r="181" spans="1:26" x14ac:dyDescent="0.25">
      <c r="A181" s="90">
        <v>172</v>
      </c>
      <c r="B181" s="72" t="s">
        <v>423</v>
      </c>
      <c r="C181" s="27" t="s">
        <v>546</v>
      </c>
      <c r="D181" s="22"/>
      <c r="E181" s="84"/>
      <c r="F181" s="29"/>
      <c r="G181" s="30" t="s">
        <v>179</v>
      </c>
      <c r="H181" s="92" t="s">
        <v>346</v>
      </c>
      <c r="I181" s="92" t="s">
        <v>347</v>
      </c>
      <c r="J181" s="30"/>
      <c r="K181" s="48">
        <v>2</v>
      </c>
      <c r="L181" s="28">
        <v>35</v>
      </c>
      <c r="M181" s="28">
        <f t="shared" si="34"/>
        <v>20</v>
      </c>
      <c r="N181" s="28">
        <f t="shared" si="38"/>
        <v>0</v>
      </c>
      <c r="O181" s="21"/>
      <c r="P181" s="56" t="str">
        <f t="shared" si="35"/>
        <v>Fit Cap SST Vacuum Insulated 32oz, Black</v>
      </c>
      <c r="Q181" s="57">
        <v>17.5</v>
      </c>
      <c r="R181" s="58">
        <f t="shared" si="43"/>
        <v>18.75</v>
      </c>
      <c r="S181" s="58">
        <f t="shared" si="43"/>
        <v>19</v>
      </c>
      <c r="T181" s="58">
        <f t="shared" si="43"/>
        <v>19.5</v>
      </c>
      <c r="U181" s="58">
        <f t="shared" si="43"/>
        <v>20</v>
      </c>
      <c r="V181" s="58">
        <f t="shared" si="43"/>
        <v>20.5</v>
      </c>
      <c r="W181" s="58">
        <f t="shared" si="43"/>
        <v>22.5</v>
      </c>
      <c r="X181" s="50" t="b">
        <f t="shared" si="36"/>
        <v>1</v>
      </c>
      <c r="Y181" s="152">
        <f t="shared" si="41"/>
        <v>0</v>
      </c>
      <c r="Z181" s="63"/>
    </row>
    <row r="182" spans="1:26" x14ac:dyDescent="0.25">
      <c r="A182" s="90">
        <v>173</v>
      </c>
      <c r="B182" s="72" t="s">
        <v>423</v>
      </c>
      <c r="C182" s="27" t="s">
        <v>547</v>
      </c>
      <c r="D182" s="22"/>
      <c r="E182" s="84"/>
      <c r="F182" s="29" t="s">
        <v>183</v>
      </c>
      <c r="G182" s="30" t="s">
        <v>179</v>
      </c>
      <c r="H182" s="92" t="s">
        <v>752</v>
      </c>
      <c r="I182" s="92" t="s">
        <v>753</v>
      </c>
      <c r="J182" s="30"/>
      <c r="K182" s="48">
        <v>2</v>
      </c>
      <c r="L182" s="28">
        <v>35</v>
      </c>
      <c r="M182" s="28">
        <f t="shared" si="34"/>
        <v>20</v>
      </c>
      <c r="N182" s="28">
        <f t="shared" ref="N182:N280" si="44">J182*M182</f>
        <v>0</v>
      </c>
      <c r="O182" s="21"/>
      <c r="P182" s="56" t="str">
        <f t="shared" si="35"/>
        <v>Fit Cap SST Vacuum Insulated 32oz, Nordic Blue</v>
      </c>
      <c r="Q182" s="57">
        <v>17.5</v>
      </c>
      <c r="R182" s="58">
        <f t="shared" si="43"/>
        <v>18.75</v>
      </c>
      <c r="S182" s="58">
        <f t="shared" si="43"/>
        <v>19</v>
      </c>
      <c r="T182" s="58">
        <f t="shared" si="43"/>
        <v>19.5</v>
      </c>
      <c r="U182" s="58">
        <f t="shared" si="43"/>
        <v>20</v>
      </c>
      <c r="V182" s="58">
        <f t="shared" si="43"/>
        <v>20.5</v>
      </c>
      <c r="W182" s="58">
        <f t="shared" si="43"/>
        <v>22.5</v>
      </c>
      <c r="X182" s="50" t="b">
        <f t="shared" ref="X182:X280" si="45">P182=C182</f>
        <v>1</v>
      </c>
      <c r="Y182" s="152">
        <f t="shared" si="41"/>
        <v>0</v>
      </c>
      <c r="Z182" s="63"/>
    </row>
    <row r="183" spans="1:26" x14ac:dyDescent="0.25">
      <c r="A183" s="90">
        <v>174</v>
      </c>
      <c r="B183" s="72" t="s">
        <v>423</v>
      </c>
      <c r="C183" s="27" t="s">
        <v>548</v>
      </c>
      <c r="D183" s="22"/>
      <c r="E183" s="84"/>
      <c r="F183" s="29" t="s">
        <v>183</v>
      </c>
      <c r="G183" s="30" t="s">
        <v>179</v>
      </c>
      <c r="H183" s="92" t="s">
        <v>754</v>
      </c>
      <c r="I183" s="92" t="s">
        <v>755</v>
      </c>
      <c r="J183" s="30"/>
      <c r="K183" s="48">
        <v>2</v>
      </c>
      <c r="L183" s="28">
        <v>35</v>
      </c>
      <c r="M183" s="28">
        <f t="shared" si="34"/>
        <v>20</v>
      </c>
      <c r="N183" s="28">
        <f t="shared" si="44"/>
        <v>0</v>
      </c>
      <c r="O183" s="21"/>
      <c r="P183" s="56" t="str">
        <f t="shared" si="35"/>
        <v>Fit Cap SST Vacuum Insulated 32oz, Desert Sunrise</v>
      </c>
      <c r="Q183" s="57">
        <v>17.5</v>
      </c>
      <c r="R183" s="58">
        <f t="shared" si="43"/>
        <v>18.75</v>
      </c>
      <c r="S183" s="58">
        <f t="shared" si="43"/>
        <v>19</v>
      </c>
      <c r="T183" s="58">
        <f t="shared" si="43"/>
        <v>19.5</v>
      </c>
      <c r="U183" s="58">
        <f t="shared" si="43"/>
        <v>20</v>
      </c>
      <c r="V183" s="58">
        <f t="shared" si="43"/>
        <v>20.5</v>
      </c>
      <c r="W183" s="58">
        <f t="shared" si="43"/>
        <v>22.5</v>
      </c>
      <c r="X183" s="50" t="b">
        <f t="shared" si="45"/>
        <v>1</v>
      </c>
      <c r="Y183" s="152">
        <f t="shared" si="41"/>
        <v>0</v>
      </c>
      <c r="Z183" s="63"/>
    </row>
    <row r="184" spans="1:26" x14ac:dyDescent="0.25">
      <c r="A184" s="90">
        <v>175</v>
      </c>
      <c r="B184" s="72" t="s">
        <v>423</v>
      </c>
      <c r="C184" s="27" t="s">
        <v>549</v>
      </c>
      <c r="D184" s="22"/>
      <c r="E184" s="84"/>
      <c r="F184" s="29" t="s">
        <v>183</v>
      </c>
      <c r="G184" s="30" t="s">
        <v>179</v>
      </c>
      <c r="H184" s="92" t="s">
        <v>756</v>
      </c>
      <c r="I184" s="92" t="s">
        <v>757</v>
      </c>
      <c r="J184" s="30"/>
      <c r="K184" s="48">
        <v>2</v>
      </c>
      <c r="L184" s="28">
        <v>35</v>
      </c>
      <c r="M184" s="28">
        <f t="shared" si="34"/>
        <v>20</v>
      </c>
      <c r="N184" s="28">
        <f t="shared" si="44"/>
        <v>0</v>
      </c>
      <c r="O184" s="21"/>
      <c r="P184" s="56" t="str">
        <f t="shared" si="35"/>
        <v>Fit Cap SST Vacuum Insulated 32oz, Purple Sky</v>
      </c>
      <c r="Q184" s="57">
        <v>17.5</v>
      </c>
      <c r="R184" s="58">
        <f t="shared" si="43"/>
        <v>18.75</v>
      </c>
      <c r="S184" s="58">
        <f t="shared" si="43"/>
        <v>19</v>
      </c>
      <c r="T184" s="58">
        <f t="shared" si="43"/>
        <v>19.5</v>
      </c>
      <c r="U184" s="58">
        <f t="shared" si="43"/>
        <v>20</v>
      </c>
      <c r="V184" s="58">
        <f t="shared" si="43"/>
        <v>20.5</v>
      </c>
      <c r="W184" s="58">
        <f t="shared" si="43"/>
        <v>22.5</v>
      </c>
      <c r="X184" s="50" t="b">
        <f t="shared" si="45"/>
        <v>1</v>
      </c>
      <c r="Y184" s="152">
        <f t="shared" si="41"/>
        <v>0</v>
      </c>
      <c r="Z184" s="63"/>
    </row>
    <row r="185" spans="1:26" x14ac:dyDescent="0.25">
      <c r="A185" s="90">
        <v>176</v>
      </c>
      <c r="B185" s="72" t="s">
        <v>423</v>
      </c>
      <c r="C185" s="27" t="s">
        <v>550</v>
      </c>
      <c r="D185" s="22"/>
      <c r="E185" s="84"/>
      <c r="F185" s="29"/>
      <c r="G185" s="30" t="s">
        <v>416</v>
      </c>
      <c r="H185" s="92" t="s">
        <v>348</v>
      </c>
      <c r="I185" s="92" t="s">
        <v>349</v>
      </c>
      <c r="J185" s="30"/>
      <c r="K185" s="48">
        <v>2</v>
      </c>
      <c r="L185" s="28">
        <v>35</v>
      </c>
      <c r="M185" s="28">
        <f t="shared" si="34"/>
        <v>20</v>
      </c>
      <c r="N185" s="28">
        <f t="shared" si="44"/>
        <v>0</v>
      </c>
      <c r="O185" s="21"/>
      <c r="P185" s="56" t="str">
        <f t="shared" si="35"/>
        <v>Fit Cap SST Vacuum Insulated 32oz, White</v>
      </c>
      <c r="Q185" s="57">
        <v>17.5</v>
      </c>
      <c r="R185" s="58">
        <f t="shared" si="43"/>
        <v>18.75</v>
      </c>
      <c r="S185" s="58">
        <f t="shared" si="43"/>
        <v>19</v>
      </c>
      <c r="T185" s="58">
        <f t="shared" si="43"/>
        <v>19.5</v>
      </c>
      <c r="U185" s="58">
        <f t="shared" si="43"/>
        <v>20</v>
      </c>
      <c r="V185" s="58">
        <f t="shared" si="43"/>
        <v>20.5</v>
      </c>
      <c r="W185" s="58">
        <f t="shared" si="43"/>
        <v>22.5</v>
      </c>
      <c r="X185" s="50" t="b">
        <f t="shared" si="45"/>
        <v>1</v>
      </c>
      <c r="Y185" s="152">
        <f t="shared" si="41"/>
        <v>0</v>
      </c>
      <c r="Z185" s="63"/>
    </row>
    <row r="186" spans="1:26" x14ac:dyDescent="0.25">
      <c r="A186" s="90">
        <v>177</v>
      </c>
      <c r="B186" s="72" t="s">
        <v>423</v>
      </c>
      <c r="C186" s="27" t="s">
        <v>551</v>
      </c>
      <c r="D186" s="22"/>
      <c r="E186" s="84"/>
      <c r="F186" s="29"/>
      <c r="G186" s="30" t="s">
        <v>179</v>
      </c>
      <c r="H186" s="92" t="s">
        <v>350</v>
      </c>
      <c r="I186" s="92" t="s">
        <v>351</v>
      </c>
      <c r="J186" s="30"/>
      <c r="K186" s="48">
        <v>4</v>
      </c>
      <c r="L186" s="28">
        <v>30</v>
      </c>
      <c r="M186" s="28">
        <f t="shared" si="34"/>
        <v>17.5</v>
      </c>
      <c r="N186" s="28">
        <f t="shared" si="44"/>
        <v>0</v>
      </c>
      <c r="O186" s="21"/>
      <c r="P186" s="56" t="str">
        <f t="shared" si="35"/>
        <v>Fit Cap SST Vacuum Insulated 25oz, Black</v>
      </c>
      <c r="Q186" s="57">
        <v>15</v>
      </c>
      <c r="R186" s="58">
        <f t="shared" si="43"/>
        <v>16.25</v>
      </c>
      <c r="S186" s="58">
        <f t="shared" si="43"/>
        <v>16.5</v>
      </c>
      <c r="T186" s="58">
        <f t="shared" si="43"/>
        <v>17</v>
      </c>
      <c r="U186" s="58">
        <f t="shared" si="43"/>
        <v>17.5</v>
      </c>
      <c r="V186" s="58">
        <f t="shared" si="43"/>
        <v>18</v>
      </c>
      <c r="W186" s="58">
        <f t="shared" si="43"/>
        <v>20</v>
      </c>
      <c r="X186" s="50" t="b">
        <f t="shared" si="45"/>
        <v>1</v>
      </c>
      <c r="Y186" s="152">
        <f t="shared" si="41"/>
        <v>0</v>
      </c>
      <c r="Z186" s="63"/>
    </row>
    <row r="187" spans="1:26" x14ac:dyDescent="0.25">
      <c r="A187" s="90">
        <v>178</v>
      </c>
      <c r="B187" s="72" t="s">
        <v>423</v>
      </c>
      <c r="C187" s="27" t="s">
        <v>552</v>
      </c>
      <c r="D187" s="22"/>
      <c r="E187" s="84"/>
      <c r="F187" s="29" t="s">
        <v>183</v>
      </c>
      <c r="G187" s="30" t="s">
        <v>179</v>
      </c>
      <c r="H187" s="92" t="s">
        <v>758</v>
      </c>
      <c r="I187" s="92" t="s">
        <v>759</v>
      </c>
      <c r="J187" s="30"/>
      <c r="K187" s="48">
        <v>4</v>
      </c>
      <c r="L187" s="28">
        <v>30</v>
      </c>
      <c r="M187" s="28">
        <f t="shared" si="34"/>
        <v>17.5</v>
      </c>
      <c r="N187" s="28">
        <f t="shared" si="44"/>
        <v>0</v>
      </c>
      <c r="O187" s="21"/>
      <c r="P187" s="56" t="str">
        <f t="shared" si="35"/>
        <v>Fit Cap SST Vacuum Insulated 25oz, Nordic Blue</v>
      </c>
      <c r="Q187" s="57">
        <v>15</v>
      </c>
      <c r="R187" s="58">
        <f t="shared" si="43"/>
        <v>16.25</v>
      </c>
      <c r="S187" s="58">
        <f t="shared" si="43"/>
        <v>16.5</v>
      </c>
      <c r="T187" s="58">
        <f t="shared" si="43"/>
        <v>17</v>
      </c>
      <c r="U187" s="58">
        <f t="shared" si="43"/>
        <v>17.5</v>
      </c>
      <c r="V187" s="58">
        <f t="shared" si="43"/>
        <v>18</v>
      </c>
      <c r="W187" s="58">
        <f t="shared" si="43"/>
        <v>20</v>
      </c>
      <c r="X187" s="50" t="b">
        <f t="shared" si="45"/>
        <v>1</v>
      </c>
      <c r="Y187" s="152">
        <f t="shared" si="41"/>
        <v>0</v>
      </c>
      <c r="Z187" s="63"/>
    </row>
    <row r="188" spans="1:26" x14ac:dyDescent="0.25">
      <c r="A188" s="90">
        <v>179</v>
      </c>
      <c r="B188" s="72" t="s">
        <v>423</v>
      </c>
      <c r="C188" s="27" t="s">
        <v>553</v>
      </c>
      <c r="D188" s="22"/>
      <c r="E188" s="84"/>
      <c r="F188" s="29" t="s">
        <v>183</v>
      </c>
      <c r="G188" s="30" t="s">
        <v>179</v>
      </c>
      <c r="H188" s="92" t="s">
        <v>760</v>
      </c>
      <c r="I188" s="92" t="s">
        <v>761</v>
      </c>
      <c r="J188" s="30"/>
      <c r="K188" s="48">
        <v>4</v>
      </c>
      <c r="L188" s="28">
        <v>30</v>
      </c>
      <c r="M188" s="28">
        <f t="shared" si="34"/>
        <v>17.5</v>
      </c>
      <c r="N188" s="28">
        <f t="shared" si="44"/>
        <v>0</v>
      </c>
      <c r="O188" s="21"/>
      <c r="P188" s="56" t="str">
        <f t="shared" si="35"/>
        <v>Fit Cap SST Vacuum Insulated 25oz, Desert Sunrise</v>
      </c>
      <c r="Q188" s="57">
        <v>15</v>
      </c>
      <c r="R188" s="58">
        <f t="shared" si="43"/>
        <v>16.25</v>
      </c>
      <c r="S188" s="58">
        <f t="shared" si="43"/>
        <v>16.5</v>
      </c>
      <c r="T188" s="58">
        <f t="shared" si="43"/>
        <v>17</v>
      </c>
      <c r="U188" s="58">
        <f t="shared" si="43"/>
        <v>17.5</v>
      </c>
      <c r="V188" s="58">
        <f t="shared" si="43"/>
        <v>18</v>
      </c>
      <c r="W188" s="58">
        <f t="shared" si="43"/>
        <v>20</v>
      </c>
      <c r="X188" s="50" t="b">
        <f t="shared" si="45"/>
        <v>1</v>
      </c>
      <c r="Y188" s="152">
        <f t="shared" si="41"/>
        <v>0</v>
      </c>
      <c r="Z188" s="63"/>
    </row>
    <row r="189" spans="1:26" x14ac:dyDescent="0.25">
      <c r="A189" s="90">
        <v>180</v>
      </c>
      <c r="B189" s="72" t="s">
        <v>423</v>
      </c>
      <c r="C189" s="27" t="s">
        <v>554</v>
      </c>
      <c r="D189" s="22"/>
      <c r="E189" s="84"/>
      <c r="F189" s="29" t="s">
        <v>183</v>
      </c>
      <c r="G189" s="30" t="s">
        <v>179</v>
      </c>
      <c r="H189" s="92" t="s">
        <v>762</v>
      </c>
      <c r="I189" s="92" t="s">
        <v>763</v>
      </c>
      <c r="J189" s="30"/>
      <c r="K189" s="48">
        <v>4</v>
      </c>
      <c r="L189" s="28">
        <v>30</v>
      </c>
      <c r="M189" s="28">
        <f t="shared" si="34"/>
        <v>17.5</v>
      </c>
      <c r="N189" s="28">
        <f t="shared" si="44"/>
        <v>0</v>
      </c>
      <c r="O189" s="21"/>
      <c r="P189" s="56" t="str">
        <f t="shared" si="35"/>
        <v>Fit Cap SST Vacuum Insulated 25oz, Purple Sky</v>
      </c>
      <c r="Q189" s="57">
        <v>15</v>
      </c>
      <c r="R189" s="58">
        <f t="shared" si="43"/>
        <v>16.25</v>
      </c>
      <c r="S189" s="58">
        <f t="shared" si="43"/>
        <v>16.5</v>
      </c>
      <c r="T189" s="58">
        <f t="shared" si="43"/>
        <v>17</v>
      </c>
      <c r="U189" s="58">
        <f t="shared" si="43"/>
        <v>17.5</v>
      </c>
      <c r="V189" s="58">
        <f t="shared" si="43"/>
        <v>18</v>
      </c>
      <c r="W189" s="58">
        <f t="shared" si="43"/>
        <v>20</v>
      </c>
      <c r="X189" s="50" t="b">
        <f t="shared" si="45"/>
        <v>1</v>
      </c>
      <c r="Y189" s="152">
        <f t="shared" si="41"/>
        <v>0</v>
      </c>
      <c r="Z189" s="63"/>
    </row>
    <row r="190" spans="1:26" x14ac:dyDescent="0.25">
      <c r="A190" s="90">
        <v>181</v>
      </c>
      <c r="B190" s="72" t="s">
        <v>423</v>
      </c>
      <c r="C190" s="27" t="s">
        <v>555</v>
      </c>
      <c r="D190" s="22"/>
      <c r="E190" s="84"/>
      <c r="F190" s="29"/>
      <c r="G190" s="30" t="s">
        <v>416</v>
      </c>
      <c r="H190" s="92" t="s">
        <v>352</v>
      </c>
      <c r="I190" s="92" t="s">
        <v>353</v>
      </c>
      <c r="J190" s="30"/>
      <c r="K190" s="48">
        <v>4</v>
      </c>
      <c r="L190" s="28">
        <v>30</v>
      </c>
      <c r="M190" s="28">
        <f t="shared" si="34"/>
        <v>17.5</v>
      </c>
      <c r="N190" s="28">
        <f t="shared" si="44"/>
        <v>0</v>
      </c>
      <c r="O190" s="21"/>
      <c r="P190" s="56" t="str">
        <f t="shared" si="35"/>
        <v>Fit Cap SST Vacuum Insulated 25oz, White</v>
      </c>
      <c r="Q190" s="57">
        <v>15</v>
      </c>
      <c r="R190" s="58">
        <f t="shared" si="43"/>
        <v>16.25</v>
      </c>
      <c r="S190" s="58">
        <f t="shared" si="43"/>
        <v>16.5</v>
      </c>
      <c r="T190" s="58">
        <f t="shared" si="43"/>
        <v>17</v>
      </c>
      <c r="U190" s="58">
        <f t="shared" si="43"/>
        <v>17.5</v>
      </c>
      <c r="V190" s="58">
        <f t="shared" si="43"/>
        <v>18</v>
      </c>
      <c r="W190" s="58">
        <f t="shared" si="43"/>
        <v>20</v>
      </c>
      <c r="X190" s="50" t="b">
        <f t="shared" si="45"/>
        <v>1</v>
      </c>
      <c r="Y190" s="152">
        <f t="shared" si="41"/>
        <v>0</v>
      </c>
      <c r="Z190" s="63"/>
    </row>
    <row r="191" spans="1:26" x14ac:dyDescent="0.25">
      <c r="A191" s="90">
        <v>182</v>
      </c>
      <c r="B191" s="72" t="s">
        <v>423</v>
      </c>
      <c r="C191" s="27" t="s">
        <v>556</v>
      </c>
      <c r="D191" s="22"/>
      <c r="E191" s="84"/>
      <c r="F191" s="29"/>
      <c r="G191" s="30" t="s">
        <v>179</v>
      </c>
      <c r="H191" s="92" t="s">
        <v>354</v>
      </c>
      <c r="I191" s="92" t="s">
        <v>355</v>
      </c>
      <c r="J191" s="30"/>
      <c r="K191" s="48">
        <v>4</v>
      </c>
      <c r="L191" s="28">
        <v>25</v>
      </c>
      <c r="M191" s="28">
        <f t="shared" si="34"/>
        <v>15</v>
      </c>
      <c r="N191" s="28">
        <f t="shared" si="44"/>
        <v>0</v>
      </c>
      <c r="O191" s="21"/>
      <c r="P191" s="56" t="str">
        <f t="shared" si="35"/>
        <v>Fit Cap SST Vacuum Insulated 20oz, Black</v>
      </c>
      <c r="Q191" s="57">
        <v>12.5</v>
      </c>
      <c r="R191" s="58">
        <f t="shared" si="43"/>
        <v>13.75</v>
      </c>
      <c r="S191" s="58">
        <f t="shared" si="43"/>
        <v>14</v>
      </c>
      <c r="T191" s="58">
        <f t="shared" si="43"/>
        <v>14.5</v>
      </c>
      <c r="U191" s="58">
        <f t="shared" si="43"/>
        <v>15</v>
      </c>
      <c r="V191" s="58">
        <f t="shared" si="43"/>
        <v>15.5</v>
      </c>
      <c r="W191" s="58">
        <f t="shared" si="43"/>
        <v>17.5</v>
      </c>
      <c r="X191" s="50" t="b">
        <f t="shared" si="45"/>
        <v>1</v>
      </c>
      <c r="Y191" s="152">
        <f t="shared" si="41"/>
        <v>0</v>
      </c>
      <c r="Z191" s="63"/>
    </row>
    <row r="192" spans="1:26" x14ac:dyDescent="0.25">
      <c r="A192" s="90">
        <v>183</v>
      </c>
      <c r="B192" s="72" t="s">
        <v>423</v>
      </c>
      <c r="C192" s="27" t="s">
        <v>557</v>
      </c>
      <c r="D192" s="22"/>
      <c r="E192" s="84"/>
      <c r="F192" s="29" t="s">
        <v>183</v>
      </c>
      <c r="G192" s="30" t="s">
        <v>179</v>
      </c>
      <c r="H192" s="92" t="s">
        <v>764</v>
      </c>
      <c r="I192" s="92" t="s">
        <v>765</v>
      </c>
      <c r="J192" s="30"/>
      <c r="K192" s="48">
        <v>4</v>
      </c>
      <c r="L192" s="28">
        <v>25</v>
      </c>
      <c r="M192" s="28">
        <f t="shared" si="34"/>
        <v>15</v>
      </c>
      <c r="N192" s="28">
        <f t="shared" si="44"/>
        <v>0</v>
      </c>
      <c r="O192" s="21"/>
      <c r="P192" s="56" t="str">
        <f t="shared" si="35"/>
        <v>Fit Cap SST Vacuum Insulated 20oz, Nordic Blue</v>
      </c>
      <c r="Q192" s="57">
        <v>12.5</v>
      </c>
      <c r="R192" s="58">
        <f t="shared" si="43"/>
        <v>13.75</v>
      </c>
      <c r="S192" s="58">
        <f t="shared" si="43"/>
        <v>14</v>
      </c>
      <c r="T192" s="58">
        <f t="shared" si="43"/>
        <v>14.5</v>
      </c>
      <c r="U192" s="58">
        <f t="shared" si="43"/>
        <v>15</v>
      </c>
      <c r="V192" s="58">
        <f t="shared" si="43"/>
        <v>15.5</v>
      </c>
      <c r="W192" s="58">
        <f t="shared" si="43"/>
        <v>17.5</v>
      </c>
      <c r="X192" s="50" t="b">
        <f t="shared" si="45"/>
        <v>1</v>
      </c>
      <c r="Y192" s="152">
        <f t="shared" si="41"/>
        <v>0</v>
      </c>
      <c r="Z192" s="63"/>
    </row>
    <row r="193" spans="1:26" x14ac:dyDescent="0.25">
      <c r="A193" s="90">
        <v>184</v>
      </c>
      <c r="B193" s="72" t="s">
        <v>423</v>
      </c>
      <c r="C193" s="27" t="s">
        <v>558</v>
      </c>
      <c r="D193" s="22"/>
      <c r="E193" s="84"/>
      <c r="F193" s="29" t="s">
        <v>183</v>
      </c>
      <c r="G193" s="30" t="s">
        <v>179</v>
      </c>
      <c r="H193" s="92" t="s">
        <v>766</v>
      </c>
      <c r="I193" s="92" t="s">
        <v>767</v>
      </c>
      <c r="J193" s="30"/>
      <c r="K193" s="48">
        <v>4</v>
      </c>
      <c r="L193" s="28">
        <v>25</v>
      </c>
      <c r="M193" s="28">
        <f t="shared" si="34"/>
        <v>15</v>
      </c>
      <c r="N193" s="28">
        <f t="shared" si="44"/>
        <v>0</v>
      </c>
      <c r="O193" s="21"/>
      <c r="P193" s="56" t="str">
        <f t="shared" si="35"/>
        <v>Fit Cap SST Vacuum Insulated 20oz, Desert Sunrise</v>
      </c>
      <c r="Q193" s="57">
        <v>12.5</v>
      </c>
      <c r="R193" s="58">
        <f t="shared" si="43"/>
        <v>13.75</v>
      </c>
      <c r="S193" s="58">
        <f t="shared" si="43"/>
        <v>14</v>
      </c>
      <c r="T193" s="58">
        <f t="shared" si="43"/>
        <v>14.5</v>
      </c>
      <c r="U193" s="58">
        <f t="shared" si="43"/>
        <v>15</v>
      </c>
      <c r="V193" s="58">
        <f t="shared" si="43"/>
        <v>15.5</v>
      </c>
      <c r="W193" s="58">
        <f t="shared" si="43"/>
        <v>17.5</v>
      </c>
      <c r="X193" s="50" t="b">
        <f t="shared" si="45"/>
        <v>1</v>
      </c>
      <c r="Y193" s="152">
        <f t="shared" si="41"/>
        <v>0</v>
      </c>
      <c r="Z193" s="63"/>
    </row>
    <row r="194" spans="1:26" x14ac:dyDescent="0.25">
      <c r="A194" s="90">
        <v>185</v>
      </c>
      <c r="B194" s="72" t="s">
        <v>423</v>
      </c>
      <c r="C194" s="27" t="s">
        <v>559</v>
      </c>
      <c r="D194" s="22"/>
      <c r="E194" s="84"/>
      <c r="F194" s="29" t="s">
        <v>183</v>
      </c>
      <c r="G194" s="30" t="s">
        <v>179</v>
      </c>
      <c r="H194" s="92" t="s">
        <v>768</v>
      </c>
      <c r="I194" s="92" t="s">
        <v>769</v>
      </c>
      <c r="J194" s="30"/>
      <c r="K194" s="48">
        <v>4</v>
      </c>
      <c r="L194" s="28">
        <v>25</v>
      </c>
      <c r="M194" s="28">
        <f t="shared" si="34"/>
        <v>15</v>
      </c>
      <c r="N194" s="28">
        <f t="shared" si="44"/>
        <v>0</v>
      </c>
      <c r="O194" s="21"/>
      <c r="P194" s="56" t="str">
        <f t="shared" si="35"/>
        <v>Fit Cap SST Vacuum Insulated 20oz, Purple Sky</v>
      </c>
      <c r="Q194" s="57">
        <v>12.5</v>
      </c>
      <c r="R194" s="58">
        <f t="shared" si="43"/>
        <v>13.75</v>
      </c>
      <c r="S194" s="58">
        <f t="shared" si="43"/>
        <v>14</v>
      </c>
      <c r="T194" s="58">
        <f t="shared" si="43"/>
        <v>14.5</v>
      </c>
      <c r="U194" s="58">
        <f t="shared" si="43"/>
        <v>15</v>
      </c>
      <c r="V194" s="58">
        <f t="shared" si="43"/>
        <v>15.5</v>
      </c>
      <c r="W194" s="58">
        <f t="shared" si="43"/>
        <v>17.5</v>
      </c>
      <c r="X194" s="50" t="b">
        <f t="shared" si="45"/>
        <v>1</v>
      </c>
      <c r="Y194" s="152">
        <f t="shared" si="41"/>
        <v>0</v>
      </c>
      <c r="Z194" s="63"/>
    </row>
    <row r="195" spans="1:26" x14ac:dyDescent="0.25">
      <c r="A195" s="90">
        <v>186</v>
      </c>
      <c r="B195" s="72" t="s">
        <v>423</v>
      </c>
      <c r="C195" s="27" t="s">
        <v>560</v>
      </c>
      <c r="D195" s="22"/>
      <c r="E195" s="84"/>
      <c r="F195" s="29"/>
      <c r="G195" s="30" t="s">
        <v>416</v>
      </c>
      <c r="H195" s="92" t="s">
        <v>356</v>
      </c>
      <c r="I195" s="92" t="s">
        <v>357</v>
      </c>
      <c r="J195" s="30"/>
      <c r="K195" s="48">
        <v>4</v>
      </c>
      <c r="L195" s="28">
        <v>25</v>
      </c>
      <c r="M195" s="28">
        <f t="shared" si="34"/>
        <v>15</v>
      </c>
      <c r="N195" s="28">
        <f t="shared" si="44"/>
        <v>0</v>
      </c>
      <c r="O195" s="21"/>
      <c r="P195" s="56" t="str">
        <f t="shared" si="35"/>
        <v>Fit Cap SST Vacuum Insulated 20oz, White</v>
      </c>
      <c r="Q195" s="57">
        <v>12.5</v>
      </c>
      <c r="R195" s="58">
        <f t="shared" si="43"/>
        <v>13.75</v>
      </c>
      <c r="S195" s="58">
        <f t="shared" si="43"/>
        <v>14</v>
      </c>
      <c r="T195" s="58">
        <f t="shared" si="43"/>
        <v>14.5</v>
      </c>
      <c r="U195" s="58">
        <f t="shared" si="43"/>
        <v>15</v>
      </c>
      <c r="V195" s="58">
        <f t="shared" si="43"/>
        <v>15.5</v>
      </c>
      <c r="W195" s="58">
        <f t="shared" si="43"/>
        <v>17.5</v>
      </c>
      <c r="X195" s="50" t="b">
        <f t="shared" si="45"/>
        <v>1</v>
      </c>
      <c r="Y195" s="152">
        <f t="shared" si="41"/>
        <v>0</v>
      </c>
      <c r="Z195" s="63"/>
    </row>
    <row r="196" spans="1:26" x14ac:dyDescent="0.25">
      <c r="A196" s="90">
        <v>187</v>
      </c>
      <c r="B196" s="72" t="s">
        <v>423</v>
      </c>
      <c r="C196" s="27" t="s">
        <v>67</v>
      </c>
      <c r="D196" s="22"/>
      <c r="E196" s="84"/>
      <c r="F196" s="29"/>
      <c r="G196" s="30" t="s">
        <v>180</v>
      </c>
      <c r="H196" s="92" t="s">
        <v>130</v>
      </c>
      <c r="I196" s="92" t="s">
        <v>129</v>
      </c>
      <c r="J196" s="30"/>
      <c r="K196" s="48">
        <v>6</v>
      </c>
      <c r="L196" s="28">
        <v>17</v>
      </c>
      <c r="M196" s="28">
        <f t="shared" si="34"/>
        <v>11</v>
      </c>
      <c r="N196" s="28">
        <f t="shared" si="44"/>
        <v>0</v>
      </c>
      <c r="O196" s="21"/>
      <c r="P196" s="56" t="str">
        <f t="shared" si="35"/>
        <v>eddy+ 32oz, Charcoal</v>
      </c>
      <c r="Q196" s="57">
        <v>8.5</v>
      </c>
      <c r="R196" s="58">
        <f t="shared" si="43"/>
        <v>9.75</v>
      </c>
      <c r="S196" s="58">
        <f t="shared" si="43"/>
        <v>10</v>
      </c>
      <c r="T196" s="58">
        <f t="shared" si="43"/>
        <v>10.5</v>
      </c>
      <c r="U196" s="58">
        <f t="shared" si="43"/>
        <v>11</v>
      </c>
      <c r="V196" s="58">
        <f t="shared" si="43"/>
        <v>11.5</v>
      </c>
      <c r="W196" s="58">
        <f t="shared" si="43"/>
        <v>13.5</v>
      </c>
      <c r="X196" s="50" t="b">
        <f t="shared" si="45"/>
        <v>1</v>
      </c>
      <c r="Y196" s="152">
        <f t="shared" si="41"/>
        <v>0</v>
      </c>
      <c r="Z196" s="63"/>
    </row>
    <row r="197" spans="1:26" x14ac:dyDescent="0.25">
      <c r="A197" s="90">
        <v>188</v>
      </c>
      <c r="B197" s="72" t="s">
        <v>423</v>
      </c>
      <c r="C197" s="27" t="s">
        <v>65</v>
      </c>
      <c r="D197" s="22"/>
      <c r="E197" s="84"/>
      <c r="F197" s="29"/>
      <c r="G197" s="30" t="s">
        <v>180</v>
      </c>
      <c r="H197" s="92" t="s">
        <v>134</v>
      </c>
      <c r="I197" s="92" t="s">
        <v>133</v>
      </c>
      <c r="J197" s="30"/>
      <c r="K197" s="48">
        <v>6</v>
      </c>
      <c r="L197" s="28">
        <v>17</v>
      </c>
      <c r="M197" s="28">
        <f t="shared" si="34"/>
        <v>11</v>
      </c>
      <c r="N197" s="28">
        <f t="shared" si="44"/>
        <v>0</v>
      </c>
      <c r="O197" s="21"/>
      <c r="P197" s="56" t="str">
        <f t="shared" si="35"/>
        <v>eddy+ 32oz, Oxford</v>
      </c>
      <c r="Q197" s="57">
        <v>8.5</v>
      </c>
      <c r="R197" s="58">
        <f t="shared" si="43"/>
        <v>9.75</v>
      </c>
      <c r="S197" s="58">
        <f t="shared" si="43"/>
        <v>10</v>
      </c>
      <c r="T197" s="58">
        <f t="shared" si="43"/>
        <v>10.5</v>
      </c>
      <c r="U197" s="58">
        <f t="shared" si="43"/>
        <v>11</v>
      </c>
      <c r="V197" s="58">
        <f t="shared" si="43"/>
        <v>11.5</v>
      </c>
      <c r="W197" s="58">
        <f t="shared" si="43"/>
        <v>13.5</v>
      </c>
      <c r="X197" s="50" t="b">
        <f t="shared" si="45"/>
        <v>1</v>
      </c>
      <c r="Y197" s="152">
        <f t="shared" si="41"/>
        <v>0</v>
      </c>
      <c r="Z197" s="63"/>
    </row>
    <row r="198" spans="1:26" x14ac:dyDescent="0.25">
      <c r="A198" s="90">
        <v>189</v>
      </c>
      <c r="B198" s="72" t="s">
        <v>423</v>
      </c>
      <c r="C198" s="85" t="s">
        <v>66</v>
      </c>
      <c r="D198" s="43"/>
      <c r="E198" s="88"/>
      <c r="F198" s="29"/>
      <c r="G198" s="30" t="s">
        <v>180</v>
      </c>
      <c r="H198" s="92" t="s">
        <v>136</v>
      </c>
      <c r="I198" s="92" t="s">
        <v>135</v>
      </c>
      <c r="J198" s="30"/>
      <c r="K198" s="48">
        <v>6</v>
      </c>
      <c r="L198" s="28">
        <v>17</v>
      </c>
      <c r="M198" s="28">
        <f t="shared" si="34"/>
        <v>11</v>
      </c>
      <c r="N198" s="28">
        <f t="shared" si="44"/>
        <v>0</v>
      </c>
      <c r="O198" s="23"/>
      <c r="P198" s="56" t="str">
        <f t="shared" si="35"/>
        <v>eddy+ 32oz, True Blue</v>
      </c>
      <c r="Q198" s="57">
        <v>8.5</v>
      </c>
      <c r="R198" s="58">
        <f t="shared" si="43"/>
        <v>9.75</v>
      </c>
      <c r="S198" s="58">
        <f t="shared" si="43"/>
        <v>10</v>
      </c>
      <c r="T198" s="58">
        <f t="shared" si="43"/>
        <v>10.5</v>
      </c>
      <c r="U198" s="58">
        <f t="shared" si="43"/>
        <v>11</v>
      </c>
      <c r="V198" s="58">
        <f t="shared" si="43"/>
        <v>11.5</v>
      </c>
      <c r="W198" s="58">
        <f t="shared" si="43"/>
        <v>13.5</v>
      </c>
      <c r="X198" s="50" t="b">
        <f t="shared" si="45"/>
        <v>1</v>
      </c>
      <c r="Y198" s="152">
        <f t="shared" si="41"/>
        <v>0</v>
      </c>
      <c r="Z198" s="63"/>
    </row>
    <row r="199" spans="1:26" x14ac:dyDescent="0.25">
      <c r="A199" s="90">
        <v>190</v>
      </c>
      <c r="B199" s="72" t="s">
        <v>423</v>
      </c>
      <c r="C199" s="85" t="s">
        <v>561</v>
      </c>
      <c r="D199" s="43"/>
      <c r="E199" s="88"/>
      <c r="F199" s="29" t="s">
        <v>183</v>
      </c>
      <c r="G199" s="30" t="s">
        <v>180</v>
      </c>
      <c r="H199" s="92" t="s">
        <v>770</v>
      </c>
      <c r="I199" s="92" t="s">
        <v>771</v>
      </c>
      <c r="J199" s="30"/>
      <c r="K199" s="48">
        <v>6</v>
      </c>
      <c r="L199" s="28">
        <v>17</v>
      </c>
      <c r="M199" s="28">
        <f t="shared" si="34"/>
        <v>11</v>
      </c>
      <c r="N199" s="28">
        <f t="shared" si="44"/>
        <v>0</v>
      </c>
      <c r="O199" s="23"/>
      <c r="P199" s="56" t="str">
        <f t="shared" si="35"/>
        <v>eddy+ 32oz, Desert Sunrise</v>
      </c>
      <c r="Q199" s="57">
        <v>8.5</v>
      </c>
      <c r="R199" s="58">
        <f t="shared" si="43"/>
        <v>9.75</v>
      </c>
      <c r="S199" s="58">
        <f t="shared" si="43"/>
        <v>10</v>
      </c>
      <c r="T199" s="58">
        <f t="shared" si="43"/>
        <v>10.5</v>
      </c>
      <c r="U199" s="58">
        <f t="shared" si="43"/>
        <v>11</v>
      </c>
      <c r="V199" s="58">
        <f t="shared" si="43"/>
        <v>11.5</v>
      </c>
      <c r="W199" s="58">
        <f t="shared" si="43"/>
        <v>13.5</v>
      </c>
      <c r="X199" s="50" t="b">
        <f t="shared" si="45"/>
        <v>1</v>
      </c>
      <c r="Y199" s="152">
        <f t="shared" si="41"/>
        <v>0</v>
      </c>
      <c r="Z199" s="63"/>
    </row>
    <row r="200" spans="1:26" x14ac:dyDescent="0.25">
      <c r="A200" s="90">
        <v>191</v>
      </c>
      <c r="B200" s="72" t="s">
        <v>423</v>
      </c>
      <c r="C200" s="85" t="s">
        <v>562</v>
      </c>
      <c r="D200" s="43"/>
      <c r="E200" s="88"/>
      <c r="F200" s="29" t="s">
        <v>183</v>
      </c>
      <c r="G200" s="30" t="s">
        <v>180</v>
      </c>
      <c r="H200" s="92" t="s">
        <v>772</v>
      </c>
      <c r="I200" s="92" t="s">
        <v>773</v>
      </c>
      <c r="J200" s="30"/>
      <c r="K200" s="48">
        <v>6</v>
      </c>
      <c r="L200" s="28">
        <v>17</v>
      </c>
      <c r="M200" s="28">
        <f t="shared" si="34"/>
        <v>11</v>
      </c>
      <c r="N200" s="28">
        <f t="shared" si="44"/>
        <v>0</v>
      </c>
      <c r="O200" s="23"/>
      <c r="P200" s="56" t="str">
        <f t="shared" si="35"/>
        <v>eddy+ 32oz, Purple Sky</v>
      </c>
      <c r="Q200" s="57">
        <v>8.5</v>
      </c>
      <c r="R200" s="58">
        <f t="shared" si="43"/>
        <v>9.75</v>
      </c>
      <c r="S200" s="58">
        <f t="shared" si="43"/>
        <v>10</v>
      </c>
      <c r="T200" s="58">
        <f t="shared" si="43"/>
        <v>10.5</v>
      </c>
      <c r="U200" s="58">
        <f t="shared" si="43"/>
        <v>11</v>
      </c>
      <c r="V200" s="58">
        <f t="shared" si="43"/>
        <v>11.5</v>
      </c>
      <c r="W200" s="58">
        <f t="shared" si="43"/>
        <v>13.5</v>
      </c>
      <c r="X200" s="50" t="b">
        <f t="shared" si="45"/>
        <v>1</v>
      </c>
      <c r="Y200" s="152">
        <f t="shared" si="41"/>
        <v>0</v>
      </c>
      <c r="Z200" s="63"/>
    </row>
    <row r="201" spans="1:26" x14ac:dyDescent="0.25">
      <c r="A201" s="90">
        <v>192</v>
      </c>
      <c r="B201" s="72" t="s">
        <v>423</v>
      </c>
      <c r="C201" s="85" t="s">
        <v>137</v>
      </c>
      <c r="D201" s="43"/>
      <c r="E201" s="88"/>
      <c r="F201" s="29"/>
      <c r="G201" s="30" t="s">
        <v>180</v>
      </c>
      <c r="H201" s="92" t="s">
        <v>132</v>
      </c>
      <c r="I201" s="92" t="s">
        <v>131</v>
      </c>
      <c r="J201" s="30"/>
      <c r="K201" s="48">
        <v>6</v>
      </c>
      <c r="L201" s="28">
        <v>17</v>
      </c>
      <c r="M201" s="28">
        <f t="shared" si="34"/>
        <v>11</v>
      </c>
      <c r="N201" s="28">
        <f t="shared" si="44"/>
        <v>0</v>
      </c>
      <c r="O201" s="23"/>
      <c r="P201" s="56" t="str">
        <f t="shared" si="35"/>
        <v>eddy+ 32oz, Clear</v>
      </c>
      <c r="Q201" s="57">
        <v>8.5</v>
      </c>
      <c r="R201" s="58">
        <f t="shared" si="43"/>
        <v>9.75</v>
      </c>
      <c r="S201" s="58">
        <f t="shared" si="43"/>
        <v>10</v>
      </c>
      <c r="T201" s="58">
        <f t="shared" si="43"/>
        <v>10.5</v>
      </c>
      <c r="U201" s="58">
        <f t="shared" si="43"/>
        <v>11</v>
      </c>
      <c r="V201" s="58">
        <f t="shared" si="43"/>
        <v>11.5</v>
      </c>
      <c r="W201" s="58">
        <f t="shared" si="43"/>
        <v>13.5</v>
      </c>
      <c r="X201" s="50" t="b">
        <f t="shared" si="45"/>
        <v>1</v>
      </c>
      <c r="Y201" s="152">
        <f t="shared" si="41"/>
        <v>0</v>
      </c>
      <c r="Z201" s="63"/>
    </row>
    <row r="202" spans="1:26" x14ac:dyDescent="0.25">
      <c r="A202" s="90">
        <v>193</v>
      </c>
      <c r="B202" s="72" t="s">
        <v>423</v>
      </c>
      <c r="C202" s="85" t="s">
        <v>61</v>
      </c>
      <c r="D202" s="43"/>
      <c r="E202" s="88"/>
      <c r="F202" s="29"/>
      <c r="G202" s="30" t="s">
        <v>180</v>
      </c>
      <c r="H202" s="92" t="s">
        <v>139</v>
      </c>
      <c r="I202" s="92" t="s">
        <v>138</v>
      </c>
      <c r="J202" s="30"/>
      <c r="K202" s="48">
        <v>6</v>
      </c>
      <c r="L202" s="28">
        <v>16</v>
      </c>
      <c r="M202" s="28">
        <f t="shared" ref="M202:M262" si="46">IF($L$26&lt;=71,U202,IF($L$26&lt;=143,T202,IF($L$26&lt;=539,S202,IF($L$26&gt;=540,R202))))</f>
        <v>10.5</v>
      </c>
      <c r="N202" s="28">
        <f t="shared" si="44"/>
        <v>0</v>
      </c>
      <c r="O202" s="23"/>
      <c r="P202" s="56" t="str">
        <f t="shared" ref="P202:P262" si="47">C202</f>
        <v>eddy+ 25oz, Charcoal</v>
      </c>
      <c r="Q202" s="57">
        <v>8</v>
      </c>
      <c r="R202" s="58">
        <f t="shared" si="43"/>
        <v>9.25</v>
      </c>
      <c r="S202" s="58">
        <f t="shared" si="43"/>
        <v>9.5</v>
      </c>
      <c r="T202" s="58">
        <f t="shared" si="43"/>
        <v>10</v>
      </c>
      <c r="U202" s="58">
        <f t="shared" si="43"/>
        <v>10.5</v>
      </c>
      <c r="V202" s="58">
        <f t="shared" si="43"/>
        <v>11</v>
      </c>
      <c r="W202" s="58">
        <f t="shared" si="43"/>
        <v>13</v>
      </c>
      <c r="X202" s="50" t="b">
        <f t="shared" si="45"/>
        <v>1</v>
      </c>
      <c r="Y202" s="152">
        <f t="shared" si="41"/>
        <v>0</v>
      </c>
      <c r="Z202" s="63"/>
    </row>
    <row r="203" spans="1:26" x14ac:dyDescent="0.25">
      <c r="A203" s="90">
        <v>194</v>
      </c>
      <c r="B203" s="72" t="s">
        <v>423</v>
      </c>
      <c r="C203" s="85" t="s">
        <v>62</v>
      </c>
      <c r="D203" s="43"/>
      <c r="E203" s="88"/>
      <c r="F203" s="29"/>
      <c r="G203" s="30" t="s">
        <v>180</v>
      </c>
      <c r="H203" s="92" t="s">
        <v>146</v>
      </c>
      <c r="I203" s="92" t="s">
        <v>145</v>
      </c>
      <c r="J203" s="30"/>
      <c r="K203" s="48">
        <v>6</v>
      </c>
      <c r="L203" s="28">
        <v>16</v>
      </c>
      <c r="M203" s="28">
        <f t="shared" si="46"/>
        <v>10.5</v>
      </c>
      <c r="N203" s="28">
        <f t="shared" si="44"/>
        <v>0</v>
      </c>
      <c r="O203" s="23"/>
      <c r="P203" s="56" t="str">
        <f t="shared" si="47"/>
        <v>eddy+ 25oz, Oxford</v>
      </c>
      <c r="Q203" s="57">
        <v>8</v>
      </c>
      <c r="R203" s="58">
        <f t="shared" si="43"/>
        <v>9.25</v>
      </c>
      <c r="S203" s="58">
        <f t="shared" si="43"/>
        <v>9.5</v>
      </c>
      <c r="T203" s="58">
        <f t="shared" si="43"/>
        <v>10</v>
      </c>
      <c r="U203" s="58">
        <f t="shared" si="43"/>
        <v>10.5</v>
      </c>
      <c r="V203" s="58">
        <f t="shared" si="43"/>
        <v>11</v>
      </c>
      <c r="W203" s="58">
        <f t="shared" si="43"/>
        <v>13</v>
      </c>
      <c r="X203" s="50" t="b">
        <f t="shared" si="45"/>
        <v>1</v>
      </c>
      <c r="Y203" s="152">
        <f t="shared" si="41"/>
        <v>0</v>
      </c>
      <c r="Z203" s="63"/>
    </row>
    <row r="204" spans="1:26" x14ac:dyDescent="0.25">
      <c r="A204" s="90">
        <v>195</v>
      </c>
      <c r="B204" s="72" t="s">
        <v>423</v>
      </c>
      <c r="C204" s="44" t="s">
        <v>64</v>
      </c>
      <c r="D204" s="45"/>
      <c r="E204" s="86"/>
      <c r="F204" s="29"/>
      <c r="G204" s="30" t="s">
        <v>180</v>
      </c>
      <c r="H204" s="92" t="s">
        <v>148</v>
      </c>
      <c r="I204" s="92" t="s">
        <v>147</v>
      </c>
      <c r="J204" s="30"/>
      <c r="K204" s="48">
        <v>6</v>
      </c>
      <c r="L204" s="28">
        <v>16</v>
      </c>
      <c r="M204" s="28">
        <f t="shared" si="46"/>
        <v>10.5</v>
      </c>
      <c r="N204" s="28">
        <f t="shared" si="44"/>
        <v>0</v>
      </c>
      <c r="O204" s="23"/>
      <c r="P204" s="56" t="str">
        <f t="shared" si="47"/>
        <v>eddy+ 25oz, True Blue</v>
      </c>
      <c r="Q204" s="57">
        <v>8</v>
      </c>
      <c r="R204" s="58">
        <f t="shared" si="43"/>
        <v>9.25</v>
      </c>
      <c r="S204" s="58">
        <f t="shared" si="43"/>
        <v>9.5</v>
      </c>
      <c r="T204" s="58">
        <f t="shared" si="43"/>
        <v>10</v>
      </c>
      <c r="U204" s="58">
        <f t="shared" si="43"/>
        <v>10.5</v>
      </c>
      <c r="V204" s="58">
        <f t="shared" si="43"/>
        <v>11</v>
      </c>
      <c r="W204" s="58">
        <f t="shared" si="43"/>
        <v>13</v>
      </c>
      <c r="X204" s="50" t="b">
        <f t="shared" si="45"/>
        <v>1</v>
      </c>
      <c r="Y204" s="152">
        <f t="shared" si="41"/>
        <v>0</v>
      </c>
      <c r="Z204" s="63"/>
    </row>
    <row r="205" spans="1:26" x14ac:dyDescent="0.25">
      <c r="A205" s="90">
        <v>196</v>
      </c>
      <c r="B205" s="72" t="s">
        <v>423</v>
      </c>
      <c r="C205" s="44" t="s">
        <v>143</v>
      </c>
      <c r="D205" s="45"/>
      <c r="E205" s="86"/>
      <c r="F205" s="29"/>
      <c r="G205" s="30" t="s">
        <v>180</v>
      </c>
      <c r="H205" s="92" t="s">
        <v>144</v>
      </c>
      <c r="I205" s="92" t="s">
        <v>142</v>
      </c>
      <c r="J205" s="30"/>
      <c r="K205" s="48">
        <v>6</v>
      </c>
      <c r="L205" s="28">
        <v>16</v>
      </c>
      <c r="M205" s="28">
        <f t="shared" si="46"/>
        <v>10.5</v>
      </c>
      <c r="N205" s="28">
        <f t="shared" si="44"/>
        <v>0</v>
      </c>
      <c r="O205" s="23"/>
      <c r="P205" s="56" t="str">
        <f t="shared" si="47"/>
        <v>eddy+ 25oz, Olive</v>
      </c>
      <c r="Q205" s="57">
        <v>8</v>
      </c>
      <c r="R205" s="58">
        <f t="shared" si="43"/>
        <v>9.25</v>
      </c>
      <c r="S205" s="58">
        <f t="shared" si="43"/>
        <v>9.5</v>
      </c>
      <c r="T205" s="58">
        <f t="shared" si="43"/>
        <v>10</v>
      </c>
      <c r="U205" s="58">
        <f t="shared" si="43"/>
        <v>10.5</v>
      </c>
      <c r="V205" s="58">
        <f t="shared" si="43"/>
        <v>11</v>
      </c>
      <c r="W205" s="58">
        <f t="shared" si="43"/>
        <v>13</v>
      </c>
      <c r="X205" s="50" t="b">
        <f t="shared" si="45"/>
        <v>1</v>
      </c>
      <c r="Y205" s="152">
        <f t="shared" si="41"/>
        <v>0</v>
      </c>
      <c r="Z205" s="63"/>
    </row>
    <row r="206" spans="1:26" x14ac:dyDescent="0.25">
      <c r="A206" s="90">
        <v>197</v>
      </c>
      <c r="B206" s="72" t="s">
        <v>423</v>
      </c>
      <c r="C206" s="44" t="s">
        <v>563</v>
      </c>
      <c r="D206" s="45"/>
      <c r="E206" s="86"/>
      <c r="F206" s="29" t="s">
        <v>183</v>
      </c>
      <c r="G206" s="30" t="s">
        <v>180</v>
      </c>
      <c r="H206" s="92" t="s">
        <v>774</v>
      </c>
      <c r="I206" s="92" t="s">
        <v>775</v>
      </c>
      <c r="J206" s="30"/>
      <c r="K206" s="48">
        <v>6</v>
      </c>
      <c r="L206" s="28">
        <v>16</v>
      </c>
      <c r="M206" s="28">
        <f t="shared" si="46"/>
        <v>10.5</v>
      </c>
      <c r="N206" s="28">
        <f t="shared" si="44"/>
        <v>0</v>
      </c>
      <c r="O206" s="23"/>
      <c r="P206" s="56" t="str">
        <f t="shared" si="47"/>
        <v>eddy+ 25oz, Desert Sunrise</v>
      </c>
      <c r="Q206" s="57">
        <v>8</v>
      </c>
      <c r="R206" s="58">
        <f t="shared" si="43"/>
        <v>9.25</v>
      </c>
      <c r="S206" s="58">
        <f t="shared" si="43"/>
        <v>9.5</v>
      </c>
      <c r="T206" s="58">
        <f t="shared" si="43"/>
        <v>10</v>
      </c>
      <c r="U206" s="58">
        <f t="shared" si="43"/>
        <v>10.5</v>
      </c>
      <c r="V206" s="58">
        <f t="shared" si="43"/>
        <v>11</v>
      </c>
      <c r="W206" s="58">
        <f t="shared" si="43"/>
        <v>13</v>
      </c>
      <c r="X206" s="50" t="b">
        <f t="shared" si="45"/>
        <v>1</v>
      </c>
      <c r="Y206" s="152">
        <f t="shared" si="41"/>
        <v>0</v>
      </c>
      <c r="Z206" s="63"/>
    </row>
    <row r="207" spans="1:26" x14ac:dyDescent="0.25">
      <c r="A207" s="90">
        <v>198</v>
      </c>
      <c r="B207" s="72" t="s">
        <v>423</v>
      </c>
      <c r="C207" s="44" t="s">
        <v>564</v>
      </c>
      <c r="D207" s="45"/>
      <c r="E207" s="86"/>
      <c r="F207" s="29" t="s">
        <v>183</v>
      </c>
      <c r="G207" s="30" t="s">
        <v>180</v>
      </c>
      <c r="H207" s="92" t="s">
        <v>776</v>
      </c>
      <c r="I207" s="92" t="s">
        <v>777</v>
      </c>
      <c r="J207" s="30"/>
      <c r="K207" s="48">
        <v>6</v>
      </c>
      <c r="L207" s="28">
        <v>16</v>
      </c>
      <c r="M207" s="28">
        <f t="shared" si="46"/>
        <v>10.5</v>
      </c>
      <c r="N207" s="28">
        <f t="shared" si="44"/>
        <v>0</v>
      </c>
      <c r="O207" s="23"/>
      <c r="P207" s="56" t="str">
        <f t="shared" si="47"/>
        <v>eddy+ 25oz, Purple Sky</v>
      </c>
      <c r="Q207" s="57">
        <v>8</v>
      </c>
      <c r="R207" s="58">
        <f t="shared" si="43"/>
        <v>9.25</v>
      </c>
      <c r="S207" s="58">
        <f t="shared" si="43"/>
        <v>9.5</v>
      </c>
      <c r="T207" s="58">
        <f t="shared" si="43"/>
        <v>10</v>
      </c>
      <c r="U207" s="58">
        <f t="shared" si="43"/>
        <v>10.5</v>
      </c>
      <c r="V207" s="58">
        <f t="shared" si="43"/>
        <v>11</v>
      </c>
      <c r="W207" s="58">
        <f t="shared" si="43"/>
        <v>13</v>
      </c>
      <c r="X207" s="50" t="b">
        <f t="shared" si="45"/>
        <v>1</v>
      </c>
      <c r="Y207" s="152">
        <f t="shared" si="41"/>
        <v>0</v>
      </c>
      <c r="Z207" s="63"/>
    </row>
    <row r="208" spans="1:26" x14ac:dyDescent="0.25">
      <c r="A208" s="90">
        <v>199</v>
      </c>
      <c r="B208" s="72" t="s">
        <v>423</v>
      </c>
      <c r="C208" s="44" t="s">
        <v>63</v>
      </c>
      <c r="D208" s="45"/>
      <c r="E208" s="86"/>
      <c r="F208" s="29"/>
      <c r="G208" s="30" t="s">
        <v>180</v>
      </c>
      <c r="H208" s="92" t="s">
        <v>141</v>
      </c>
      <c r="I208" s="92" t="s">
        <v>140</v>
      </c>
      <c r="J208" s="30"/>
      <c r="K208" s="48">
        <v>6</v>
      </c>
      <c r="L208" s="28">
        <v>16</v>
      </c>
      <c r="M208" s="28">
        <f t="shared" si="46"/>
        <v>10.5</v>
      </c>
      <c r="N208" s="28">
        <f t="shared" si="44"/>
        <v>0</v>
      </c>
      <c r="O208" s="23"/>
      <c r="P208" s="56" t="str">
        <f t="shared" si="47"/>
        <v>eddy+ 25oz, Clear</v>
      </c>
      <c r="Q208" s="57">
        <v>8</v>
      </c>
      <c r="R208" s="58">
        <f t="shared" si="43"/>
        <v>9.25</v>
      </c>
      <c r="S208" s="58">
        <f t="shared" si="43"/>
        <v>9.5</v>
      </c>
      <c r="T208" s="58">
        <f t="shared" si="43"/>
        <v>10</v>
      </c>
      <c r="U208" s="58">
        <f t="shared" si="43"/>
        <v>10.5</v>
      </c>
      <c r="V208" s="58">
        <f t="shared" si="43"/>
        <v>11</v>
      </c>
      <c r="W208" s="58">
        <f t="shared" si="43"/>
        <v>13</v>
      </c>
      <c r="X208" s="50" t="b">
        <f t="shared" si="45"/>
        <v>1</v>
      </c>
      <c r="Y208" s="152">
        <f t="shared" si="41"/>
        <v>0</v>
      </c>
      <c r="Z208" s="63"/>
    </row>
    <row r="209" spans="1:26" x14ac:dyDescent="0.25">
      <c r="A209" s="90">
        <v>200</v>
      </c>
      <c r="B209" s="72" t="s">
        <v>423</v>
      </c>
      <c r="C209" s="44" t="s">
        <v>57</v>
      </c>
      <c r="D209" s="45"/>
      <c r="E209" s="86"/>
      <c r="F209" s="29"/>
      <c r="G209" s="30" t="s">
        <v>180</v>
      </c>
      <c r="H209" s="92" t="s">
        <v>150</v>
      </c>
      <c r="I209" s="92" t="s">
        <v>149</v>
      </c>
      <c r="J209" s="30"/>
      <c r="K209" s="48">
        <v>6</v>
      </c>
      <c r="L209" s="28">
        <v>15</v>
      </c>
      <c r="M209" s="28">
        <f t="shared" si="46"/>
        <v>10</v>
      </c>
      <c r="N209" s="28">
        <f t="shared" si="44"/>
        <v>0</v>
      </c>
      <c r="O209" s="23"/>
      <c r="P209" s="56" t="str">
        <f t="shared" si="47"/>
        <v>eddy+ 20oz, Charcoal</v>
      </c>
      <c r="Q209" s="57">
        <v>7.5</v>
      </c>
      <c r="R209" s="58">
        <f t="shared" si="43"/>
        <v>8.75</v>
      </c>
      <c r="S209" s="58">
        <f t="shared" si="43"/>
        <v>9</v>
      </c>
      <c r="T209" s="58">
        <f t="shared" si="43"/>
        <v>9.5</v>
      </c>
      <c r="U209" s="58">
        <f t="shared" si="43"/>
        <v>10</v>
      </c>
      <c r="V209" s="58">
        <f t="shared" si="43"/>
        <v>10.5</v>
      </c>
      <c r="W209" s="58">
        <f t="shared" si="43"/>
        <v>12.5</v>
      </c>
      <c r="X209" s="50" t="b">
        <f t="shared" si="45"/>
        <v>1</v>
      </c>
      <c r="Y209" s="152">
        <f t="shared" ref="Y209:Y272" si="48">(Q209*2)-L209</f>
        <v>0</v>
      </c>
      <c r="Z209" s="63"/>
    </row>
    <row r="210" spans="1:26" x14ac:dyDescent="0.25">
      <c r="A210" s="90">
        <v>201</v>
      </c>
      <c r="B210" s="72" t="s">
        <v>423</v>
      </c>
      <c r="C210" s="27" t="s">
        <v>58</v>
      </c>
      <c r="D210" s="22"/>
      <c r="E210" s="84"/>
      <c r="F210" s="29"/>
      <c r="G210" s="30" t="s">
        <v>180</v>
      </c>
      <c r="H210" s="92" t="s">
        <v>154</v>
      </c>
      <c r="I210" s="92" t="s">
        <v>153</v>
      </c>
      <c r="J210" s="30"/>
      <c r="K210" s="48">
        <v>6</v>
      </c>
      <c r="L210" s="28">
        <v>15</v>
      </c>
      <c r="M210" s="28">
        <f t="shared" si="46"/>
        <v>10</v>
      </c>
      <c r="N210" s="28">
        <f t="shared" si="44"/>
        <v>0</v>
      </c>
      <c r="O210" s="21"/>
      <c r="P210" s="56" t="str">
        <f t="shared" si="47"/>
        <v>eddy+ 20oz, Oxford</v>
      </c>
      <c r="Q210" s="57">
        <v>7.5</v>
      </c>
      <c r="R210" s="58">
        <f t="shared" si="43"/>
        <v>8.75</v>
      </c>
      <c r="S210" s="58">
        <f t="shared" si="43"/>
        <v>9</v>
      </c>
      <c r="T210" s="58">
        <f t="shared" si="43"/>
        <v>9.5</v>
      </c>
      <c r="U210" s="58">
        <f t="shared" si="43"/>
        <v>10</v>
      </c>
      <c r="V210" s="58">
        <f t="shared" si="43"/>
        <v>10.5</v>
      </c>
      <c r="W210" s="58">
        <f t="shared" si="43"/>
        <v>12.5</v>
      </c>
      <c r="X210" s="50" t="b">
        <f t="shared" si="45"/>
        <v>1</v>
      </c>
      <c r="Y210" s="152">
        <f t="shared" si="48"/>
        <v>0</v>
      </c>
      <c r="Z210" s="63"/>
    </row>
    <row r="211" spans="1:26" x14ac:dyDescent="0.25">
      <c r="A211" s="90">
        <v>202</v>
      </c>
      <c r="B211" s="72" t="s">
        <v>423</v>
      </c>
      <c r="C211" s="27" t="s">
        <v>59</v>
      </c>
      <c r="D211" s="22"/>
      <c r="E211" s="84"/>
      <c r="F211" s="29"/>
      <c r="G211" s="30" t="s">
        <v>180</v>
      </c>
      <c r="H211" s="92" t="s">
        <v>156</v>
      </c>
      <c r="I211" s="92" t="s">
        <v>155</v>
      </c>
      <c r="J211" s="30"/>
      <c r="K211" s="48">
        <v>6</v>
      </c>
      <c r="L211" s="28">
        <v>15</v>
      </c>
      <c r="M211" s="28">
        <f t="shared" si="46"/>
        <v>10</v>
      </c>
      <c r="N211" s="28">
        <f t="shared" si="44"/>
        <v>0</v>
      </c>
      <c r="O211" s="21"/>
      <c r="P211" s="56" t="str">
        <f t="shared" si="47"/>
        <v>eddy+ 20oz, True Blue</v>
      </c>
      <c r="Q211" s="57">
        <v>7.5</v>
      </c>
      <c r="R211" s="58">
        <f t="shared" si="43"/>
        <v>8.75</v>
      </c>
      <c r="S211" s="58">
        <f t="shared" si="43"/>
        <v>9</v>
      </c>
      <c r="T211" s="58">
        <f t="shared" si="43"/>
        <v>9.5</v>
      </c>
      <c r="U211" s="58">
        <f t="shared" si="43"/>
        <v>10</v>
      </c>
      <c r="V211" s="58">
        <f t="shared" si="43"/>
        <v>10.5</v>
      </c>
      <c r="W211" s="58">
        <f t="shared" si="43"/>
        <v>12.5</v>
      </c>
      <c r="X211" s="50" t="b">
        <f t="shared" si="45"/>
        <v>1</v>
      </c>
      <c r="Y211" s="152">
        <f t="shared" si="48"/>
        <v>0</v>
      </c>
      <c r="Z211" s="63"/>
    </row>
    <row r="212" spans="1:26" x14ac:dyDescent="0.25">
      <c r="A212" s="90">
        <v>203</v>
      </c>
      <c r="B212" s="72" t="s">
        <v>423</v>
      </c>
      <c r="C212" s="27" t="s">
        <v>565</v>
      </c>
      <c r="D212" s="22"/>
      <c r="E212" s="84"/>
      <c r="F212" s="29" t="s">
        <v>183</v>
      </c>
      <c r="G212" s="30" t="s">
        <v>180</v>
      </c>
      <c r="H212" s="92" t="s">
        <v>778</v>
      </c>
      <c r="I212" s="92" t="s">
        <v>779</v>
      </c>
      <c r="J212" s="30"/>
      <c r="K212" s="48">
        <v>6</v>
      </c>
      <c r="L212" s="28">
        <v>15</v>
      </c>
      <c r="M212" s="28">
        <f t="shared" si="46"/>
        <v>10</v>
      </c>
      <c r="N212" s="28">
        <f t="shared" si="44"/>
        <v>0</v>
      </c>
      <c r="O212" s="21"/>
      <c r="P212" s="56" t="str">
        <f t="shared" si="47"/>
        <v>eddy+ 20oz, Desert Sunrise</v>
      </c>
      <c r="Q212" s="57">
        <v>7.5</v>
      </c>
      <c r="R212" s="58">
        <f t="shared" si="43"/>
        <v>8.75</v>
      </c>
      <c r="S212" s="58">
        <f t="shared" si="43"/>
        <v>9</v>
      </c>
      <c r="T212" s="58">
        <f t="shared" si="43"/>
        <v>9.5</v>
      </c>
      <c r="U212" s="58">
        <f t="shared" si="43"/>
        <v>10</v>
      </c>
      <c r="V212" s="58">
        <f t="shared" si="43"/>
        <v>10.5</v>
      </c>
      <c r="W212" s="58">
        <f t="shared" si="43"/>
        <v>12.5</v>
      </c>
      <c r="X212" s="50" t="b">
        <f t="shared" si="45"/>
        <v>1</v>
      </c>
      <c r="Y212" s="152">
        <f t="shared" si="48"/>
        <v>0</v>
      </c>
      <c r="Z212" s="63"/>
    </row>
    <row r="213" spans="1:26" x14ac:dyDescent="0.25">
      <c r="A213" s="90">
        <v>204</v>
      </c>
      <c r="B213" s="72" t="s">
        <v>423</v>
      </c>
      <c r="C213" s="27" t="s">
        <v>566</v>
      </c>
      <c r="D213" s="22"/>
      <c r="E213" s="84"/>
      <c r="F213" s="29" t="s">
        <v>183</v>
      </c>
      <c r="G213" s="30" t="s">
        <v>180</v>
      </c>
      <c r="H213" s="92" t="s">
        <v>780</v>
      </c>
      <c r="I213" s="92" t="s">
        <v>781</v>
      </c>
      <c r="J213" s="30"/>
      <c r="K213" s="48">
        <v>6</v>
      </c>
      <c r="L213" s="28">
        <v>15</v>
      </c>
      <c r="M213" s="28">
        <f t="shared" si="46"/>
        <v>10</v>
      </c>
      <c r="N213" s="28">
        <f t="shared" si="44"/>
        <v>0</v>
      </c>
      <c r="O213" s="21"/>
      <c r="P213" s="56" t="str">
        <f t="shared" si="47"/>
        <v>eddy+ 20oz, Purple Sky</v>
      </c>
      <c r="Q213" s="57">
        <v>7.5</v>
      </c>
      <c r="R213" s="58">
        <f t="shared" si="43"/>
        <v>8.75</v>
      </c>
      <c r="S213" s="58">
        <f t="shared" si="43"/>
        <v>9</v>
      </c>
      <c r="T213" s="58">
        <f t="shared" si="43"/>
        <v>9.5</v>
      </c>
      <c r="U213" s="58">
        <f t="shared" si="43"/>
        <v>10</v>
      </c>
      <c r="V213" s="58">
        <f t="shared" si="43"/>
        <v>10.5</v>
      </c>
      <c r="W213" s="58">
        <f t="shared" si="43"/>
        <v>12.5</v>
      </c>
      <c r="X213" s="50" t="b">
        <f t="shared" si="45"/>
        <v>1</v>
      </c>
      <c r="Y213" s="152">
        <f t="shared" si="48"/>
        <v>0</v>
      </c>
      <c r="Z213" s="63"/>
    </row>
    <row r="214" spans="1:26" x14ac:dyDescent="0.25">
      <c r="A214" s="90">
        <v>205</v>
      </c>
      <c r="B214" s="72" t="s">
        <v>423</v>
      </c>
      <c r="C214" s="27" t="s">
        <v>60</v>
      </c>
      <c r="D214" s="22"/>
      <c r="E214" s="84"/>
      <c r="F214" s="29"/>
      <c r="G214" s="30" t="s">
        <v>180</v>
      </c>
      <c r="H214" s="92" t="s">
        <v>152</v>
      </c>
      <c r="I214" s="92" t="s">
        <v>151</v>
      </c>
      <c r="J214" s="30"/>
      <c r="K214" s="48">
        <v>6</v>
      </c>
      <c r="L214" s="28">
        <v>15</v>
      </c>
      <c r="M214" s="28">
        <f t="shared" si="46"/>
        <v>10</v>
      </c>
      <c r="N214" s="28">
        <f t="shared" si="44"/>
        <v>0</v>
      </c>
      <c r="O214" s="21"/>
      <c r="P214" s="56" t="str">
        <f t="shared" si="47"/>
        <v>eddy+ 20oz, Clear</v>
      </c>
      <c r="Q214" s="57">
        <v>7.5</v>
      </c>
      <c r="R214" s="58">
        <f t="shared" si="43"/>
        <v>8.75</v>
      </c>
      <c r="S214" s="58">
        <f t="shared" si="43"/>
        <v>9</v>
      </c>
      <c r="T214" s="58">
        <f t="shared" si="43"/>
        <v>9.5</v>
      </c>
      <c r="U214" s="58">
        <f t="shared" ref="R214:W229" si="49">$Q214+U$36</f>
        <v>10</v>
      </c>
      <c r="V214" s="58">
        <f t="shared" si="49"/>
        <v>10.5</v>
      </c>
      <c r="W214" s="58">
        <f t="shared" si="49"/>
        <v>12.5</v>
      </c>
      <c r="X214" s="50" t="b">
        <f t="shared" si="45"/>
        <v>1</v>
      </c>
      <c r="Y214" s="152">
        <f t="shared" si="48"/>
        <v>0</v>
      </c>
      <c r="Z214" s="63"/>
    </row>
    <row r="215" spans="1:26" x14ac:dyDescent="0.25">
      <c r="A215" s="90">
        <v>206</v>
      </c>
      <c r="B215" s="72" t="s">
        <v>423</v>
      </c>
      <c r="C215" s="27" t="s">
        <v>567</v>
      </c>
      <c r="D215" s="22"/>
      <c r="E215" s="84"/>
      <c r="F215" s="29"/>
      <c r="G215" s="30" t="s">
        <v>179</v>
      </c>
      <c r="H215" s="92" t="s">
        <v>47</v>
      </c>
      <c r="I215" s="92" t="s">
        <v>123</v>
      </c>
      <c r="J215" s="30"/>
      <c r="K215" s="48">
        <v>2</v>
      </c>
      <c r="L215" s="28">
        <v>35</v>
      </c>
      <c r="M215" s="28">
        <f t="shared" si="46"/>
        <v>20</v>
      </c>
      <c r="N215" s="28">
        <f t="shared" si="44"/>
        <v>0</v>
      </c>
      <c r="O215" s="21"/>
      <c r="P215" s="56" t="str">
        <f t="shared" si="47"/>
        <v>eddy+ SST Vacuum Insulated 32oz, Black</v>
      </c>
      <c r="Q215" s="57">
        <v>17.5</v>
      </c>
      <c r="R215" s="58">
        <f t="shared" si="49"/>
        <v>18.75</v>
      </c>
      <c r="S215" s="58">
        <f t="shared" si="49"/>
        <v>19</v>
      </c>
      <c r="T215" s="58">
        <f t="shared" si="49"/>
        <v>19.5</v>
      </c>
      <c r="U215" s="58">
        <f t="shared" si="49"/>
        <v>20</v>
      </c>
      <c r="V215" s="58">
        <f t="shared" si="49"/>
        <v>20.5</v>
      </c>
      <c r="W215" s="58">
        <f t="shared" si="49"/>
        <v>22.5</v>
      </c>
      <c r="X215" s="50" t="b">
        <f t="shared" si="45"/>
        <v>1</v>
      </c>
      <c r="Y215" s="152">
        <f t="shared" si="48"/>
        <v>0</v>
      </c>
      <c r="Z215" s="63"/>
    </row>
    <row r="216" spans="1:26" x14ac:dyDescent="0.25">
      <c r="A216" s="90">
        <v>207</v>
      </c>
      <c r="B216" s="72" t="s">
        <v>423</v>
      </c>
      <c r="C216" s="27" t="s">
        <v>568</v>
      </c>
      <c r="D216" s="22"/>
      <c r="E216" s="84"/>
      <c r="F216" s="29"/>
      <c r="G216" s="30" t="s">
        <v>179</v>
      </c>
      <c r="H216" s="92" t="s">
        <v>48</v>
      </c>
      <c r="I216" s="92" t="s">
        <v>125</v>
      </c>
      <c r="J216" s="30"/>
      <c r="K216" s="48">
        <v>2</v>
      </c>
      <c r="L216" s="28">
        <v>35</v>
      </c>
      <c r="M216" s="28">
        <f t="shared" si="46"/>
        <v>20</v>
      </c>
      <c r="N216" s="28">
        <f t="shared" si="44"/>
        <v>0</v>
      </c>
      <c r="O216" s="21"/>
      <c r="P216" s="56" t="str">
        <f t="shared" si="47"/>
        <v>eddy+ SST Vacuum Insulated 32oz, Navy</v>
      </c>
      <c r="Q216" s="57">
        <v>17.5</v>
      </c>
      <c r="R216" s="58">
        <f t="shared" si="49"/>
        <v>18.75</v>
      </c>
      <c r="S216" s="58">
        <f t="shared" si="49"/>
        <v>19</v>
      </c>
      <c r="T216" s="58">
        <f t="shared" si="49"/>
        <v>19.5</v>
      </c>
      <c r="U216" s="58">
        <f t="shared" si="49"/>
        <v>20</v>
      </c>
      <c r="V216" s="58">
        <f t="shared" si="49"/>
        <v>20.5</v>
      </c>
      <c r="W216" s="58">
        <f t="shared" si="49"/>
        <v>22.5</v>
      </c>
      <c r="X216" s="50" t="b">
        <f t="shared" si="45"/>
        <v>1</v>
      </c>
      <c r="Y216" s="152">
        <f t="shared" si="48"/>
        <v>0</v>
      </c>
      <c r="Z216" s="63"/>
    </row>
    <row r="217" spans="1:26" x14ac:dyDescent="0.25">
      <c r="A217" s="90">
        <v>211</v>
      </c>
      <c r="B217" s="72" t="s">
        <v>423</v>
      </c>
      <c r="C217" s="27" t="s">
        <v>569</v>
      </c>
      <c r="D217" s="22"/>
      <c r="E217" s="84"/>
      <c r="F217" s="29" t="s">
        <v>183</v>
      </c>
      <c r="G217" s="30" t="s">
        <v>179</v>
      </c>
      <c r="H217" s="92" t="s">
        <v>782</v>
      </c>
      <c r="I217" s="92" t="s">
        <v>783</v>
      </c>
      <c r="J217" s="30"/>
      <c r="K217" s="48">
        <v>2</v>
      </c>
      <c r="L217" s="28">
        <v>35</v>
      </c>
      <c r="M217" s="28">
        <f t="shared" si="46"/>
        <v>20</v>
      </c>
      <c r="N217" s="28">
        <f t="shared" si="44"/>
        <v>0</v>
      </c>
      <c r="O217" s="21"/>
      <c r="P217" s="56" t="str">
        <f t="shared" si="47"/>
        <v>eddy+ SST Vacuum Insulated 32oz, Nordic Blue</v>
      </c>
      <c r="Q217" s="57">
        <v>17.5</v>
      </c>
      <c r="R217" s="58">
        <f t="shared" si="49"/>
        <v>18.75</v>
      </c>
      <c r="S217" s="58">
        <f t="shared" si="49"/>
        <v>19</v>
      </c>
      <c r="T217" s="58">
        <f t="shared" si="49"/>
        <v>19.5</v>
      </c>
      <c r="U217" s="58">
        <f t="shared" si="49"/>
        <v>20</v>
      </c>
      <c r="V217" s="58">
        <f t="shared" si="49"/>
        <v>20.5</v>
      </c>
      <c r="W217" s="58">
        <f t="shared" si="49"/>
        <v>22.5</v>
      </c>
      <c r="X217" s="50" t="b">
        <f t="shared" si="45"/>
        <v>1</v>
      </c>
      <c r="Y217" s="152">
        <f t="shared" si="48"/>
        <v>0</v>
      </c>
      <c r="Z217" s="63"/>
    </row>
    <row r="218" spans="1:26" x14ac:dyDescent="0.25">
      <c r="A218" s="90">
        <v>212</v>
      </c>
      <c r="B218" s="72" t="s">
        <v>423</v>
      </c>
      <c r="C218" s="27" t="s">
        <v>570</v>
      </c>
      <c r="D218" s="22"/>
      <c r="E218" s="84"/>
      <c r="F218" s="29" t="s">
        <v>183</v>
      </c>
      <c r="G218" s="30" t="s">
        <v>179</v>
      </c>
      <c r="H218" s="92" t="s">
        <v>784</v>
      </c>
      <c r="I218" s="92" t="s">
        <v>785</v>
      </c>
      <c r="J218" s="30"/>
      <c r="K218" s="48">
        <v>2</v>
      </c>
      <c r="L218" s="28">
        <v>35</v>
      </c>
      <c r="M218" s="28">
        <f t="shared" si="46"/>
        <v>20</v>
      </c>
      <c r="N218" s="28">
        <f t="shared" si="44"/>
        <v>0</v>
      </c>
      <c r="O218" s="21"/>
      <c r="P218" s="56" t="str">
        <f t="shared" si="47"/>
        <v>eddy+ SST Vacuum Insulated 32oz, Desert Sunrise</v>
      </c>
      <c r="Q218" s="57">
        <v>17.5</v>
      </c>
      <c r="R218" s="58">
        <f t="shared" si="49"/>
        <v>18.75</v>
      </c>
      <c r="S218" s="58">
        <f t="shared" si="49"/>
        <v>19</v>
      </c>
      <c r="T218" s="58">
        <f t="shared" si="49"/>
        <v>19.5</v>
      </c>
      <c r="U218" s="58">
        <f t="shared" si="49"/>
        <v>20</v>
      </c>
      <c r="V218" s="58">
        <f t="shared" si="49"/>
        <v>20.5</v>
      </c>
      <c r="W218" s="58">
        <f t="shared" si="49"/>
        <v>22.5</v>
      </c>
      <c r="X218" s="50" t="b">
        <f t="shared" si="45"/>
        <v>1</v>
      </c>
      <c r="Y218" s="152">
        <f t="shared" si="48"/>
        <v>0</v>
      </c>
      <c r="Z218" s="63"/>
    </row>
    <row r="219" spans="1:26" x14ac:dyDescent="0.25">
      <c r="A219" s="90">
        <v>213</v>
      </c>
      <c r="B219" s="72" t="s">
        <v>423</v>
      </c>
      <c r="C219" s="27" t="s">
        <v>571</v>
      </c>
      <c r="D219" s="22"/>
      <c r="E219" s="84"/>
      <c r="F219" s="29" t="s">
        <v>183</v>
      </c>
      <c r="G219" s="30" t="s">
        <v>179</v>
      </c>
      <c r="H219" s="92" t="s">
        <v>786</v>
      </c>
      <c r="I219" s="92" t="s">
        <v>787</v>
      </c>
      <c r="J219" s="30"/>
      <c r="K219" s="48">
        <v>2</v>
      </c>
      <c r="L219" s="28">
        <v>35</v>
      </c>
      <c r="M219" s="28">
        <f t="shared" si="46"/>
        <v>20</v>
      </c>
      <c r="N219" s="28">
        <f t="shared" si="44"/>
        <v>0</v>
      </c>
      <c r="O219" s="21"/>
      <c r="P219" s="56" t="str">
        <f t="shared" si="47"/>
        <v>eddy+ SST Vacuum Insulated 32oz, Purple Sky</v>
      </c>
      <c r="Q219" s="57">
        <v>17.5</v>
      </c>
      <c r="R219" s="58">
        <f t="shared" si="49"/>
        <v>18.75</v>
      </c>
      <c r="S219" s="58">
        <f t="shared" si="49"/>
        <v>19</v>
      </c>
      <c r="T219" s="58">
        <f t="shared" si="49"/>
        <v>19.5</v>
      </c>
      <c r="U219" s="58">
        <f t="shared" si="49"/>
        <v>20</v>
      </c>
      <c r="V219" s="58">
        <f t="shared" si="49"/>
        <v>20.5</v>
      </c>
      <c r="W219" s="58">
        <f t="shared" si="49"/>
        <v>22.5</v>
      </c>
      <c r="X219" s="50" t="b">
        <f t="shared" si="45"/>
        <v>1</v>
      </c>
      <c r="Y219" s="152">
        <f t="shared" si="48"/>
        <v>0</v>
      </c>
      <c r="Z219" s="63"/>
    </row>
    <row r="220" spans="1:26" x14ac:dyDescent="0.25">
      <c r="A220" s="90">
        <v>214</v>
      </c>
      <c r="B220" s="72" t="s">
        <v>423</v>
      </c>
      <c r="C220" s="27" t="s">
        <v>572</v>
      </c>
      <c r="D220" s="22"/>
      <c r="E220" s="84"/>
      <c r="F220" s="29"/>
      <c r="G220" s="30" t="s">
        <v>416</v>
      </c>
      <c r="H220" s="92" t="s">
        <v>49</v>
      </c>
      <c r="I220" s="92" t="s">
        <v>124</v>
      </c>
      <c r="J220" s="30"/>
      <c r="K220" s="48">
        <v>2</v>
      </c>
      <c r="L220" s="28">
        <v>35</v>
      </c>
      <c r="M220" s="28">
        <f t="shared" si="46"/>
        <v>20</v>
      </c>
      <c r="N220" s="28">
        <f t="shared" si="44"/>
        <v>0</v>
      </c>
      <c r="O220" s="21"/>
      <c r="P220" s="56" t="str">
        <f t="shared" si="47"/>
        <v>eddy+ SST Vacuum Insulated 32oz, White</v>
      </c>
      <c r="Q220" s="57">
        <v>17.5</v>
      </c>
      <c r="R220" s="58">
        <f t="shared" si="49"/>
        <v>18.75</v>
      </c>
      <c r="S220" s="58">
        <f t="shared" si="49"/>
        <v>19</v>
      </c>
      <c r="T220" s="58">
        <f t="shared" si="49"/>
        <v>19.5</v>
      </c>
      <c r="U220" s="58">
        <f t="shared" si="49"/>
        <v>20</v>
      </c>
      <c r="V220" s="58">
        <f t="shared" si="49"/>
        <v>20.5</v>
      </c>
      <c r="W220" s="58">
        <f t="shared" si="49"/>
        <v>22.5</v>
      </c>
      <c r="X220" s="50" t="b">
        <f t="shared" si="45"/>
        <v>1</v>
      </c>
      <c r="Y220" s="152">
        <f t="shared" si="48"/>
        <v>0</v>
      </c>
      <c r="Z220" s="63"/>
    </row>
    <row r="221" spans="1:26" x14ac:dyDescent="0.25">
      <c r="A221" s="90">
        <v>215</v>
      </c>
      <c r="B221" s="72" t="s">
        <v>423</v>
      </c>
      <c r="C221" s="27" t="s">
        <v>573</v>
      </c>
      <c r="D221" s="22"/>
      <c r="E221" s="84"/>
      <c r="F221" s="29"/>
      <c r="G221" s="30" t="s">
        <v>179</v>
      </c>
      <c r="H221" s="92" t="s">
        <v>358</v>
      </c>
      <c r="I221" s="92" t="s">
        <v>359</v>
      </c>
      <c r="J221" s="30"/>
      <c r="K221" s="48">
        <v>4</v>
      </c>
      <c r="L221" s="28">
        <v>30</v>
      </c>
      <c r="M221" s="28">
        <f t="shared" si="46"/>
        <v>17.5</v>
      </c>
      <c r="N221" s="28">
        <f t="shared" si="44"/>
        <v>0</v>
      </c>
      <c r="O221" s="21"/>
      <c r="P221" s="56" t="str">
        <f t="shared" si="47"/>
        <v>eddy+ SST Vacuum Insulated 25oz, Black</v>
      </c>
      <c r="Q221" s="57">
        <v>15</v>
      </c>
      <c r="R221" s="58">
        <f t="shared" si="49"/>
        <v>16.25</v>
      </c>
      <c r="S221" s="58">
        <f t="shared" si="49"/>
        <v>16.5</v>
      </c>
      <c r="T221" s="58">
        <f t="shared" si="49"/>
        <v>17</v>
      </c>
      <c r="U221" s="58">
        <f t="shared" si="49"/>
        <v>17.5</v>
      </c>
      <c r="V221" s="58">
        <f t="shared" si="49"/>
        <v>18</v>
      </c>
      <c r="W221" s="58">
        <f t="shared" si="49"/>
        <v>20</v>
      </c>
      <c r="X221" s="50" t="b">
        <f t="shared" si="45"/>
        <v>1</v>
      </c>
      <c r="Y221" s="152">
        <f t="shared" si="48"/>
        <v>0</v>
      </c>
      <c r="Z221" s="63"/>
    </row>
    <row r="222" spans="1:26" x14ac:dyDescent="0.25">
      <c r="A222" s="90">
        <v>216</v>
      </c>
      <c r="B222" s="72" t="s">
        <v>423</v>
      </c>
      <c r="C222" s="27" t="s">
        <v>574</v>
      </c>
      <c r="D222" s="22"/>
      <c r="E222" s="84"/>
      <c r="F222" s="29"/>
      <c r="G222" s="30" t="s">
        <v>179</v>
      </c>
      <c r="H222" s="92" t="s">
        <v>360</v>
      </c>
      <c r="I222" s="92" t="s">
        <v>361</v>
      </c>
      <c r="J222" s="30"/>
      <c r="K222" s="48">
        <v>4</v>
      </c>
      <c r="L222" s="28">
        <v>30</v>
      </c>
      <c r="M222" s="28">
        <f t="shared" si="46"/>
        <v>17.5</v>
      </c>
      <c r="N222" s="28">
        <f t="shared" si="44"/>
        <v>0</v>
      </c>
      <c r="O222" s="21"/>
      <c r="P222" s="56" t="str">
        <f t="shared" si="47"/>
        <v>eddy+ SST Vacuum Insulated 25oz, Navy</v>
      </c>
      <c r="Q222" s="57">
        <v>15</v>
      </c>
      <c r="R222" s="58">
        <f t="shared" si="49"/>
        <v>16.25</v>
      </c>
      <c r="S222" s="58">
        <f t="shared" si="49"/>
        <v>16.5</v>
      </c>
      <c r="T222" s="58">
        <f t="shared" si="49"/>
        <v>17</v>
      </c>
      <c r="U222" s="58">
        <f t="shared" si="49"/>
        <v>17.5</v>
      </c>
      <c r="V222" s="58">
        <f t="shared" si="49"/>
        <v>18</v>
      </c>
      <c r="W222" s="58">
        <f t="shared" si="49"/>
        <v>20</v>
      </c>
      <c r="X222" s="50" t="b">
        <f t="shared" si="45"/>
        <v>1</v>
      </c>
      <c r="Y222" s="152">
        <f t="shared" si="48"/>
        <v>0</v>
      </c>
      <c r="Z222" s="63"/>
    </row>
    <row r="223" spans="1:26" x14ac:dyDescent="0.25">
      <c r="A223" s="90">
        <v>217</v>
      </c>
      <c r="B223" s="72" t="s">
        <v>423</v>
      </c>
      <c r="C223" s="27" t="s">
        <v>575</v>
      </c>
      <c r="D223" s="22"/>
      <c r="E223" s="84"/>
      <c r="F223" s="29" t="s">
        <v>183</v>
      </c>
      <c r="G223" s="30" t="s">
        <v>179</v>
      </c>
      <c r="H223" s="92" t="s">
        <v>788</v>
      </c>
      <c r="I223" s="92" t="s">
        <v>789</v>
      </c>
      <c r="J223" s="30"/>
      <c r="K223" s="48">
        <v>4</v>
      </c>
      <c r="L223" s="28">
        <v>30</v>
      </c>
      <c r="M223" s="28">
        <f t="shared" si="46"/>
        <v>17.5</v>
      </c>
      <c r="N223" s="28">
        <f t="shared" si="44"/>
        <v>0</v>
      </c>
      <c r="O223" s="21"/>
      <c r="P223" s="56" t="str">
        <f t="shared" si="47"/>
        <v>eddy+ SST Vacuum Insulated 25oz, Nordic Blue</v>
      </c>
      <c r="Q223" s="57">
        <v>15</v>
      </c>
      <c r="R223" s="58">
        <f t="shared" si="49"/>
        <v>16.25</v>
      </c>
      <c r="S223" s="58">
        <f t="shared" si="49"/>
        <v>16.5</v>
      </c>
      <c r="T223" s="58">
        <f t="shared" si="49"/>
        <v>17</v>
      </c>
      <c r="U223" s="58">
        <f t="shared" si="49"/>
        <v>17.5</v>
      </c>
      <c r="V223" s="58">
        <f t="shared" si="49"/>
        <v>18</v>
      </c>
      <c r="W223" s="58">
        <f t="shared" si="49"/>
        <v>20</v>
      </c>
      <c r="X223" s="50" t="b">
        <f t="shared" si="45"/>
        <v>1</v>
      </c>
      <c r="Y223" s="152">
        <f t="shared" si="48"/>
        <v>0</v>
      </c>
      <c r="Z223" s="63"/>
    </row>
    <row r="224" spans="1:26" x14ac:dyDescent="0.25">
      <c r="A224" s="90">
        <v>218</v>
      </c>
      <c r="B224" s="72" t="s">
        <v>423</v>
      </c>
      <c r="C224" s="27" t="s">
        <v>576</v>
      </c>
      <c r="D224" s="22"/>
      <c r="E224" s="84"/>
      <c r="F224" s="29" t="s">
        <v>183</v>
      </c>
      <c r="G224" s="30" t="s">
        <v>179</v>
      </c>
      <c r="H224" s="92" t="s">
        <v>790</v>
      </c>
      <c r="I224" s="92" t="s">
        <v>791</v>
      </c>
      <c r="J224" s="30"/>
      <c r="K224" s="48">
        <v>4</v>
      </c>
      <c r="L224" s="28">
        <v>30</v>
      </c>
      <c r="M224" s="28">
        <f t="shared" si="46"/>
        <v>17.5</v>
      </c>
      <c r="N224" s="28">
        <f t="shared" si="44"/>
        <v>0</v>
      </c>
      <c r="O224" s="21"/>
      <c r="P224" s="56" t="str">
        <f t="shared" si="47"/>
        <v>eddy+ SST Vacuum Insulated 25oz, Desert Sunrise</v>
      </c>
      <c r="Q224" s="57">
        <v>15</v>
      </c>
      <c r="R224" s="58">
        <f t="shared" si="49"/>
        <v>16.25</v>
      </c>
      <c r="S224" s="58">
        <f t="shared" si="49"/>
        <v>16.5</v>
      </c>
      <c r="T224" s="58">
        <f t="shared" si="49"/>
        <v>17</v>
      </c>
      <c r="U224" s="58">
        <f t="shared" si="49"/>
        <v>17.5</v>
      </c>
      <c r="V224" s="58">
        <f t="shared" si="49"/>
        <v>18</v>
      </c>
      <c r="W224" s="58">
        <f t="shared" si="49"/>
        <v>20</v>
      </c>
      <c r="X224" s="50" t="b">
        <f t="shared" si="45"/>
        <v>1</v>
      </c>
      <c r="Y224" s="152">
        <f t="shared" si="48"/>
        <v>0</v>
      </c>
      <c r="Z224" s="63"/>
    </row>
    <row r="225" spans="1:26" x14ac:dyDescent="0.25">
      <c r="A225" s="90">
        <v>219</v>
      </c>
      <c r="B225" s="72" t="s">
        <v>423</v>
      </c>
      <c r="C225" s="27" t="s">
        <v>577</v>
      </c>
      <c r="D225" s="22"/>
      <c r="E225" s="84"/>
      <c r="F225" s="29" t="s">
        <v>183</v>
      </c>
      <c r="G225" s="30" t="s">
        <v>179</v>
      </c>
      <c r="H225" s="92" t="s">
        <v>792</v>
      </c>
      <c r="I225" s="92" t="s">
        <v>793</v>
      </c>
      <c r="J225" s="30"/>
      <c r="K225" s="48">
        <v>4</v>
      </c>
      <c r="L225" s="28">
        <v>30</v>
      </c>
      <c r="M225" s="28">
        <f t="shared" si="46"/>
        <v>17.5</v>
      </c>
      <c r="N225" s="28">
        <f t="shared" si="44"/>
        <v>0</v>
      </c>
      <c r="O225" s="21"/>
      <c r="P225" s="56" t="str">
        <f t="shared" si="47"/>
        <v>eddy+ SST Vacuum Insulated 25oz, Purple Sky</v>
      </c>
      <c r="Q225" s="57">
        <v>15</v>
      </c>
      <c r="R225" s="58">
        <f t="shared" si="49"/>
        <v>16.25</v>
      </c>
      <c r="S225" s="58">
        <f t="shared" si="49"/>
        <v>16.5</v>
      </c>
      <c r="T225" s="58">
        <f t="shared" si="49"/>
        <v>17</v>
      </c>
      <c r="U225" s="58">
        <f t="shared" si="49"/>
        <v>17.5</v>
      </c>
      <c r="V225" s="58">
        <f t="shared" si="49"/>
        <v>18</v>
      </c>
      <c r="W225" s="58">
        <f t="shared" si="49"/>
        <v>20</v>
      </c>
      <c r="X225" s="50" t="b">
        <f t="shared" si="45"/>
        <v>1</v>
      </c>
      <c r="Y225" s="152">
        <f t="shared" si="48"/>
        <v>0</v>
      </c>
      <c r="Z225" s="63"/>
    </row>
    <row r="226" spans="1:26" x14ac:dyDescent="0.25">
      <c r="A226" s="90">
        <v>220</v>
      </c>
      <c r="B226" s="72" t="s">
        <v>423</v>
      </c>
      <c r="C226" s="27" t="s">
        <v>578</v>
      </c>
      <c r="D226" s="22"/>
      <c r="E226" s="84"/>
      <c r="F226" s="29"/>
      <c r="G226" s="30" t="s">
        <v>416</v>
      </c>
      <c r="H226" s="92" t="s">
        <v>362</v>
      </c>
      <c r="I226" s="92" t="s">
        <v>363</v>
      </c>
      <c r="J226" s="30"/>
      <c r="K226" s="48">
        <v>4</v>
      </c>
      <c r="L226" s="28">
        <v>30</v>
      </c>
      <c r="M226" s="28">
        <f t="shared" si="46"/>
        <v>17.5</v>
      </c>
      <c r="N226" s="28">
        <f t="shared" si="44"/>
        <v>0</v>
      </c>
      <c r="O226" s="21"/>
      <c r="P226" s="56" t="str">
        <f t="shared" si="47"/>
        <v>eddy+ SST Vacuum Insulated 25oz, White</v>
      </c>
      <c r="Q226" s="57">
        <v>15</v>
      </c>
      <c r="R226" s="58">
        <f t="shared" si="49"/>
        <v>16.25</v>
      </c>
      <c r="S226" s="58">
        <f t="shared" si="49"/>
        <v>16.5</v>
      </c>
      <c r="T226" s="58">
        <f t="shared" si="49"/>
        <v>17</v>
      </c>
      <c r="U226" s="58">
        <f t="shared" si="49"/>
        <v>17.5</v>
      </c>
      <c r="V226" s="58">
        <f t="shared" si="49"/>
        <v>18</v>
      </c>
      <c r="W226" s="58">
        <f t="shared" si="49"/>
        <v>20</v>
      </c>
      <c r="X226" s="50" t="b">
        <f t="shared" si="45"/>
        <v>1</v>
      </c>
      <c r="Y226" s="152">
        <f t="shared" si="48"/>
        <v>0</v>
      </c>
      <c r="Z226" s="63"/>
    </row>
    <row r="227" spans="1:26" x14ac:dyDescent="0.25">
      <c r="A227" s="90">
        <v>221</v>
      </c>
      <c r="B227" s="72" t="s">
        <v>423</v>
      </c>
      <c r="C227" s="27" t="s">
        <v>579</v>
      </c>
      <c r="D227" s="22"/>
      <c r="E227" s="84"/>
      <c r="F227" s="29"/>
      <c r="G227" s="30" t="s">
        <v>179</v>
      </c>
      <c r="H227" s="92" t="s">
        <v>50</v>
      </c>
      <c r="I227" s="92" t="s">
        <v>126</v>
      </c>
      <c r="J227" s="30"/>
      <c r="K227" s="48">
        <v>4</v>
      </c>
      <c r="L227" s="28">
        <v>25</v>
      </c>
      <c r="M227" s="28">
        <f t="shared" si="46"/>
        <v>15</v>
      </c>
      <c r="N227" s="28">
        <f t="shared" si="44"/>
        <v>0</v>
      </c>
      <c r="O227" s="23"/>
      <c r="P227" s="56" t="str">
        <f t="shared" si="47"/>
        <v>eddy+ SST Vacuum Insulated 20oz, Black</v>
      </c>
      <c r="Q227" s="57">
        <v>12.5</v>
      </c>
      <c r="R227" s="58">
        <f t="shared" si="49"/>
        <v>13.75</v>
      </c>
      <c r="S227" s="58">
        <f t="shared" si="49"/>
        <v>14</v>
      </c>
      <c r="T227" s="58">
        <f t="shared" si="49"/>
        <v>14.5</v>
      </c>
      <c r="U227" s="58">
        <f t="shared" si="49"/>
        <v>15</v>
      </c>
      <c r="V227" s="58">
        <f t="shared" si="49"/>
        <v>15.5</v>
      </c>
      <c r="W227" s="58">
        <f t="shared" si="49"/>
        <v>17.5</v>
      </c>
      <c r="X227" s="50" t="b">
        <f t="shared" si="45"/>
        <v>1</v>
      </c>
      <c r="Y227" s="152">
        <f t="shared" si="48"/>
        <v>0</v>
      </c>
      <c r="Z227" s="63"/>
    </row>
    <row r="228" spans="1:26" x14ac:dyDescent="0.25">
      <c r="A228" s="90">
        <v>222</v>
      </c>
      <c r="B228" s="72" t="s">
        <v>423</v>
      </c>
      <c r="C228" s="27" t="s">
        <v>580</v>
      </c>
      <c r="D228" s="22"/>
      <c r="E228" s="84"/>
      <c r="F228" s="29"/>
      <c r="G228" s="30" t="s">
        <v>179</v>
      </c>
      <c r="H228" s="92" t="s">
        <v>51</v>
      </c>
      <c r="I228" s="92" t="s">
        <v>128</v>
      </c>
      <c r="J228" s="30"/>
      <c r="K228" s="48">
        <v>4</v>
      </c>
      <c r="L228" s="28">
        <v>25</v>
      </c>
      <c r="M228" s="28">
        <f t="shared" si="46"/>
        <v>15</v>
      </c>
      <c r="N228" s="28">
        <f t="shared" si="44"/>
        <v>0</v>
      </c>
      <c r="O228" s="23"/>
      <c r="P228" s="56" t="str">
        <f t="shared" si="47"/>
        <v>eddy+ SST Vacuum Insulated 20oz, Navy</v>
      </c>
      <c r="Q228" s="57">
        <v>12.5</v>
      </c>
      <c r="R228" s="58">
        <f t="shared" si="49"/>
        <v>13.75</v>
      </c>
      <c r="S228" s="58">
        <f t="shared" si="49"/>
        <v>14</v>
      </c>
      <c r="T228" s="58">
        <f t="shared" si="49"/>
        <v>14.5</v>
      </c>
      <c r="U228" s="58">
        <f t="shared" si="49"/>
        <v>15</v>
      </c>
      <c r="V228" s="58">
        <f t="shared" si="49"/>
        <v>15.5</v>
      </c>
      <c r="W228" s="58">
        <f t="shared" si="49"/>
        <v>17.5</v>
      </c>
      <c r="X228" s="50" t="b">
        <f t="shared" si="45"/>
        <v>1</v>
      </c>
      <c r="Y228" s="152">
        <f t="shared" si="48"/>
        <v>0</v>
      </c>
      <c r="Z228" s="63"/>
    </row>
    <row r="229" spans="1:26" x14ac:dyDescent="0.25">
      <c r="A229" s="90">
        <v>223</v>
      </c>
      <c r="B229" s="72" t="s">
        <v>423</v>
      </c>
      <c r="C229" s="27" t="s">
        <v>581</v>
      </c>
      <c r="D229" s="22"/>
      <c r="E229" s="84"/>
      <c r="F229" s="29" t="s">
        <v>183</v>
      </c>
      <c r="G229" s="30" t="s">
        <v>179</v>
      </c>
      <c r="H229" s="92" t="s">
        <v>794</v>
      </c>
      <c r="I229" s="92" t="s">
        <v>795</v>
      </c>
      <c r="J229" s="30"/>
      <c r="K229" s="48">
        <v>4</v>
      </c>
      <c r="L229" s="28">
        <v>25</v>
      </c>
      <c r="M229" s="28">
        <f t="shared" si="46"/>
        <v>15</v>
      </c>
      <c r="N229" s="28">
        <f t="shared" si="44"/>
        <v>0</v>
      </c>
      <c r="O229" s="23"/>
      <c r="P229" s="56" t="str">
        <f t="shared" si="47"/>
        <v>eddy+ SST Vacuum Insulated 20oz, Nordic Blue</v>
      </c>
      <c r="Q229" s="57">
        <v>12.5</v>
      </c>
      <c r="R229" s="58">
        <f t="shared" si="49"/>
        <v>13.75</v>
      </c>
      <c r="S229" s="58">
        <f t="shared" si="49"/>
        <v>14</v>
      </c>
      <c r="T229" s="58">
        <f t="shared" si="49"/>
        <v>14.5</v>
      </c>
      <c r="U229" s="58">
        <f t="shared" si="49"/>
        <v>15</v>
      </c>
      <c r="V229" s="58">
        <f t="shared" si="49"/>
        <v>15.5</v>
      </c>
      <c r="W229" s="58">
        <f t="shared" si="49"/>
        <v>17.5</v>
      </c>
      <c r="X229" s="50" t="b">
        <f t="shared" si="45"/>
        <v>1</v>
      </c>
      <c r="Y229" s="152">
        <f t="shared" si="48"/>
        <v>0</v>
      </c>
      <c r="Z229" s="63"/>
    </row>
    <row r="230" spans="1:26" x14ac:dyDescent="0.25">
      <c r="A230" s="90">
        <v>224</v>
      </c>
      <c r="B230" s="72" t="s">
        <v>423</v>
      </c>
      <c r="C230" s="27" t="s">
        <v>582</v>
      </c>
      <c r="D230" s="22"/>
      <c r="E230" s="84"/>
      <c r="F230" s="29" t="s">
        <v>183</v>
      </c>
      <c r="G230" s="30" t="s">
        <v>179</v>
      </c>
      <c r="H230" s="92" t="s">
        <v>796</v>
      </c>
      <c r="I230" s="92" t="s">
        <v>797</v>
      </c>
      <c r="J230" s="30"/>
      <c r="K230" s="48">
        <v>4</v>
      </c>
      <c r="L230" s="28">
        <v>25</v>
      </c>
      <c r="M230" s="28">
        <f t="shared" si="46"/>
        <v>15</v>
      </c>
      <c r="N230" s="28">
        <f t="shared" si="44"/>
        <v>0</v>
      </c>
      <c r="O230" s="23"/>
      <c r="P230" s="56" t="str">
        <f t="shared" si="47"/>
        <v>eddy+ SST Vacuum Insulated 20oz, Desert Sunrise</v>
      </c>
      <c r="Q230" s="57">
        <v>12.5</v>
      </c>
      <c r="R230" s="58">
        <f t="shared" ref="R230:W242" si="50">$Q230+R$36</f>
        <v>13.75</v>
      </c>
      <c r="S230" s="58">
        <f t="shared" si="50"/>
        <v>14</v>
      </c>
      <c r="T230" s="58">
        <f t="shared" si="50"/>
        <v>14.5</v>
      </c>
      <c r="U230" s="58">
        <f t="shared" si="50"/>
        <v>15</v>
      </c>
      <c r="V230" s="58">
        <f t="shared" si="50"/>
        <v>15.5</v>
      </c>
      <c r="W230" s="58">
        <f t="shared" si="50"/>
        <v>17.5</v>
      </c>
      <c r="X230" s="50" t="b">
        <f t="shared" si="45"/>
        <v>1</v>
      </c>
      <c r="Y230" s="152">
        <f t="shared" si="48"/>
        <v>0</v>
      </c>
      <c r="Z230" s="63"/>
    </row>
    <row r="231" spans="1:26" x14ac:dyDescent="0.25">
      <c r="A231" s="90">
        <v>228</v>
      </c>
      <c r="B231" s="72" t="s">
        <v>423</v>
      </c>
      <c r="C231" s="27" t="s">
        <v>583</v>
      </c>
      <c r="D231" s="22"/>
      <c r="E231" s="84"/>
      <c r="F231" s="29" t="s">
        <v>183</v>
      </c>
      <c r="G231" s="30" t="s">
        <v>179</v>
      </c>
      <c r="H231" s="92" t="s">
        <v>798</v>
      </c>
      <c r="I231" s="92" t="s">
        <v>799</v>
      </c>
      <c r="J231" s="30"/>
      <c r="K231" s="48">
        <v>4</v>
      </c>
      <c r="L231" s="28">
        <v>25</v>
      </c>
      <c r="M231" s="28">
        <f t="shared" si="46"/>
        <v>15</v>
      </c>
      <c r="N231" s="28">
        <f t="shared" si="44"/>
        <v>0</v>
      </c>
      <c r="O231" s="23"/>
      <c r="P231" s="56" t="str">
        <f t="shared" si="47"/>
        <v>eddy+ SST Vacuum Insulated 20oz, Purple Sky</v>
      </c>
      <c r="Q231" s="57">
        <v>12.5</v>
      </c>
      <c r="R231" s="58">
        <f t="shared" si="50"/>
        <v>13.75</v>
      </c>
      <c r="S231" s="58">
        <f t="shared" si="50"/>
        <v>14</v>
      </c>
      <c r="T231" s="58">
        <f t="shared" si="50"/>
        <v>14.5</v>
      </c>
      <c r="U231" s="58">
        <f t="shared" si="50"/>
        <v>15</v>
      </c>
      <c r="V231" s="58">
        <f t="shared" si="50"/>
        <v>15.5</v>
      </c>
      <c r="W231" s="58">
        <f t="shared" si="50"/>
        <v>17.5</v>
      </c>
      <c r="X231" s="50" t="b">
        <f t="shared" si="45"/>
        <v>1</v>
      </c>
      <c r="Y231" s="152">
        <f t="shared" si="48"/>
        <v>0</v>
      </c>
      <c r="Z231" s="63"/>
    </row>
    <row r="232" spans="1:26" x14ac:dyDescent="0.25">
      <c r="A232" s="90">
        <v>229</v>
      </c>
      <c r="B232" s="72" t="s">
        <v>423</v>
      </c>
      <c r="C232" s="27" t="s">
        <v>584</v>
      </c>
      <c r="D232" s="22"/>
      <c r="E232" s="84"/>
      <c r="F232" s="29"/>
      <c r="G232" s="30" t="s">
        <v>416</v>
      </c>
      <c r="H232" s="92" t="s">
        <v>52</v>
      </c>
      <c r="I232" s="92" t="s">
        <v>127</v>
      </c>
      <c r="J232" s="30"/>
      <c r="K232" s="48">
        <v>4</v>
      </c>
      <c r="L232" s="28">
        <v>25</v>
      </c>
      <c r="M232" s="28">
        <f t="shared" si="46"/>
        <v>15</v>
      </c>
      <c r="N232" s="28">
        <f t="shared" si="44"/>
        <v>0</v>
      </c>
      <c r="O232" s="23"/>
      <c r="P232" s="56" t="str">
        <f t="shared" si="47"/>
        <v>eddy+ SST Vacuum Insulated 20oz, White</v>
      </c>
      <c r="Q232" s="57">
        <v>12.5</v>
      </c>
      <c r="R232" s="58">
        <f t="shared" si="50"/>
        <v>13.75</v>
      </c>
      <c r="S232" s="58">
        <f t="shared" si="50"/>
        <v>14</v>
      </c>
      <c r="T232" s="58">
        <f t="shared" si="50"/>
        <v>14.5</v>
      </c>
      <c r="U232" s="58">
        <f t="shared" si="50"/>
        <v>15</v>
      </c>
      <c r="V232" s="58">
        <f t="shared" si="50"/>
        <v>15.5</v>
      </c>
      <c r="W232" s="58">
        <f t="shared" si="50"/>
        <v>17.5</v>
      </c>
      <c r="X232" s="50" t="b">
        <f t="shared" si="45"/>
        <v>1</v>
      </c>
      <c r="Y232" s="152">
        <f t="shared" si="48"/>
        <v>0</v>
      </c>
      <c r="Z232" s="63"/>
    </row>
    <row r="233" spans="1:26" x14ac:dyDescent="0.25">
      <c r="A233" s="90">
        <v>230</v>
      </c>
      <c r="B233" s="72" t="s">
        <v>423</v>
      </c>
      <c r="C233" s="27" t="s">
        <v>73</v>
      </c>
      <c r="D233" s="22"/>
      <c r="E233" s="84"/>
      <c r="F233" s="29"/>
      <c r="G233" s="30" t="s">
        <v>180</v>
      </c>
      <c r="H233" s="92" t="s">
        <v>158</v>
      </c>
      <c r="I233" s="92" t="s">
        <v>157</v>
      </c>
      <c r="J233" s="30"/>
      <c r="K233" s="48">
        <v>6</v>
      </c>
      <c r="L233" s="28">
        <v>17</v>
      </c>
      <c r="M233" s="28">
        <f t="shared" si="46"/>
        <v>11</v>
      </c>
      <c r="N233" s="28">
        <f t="shared" si="44"/>
        <v>0</v>
      </c>
      <c r="O233" s="23"/>
      <c r="P233" s="56" t="str">
        <f t="shared" si="47"/>
        <v>Chute Mag 32oz, Charcoal</v>
      </c>
      <c r="Q233" s="57">
        <v>8.5</v>
      </c>
      <c r="R233" s="58">
        <f t="shared" si="50"/>
        <v>9.75</v>
      </c>
      <c r="S233" s="58">
        <f t="shared" si="50"/>
        <v>10</v>
      </c>
      <c r="T233" s="58">
        <f t="shared" si="50"/>
        <v>10.5</v>
      </c>
      <c r="U233" s="58">
        <f t="shared" si="50"/>
        <v>11</v>
      </c>
      <c r="V233" s="58">
        <f t="shared" si="50"/>
        <v>11.5</v>
      </c>
      <c r="W233" s="58">
        <f t="shared" si="50"/>
        <v>13.5</v>
      </c>
      <c r="X233" s="50" t="b">
        <f t="shared" si="45"/>
        <v>1</v>
      </c>
      <c r="Y233" s="152">
        <f t="shared" si="48"/>
        <v>0</v>
      </c>
      <c r="Z233" s="63"/>
    </row>
    <row r="234" spans="1:26" x14ac:dyDescent="0.25">
      <c r="A234" s="90">
        <v>230</v>
      </c>
      <c r="B234" s="72" t="s">
        <v>423</v>
      </c>
      <c r="C234" s="27" t="s">
        <v>74</v>
      </c>
      <c r="D234" s="22"/>
      <c r="E234" s="84"/>
      <c r="F234" s="29"/>
      <c r="G234" s="30" t="s">
        <v>180</v>
      </c>
      <c r="H234" s="92" t="s">
        <v>164</v>
      </c>
      <c r="I234" s="92" t="s">
        <v>163</v>
      </c>
      <c r="J234" s="30"/>
      <c r="K234" s="48">
        <v>6</v>
      </c>
      <c r="L234" s="28">
        <v>17</v>
      </c>
      <c r="M234" s="28">
        <f t="shared" si="46"/>
        <v>11</v>
      </c>
      <c r="N234" s="28">
        <f t="shared" si="44"/>
        <v>0</v>
      </c>
      <c r="O234" s="23"/>
      <c r="P234" s="56" t="str">
        <f t="shared" si="47"/>
        <v>Chute Mag 32oz, Oxford</v>
      </c>
      <c r="Q234" s="57">
        <v>8.5</v>
      </c>
      <c r="R234" s="58">
        <f t="shared" si="50"/>
        <v>9.75</v>
      </c>
      <c r="S234" s="58">
        <f t="shared" si="50"/>
        <v>10</v>
      </c>
      <c r="T234" s="58">
        <f t="shared" si="50"/>
        <v>10.5</v>
      </c>
      <c r="U234" s="58">
        <f t="shared" si="50"/>
        <v>11</v>
      </c>
      <c r="V234" s="58">
        <f t="shared" si="50"/>
        <v>11.5</v>
      </c>
      <c r="W234" s="58">
        <f t="shared" si="50"/>
        <v>13.5</v>
      </c>
      <c r="X234" s="50" t="b">
        <f t="shared" si="45"/>
        <v>1</v>
      </c>
      <c r="Y234" s="152">
        <f t="shared" si="48"/>
        <v>0</v>
      </c>
      <c r="Z234" s="63"/>
    </row>
    <row r="235" spans="1:26" x14ac:dyDescent="0.25">
      <c r="A235" s="90">
        <v>230</v>
      </c>
      <c r="B235" s="72" t="s">
        <v>423</v>
      </c>
      <c r="C235" s="27" t="s">
        <v>585</v>
      </c>
      <c r="D235" s="22"/>
      <c r="E235" s="84"/>
      <c r="F235" s="29" t="s">
        <v>183</v>
      </c>
      <c r="G235" s="30" t="s">
        <v>180</v>
      </c>
      <c r="H235" s="92" t="s">
        <v>800</v>
      </c>
      <c r="I235" s="92" t="s">
        <v>801</v>
      </c>
      <c r="J235" s="30"/>
      <c r="K235" s="48">
        <v>6</v>
      </c>
      <c r="L235" s="28">
        <v>17</v>
      </c>
      <c r="M235" s="28">
        <f t="shared" si="46"/>
        <v>11</v>
      </c>
      <c r="N235" s="28">
        <f t="shared" si="44"/>
        <v>0</v>
      </c>
      <c r="O235" s="23"/>
      <c r="P235" s="56" t="str">
        <f t="shared" si="47"/>
        <v>Chute Mag 32oz, True Blue</v>
      </c>
      <c r="Q235" s="57">
        <v>8.5</v>
      </c>
      <c r="R235" s="58">
        <f t="shared" si="50"/>
        <v>9.75</v>
      </c>
      <c r="S235" s="58">
        <f t="shared" si="50"/>
        <v>10</v>
      </c>
      <c r="T235" s="58">
        <f t="shared" si="50"/>
        <v>10.5</v>
      </c>
      <c r="U235" s="58">
        <f t="shared" si="50"/>
        <v>11</v>
      </c>
      <c r="V235" s="58">
        <f t="shared" si="50"/>
        <v>11.5</v>
      </c>
      <c r="W235" s="58">
        <f t="shared" si="50"/>
        <v>13.5</v>
      </c>
      <c r="X235" s="50" t="b">
        <f t="shared" si="45"/>
        <v>1</v>
      </c>
      <c r="Y235" s="152">
        <f t="shared" si="48"/>
        <v>0</v>
      </c>
      <c r="Z235" s="63"/>
    </row>
    <row r="236" spans="1:26" x14ac:dyDescent="0.25">
      <c r="A236" s="90">
        <v>230</v>
      </c>
      <c r="B236" s="72" t="s">
        <v>423</v>
      </c>
      <c r="C236" s="27" t="s">
        <v>75</v>
      </c>
      <c r="D236" s="22"/>
      <c r="E236" s="84"/>
      <c r="F236" s="29"/>
      <c r="G236" s="30" t="s">
        <v>180</v>
      </c>
      <c r="H236" s="92" t="s">
        <v>162</v>
      </c>
      <c r="I236" s="92" t="s">
        <v>161</v>
      </c>
      <c r="J236" s="30"/>
      <c r="K236" s="48">
        <v>6</v>
      </c>
      <c r="L236" s="28">
        <v>17</v>
      </c>
      <c r="M236" s="28">
        <f t="shared" si="46"/>
        <v>11</v>
      </c>
      <c r="N236" s="28">
        <f t="shared" si="44"/>
        <v>0</v>
      </c>
      <c r="O236" s="23"/>
      <c r="P236" s="56" t="str">
        <f t="shared" si="47"/>
        <v>Chute Mag 32oz, Olive</v>
      </c>
      <c r="Q236" s="57">
        <v>8.5</v>
      </c>
      <c r="R236" s="58">
        <f t="shared" si="50"/>
        <v>9.75</v>
      </c>
      <c r="S236" s="58">
        <f t="shared" si="50"/>
        <v>10</v>
      </c>
      <c r="T236" s="58">
        <f t="shared" si="50"/>
        <v>10.5</v>
      </c>
      <c r="U236" s="58">
        <f t="shared" si="50"/>
        <v>11</v>
      </c>
      <c r="V236" s="58">
        <f t="shared" si="50"/>
        <v>11.5</v>
      </c>
      <c r="W236" s="58">
        <f t="shared" si="50"/>
        <v>13.5</v>
      </c>
      <c r="X236" s="50" t="b">
        <f t="shared" si="45"/>
        <v>1</v>
      </c>
      <c r="Y236" s="152">
        <f t="shared" si="48"/>
        <v>0</v>
      </c>
      <c r="Z236" s="63"/>
    </row>
    <row r="237" spans="1:26" x14ac:dyDescent="0.25">
      <c r="A237" s="90">
        <v>230</v>
      </c>
      <c r="B237" s="72" t="s">
        <v>423</v>
      </c>
      <c r="C237" s="27" t="s">
        <v>586</v>
      </c>
      <c r="D237" s="22"/>
      <c r="E237" s="84"/>
      <c r="F237" s="29" t="s">
        <v>183</v>
      </c>
      <c r="G237" s="30" t="s">
        <v>180</v>
      </c>
      <c r="H237" s="92" t="s">
        <v>802</v>
      </c>
      <c r="I237" s="92" t="s">
        <v>803</v>
      </c>
      <c r="J237" s="30"/>
      <c r="K237" s="48">
        <v>6</v>
      </c>
      <c r="L237" s="28">
        <v>17</v>
      </c>
      <c r="M237" s="28">
        <f t="shared" si="46"/>
        <v>11</v>
      </c>
      <c r="N237" s="28">
        <f t="shared" si="44"/>
        <v>0</v>
      </c>
      <c r="O237" s="23"/>
      <c r="P237" s="56" t="str">
        <f t="shared" si="47"/>
        <v>Chute Mag 32oz, Desert Sunrise</v>
      </c>
      <c r="Q237" s="57">
        <v>8.5</v>
      </c>
      <c r="R237" s="58">
        <f t="shared" si="50"/>
        <v>9.75</v>
      </c>
      <c r="S237" s="58">
        <f t="shared" si="50"/>
        <v>10</v>
      </c>
      <c r="T237" s="58">
        <f t="shared" si="50"/>
        <v>10.5</v>
      </c>
      <c r="U237" s="58">
        <f t="shared" si="50"/>
        <v>11</v>
      </c>
      <c r="V237" s="58">
        <f t="shared" si="50"/>
        <v>11.5</v>
      </c>
      <c r="W237" s="58">
        <f t="shared" si="50"/>
        <v>13.5</v>
      </c>
      <c r="X237" s="50" t="b">
        <f t="shared" si="45"/>
        <v>1</v>
      </c>
      <c r="Y237" s="152">
        <f t="shared" si="48"/>
        <v>0</v>
      </c>
      <c r="Z237" s="63"/>
    </row>
    <row r="238" spans="1:26" x14ac:dyDescent="0.25">
      <c r="A238" s="90">
        <v>230</v>
      </c>
      <c r="B238" s="72" t="s">
        <v>423</v>
      </c>
      <c r="C238" s="27" t="s">
        <v>327</v>
      </c>
      <c r="D238" s="22"/>
      <c r="E238" s="84"/>
      <c r="F238" s="29"/>
      <c r="G238" s="30" t="s">
        <v>180</v>
      </c>
      <c r="H238" s="92" t="s">
        <v>364</v>
      </c>
      <c r="I238" s="92" t="s">
        <v>365</v>
      </c>
      <c r="J238" s="30"/>
      <c r="K238" s="48">
        <v>6</v>
      </c>
      <c r="L238" s="28">
        <v>17</v>
      </c>
      <c r="M238" s="28">
        <f t="shared" si="46"/>
        <v>11</v>
      </c>
      <c r="N238" s="28">
        <f t="shared" si="44"/>
        <v>0</v>
      </c>
      <c r="O238" s="23"/>
      <c r="P238" s="56" t="str">
        <f t="shared" si="47"/>
        <v>Chute Mag 32oz, Fiery Red</v>
      </c>
      <c r="Q238" s="57">
        <v>8.5</v>
      </c>
      <c r="R238" s="58">
        <f t="shared" si="50"/>
        <v>9.75</v>
      </c>
      <c r="S238" s="58">
        <f t="shared" si="50"/>
        <v>10</v>
      </c>
      <c r="T238" s="58">
        <f t="shared" si="50"/>
        <v>10.5</v>
      </c>
      <c r="U238" s="58">
        <f t="shared" si="50"/>
        <v>11</v>
      </c>
      <c r="V238" s="58">
        <f t="shared" si="50"/>
        <v>11.5</v>
      </c>
      <c r="W238" s="58">
        <f t="shared" si="50"/>
        <v>13.5</v>
      </c>
      <c r="X238" s="50" t="b">
        <f t="shared" si="45"/>
        <v>1</v>
      </c>
      <c r="Y238" s="152">
        <f t="shared" si="48"/>
        <v>0</v>
      </c>
      <c r="Z238" s="63"/>
    </row>
    <row r="239" spans="1:26" x14ac:dyDescent="0.25">
      <c r="A239" s="90">
        <v>230</v>
      </c>
      <c r="B239" s="72" t="s">
        <v>423</v>
      </c>
      <c r="C239" s="27" t="s">
        <v>587</v>
      </c>
      <c r="D239" s="22"/>
      <c r="E239" s="84"/>
      <c r="F239" s="29" t="s">
        <v>183</v>
      </c>
      <c r="G239" s="30" t="s">
        <v>180</v>
      </c>
      <c r="H239" s="92" t="s">
        <v>804</v>
      </c>
      <c r="I239" s="92" t="s">
        <v>805</v>
      </c>
      <c r="J239" s="30"/>
      <c r="K239" s="48">
        <v>6</v>
      </c>
      <c r="L239" s="28">
        <v>17</v>
      </c>
      <c r="M239" s="28">
        <f t="shared" si="46"/>
        <v>11</v>
      </c>
      <c r="N239" s="28">
        <f t="shared" si="44"/>
        <v>0</v>
      </c>
      <c r="O239" s="23"/>
      <c r="P239" s="56" t="str">
        <f t="shared" si="47"/>
        <v>Chute Mag 32oz, Purple Sky</v>
      </c>
      <c r="Q239" s="57">
        <v>8.5</v>
      </c>
      <c r="R239" s="58">
        <f t="shared" si="50"/>
        <v>9.75</v>
      </c>
      <c r="S239" s="58">
        <f t="shared" si="50"/>
        <v>10</v>
      </c>
      <c r="T239" s="58">
        <f t="shared" si="50"/>
        <v>10.5</v>
      </c>
      <c r="U239" s="58">
        <f t="shared" si="50"/>
        <v>11</v>
      </c>
      <c r="V239" s="58">
        <f t="shared" si="50"/>
        <v>11.5</v>
      </c>
      <c r="W239" s="58">
        <f t="shared" si="50"/>
        <v>13.5</v>
      </c>
      <c r="X239" s="50" t="b">
        <f t="shared" si="45"/>
        <v>1</v>
      </c>
      <c r="Y239" s="152">
        <f t="shared" si="48"/>
        <v>0</v>
      </c>
      <c r="Z239" s="63"/>
    </row>
    <row r="240" spans="1:26" x14ac:dyDescent="0.25">
      <c r="A240" s="90">
        <v>231</v>
      </c>
      <c r="B240" s="72" t="s">
        <v>423</v>
      </c>
      <c r="C240" s="27" t="s">
        <v>76</v>
      </c>
      <c r="D240" s="22"/>
      <c r="E240" s="84"/>
      <c r="F240" s="29"/>
      <c r="G240" s="30" t="s">
        <v>180</v>
      </c>
      <c r="H240" s="92" t="s">
        <v>160</v>
      </c>
      <c r="I240" s="92" t="s">
        <v>159</v>
      </c>
      <c r="J240" s="30"/>
      <c r="K240" s="48">
        <v>6</v>
      </c>
      <c r="L240" s="28">
        <v>17</v>
      </c>
      <c r="M240" s="28">
        <f t="shared" si="46"/>
        <v>11</v>
      </c>
      <c r="N240" s="28">
        <f t="shared" si="44"/>
        <v>0</v>
      </c>
      <c r="O240" s="23"/>
      <c r="P240" s="56" t="str">
        <f t="shared" si="47"/>
        <v>Chute Mag 32oz, Clear</v>
      </c>
      <c r="Q240" s="57">
        <v>8.5</v>
      </c>
      <c r="R240" s="58">
        <f t="shared" si="50"/>
        <v>9.75</v>
      </c>
      <c r="S240" s="58">
        <f t="shared" si="50"/>
        <v>10</v>
      </c>
      <c r="T240" s="58">
        <f t="shared" si="50"/>
        <v>10.5</v>
      </c>
      <c r="U240" s="58">
        <f t="shared" si="50"/>
        <v>11</v>
      </c>
      <c r="V240" s="58">
        <f t="shared" si="50"/>
        <v>11.5</v>
      </c>
      <c r="W240" s="58">
        <f t="shared" si="50"/>
        <v>13.5</v>
      </c>
      <c r="X240" s="50" t="b">
        <f t="shared" si="45"/>
        <v>1</v>
      </c>
      <c r="Y240" s="152">
        <f t="shared" si="48"/>
        <v>0</v>
      </c>
      <c r="Z240" s="63"/>
    </row>
    <row r="241" spans="1:26" x14ac:dyDescent="0.25">
      <c r="A241" s="90">
        <v>232</v>
      </c>
      <c r="B241" s="72" t="s">
        <v>423</v>
      </c>
      <c r="C241" s="27" t="s">
        <v>77</v>
      </c>
      <c r="D241" s="22"/>
      <c r="E241" s="84"/>
      <c r="F241" s="29"/>
      <c r="G241" s="30" t="s">
        <v>180</v>
      </c>
      <c r="H241" s="92" t="s">
        <v>166</v>
      </c>
      <c r="I241" s="92" t="s">
        <v>165</v>
      </c>
      <c r="J241" s="30"/>
      <c r="K241" s="48">
        <v>6</v>
      </c>
      <c r="L241" s="28">
        <v>16</v>
      </c>
      <c r="M241" s="28">
        <f t="shared" si="46"/>
        <v>10.5</v>
      </c>
      <c r="N241" s="28">
        <f t="shared" si="44"/>
        <v>0</v>
      </c>
      <c r="O241" s="23"/>
      <c r="P241" s="56" t="str">
        <f t="shared" si="47"/>
        <v>Chute Mag 25oz, Charcoal</v>
      </c>
      <c r="Q241" s="57">
        <v>8</v>
      </c>
      <c r="R241" s="58">
        <f t="shared" si="50"/>
        <v>9.25</v>
      </c>
      <c r="S241" s="58">
        <f t="shared" si="50"/>
        <v>9.5</v>
      </c>
      <c r="T241" s="58">
        <f t="shared" si="50"/>
        <v>10</v>
      </c>
      <c r="U241" s="58">
        <f t="shared" si="50"/>
        <v>10.5</v>
      </c>
      <c r="V241" s="58">
        <f t="shared" si="50"/>
        <v>11</v>
      </c>
      <c r="W241" s="58">
        <f t="shared" si="50"/>
        <v>13</v>
      </c>
      <c r="X241" s="50" t="b">
        <f t="shared" si="45"/>
        <v>1</v>
      </c>
      <c r="Y241" s="152">
        <f t="shared" si="48"/>
        <v>0</v>
      </c>
      <c r="Z241" s="63"/>
    </row>
    <row r="242" spans="1:26" x14ac:dyDescent="0.25">
      <c r="A242" s="90">
        <v>233</v>
      </c>
      <c r="B242" s="72" t="s">
        <v>423</v>
      </c>
      <c r="C242" s="27" t="s">
        <v>78</v>
      </c>
      <c r="D242" s="22"/>
      <c r="E242" s="84"/>
      <c r="F242" s="29"/>
      <c r="G242" s="30" t="s">
        <v>180</v>
      </c>
      <c r="H242" s="92" t="s">
        <v>173</v>
      </c>
      <c r="I242" s="92" t="s">
        <v>172</v>
      </c>
      <c r="J242" s="30"/>
      <c r="K242" s="48">
        <v>6</v>
      </c>
      <c r="L242" s="28">
        <v>16</v>
      </c>
      <c r="M242" s="28">
        <f t="shared" si="46"/>
        <v>10.5</v>
      </c>
      <c r="N242" s="28">
        <f t="shared" si="44"/>
        <v>0</v>
      </c>
      <c r="O242" s="23"/>
      <c r="P242" s="56" t="str">
        <f t="shared" si="47"/>
        <v>Chute Mag 25oz, Oxford</v>
      </c>
      <c r="Q242" s="57">
        <v>8</v>
      </c>
      <c r="R242" s="58">
        <f t="shared" si="50"/>
        <v>9.25</v>
      </c>
      <c r="S242" s="58">
        <f t="shared" si="50"/>
        <v>9.5</v>
      </c>
      <c r="T242" s="58">
        <f t="shared" si="50"/>
        <v>10</v>
      </c>
      <c r="U242" s="58">
        <f t="shared" si="50"/>
        <v>10.5</v>
      </c>
      <c r="V242" s="58">
        <f t="shared" si="50"/>
        <v>11</v>
      </c>
      <c r="W242" s="58">
        <f t="shared" si="50"/>
        <v>13</v>
      </c>
      <c r="X242" s="50" t="b">
        <f t="shared" si="45"/>
        <v>1</v>
      </c>
      <c r="Y242" s="152">
        <f t="shared" si="48"/>
        <v>0</v>
      </c>
    </row>
    <row r="243" spans="1:26" x14ac:dyDescent="0.25">
      <c r="A243" s="90">
        <v>234</v>
      </c>
      <c r="B243" s="72" t="s">
        <v>423</v>
      </c>
      <c r="C243" s="27" t="s">
        <v>175</v>
      </c>
      <c r="D243" s="22"/>
      <c r="E243" s="84"/>
      <c r="F243" s="29"/>
      <c r="G243" s="30" t="s">
        <v>180</v>
      </c>
      <c r="H243" s="92" t="s">
        <v>176</v>
      </c>
      <c r="I243" s="92" t="s">
        <v>174</v>
      </c>
      <c r="J243" s="30"/>
      <c r="K243" s="48">
        <v>6</v>
      </c>
      <c r="L243" s="28">
        <v>16</v>
      </c>
      <c r="M243" s="28">
        <f t="shared" si="46"/>
        <v>10.5</v>
      </c>
      <c r="N243" s="28">
        <f t="shared" si="44"/>
        <v>0</v>
      </c>
      <c r="O243" s="23"/>
      <c r="P243" s="56" t="str">
        <f t="shared" si="47"/>
        <v>Chute Mag 25oz, True Blue</v>
      </c>
      <c r="Q243" s="57">
        <v>8</v>
      </c>
      <c r="R243" s="58">
        <f t="shared" ref="R243:W258" si="51">$Q243+R$36</f>
        <v>9.25</v>
      </c>
      <c r="S243" s="58">
        <f t="shared" si="51"/>
        <v>9.5</v>
      </c>
      <c r="T243" s="58">
        <f t="shared" si="51"/>
        <v>10</v>
      </c>
      <c r="U243" s="58">
        <f t="shared" si="51"/>
        <v>10.5</v>
      </c>
      <c r="V243" s="58">
        <f t="shared" si="51"/>
        <v>11</v>
      </c>
      <c r="W243" s="58">
        <f t="shared" si="51"/>
        <v>13</v>
      </c>
      <c r="X243" s="50" t="b">
        <f t="shared" si="45"/>
        <v>1</v>
      </c>
      <c r="Y243" s="152">
        <f t="shared" si="48"/>
        <v>0</v>
      </c>
    </row>
    <row r="244" spans="1:26" x14ac:dyDescent="0.25">
      <c r="A244" s="90">
        <v>235</v>
      </c>
      <c r="B244" s="72" t="s">
        <v>423</v>
      </c>
      <c r="C244" s="27" t="s">
        <v>170</v>
      </c>
      <c r="D244" s="22"/>
      <c r="E244" s="84"/>
      <c r="F244" s="29"/>
      <c r="G244" s="30" t="s">
        <v>180</v>
      </c>
      <c r="H244" s="92" t="s">
        <v>171</v>
      </c>
      <c r="I244" s="92" t="s">
        <v>169</v>
      </c>
      <c r="J244" s="30"/>
      <c r="K244" s="48">
        <v>6</v>
      </c>
      <c r="L244" s="28">
        <v>16</v>
      </c>
      <c r="M244" s="28">
        <f t="shared" si="46"/>
        <v>10.5</v>
      </c>
      <c r="N244" s="28">
        <f t="shared" si="44"/>
        <v>0</v>
      </c>
      <c r="O244" s="23"/>
      <c r="P244" s="56" t="str">
        <f t="shared" si="47"/>
        <v>Chute Mag 25oz, Olive</v>
      </c>
      <c r="Q244" s="57">
        <v>8</v>
      </c>
      <c r="R244" s="58">
        <f t="shared" si="51"/>
        <v>9.25</v>
      </c>
      <c r="S244" s="58">
        <f t="shared" si="51"/>
        <v>9.5</v>
      </c>
      <c r="T244" s="58">
        <f t="shared" si="51"/>
        <v>10</v>
      </c>
      <c r="U244" s="58">
        <f t="shared" si="51"/>
        <v>10.5</v>
      </c>
      <c r="V244" s="58">
        <f t="shared" si="51"/>
        <v>11</v>
      </c>
      <c r="W244" s="58">
        <f t="shared" si="51"/>
        <v>13</v>
      </c>
      <c r="X244" s="50" t="b">
        <f t="shared" si="45"/>
        <v>1</v>
      </c>
      <c r="Y244" s="152">
        <f t="shared" si="48"/>
        <v>0</v>
      </c>
    </row>
    <row r="245" spans="1:26" x14ac:dyDescent="0.25">
      <c r="A245" s="90">
        <v>236</v>
      </c>
      <c r="B245" s="72" t="s">
        <v>423</v>
      </c>
      <c r="C245" s="27" t="s">
        <v>588</v>
      </c>
      <c r="D245" s="22"/>
      <c r="E245" s="84"/>
      <c r="F245" s="29" t="s">
        <v>183</v>
      </c>
      <c r="G245" s="30" t="s">
        <v>180</v>
      </c>
      <c r="H245" s="92" t="s">
        <v>806</v>
      </c>
      <c r="I245" s="92" t="s">
        <v>807</v>
      </c>
      <c r="J245" s="30"/>
      <c r="K245" s="48">
        <v>6</v>
      </c>
      <c r="L245" s="28">
        <v>16</v>
      </c>
      <c r="M245" s="28">
        <f t="shared" si="46"/>
        <v>10.5</v>
      </c>
      <c r="N245" s="28">
        <f t="shared" si="44"/>
        <v>0</v>
      </c>
      <c r="O245" s="23"/>
      <c r="P245" s="56" t="str">
        <f t="shared" si="47"/>
        <v>Chute Mag 25oz, Desert Sunrise</v>
      </c>
      <c r="Q245" s="57">
        <v>8</v>
      </c>
      <c r="R245" s="58">
        <f t="shared" si="51"/>
        <v>9.25</v>
      </c>
      <c r="S245" s="58">
        <f t="shared" si="51"/>
        <v>9.5</v>
      </c>
      <c r="T245" s="58">
        <f t="shared" si="51"/>
        <v>10</v>
      </c>
      <c r="U245" s="58">
        <f t="shared" si="51"/>
        <v>10.5</v>
      </c>
      <c r="V245" s="58">
        <f t="shared" si="51"/>
        <v>11</v>
      </c>
      <c r="W245" s="58">
        <f t="shared" si="51"/>
        <v>13</v>
      </c>
      <c r="X245" s="50" t="b">
        <f t="shared" si="45"/>
        <v>1</v>
      </c>
      <c r="Y245" s="152">
        <f t="shared" si="48"/>
        <v>0</v>
      </c>
    </row>
    <row r="246" spans="1:26" x14ac:dyDescent="0.25">
      <c r="A246" s="90">
        <v>237</v>
      </c>
      <c r="B246" s="72" t="s">
        <v>423</v>
      </c>
      <c r="C246" s="27" t="s">
        <v>328</v>
      </c>
      <c r="D246" s="22"/>
      <c r="E246" s="84"/>
      <c r="F246" s="29"/>
      <c r="G246" s="30" t="s">
        <v>180</v>
      </c>
      <c r="H246" s="92" t="s">
        <v>366</v>
      </c>
      <c r="I246" s="92" t="s">
        <v>367</v>
      </c>
      <c r="J246" s="30"/>
      <c r="K246" s="48">
        <v>6</v>
      </c>
      <c r="L246" s="28">
        <v>16</v>
      </c>
      <c r="M246" s="28">
        <f t="shared" si="46"/>
        <v>10.5</v>
      </c>
      <c r="N246" s="28">
        <f t="shared" si="44"/>
        <v>0</v>
      </c>
      <c r="O246" s="23"/>
      <c r="P246" s="56" t="str">
        <f t="shared" si="47"/>
        <v>Chute Mag 25oz, Fiery Red</v>
      </c>
      <c r="Q246" s="57">
        <v>8</v>
      </c>
      <c r="R246" s="58">
        <f t="shared" si="51"/>
        <v>9.25</v>
      </c>
      <c r="S246" s="58">
        <f t="shared" si="51"/>
        <v>9.5</v>
      </c>
      <c r="T246" s="58">
        <f t="shared" si="51"/>
        <v>10</v>
      </c>
      <c r="U246" s="58">
        <f t="shared" si="51"/>
        <v>10.5</v>
      </c>
      <c r="V246" s="58">
        <f t="shared" si="51"/>
        <v>11</v>
      </c>
      <c r="W246" s="58">
        <f t="shared" si="51"/>
        <v>13</v>
      </c>
      <c r="X246" s="50" t="b">
        <f t="shared" si="45"/>
        <v>1</v>
      </c>
      <c r="Y246" s="152">
        <f t="shared" si="48"/>
        <v>0</v>
      </c>
    </row>
    <row r="247" spans="1:26" x14ac:dyDescent="0.25">
      <c r="A247" s="90">
        <v>238</v>
      </c>
      <c r="B247" s="72" t="s">
        <v>423</v>
      </c>
      <c r="C247" s="27" t="s">
        <v>589</v>
      </c>
      <c r="D247" s="22"/>
      <c r="E247" s="84"/>
      <c r="F247" s="29" t="s">
        <v>183</v>
      </c>
      <c r="G247" s="30" t="s">
        <v>180</v>
      </c>
      <c r="H247" s="92" t="s">
        <v>808</v>
      </c>
      <c r="I247" s="92" t="s">
        <v>809</v>
      </c>
      <c r="J247" s="30"/>
      <c r="K247" s="48">
        <v>6</v>
      </c>
      <c r="L247" s="28">
        <v>16</v>
      </c>
      <c r="M247" s="28">
        <f t="shared" si="46"/>
        <v>10.5</v>
      </c>
      <c r="N247" s="28">
        <f t="shared" si="44"/>
        <v>0</v>
      </c>
      <c r="O247" s="23"/>
      <c r="P247" s="56" t="str">
        <f t="shared" si="47"/>
        <v>Chute Mag 25oz, Purple Sky</v>
      </c>
      <c r="Q247" s="57">
        <v>8</v>
      </c>
      <c r="R247" s="58">
        <f t="shared" si="51"/>
        <v>9.25</v>
      </c>
      <c r="S247" s="58">
        <f t="shared" si="51"/>
        <v>9.5</v>
      </c>
      <c r="T247" s="58">
        <f t="shared" si="51"/>
        <v>10</v>
      </c>
      <c r="U247" s="58">
        <f t="shared" si="51"/>
        <v>10.5</v>
      </c>
      <c r="V247" s="58">
        <f t="shared" si="51"/>
        <v>11</v>
      </c>
      <c r="W247" s="58">
        <f t="shared" si="51"/>
        <v>13</v>
      </c>
      <c r="X247" s="50" t="b">
        <f t="shared" si="45"/>
        <v>1</v>
      </c>
      <c r="Y247" s="152">
        <f t="shared" si="48"/>
        <v>0</v>
      </c>
    </row>
    <row r="248" spans="1:26" x14ac:dyDescent="0.25">
      <c r="A248" s="90">
        <v>239</v>
      </c>
      <c r="B248" s="72" t="s">
        <v>423</v>
      </c>
      <c r="C248" s="27" t="s">
        <v>79</v>
      </c>
      <c r="D248" s="22"/>
      <c r="E248" s="84"/>
      <c r="F248" s="29"/>
      <c r="G248" s="30" t="s">
        <v>180</v>
      </c>
      <c r="H248" s="92" t="s">
        <v>168</v>
      </c>
      <c r="I248" s="92" t="s">
        <v>167</v>
      </c>
      <c r="J248" s="30"/>
      <c r="K248" s="48">
        <v>6</v>
      </c>
      <c r="L248" s="28">
        <v>16</v>
      </c>
      <c r="M248" s="28">
        <f t="shared" si="46"/>
        <v>10.5</v>
      </c>
      <c r="N248" s="28">
        <f t="shared" si="44"/>
        <v>0</v>
      </c>
      <c r="O248" s="23"/>
      <c r="P248" s="56" t="str">
        <f t="shared" si="47"/>
        <v>Chute Mag 25oz, Clear</v>
      </c>
      <c r="Q248" s="57">
        <v>8</v>
      </c>
      <c r="R248" s="58">
        <f t="shared" si="51"/>
        <v>9.25</v>
      </c>
      <c r="S248" s="58">
        <f t="shared" si="51"/>
        <v>9.5</v>
      </c>
      <c r="T248" s="58">
        <f t="shared" si="51"/>
        <v>10</v>
      </c>
      <c r="U248" s="58">
        <f t="shared" si="51"/>
        <v>10.5</v>
      </c>
      <c r="V248" s="58">
        <f t="shared" si="51"/>
        <v>11</v>
      </c>
      <c r="W248" s="58">
        <f t="shared" si="51"/>
        <v>13</v>
      </c>
      <c r="X248" s="50" t="b">
        <f t="shared" si="45"/>
        <v>1</v>
      </c>
      <c r="Y248" s="152">
        <f t="shared" si="48"/>
        <v>0</v>
      </c>
    </row>
    <row r="249" spans="1:26" x14ac:dyDescent="0.25">
      <c r="A249" s="90">
        <v>240</v>
      </c>
      <c r="B249" s="72" t="s">
        <v>423</v>
      </c>
      <c r="C249" s="27" t="s">
        <v>80</v>
      </c>
      <c r="D249" s="22"/>
      <c r="E249" s="84"/>
      <c r="F249" s="29"/>
      <c r="G249" s="30" t="s">
        <v>180</v>
      </c>
      <c r="H249" s="92" t="s">
        <v>178</v>
      </c>
      <c r="I249" s="92" t="s">
        <v>177</v>
      </c>
      <c r="J249" s="30"/>
      <c r="K249" s="48">
        <v>6</v>
      </c>
      <c r="L249" s="28">
        <v>15</v>
      </c>
      <c r="M249" s="28">
        <f t="shared" si="46"/>
        <v>10</v>
      </c>
      <c r="N249" s="28">
        <f t="shared" si="44"/>
        <v>0</v>
      </c>
      <c r="O249" s="23"/>
      <c r="P249" s="56" t="str">
        <f t="shared" si="47"/>
        <v>Chute Mag 20oz, Charcoal</v>
      </c>
      <c r="Q249" s="57">
        <v>7.5</v>
      </c>
      <c r="R249" s="58">
        <f t="shared" si="51"/>
        <v>8.75</v>
      </c>
      <c r="S249" s="58">
        <f t="shared" si="51"/>
        <v>9</v>
      </c>
      <c r="T249" s="58">
        <f t="shared" si="51"/>
        <v>9.5</v>
      </c>
      <c r="U249" s="58">
        <f t="shared" si="51"/>
        <v>10</v>
      </c>
      <c r="V249" s="58">
        <f t="shared" si="51"/>
        <v>10.5</v>
      </c>
      <c r="W249" s="58">
        <f t="shared" si="51"/>
        <v>12.5</v>
      </c>
      <c r="X249" s="50" t="b">
        <f t="shared" si="45"/>
        <v>1</v>
      </c>
      <c r="Y249" s="152">
        <f t="shared" si="48"/>
        <v>0</v>
      </c>
    </row>
    <row r="250" spans="1:26" x14ac:dyDescent="0.25">
      <c r="A250" s="90">
        <v>241</v>
      </c>
      <c r="B250" s="72" t="s">
        <v>423</v>
      </c>
      <c r="C250" s="27" t="s">
        <v>314</v>
      </c>
      <c r="D250" s="22"/>
      <c r="E250" s="84"/>
      <c r="F250" s="29"/>
      <c r="G250" s="30" t="s">
        <v>180</v>
      </c>
      <c r="H250" s="92" t="s">
        <v>316</v>
      </c>
      <c r="I250" s="92" t="s">
        <v>317</v>
      </c>
      <c r="J250" s="30"/>
      <c r="K250" s="48">
        <v>6</v>
      </c>
      <c r="L250" s="28">
        <v>15</v>
      </c>
      <c r="M250" s="28">
        <f t="shared" si="46"/>
        <v>10</v>
      </c>
      <c r="N250" s="28">
        <f t="shared" si="44"/>
        <v>0</v>
      </c>
      <c r="O250" s="23"/>
      <c r="P250" s="56" t="str">
        <f t="shared" si="47"/>
        <v>Chute Mag 20oz, True Blue</v>
      </c>
      <c r="Q250" s="57">
        <v>7.5</v>
      </c>
      <c r="R250" s="58">
        <f t="shared" si="51"/>
        <v>8.75</v>
      </c>
      <c r="S250" s="58">
        <f t="shared" si="51"/>
        <v>9</v>
      </c>
      <c r="T250" s="58">
        <f t="shared" si="51"/>
        <v>9.5</v>
      </c>
      <c r="U250" s="58">
        <f t="shared" si="51"/>
        <v>10</v>
      </c>
      <c r="V250" s="58">
        <f t="shared" si="51"/>
        <v>10.5</v>
      </c>
      <c r="W250" s="58">
        <f t="shared" si="51"/>
        <v>12.5</v>
      </c>
      <c r="X250" s="50" t="b">
        <f t="shared" si="45"/>
        <v>1</v>
      </c>
      <c r="Y250" s="152">
        <f t="shared" si="48"/>
        <v>0</v>
      </c>
    </row>
    <row r="251" spans="1:26" x14ac:dyDescent="0.25">
      <c r="A251" s="90">
        <v>242</v>
      </c>
      <c r="B251" s="72" t="s">
        <v>423</v>
      </c>
      <c r="C251" s="27" t="s">
        <v>590</v>
      </c>
      <c r="D251" s="22"/>
      <c r="E251" s="84"/>
      <c r="F251" s="29" t="s">
        <v>183</v>
      </c>
      <c r="G251" s="30" t="s">
        <v>180</v>
      </c>
      <c r="H251" s="92" t="s">
        <v>810</v>
      </c>
      <c r="I251" s="92" t="s">
        <v>811</v>
      </c>
      <c r="J251" s="30"/>
      <c r="K251" s="48">
        <v>6</v>
      </c>
      <c r="L251" s="28">
        <v>15</v>
      </c>
      <c r="M251" s="28">
        <f t="shared" si="46"/>
        <v>10</v>
      </c>
      <c r="N251" s="28">
        <f t="shared" si="44"/>
        <v>0</v>
      </c>
      <c r="O251" s="23"/>
      <c r="P251" s="56" t="str">
        <f t="shared" si="47"/>
        <v>Chute Mag 20oz, Desert Sunrise</v>
      </c>
      <c r="Q251" s="57">
        <v>7.5</v>
      </c>
      <c r="R251" s="58">
        <f t="shared" si="51"/>
        <v>8.75</v>
      </c>
      <c r="S251" s="58">
        <f t="shared" si="51"/>
        <v>9</v>
      </c>
      <c r="T251" s="58">
        <f t="shared" si="51"/>
        <v>9.5</v>
      </c>
      <c r="U251" s="58">
        <f t="shared" si="51"/>
        <v>10</v>
      </c>
      <c r="V251" s="58">
        <f t="shared" si="51"/>
        <v>10.5</v>
      </c>
      <c r="W251" s="58">
        <f t="shared" si="51"/>
        <v>12.5</v>
      </c>
      <c r="X251" s="50" t="b">
        <f t="shared" si="45"/>
        <v>1</v>
      </c>
      <c r="Y251" s="152">
        <f t="shared" si="48"/>
        <v>0</v>
      </c>
    </row>
    <row r="252" spans="1:26" x14ac:dyDescent="0.25">
      <c r="A252" s="90">
        <v>243</v>
      </c>
      <c r="B252" s="72" t="s">
        <v>423</v>
      </c>
      <c r="C252" s="27" t="s">
        <v>591</v>
      </c>
      <c r="D252" s="22"/>
      <c r="E252" s="84"/>
      <c r="F252" s="29" t="s">
        <v>183</v>
      </c>
      <c r="G252" s="30" t="s">
        <v>180</v>
      </c>
      <c r="H252" s="92" t="s">
        <v>812</v>
      </c>
      <c r="I252" s="92" t="s">
        <v>813</v>
      </c>
      <c r="J252" s="30"/>
      <c r="K252" s="48">
        <v>6</v>
      </c>
      <c r="L252" s="28">
        <v>15</v>
      </c>
      <c r="M252" s="28">
        <f t="shared" si="46"/>
        <v>10</v>
      </c>
      <c r="N252" s="28">
        <f t="shared" si="44"/>
        <v>0</v>
      </c>
      <c r="O252" s="23"/>
      <c r="P252" s="56" t="str">
        <f t="shared" si="47"/>
        <v>Chute Mag 20oz, Purple Sky</v>
      </c>
      <c r="Q252" s="57">
        <v>7.5</v>
      </c>
      <c r="R252" s="58">
        <f t="shared" si="51"/>
        <v>8.75</v>
      </c>
      <c r="S252" s="58">
        <f t="shared" si="51"/>
        <v>9</v>
      </c>
      <c r="T252" s="58">
        <f t="shared" si="51"/>
        <v>9.5</v>
      </c>
      <c r="U252" s="58">
        <f t="shared" si="51"/>
        <v>10</v>
      </c>
      <c r="V252" s="58">
        <f t="shared" si="51"/>
        <v>10.5</v>
      </c>
      <c r="W252" s="58">
        <f t="shared" si="51"/>
        <v>12.5</v>
      </c>
      <c r="X252" s="50" t="b">
        <f t="shared" si="45"/>
        <v>1</v>
      </c>
      <c r="Y252" s="152">
        <f t="shared" si="48"/>
        <v>0</v>
      </c>
    </row>
    <row r="253" spans="1:26" x14ac:dyDescent="0.25">
      <c r="A253" s="90">
        <v>244</v>
      </c>
      <c r="B253" s="72" t="s">
        <v>423</v>
      </c>
      <c r="C253" s="27" t="s">
        <v>315</v>
      </c>
      <c r="D253" s="22"/>
      <c r="E253" s="84"/>
      <c r="F253" s="29"/>
      <c r="G253" s="30" t="s">
        <v>180</v>
      </c>
      <c r="H253" s="92" t="s">
        <v>318</v>
      </c>
      <c r="I253" s="92" t="s">
        <v>319</v>
      </c>
      <c r="J253" s="30"/>
      <c r="K253" s="48">
        <v>6</v>
      </c>
      <c r="L253" s="28">
        <v>15</v>
      </c>
      <c r="M253" s="28">
        <f t="shared" si="46"/>
        <v>10</v>
      </c>
      <c r="N253" s="28">
        <f t="shared" si="44"/>
        <v>0</v>
      </c>
      <c r="O253" s="23"/>
      <c r="P253" s="56" t="str">
        <f t="shared" si="47"/>
        <v>Chute Mag 20oz, Clear</v>
      </c>
      <c r="Q253" s="57">
        <v>7.5</v>
      </c>
      <c r="R253" s="58">
        <f t="shared" si="51"/>
        <v>8.75</v>
      </c>
      <c r="S253" s="58">
        <f t="shared" si="51"/>
        <v>9</v>
      </c>
      <c r="T253" s="58">
        <f t="shared" si="51"/>
        <v>9.5</v>
      </c>
      <c r="U253" s="58">
        <f t="shared" si="51"/>
        <v>10</v>
      </c>
      <c r="V253" s="58">
        <f t="shared" si="51"/>
        <v>10.5</v>
      </c>
      <c r="W253" s="58">
        <f t="shared" si="51"/>
        <v>12.5</v>
      </c>
      <c r="X253" s="50" t="b">
        <f t="shared" si="45"/>
        <v>1</v>
      </c>
      <c r="Y253" s="152">
        <f t="shared" si="48"/>
        <v>0</v>
      </c>
    </row>
    <row r="254" spans="1:26" x14ac:dyDescent="0.25">
      <c r="A254" s="90">
        <v>245</v>
      </c>
      <c r="B254" s="72" t="s">
        <v>423</v>
      </c>
      <c r="C254" s="27" t="s">
        <v>592</v>
      </c>
      <c r="D254" s="22"/>
      <c r="E254" s="84"/>
      <c r="F254" s="29"/>
      <c r="G254" s="30" t="s">
        <v>179</v>
      </c>
      <c r="H254" s="92" t="s">
        <v>251</v>
      </c>
      <c r="I254" s="92" t="s">
        <v>252</v>
      </c>
      <c r="J254" s="30"/>
      <c r="K254" s="48">
        <v>2</v>
      </c>
      <c r="L254" s="28">
        <v>40</v>
      </c>
      <c r="M254" s="28">
        <f t="shared" si="46"/>
        <v>22.5</v>
      </c>
      <c r="N254" s="28">
        <f t="shared" si="44"/>
        <v>0</v>
      </c>
      <c r="O254" s="23"/>
      <c r="P254" s="56" t="str">
        <f t="shared" si="47"/>
        <v>Chute Mag SST Vacuum Insulated 40oz, Black</v>
      </c>
      <c r="Q254" s="57">
        <v>20</v>
      </c>
      <c r="R254" s="58">
        <f t="shared" si="51"/>
        <v>21.25</v>
      </c>
      <c r="S254" s="58">
        <f t="shared" si="51"/>
        <v>21.5</v>
      </c>
      <c r="T254" s="58">
        <f t="shared" si="51"/>
        <v>22</v>
      </c>
      <c r="U254" s="58">
        <f t="shared" si="51"/>
        <v>22.5</v>
      </c>
      <c r="V254" s="58">
        <f t="shared" si="51"/>
        <v>23</v>
      </c>
      <c r="W254" s="58">
        <f t="shared" si="51"/>
        <v>25</v>
      </c>
      <c r="X254" s="50" t="b">
        <f t="shared" si="45"/>
        <v>1</v>
      </c>
      <c r="Y254" s="152">
        <f t="shared" si="48"/>
        <v>0</v>
      </c>
    </row>
    <row r="255" spans="1:26" x14ac:dyDescent="0.25">
      <c r="A255" s="90">
        <v>246</v>
      </c>
      <c r="B255" s="72" t="s">
        <v>423</v>
      </c>
      <c r="C255" s="27" t="s">
        <v>593</v>
      </c>
      <c r="D255" s="22"/>
      <c r="E255" s="84"/>
      <c r="F255" s="29"/>
      <c r="G255" s="30" t="s">
        <v>179</v>
      </c>
      <c r="H255" s="92" t="s">
        <v>253</v>
      </c>
      <c r="I255" s="92" t="s">
        <v>254</v>
      </c>
      <c r="J255" s="30"/>
      <c r="K255" s="48">
        <v>2</v>
      </c>
      <c r="L255" s="28">
        <v>40</v>
      </c>
      <c r="M255" s="28">
        <f t="shared" si="46"/>
        <v>22.5</v>
      </c>
      <c r="N255" s="28">
        <f t="shared" si="44"/>
        <v>0</v>
      </c>
      <c r="O255" s="23"/>
      <c r="P255" s="56" t="str">
        <f t="shared" si="47"/>
        <v>Chute Mag SST Vacuum Insulated 40oz, Navy</v>
      </c>
      <c r="Q255" s="57">
        <v>20</v>
      </c>
      <c r="R255" s="58">
        <f t="shared" si="51"/>
        <v>21.25</v>
      </c>
      <c r="S255" s="58">
        <f t="shared" si="51"/>
        <v>21.5</v>
      </c>
      <c r="T255" s="58">
        <f t="shared" si="51"/>
        <v>22</v>
      </c>
      <c r="U255" s="58">
        <f t="shared" si="51"/>
        <v>22.5</v>
      </c>
      <c r="V255" s="58">
        <f t="shared" si="51"/>
        <v>23</v>
      </c>
      <c r="W255" s="58">
        <f t="shared" si="51"/>
        <v>25</v>
      </c>
      <c r="X255" s="50" t="b">
        <f t="shared" si="45"/>
        <v>1</v>
      </c>
      <c r="Y255" s="152">
        <f t="shared" si="48"/>
        <v>0</v>
      </c>
    </row>
    <row r="256" spans="1:26" x14ac:dyDescent="0.25">
      <c r="A256" s="90">
        <v>247</v>
      </c>
      <c r="B256" s="72" t="s">
        <v>423</v>
      </c>
      <c r="C256" s="27" t="s">
        <v>594</v>
      </c>
      <c r="D256" s="22"/>
      <c r="E256" s="84"/>
      <c r="F256" s="29"/>
      <c r="G256" s="30" t="s">
        <v>179</v>
      </c>
      <c r="H256" s="92" t="s">
        <v>255</v>
      </c>
      <c r="I256" s="92" t="s">
        <v>256</v>
      </c>
      <c r="J256" s="30"/>
      <c r="K256" s="48">
        <v>2</v>
      </c>
      <c r="L256" s="28">
        <v>40</v>
      </c>
      <c r="M256" s="28">
        <f t="shared" si="46"/>
        <v>22.5</v>
      </c>
      <c r="N256" s="28">
        <f t="shared" si="44"/>
        <v>0</v>
      </c>
      <c r="O256" s="23"/>
      <c r="P256" s="56" t="str">
        <f t="shared" si="47"/>
        <v>Chute Mag SST Vacuum Insulated 40oz, Moss</v>
      </c>
      <c r="Q256" s="57">
        <v>20</v>
      </c>
      <c r="R256" s="58">
        <f t="shared" si="51"/>
        <v>21.25</v>
      </c>
      <c r="S256" s="58">
        <f t="shared" si="51"/>
        <v>21.5</v>
      </c>
      <c r="T256" s="58">
        <f t="shared" si="51"/>
        <v>22</v>
      </c>
      <c r="U256" s="58">
        <f t="shared" si="51"/>
        <v>22.5</v>
      </c>
      <c r="V256" s="58">
        <f t="shared" si="51"/>
        <v>23</v>
      </c>
      <c r="W256" s="58">
        <f t="shared" si="51"/>
        <v>25</v>
      </c>
      <c r="X256" s="50" t="b">
        <f t="shared" si="45"/>
        <v>1</v>
      </c>
      <c r="Y256" s="152">
        <f t="shared" si="48"/>
        <v>0</v>
      </c>
    </row>
    <row r="257" spans="1:25" x14ac:dyDescent="0.25">
      <c r="A257" s="90">
        <v>248</v>
      </c>
      <c r="B257" s="72" t="s">
        <v>423</v>
      </c>
      <c r="C257" s="27" t="s">
        <v>595</v>
      </c>
      <c r="D257" s="22"/>
      <c r="E257" s="84"/>
      <c r="F257" s="29"/>
      <c r="G257" s="30" t="s">
        <v>179</v>
      </c>
      <c r="H257" s="92" t="s">
        <v>257</v>
      </c>
      <c r="I257" s="92" t="s">
        <v>258</v>
      </c>
      <c r="J257" s="30"/>
      <c r="K257" s="48">
        <v>2</v>
      </c>
      <c r="L257" s="28">
        <v>35</v>
      </c>
      <c r="M257" s="28">
        <f t="shared" si="46"/>
        <v>20</v>
      </c>
      <c r="N257" s="28">
        <f t="shared" si="44"/>
        <v>0</v>
      </c>
      <c r="O257" s="23"/>
      <c r="P257" s="56" t="str">
        <f t="shared" si="47"/>
        <v>Chute Mag SST Vacuum Insulated 32oz, Black</v>
      </c>
      <c r="Q257" s="57">
        <v>17.5</v>
      </c>
      <c r="R257" s="58">
        <f t="shared" si="51"/>
        <v>18.75</v>
      </c>
      <c r="S257" s="58">
        <f t="shared" si="51"/>
        <v>19</v>
      </c>
      <c r="T257" s="58">
        <f t="shared" si="51"/>
        <v>19.5</v>
      </c>
      <c r="U257" s="58">
        <f t="shared" si="51"/>
        <v>20</v>
      </c>
      <c r="V257" s="58">
        <f t="shared" si="51"/>
        <v>20.5</v>
      </c>
      <c r="W257" s="58">
        <f t="shared" si="51"/>
        <v>22.5</v>
      </c>
      <c r="X257" s="50" t="b">
        <f t="shared" si="45"/>
        <v>1</v>
      </c>
      <c r="Y257" s="152">
        <f t="shared" si="48"/>
        <v>0</v>
      </c>
    </row>
    <row r="258" spans="1:25" x14ac:dyDescent="0.25">
      <c r="A258" s="90">
        <v>249</v>
      </c>
      <c r="B258" s="72" t="s">
        <v>423</v>
      </c>
      <c r="C258" s="27" t="s">
        <v>596</v>
      </c>
      <c r="D258" s="22"/>
      <c r="E258" s="84"/>
      <c r="F258" s="29"/>
      <c r="G258" s="30" t="s">
        <v>179</v>
      </c>
      <c r="H258" s="92" t="s">
        <v>259</v>
      </c>
      <c r="I258" s="92" t="s">
        <v>260</v>
      </c>
      <c r="J258" s="30"/>
      <c r="K258" s="48">
        <v>2</v>
      </c>
      <c r="L258" s="28">
        <v>35</v>
      </c>
      <c r="M258" s="28">
        <f t="shared" si="46"/>
        <v>20</v>
      </c>
      <c r="N258" s="28">
        <f t="shared" si="44"/>
        <v>0</v>
      </c>
      <c r="O258" s="23"/>
      <c r="P258" s="56" t="str">
        <f t="shared" si="47"/>
        <v>Chute Mag SST Vacuum Insulated 32oz, Navy</v>
      </c>
      <c r="Q258" s="57">
        <v>17.5</v>
      </c>
      <c r="R258" s="58">
        <f t="shared" si="51"/>
        <v>18.75</v>
      </c>
      <c r="S258" s="58">
        <f t="shared" si="51"/>
        <v>19</v>
      </c>
      <c r="T258" s="58">
        <f t="shared" si="51"/>
        <v>19.5</v>
      </c>
      <c r="U258" s="58">
        <f t="shared" si="51"/>
        <v>20</v>
      </c>
      <c r="V258" s="58">
        <f t="shared" si="51"/>
        <v>20.5</v>
      </c>
      <c r="W258" s="58">
        <f t="shared" si="51"/>
        <v>22.5</v>
      </c>
      <c r="X258" s="50" t="b">
        <f t="shared" si="45"/>
        <v>1</v>
      </c>
      <c r="Y258" s="152">
        <f t="shared" si="48"/>
        <v>0</v>
      </c>
    </row>
    <row r="259" spans="1:25" x14ac:dyDescent="0.25">
      <c r="A259" s="90">
        <v>250</v>
      </c>
      <c r="B259" s="72" t="s">
        <v>423</v>
      </c>
      <c r="C259" s="27" t="s">
        <v>597</v>
      </c>
      <c r="D259" s="22"/>
      <c r="E259" s="84"/>
      <c r="F259" s="29" t="s">
        <v>183</v>
      </c>
      <c r="G259" s="30" t="s">
        <v>179</v>
      </c>
      <c r="H259" s="92" t="s">
        <v>814</v>
      </c>
      <c r="I259" s="92" t="s">
        <v>815</v>
      </c>
      <c r="J259" s="30"/>
      <c r="K259" s="48">
        <v>2</v>
      </c>
      <c r="L259" s="28">
        <v>35</v>
      </c>
      <c r="M259" s="28">
        <f t="shared" si="46"/>
        <v>20</v>
      </c>
      <c r="N259" s="28">
        <f t="shared" si="44"/>
        <v>0</v>
      </c>
      <c r="O259" s="23"/>
      <c r="P259" s="56" t="str">
        <f t="shared" si="47"/>
        <v>Chute Mag SST Vacuum Insulated 32oz, Nordic Blue</v>
      </c>
      <c r="Q259" s="57">
        <v>17.5</v>
      </c>
      <c r="R259" s="58">
        <f t="shared" ref="R259:W274" si="52">$Q259+R$36</f>
        <v>18.75</v>
      </c>
      <c r="S259" s="58">
        <f t="shared" si="52"/>
        <v>19</v>
      </c>
      <c r="T259" s="58">
        <f t="shared" si="52"/>
        <v>19.5</v>
      </c>
      <c r="U259" s="58">
        <f t="shared" si="52"/>
        <v>20</v>
      </c>
      <c r="V259" s="58">
        <f t="shared" si="52"/>
        <v>20.5</v>
      </c>
      <c r="W259" s="58">
        <f t="shared" si="52"/>
        <v>22.5</v>
      </c>
      <c r="X259" s="50" t="b">
        <f t="shared" si="45"/>
        <v>1</v>
      </c>
      <c r="Y259" s="152">
        <f t="shared" si="48"/>
        <v>0</v>
      </c>
    </row>
    <row r="260" spans="1:25" x14ac:dyDescent="0.25">
      <c r="A260" s="90">
        <v>251</v>
      </c>
      <c r="B260" s="72" t="s">
        <v>423</v>
      </c>
      <c r="C260" s="27" t="s">
        <v>598</v>
      </c>
      <c r="D260" s="22"/>
      <c r="E260" s="84"/>
      <c r="F260" s="29"/>
      <c r="G260" s="30" t="s">
        <v>179</v>
      </c>
      <c r="H260" s="92" t="s">
        <v>261</v>
      </c>
      <c r="I260" s="92" t="s">
        <v>262</v>
      </c>
      <c r="J260" s="30"/>
      <c r="K260" s="48">
        <v>2</v>
      </c>
      <c r="L260" s="28">
        <v>35</v>
      </c>
      <c r="M260" s="28">
        <f t="shared" si="46"/>
        <v>20</v>
      </c>
      <c r="N260" s="28">
        <f t="shared" si="44"/>
        <v>0</v>
      </c>
      <c r="O260" s="23"/>
      <c r="P260" s="56" t="str">
        <f t="shared" si="47"/>
        <v>Chute Mag SST Vacuum Insulated 32oz, Moss</v>
      </c>
      <c r="Q260" s="57">
        <v>17.5</v>
      </c>
      <c r="R260" s="58">
        <f t="shared" si="52"/>
        <v>18.75</v>
      </c>
      <c r="S260" s="58">
        <f t="shared" si="52"/>
        <v>19</v>
      </c>
      <c r="T260" s="58">
        <f t="shared" si="52"/>
        <v>19.5</v>
      </c>
      <c r="U260" s="58">
        <f t="shared" si="52"/>
        <v>20</v>
      </c>
      <c r="V260" s="58">
        <f t="shared" si="52"/>
        <v>20.5</v>
      </c>
      <c r="W260" s="58">
        <f t="shared" si="52"/>
        <v>22.5</v>
      </c>
      <c r="X260" s="50" t="b">
        <f t="shared" si="45"/>
        <v>1</v>
      </c>
      <c r="Y260" s="152">
        <f t="shared" si="48"/>
        <v>0</v>
      </c>
    </row>
    <row r="261" spans="1:25" x14ac:dyDescent="0.25">
      <c r="A261" s="90">
        <v>252</v>
      </c>
      <c r="B261" s="72" t="s">
        <v>423</v>
      </c>
      <c r="C261" s="27" t="s">
        <v>599</v>
      </c>
      <c r="D261" s="22"/>
      <c r="E261" s="84"/>
      <c r="F261" s="29" t="s">
        <v>183</v>
      </c>
      <c r="G261" s="30" t="s">
        <v>179</v>
      </c>
      <c r="H261" s="92" t="s">
        <v>816</v>
      </c>
      <c r="I261" s="92" t="s">
        <v>817</v>
      </c>
      <c r="J261" s="30"/>
      <c r="K261" s="48">
        <v>2</v>
      </c>
      <c r="L261" s="28">
        <v>35</v>
      </c>
      <c r="M261" s="28">
        <f t="shared" si="46"/>
        <v>20</v>
      </c>
      <c r="N261" s="28">
        <f t="shared" si="44"/>
        <v>0</v>
      </c>
      <c r="O261" s="23"/>
      <c r="P261" s="56" t="str">
        <f t="shared" si="47"/>
        <v>Chute Mag SST Vacuum Insulated 32oz, Desert Sunrise</v>
      </c>
      <c r="Q261" s="57">
        <v>17.5</v>
      </c>
      <c r="R261" s="58">
        <f t="shared" si="52"/>
        <v>18.75</v>
      </c>
      <c r="S261" s="58">
        <f t="shared" si="52"/>
        <v>19</v>
      </c>
      <c r="T261" s="58">
        <f t="shared" si="52"/>
        <v>19.5</v>
      </c>
      <c r="U261" s="58">
        <f t="shared" si="52"/>
        <v>20</v>
      </c>
      <c r="V261" s="58">
        <f t="shared" si="52"/>
        <v>20.5</v>
      </c>
      <c r="W261" s="58">
        <f t="shared" si="52"/>
        <v>22.5</v>
      </c>
      <c r="X261" s="50" t="b">
        <f t="shared" si="45"/>
        <v>1</v>
      </c>
      <c r="Y261" s="152">
        <f t="shared" si="48"/>
        <v>0</v>
      </c>
    </row>
    <row r="262" spans="1:25" x14ac:dyDescent="0.25">
      <c r="A262" s="90">
        <v>253</v>
      </c>
      <c r="B262" s="72" t="s">
        <v>423</v>
      </c>
      <c r="C262" s="27" t="s">
        <v>600</v>
      </c>
      <c r="D262" s="22"/>
      <c r="E262" s="84"/>
      <c r="F262" s="29" t="s">
        <v>183</v>
      </c>
      <c r="G262" s="30" t="s">
        <v>179</v>
      </c>
      <c r="H262" s="92" t="s">
        <v>818</v>
      </c>
      <c r="I262" s="92" t="s">
        <v>819</v>
      </c>
      <c r="J262" s="30"/>
      <c r="K262" s="48">
        <v>2</v>
      </c>
      <c r="L262" s="28">
        <v>35</v>
      </c>
      <c r="M262" s="28">
        <f t="shared" si="46"/>
        <v>20</v>
      </c>
      <c r="N262" s="28">
        <f t="shared" si="44"/>
        <v>0</v>
      </c>
      <c r="O262" s="23"/>
      <c r="P262" s="56" t="str">
        <f t="shared" si="47"/>
        <v>Chute Mag SST Vacuum Insulated 32oz, Purple Sky</v>
      </c>
      <c r="Q262" s="57">
        <v>17.5</v>
      </c>
      <c r="R262" s="58">
        <f t="shared" si="52"/>
        <v>18.75</v>
      </c>
      <c r="S262" s="58">
        <f t="shared" si="52"/>
        <v>19</v>
      </c>
      <c r="T262" s="58">
        <f t="shared" si="52"/>
        <v>19.5</v>
      </c>
      <c r="U262" s="58">
        <f t="shared" si="52"/>
        <v>20</v>
      </c>
      <c r="V262" s="58">
        <f t="shared" si="52"/>
        <v>20.5</v>
      </c>
      <c r="W262" s="58">
        <f t="shared" si="52"/>
        <v>22.5</v>
      </c>
      <c r="X262" s="50" t="b">
        <f t="shared" si="45"/>
        <v>1</v>
      </c>
      <c r="Y262" s="152">
        <f t="shared" si="48"/>
        <v>0</v>
      </c>
    </row>
    <row r="263" spans="1:25" x14ac:dyDescent="0.25">
      <c r="A263" s="90">
        <v>254</v>
      </c>
      <c r="B263" s="72" t="s">
        <v>423</v>
      </c>
      <c r="C263" s="27" t="s">
        <v>601</v>
      </c>
      <c r="D263" s="22"/>
      <c r="E263" s="84"/>
      <c r="F263" s="29"/>
      <c r="G263" s="30" t="s">
        <v>416</v>
      </c>
      <c r="H263" s="92" t="s">
        <v>263</v>
      </c>
      <c r="I263" s="92" t="s">
        <v>264</v>
      </c>
      <c r="J263" s="30"/>
      <c r="K263" s="48">
        <v>2</v>
      </c>
      <c r="L263" s="28">
        <v>35</v>
      </c>
      <c r="M263" s="28">
        <f t="shared" ref="M263:M280" si="53">IF($L$26&lt;=71,U263,IF($L$26&lt;=143,T263,IF($L$26&lt;=539,S263,IF($L$26&gt;=540,R263))))</f>
        <v>20</v>
      </c>
      <c r="N263" s="28">
        <f t="shared" si="44"/>
        <v>0</v>
      </c>
      <c r="O263" s="23"/>
      <c r="P263" s="56" t="str">
        <f t="shared" ref="P263:P280" si="54">C263</f>
        <v>Chute Mag SST Vacuum Insulated 32oz, White</v>
      </c>
      <c r="Q263" s="57">
        <v>17.5</v>
      </c>
      <c r="R263" s="58">
        <f t="shared" si="52"/>
        <v>18.75</v>
      </c>
      <c r="S263" s="58">
        <f t="shared" si="52"/>
        <v>19</v>
      </c>
      <c r="T263" s="58">
        <f t="shared" si="52"/>
        <v>19.5</v>
      </c>
      <c r="U263" s="58">
        <f t="shared" si="52"/>
        <v>20</v>
      </c>
      <c r="V263" s="58">
        <f t="shared" si="52"/>
        <v>20.5</v>
      </c>
      <c r="W263" s="58">
        <f t="shared" si="52"/>
        <v>22.5</v>
      </c>
      <c r="X263" s="50" t="b">
        <f t="shared" si="45"/>
        <v>1</v>
      </c>
      <c r="Y263" s="152">
        <f t="shared" si="48"/>
        <v>0</v>
      </c>
    </row>
    <row r="264" spans="1:25" x14ac:dyDescent="0.25">
      <c r="A264" s="90">
        <v>255</v>
      </c>
      <c r="B264" s="72" t="s">
        <v>423</v>
      </c>
      <c r="C264" s="27" t="s">
        <v>602</v>
      </c>
      <c r="D264" s="22"/>
      <c r="E264" s="84"/>
      <c r="F264" s="29"/>
      <c r="G264" s="30" t="s">
        <v>179</v>
      </c>
      <c r="H264" s="92" t="s">
        <v>368</v>
      </c>
      <c r="I264" s="92" t="s">
        <v>369</v>
      </c>
      <c r="J264" s="30"/>
      <c r="K264" s="48">
        <v>4</v>
      </c>
      <c r="L264" s="28">
        <v>30</v>
      </c>
      <c r="M264" s="28">
        <f t="shared" si="53"/>
        <v>17.5</v>
      </c>
      <c r="N264" s="28">
        <f t="shared" si="44"/>
        <v>0</v>
      </c>
      <c r="O264" s="23"/>
      <c r="P264" s="56" t="str">
        <f t="shared" si="54"/>
        <v>Chute Mag SST Vacuum Insulated 25oz, Black</v>
      </c>
      <c r="Q264" s="57">
        <v>15</v>
      </c>
      <c r="R264" s="58">
        <f t="shared" si="52"/>
        <v>16.25</v>
      </c>
      <c r="S264" s="58">
        <f t="shared" si="52"/>
        <v>16.5</v>
      </c>
      <c r="T264" s="58">
        <f t="shared" si="52"/>
        <v>17</v>
      </c>
      <c r="U264" s="58">
        <f t="shared" si="52"/>
        <v>17.5</v>
      </c>
      <c r="V264" s="58">
        <f t="shared" si="52"/>
        <v>18</v>
      </c>
      <c r="W264" s="58">
        <f t="shared" si="52"/>
        <v>20</v>
      </c>
      <c r="X264" s="50" t="b">
        <f t="shared" si="45"/>
        <v>1</v>
      </c>
      <c r="Y264" s="152">
        <f t="shared" si="48"/>
        <v>0</v>
      </c>
    </row>
    <row r="265" spans="1:25" x14ac:dyDescent="0.25">
      <c r="A265" s="90">
        <v>256</v>
      </c>
      <c r="B265" s="72" t="s">
        <v>423</v>
      </c>
      <c r="C265" s="27" t="s">
        <v>603</v>
      </c>
      <c r="D265" s="22"/>
      <c r="E265" s="84"/>
      <c r="F265" s="29"/>
      <c r="G265" s="30" t="s">
        <v>179</v>
      </c>
      <c r="H265" s="92" t="s">
        <v>370</v>
      </c>
      <c r="I265" s="92" t="s">
        <v>371</v>
      </c>
      <c r="J265" s="30"/>
      <c r="K265" s="48">
        <v>4</v>
      </c>
      <c r="L265" s="28">
        <v>30</v>
      </c>
      <c r="M265" s="28">
        <f t="shared" si="53"/>
        <v>17.5</v>
      </c>
      <c r="N265" s="28">
        <f t="shared" si="44"/>
        <v>0</v>
      </c>
      <c r="O265" s="23"/>
      <c r="P265" s="56" t="str">
        <f t="shared" si="54"/>
        <v>Chute Mag SST Vacuum Insulated 25oz, Navy</v>
      </c>
      <c r="Q265" s="57">
        <v>15</v>
      </c>
      <c r="R265" s="58">
        <f t="shared" si="52"/>
        <v>16.25</v>
      </c>
      <c r="S265" s="58">
        <f t="shared" si="52"/>
        <v>16.5</v>
      </c>
      <c r="T265" s="58">
        <f t="shared" si="52"/>
        <v>17</v>
      </c>
      <c r="U265" s="58">
        <f t="shared" si="52"/>
        <v>17.5</v>
      </c>
      <c r="V265" s="58">
        <f t="shared" si="52"/>
        <v>18</v>
      </c>
      <c r="W265" s="58">
        <f t="shared" si="52"/>
        <v>20</v>
      </c>
      <c r="X265" s="50" t="b">
        <f t="shared" si="45"/>
        <v>1</v>
      </c>
      <c r="Y265" s="152">
        <f t="shared" si="48"/>
        <v>0</v>
      </c>
    </row>
    <row r="266" spans="1:25" x14ac:dyDescent="0.25">
      <c r="A266" s="90">
        <v>257</v>
      </c>
      <c r="B266" s="72" t="s">
        <v>423</v>
      </c>
      <c r="C266" s="27" t="s">
        <v>604</v>
      </c>
      <c r="D266" s="22"/>
      <c r="E266" s="84"/>
      <c r="F266" s="29" t="s">
        <v>183</v>
      </c>
      <c r="G266" s="30" t="s">
        <v>179</v>
      </c>
      <c r="H266" s="92" t="s">
        <v>820</v>
      </c>
      <c r="I266" s="92" t="s">
        <v>821</v>
      </c>
      <c r="J266" s="30"/>
      <c r="K266" s="48">
        <v>4</v>
      </c>
      <c r="L266" s="28">
        <v>30</v>
      </c>
      <c r="M266" s="28">
        <f t="shared" si="53"/>
        <v>17.5</v>
      </c>
      <c r="N266" s="28">
        <f t="shared" si="44"/>
        <v>0</v>
      </c>
      <c r="O266" s="23"/>
      <c r="P266" s="56" t="str">
        <f t="shared" si="54"/>
        <v>Chute Mag SST Vacuum Insulated 25oz, Nordic Blue</v>
      </c>
      <c r="Q266" s="57">
        <v>15</v>
      </c>
      <c r="R266" s="58">
        <f t="shared" si="52"/>
        <v>16.25</v>
      </c>
      <c r="S266" s="58">
        <f t="shared" si="52"/>
        <v>16.5</v>
      </c>
      <c r="T266" s="58">
        <f t="shared" si="52"/>
        <v>17</v>
      </c>
      <c r="U266" s="58">
        <f t="shared" si="52"/>
        <v>17.5</v>
      </c>
      <c r="V266" s="58">
        <f t="shared" si="52"/>
        <v>18</v>
      </c>
      <c r="W266" s="58">
        <f t="shared" si="52"/>
        <v>20</v>
      </c>
      <c r="X266" s="50" t="b">
        <f t="shared" si="45"/>
        <v>1</v>
      </c>
      <c r="Y266" s="152">
        <f t="shared" si="48"/>
        <v>0</v>
      </c>
    </row>
    <row r="267" spans="1:25" x14ac:dyDescent="0.25">
      <c r="A267" s="90">
        <v>258</v>
      </c>
      <c r="B267" s="72" t="s">
        <v>423</v>
      </c>
      <c r="C267" s="27" t="s">
        <v>605</v>
      </c>
      <c r="D267" s="22"/>
      <c r="E267" s="84"/>
      <c r="F267" s="29"/>
      <c r="G267" s="30" t="s">
        <v>179</v>
      </c>
      <c r="H267" s="92" t="s">
        <v>372</v>
      </c>
      <c r="I267" s="92" t="s">
        <v>373</v>
      </c>
      <c r="J267" s="30"/>
      <c r="K267" s="48">
        <v>4</v>
      </c>
      <c r="L267" s="28">
        <v>30</v>
      </c>
      <c r="M267" s="28">
        <f t="shared" si="53"/>
        <v>17.5</v>
      </c>
      <c r="N267" s="28">
        <f t="shared" si="44"/>
        <v>0</v>
      </c>
      <c r="O267" s="23"/>
      <c r="P267" s="56" t="str">
        <f t="shared" si="54"/>
        <v>Chute Mag SST Vacuum Insulated 25oz, Moss</v>
      </c>
      <c r="Q267" s="57">
        <v>15</v>
      </c>
      <c r="R267" s="58">
        <f t="shared" si="52"/>
        <v>16.25</v>
      </c>
      <c r="S267" s="58">
        <f t="shared" si="52"/>
        <v>16.5</v>
      </c>
      <c r="T267" s="58">
        <f t="shared" si="52"/>
        <v>17</v>
      </c>
      <c r="U267" s="58">
        <f t="shared" si="52"/>
        <v>17.5</v>
      </c>
      <c r="V267" s="58">
        <f t="shared" si="52"/>
        <v>18</v>
      </c>
      <c r="W267" s="58">
        <f t="shared" si="52"/>
        <v>20</v>
      </c>
      <c r="X267" s="50" t="b">
        <f t="shared" si="45"/>
        <v>1</v>
      </c>
      <c r="Y267" s="152">
        <f t="shared" si="48"/>
        <v>0</v>
      </c>
    </row>
    <row r="268" spans="1:25" x14ac:dyDescent="0.25">
      <c r="A268" s="90">
        <v>259</v>
      </c>
      <c r="B268" s="72" t="s">
        <v>423</v>
      </c>
      <c r="C268" s="27" t="s">
        <v>606</v>
      </c>
      <c r="D268" s="22"/>
      <c r="E268" s="84"/>
      <c r="F268" s="29" t="s">
        <v>183</v>
      </c>
      <c r="G268" s="30" t="s">
        <v>179</v>
      </c>
      <c r="H268" s="92" t="s">
        <v>822</v>
      </c>
      <c r="I268" s="92" t="s">
        <v>823</v>
      </c>
      <c r="J268" s="30"/>
      <c r="K268" s="48">
        <v>4</v>
      </c>
      <c r="L268" s="28">
        <v>30</v>
      </c>
      <c r="M268" s="28">
        <f t="shared" si="53"/>
        <v>17.5</v>
      </c>
      <c r="N268" s="28">
        <f t="shared" si="44"/>
        <v>0</v>
      </c>
      <c r="O268" s="23"/>
      <c r="P268" s="56" t="str">
        <f t="shared" si="54"/>
        <v>Chute Mag SST Vacuum Insulated 25oz, Desert Sunrise</v>
      </c>
      <c r="Q268" s="57">
        <v>15</v>
      </c>
      <c r="R268" s="58">
        <f t="shared" si="52"/>
        <v>16.25</v>
      </c>
      <c r="S268" s="58">
        <f t="shared" si="52"/>
        <v>16.5</v>
      </c>
      <c r="T268" s="58">
        <f t="shared" si="52"/>
        <v>17</v>
      </c>
      <c r="U268" s="58">
        <f t="shared" si="52"/>
        <v>17.5</v>
      </c>
      <c r="V268" s="58">
        <f t="shared" si="52"/>
        <v>18</v>
      </c>
      <c r="W268" s="58">
        <f t="shared" si="52"/>
        <v>20</v>
      </c>
      <c r="X268" s="50" t="b">
        <f t="shared" si="45"/>
        <v>1</v>
      </c>
      <c r="Y268" s="152">
        <f t="shared" si="48"/>
        <v>0</v>
      </c>
    </row>
    <row r="269" spans="1:25" x14ac:dyDescent="0.25">
      <c r="A269" s="90">
        <v>260</v>
      </c>
      <c r="B269" s="72" t="s">
        <v>423</v>
      </c>
      <c r="C269" s="27" t="s">
        <v>607</v>
      </c>
      <c r="D269" s="22"/>
      <c r="E269" s="84"/>
      <c r="F269" s="29" t="s">
        <v>183</v>
      </c>
      <c r="G269" s="30" t="s">
        <v>179</v>
      </c>
      <c r="H269" s="92" t="s">
        <v>824</v>
      </c>
      <c r="I269" s="92" t="s">
        <v>825</v>
      </c>
      <c r="J269" s="30"/>
      <c r="K269" s="48">
        <v>4</v>
      </c>
      <c r="L269" s="28">
        <v>30</v>
      </c>
      <c r="M269" s="28">
        <f t="shared" si="53"/>
        <v>17.5</v>
      </c>
      <c r="N269" s="28">
        <f t="shared" si="44"/>
        <v>0</v>
      </c>
      <c r="O269" s="23"/>
      <c r="P269" s="56" t="str">
        <f t="shared" si="54"/>
        <v>Chute Mag SST Vacuum Insulated 25oz, Purple Sky</v>
      </c>
      <c r="Q269" s="57">
        <v>15</v>
      </c>
      <c r="R269" s="58">
        <f t="shared" si="52"/>
        <v>16.25</v>
      </c>
      <c r="S269" s="58">
        <f t="shared" si="52"/>
        <v>16.5</v>
      </c>
      <c r="T269" s="58">
        <f t="shared" si="52"/>
        <v>17</v>
      </c>
      <c r="U269" s="58">
        <f t="shared" si="52"/>
        <v>17.5</v>
      </c>
      <c r="V269" s="58">
        <f t="shared" si="52"/>
        <v>18</v>
      </c>
      <c r="W269" s="58">
        <f t="shared" si="52"/>
        <v>20</v>
      </c>
      <c r="X269" s="50" t="b">
        <f t="shared" si="45"/>
        <v>1</v>
      </c>
      <c r="Y269" s="152">
        <f t="shared" si="48"/>
        <v>0</v>
      </c>
    </row>
    <row r="270" spans="1:25" x14ac:dyDescent="0.25">
      <c r="A270" s="90">
        <v>261</v>
      </c>
      <c r="B270" s="72" t="s">
        <v>423</v>
      </c>
      <c r="C270" s="27" t="s">
        <v>608</v>
      </c>
      <c r="D270" s="22"/>
      <c r="E270" s="84"/>
      <c r="F270" s="29"/>
      <c r="G270" s="30" t="s">
        <v>416</v>
      </c>
      <c r="H270" s="92" t="s">
        <v>374</v>
      </c>
      <c r="I270" s="92" t="s">
        <v>375</v>
      </c>
      <c r="J270" s="30"/>
      <c r="K270" s="48">
        <v>4</v>
      </c>
      <c r="L270" s="28">
        <v>30</v>
      </c>
      <c r="M270" s="28">
        <f t="shared" si="53"/>
        <v>17.5</v>
      </c>
      <c r="N270" s="28">
        <f t="shared" si="44"/>
        <v>0</v>
      </c>
      <c r="O270" s="23"/>
      <c r="P270" s="56" t="str">
        <f t="shared" si="54"/>
        <v>Chute Mag SST Vacuum Insulated 25oz, White</v>
      </c>
      <c r="Q270" s="57">
        <v>15</v>
      </c>
      <c r="R270" s="58">
        <f t="shared" si="52"/>
        <v>16.25</v>
      </c>
      <c r="S270" s="58">
        <f t="shared" si="52"/>
        <v>16.5</v>
      </c>
      <c r="T270" s="58">
        <f t="shared" si="52"/>
        <v>17</v>
      </c>
      <c r="U270" s="58">
        <f t="shared" si="52"/>
        <v>17.5</v>
      </c>
      <c r="V270" s="58">
        <f t="shared" si="52"/>
        <v>18</v>
      </c>
      <c r="W270" s="58">
        <f t="shared" si="52"/>
        <v>20</v>
      </c>
      <c r="X270" s="50" t="b">
        <f t="shared" si="45"/>
        <v>1</v>
      </c>
      <c r="Y270" s="152">
        <f t="shared" si="48"/>
        <v>0</v>
      </c>
    </row>
    <row r="271" spans="1:25" x14ac:dyDescent="0.25">
      <c r="A271" s="90">
        <v>262</v>
      </c>
      <c r="B271" s="72" t="s">
        <v>423</v>
      </c>
      <c r="C271" s="27" t="s">
        <v>609</v>
      </c>
      <c r="D271" s="22"/>
      <c r="E271" s="84"/>
      <c r="F271" s="29"/>
      <c r="G271" s="30" t="s">
        <v>179</v>
      </c>
      <c r="H271" s="92" t="s">
        <v>265</v>
      </c>
      <c r="I271" s="92" t="s">
        <v>266</v>
      </c>
      <c r="J271" s="30"/>
      <c r="K271" s="48">
        <v>4</v>
      </c>
      <c r="L271" s="28">
        <v>25</v>
      </c>
      <c r="M271" s="28">
        <f t="shared" si="53"/>
        <v>15</v>
      </c>
      <c r="N271" s="28">
        <f t="shared" si="44"/>
        <v>0</v>
      </c>
      <c r="O271" s="23"/>
      <c r="P271" s="56" t="str">
        <f t="shared" si="54"/>
        <v>Chute Mag SST Vacuum Insulated 20oz, Black</v>
      </c>
      <c r="Q271" s="57">
        <v>12.5</v>
      </c>
      <c r="R271" s="58">
        <f t="shared" si="52"/>
        <v>13.75</v>
      </c>
      <c r="S271" s="58">
        <f t="shared" si="52"/>
        <v>14</v>
      </c>
      <c r="T271" s="58">
        <f t="shared" si="52"/>
        <v>14.5</v>
      </c>
      <c r="U271" s="58">
        <f t="shared" si="52"/>
        <v>15</v>
      </c>
      <c r="V271" s="58">
        <f t="shared" si="52"/>
        <v>15.5</v>
      </c>
      <c r="W271" s="58">
        <f t="shared" si="52"/>
        <v>17.5</v>
      </c>
      <c r="X271" s="50" t="b">
        <f t="shared" si="45"/>
        <v>1</v>
      </c>
      <c r="Y271" s="152">
        <f t="shared" si="48"/>
        <v>0</v>
      </c>
    </row>
    <row r="272" spans="1:25" x14ac:dyDescent="0.25">
      <c r="A272" s="90">
        <v>263</v>
      </c>
      <c r="B272" s="72" t="s">
        <v>423</v>
      </c>
      <c r="C272" s="27" t="s">
        <v>610</v>
      </c>
      <c r="D272" s="22"/>
      <c r="E272" s="84"/>
      <c r="F272" s="29"/>
      <c r="G272" s="30" t="s">
        <v>179</v>
      </c>
      <c r="H272" s="92" t="s">
        <v>267</v>
      </c>
      <c r="I272" s="92" t="s">
        <v>268</v>
      </c>
      <c r="J272" s="30"/>
      <c r="K272" s="48">
        <v>4</v>
      </c>
      <c r="L272" s="28">
        <v>25</v>
      </c>
      <c r="M272" s="28">
        <f t="shared" si="53"/>
        <v>15</v>
      </c>
      <c r="N272" s="28">
        <f t="shared" si="44"/>
        <v>0</v>
      </c>
      <c r="O272" s="23"/>
      <c r="P272" s="56" t="str">
        <f t="shared" si="54"/>
        <v>Chute Mag SST Vacuum Insulated 20oz, Navy</v>
      </c>
      <c r="Q272" s="57">
        <v>12.5</v>
      </c>
      <c r="R272" s="58">
        <f t="shared" si="52"/>
        <v>13.75</v>
      </c>
      <c r="S272" s="58">
        <f t="shared" si="52"/>
        <v>14</v>
      </c>
      <c r="T272" s="58">
        <f t="shared" si="52"/>
        <v>14.5</v>
      </c>
      <c r="U272" s="58">
        <f t="shared" si="52"/>
        <v>15</v>
      </c>
      <c r="V272" s="58">
        <f t="shared" si="52"/>
        <v>15.5</v>
      </c>
      <c r="W272" s="58">
        <f t="shared" si="52"/>
        <v>17.5</v>
      </c>
      <c r="X272" s="50" t="b">
        <f t="shared" si="45"/>
        <v>1</v>
      </c>
      <c r="Y272" s="152">
        <f t="shared" si="48"/>
        <v>0</v>
      </c>
    </row>
    <row r="273" spans="1:25" x14ac:dyDescent="0.25">
      <c r="A273" s="90">
        <v>264</v>
      </c>
      <c r="B273" s="72" t="s">
        <v>423</v>
      </c>
      <c r="C273" s="27" t="s">
        <v>611</v>
      </c>
      <c r="D273" s="22"/>
      <c r="E273" s="84"/>
      <c r="F273" s="29" t="s">
        <v>183</v>
      </c>
      <c r="G273" s="30" t="s">
        <v>179</v>
      </c>
      <c r="H273" s="92" t="s">
        <v>826</v>
      </c>
      <c r="I273" s="92" t="s">
        <v>827</v>
      </c>
      <c r="J273" s="30"/>
      <c r="K273" s="48">
        <v>4</v>
      </c>
      <c r="L273" s="28">
        <v>25</v>
      </c>
      <c r="M273" s="28">
        <f t="shared" si="53"/>
        <v>15</v>
      </c>
      <c r="N273" s="28">
        <f t="shared" si="44"/>
        <v>0</v>
      </c>
      <c r="O273" s="23"/>
      <c r="P273" s="56" t="str">
        <f t="shared" si="54"/>
        <v>Chute Mag SST Vacuum Insulated 20oz, Nordic Blue</v>
      </c>
      <c r="Q273" s="57">
        <v>12.5</v>
      </c>
      <c r="R273" s="58">
        <f t="shared" si="52"/>
        <v>13.75</v>
      </c>
      <c r="S273" s="58">
        <f t="shared" si="52"/>
        <v>14</v>
      </c>
      <c r="T273" s="58">
        <f t="shared" si="52"/>
        <v>14.5</v>
      </c>
      <c r="U273" s="58">
        <f t="shared" si="52"/>
        <v>15</v>
      </c>
      <c r="V273" s="58">
        <f t="shared" si="52"/>
        <v>15.5</v>
      </c>
      <c r="W273" s="58">
        <f t="shared" si="52"/>
        <v>17.5</v>
      </c>
      <c r="X273" s="50" t="b">
        <f t="shared" si="45"/>
        <v>1</v>
      </c>
      <c r="Y273" s="152">
        <f t="shared" ref="Y273:Y280" si="55">(Q273*2)-L273</f>
        <v>0</v>
      </c>
    </row>
    <row r="274" spans="1:25" x14ac:dyDescent="0.25">
      <c r="A274" s="90">
        <v>265</v>
      </c>
      <c r="B274" s="72" t="s">
        <v>423</v>
      </c>
      <c r="C274" s="27" t="s">
        <v>612</v>
      </c>
      <c r="D274" s="22"/>
      <c r="E274" s="84"/>
      <c r="F274" s="29"/>
      <c r="G274" s="30" t="s">
        <v>179</v>
      </c>
      <c r="H274" s="92" t="s">
        <v>269</v>
      </c>
      <c r="I274" s="92" t="s">
        <v>270</v>
      </c>
      <c r="J274" s="30"/>
      <c r="K274" s="48">
        <v>4</v>
      </c>
      <c r="L274" s="28">
        <v>25</v>
      </c>
      <c r="M274" s="28">
        <f t="shared" si="53"/>
        <v>15</v>
      </c>
      <c r="N274" s="28">
        <f t="shared" si="44"/>
        <v>0</v>
      </c>
      <c r="O274" s="23"/>
      <c r="P274" s="56" t="str">
        <f t="shared" si="54"/>
        <v>Chute Mag SST Vacuum Insulated 20oz, Moss</v>
      </c>
      <c r="Q274" s="57">
        <v>12.5</v>
      </c>
      <c r="R274" s="58">
        <f t="shared" si="52"/>
        <v>13.75</v>
      </c>
      <c r="S274" s="58">
        <f t="shared" si="52"/>
        <v>14</v>
      </c>
      <c r="T274" s="58">
        <f t="shared" si="52"/>
        <v>14.5</v>
      </c>
      <c r="U274" s="58">
        <f t="shared" si="52"/>
        <v>15</v>
      </c>
      <c r="V274" s="58">
        <f t="shared" si="52"/>
        <v>15.5</v>
      </c>
      <c r="W274" s="58">
        <f t="shared" si="52"/>
        <v>17.5</v>
      </c>
      <c r="X274" s="50" t="b">
        <f t="shared" si="45"/>
        <v>1</v>
      </c>
      <c r="Y274" s="152">
        <f t="shared" si="55"/>
        <v>0</v>
      </c>
    </row>
    <row r="275" spans="1:25" x14ac:dyDescent="0.25">
      <c r="A275" s="90">
        <v>266</v>
      </c>
      <c r="B275" s="72" t="s">
        <v>423</v>
      </c>
      <c r="C275" s="27" t="s">
        <v>613</v>
      </c>
      <c r="D275" s="22"/>
      <c r="E275" s="84"/>
      <c r="F275" s="29" t="s">
        <v>183</v>
      </c>
      <c r="G275" s="30" t="s">
        <v>179</v>
      </c>
      <c r="H275" s="92" t="s">
        <v>828</v>
      </c>
      <c r="I275" s="92" t="s">
        <v>829</v>
      </c>
      <c r="J275" s="30"/>
      <c r="K275" s="48">
        <v>4</v>
      </c>
      <c r="L275" s="28">
        <v>25</v>
      </c>
      <c r="M275" s="28">
        <f t="shared" si="53"/>
        <v>15</v>
      </c>
      <c r="N275" s="28">
        <f t="shared" si="44"/>
        <v>0</v>
      </c>
      <c r="O275" s="23"/>
      <c r="P275" s="56" t="str">
        <f t="shared" si="54"/>
        <v>Chute Mag SST Vacuum Insulated 20oz, Desert Sunrise</v>
      </c>
      <c r="Q275" s="57">
        <v>12.5</v>
      </c>
      <c r="R275" s="58">
        <f t="shared" ref="R275:W280" si="56">$Q275+R$36</f>
        <v>13.75</v>
      </c>
      <c r="S275" s="58">
        <f t="shared" si="56"/>
        <v>14</v>
      </c>
      <c r="T275" s="58">
        <f t="shared" si="56"/>
        <v>14.5</v>
      </c>
      <c r="U275" s="58">
        <f t="shared" si="56"/>
        <v>15</v>
      </c>
      <c r="V275" s="58">
        <f t="shared" si="56"/>
        <v>15.5</v>
      </c>
      <c r="W275" s="58">
        <f t="shared" si="56"/>
        <v>17.5</v>
      </c>
      <c r="X275" s="50" t="b">
        <f t="shared" si="45"/>
        <v>1</v>
      </c>
      <c r="Y275" s="152">
        <f t="shared" si="55"/>
        <v>0</v>
      </c>
    </row>
    <row r="276" spans="1:25" x14ac:dyDescent="0.25">
      <c r="A276" s="90">
        <v>267</v>
      </c>
      <c r="B276" s="72" t="s">
        <v>423</v>
      </c>
      <c r="C276" s="27" t="s">
        <v>614</v>
      </c>
      <c r="D276" s="22"/>
      <c r="E276" s="84"/>
      <c r="F276" s="29" t="s">
        <v>183</v>
      </c>
      <c r="G276" s="30" t="s">
        <v>179</v>
      </c>
      <c r="H276" s="92" t="s">
        <v>830</v>
      </c>
      <c r="I276" s="92" t="s">
        <v>831</v>
      </c>
      <c r="J276" s="30"/>
      <c r="K276" s="48">
        <v>4</v>
      </c>
      <c r="L276" s="28">
        <v>25</v>
      </c>
      <c r="M276" s="28">
        <f t="shared" si="53"/>
        <v>15</v>
      </c>
      <c r="N276" s="28">
        <f t="shared" si="44"/>
        <v>0</v>
      </c>
      <c r="O276" s="23"/>
      <c r="P276" s="56" t="str">
        <f t="shared" si="54"/>
        <v>Chute Mag SST Vacuum Insulated 20oz, Purple Sky</v>
      </c>
      <c r="Q276" s="57">
        <v>12.5</v>
      </c>
      <c r="R276" s="58">
        <f t="shared" si="56"/>
        <v>13.75</v>
      </c>
      <c r="S276" s="58">
        <f t="shared" si="56"/>
        <v>14</v>
      </c>
      <c r="T276" s="58">
        <f t="shared" si="56"/>
        <v>14.5</v>
      </c>
      <c r="U276" s="58">
        <f t="shared" si="56"/>
        <v>15</v>
      </c>
      <c r="V276" s="58">
        <f t="shared" si="56"/>
        <v>15.5</v>
      </c>
      <c r="W276" s="58">
        <f t="shared" si="56"/>
        <v>17.5</v>
      </c>
      <c r="X276" s="50" t="b">
        <f t="shared" si="45"/>
        <v>1</v>
      </c>
      <c r="Y276" s="152">
        <f t="shared" si="55"/>
        <v>0</v>
      </c>
    </row>
    <row r="277" spans="1:25" x14ac:dyDescent="0.25">
      <c r="A277" s="90">
        <v>268</v>
      </c>
      <c r="B277" s="72" t="s">
        <v>423</v>
      </c>
      <c r="C277" s="27" t="s">
        <v>615</v>
      </c>
      <c r="D277" s="22"/>
      <c r="E277" s="84"/>
      <c r="F277" s="29"/>
      <c r="G277" s="30" t="s">
        <v>416</v>
      </c>
      <c r="H277" s="92" t="s">
        <v>271</v>
      </c>
      <c r="I277" s="92" t="s">
        <v>272</v>
      </c>
      <c r="J277" s="30"/>
      <c r="K277" s="48">
        <v>4</v>
      </c>
      <c r="L277" s="28">
        <v>25</v>
      </c>
      <c r="M277" s="28">
        <f t="shared" si="53"/>
        <v>15</v>
      </c>
      <c r="N277" s="28">
        <f t="shared" si="44"/>
        <v>0</v>
      </c>
      <c r="O277" s="23"/>
      <c r="P277" s="56" t="str">
        <f t="shared" si="54"/>
        <v>Chute Mag SST Vacuum Insulated 20oz, White</v>
      </c>
      <c r="Q277" s="57">
        <v>12.5</v>
      </c>
      <c r="R277" s="58">
        <f t="shared" si="56"/>
        <v>13.75</v>
      </c>
      <c r="S277" s="58">
        <f t="shared" si="56"/>
        <v>14</v>
      </c>
      <c r="T277" s="58">
        <f t="shared" si="56"/>
        <v>14.5</v>
      </c>
      <c r="U277" s="58">
        <f t="shared" si="56"/>
        <v>15</v>
      </c>
      <c r="V277" s="58">
        <f t="shared" si="56"/>
        <v>15.5</v>
      </c>
      <c r="W277" s="58">
        <f t="shared" si="56"/>
        <v>17.5</v>
      </c>
      <c r="X277" s="50" t="b">
        <f t="shared" si="45"/>
        <v>1</v>
      </c>
      <c r="Y277" s="152">
        <f t="shared" si="55"/>
        <v>0</v>
      </c>
    </row>
    <row r="278" spans="1:25" x14ac:dyDescent="0.25">
      <c r="A278" s="90">
        <v>269</v>
      </c>
      <c r="B278" s="72" t="s">
        <v>329</v>
      </c>
      <c r="C278" s="27" t="s">
        <v>273</v>
      </c>
      <c r="D278" s="22"/>
      <c r="E278" s="84"/>
      <c r="F278" s="29"/>
      <c r="G278" s="30" t="s">
        <v>180</v>
      </c>
      <c r="H278" s="92" t="s">
        <v>276</v>
      </c>
      <c r="I278" s="92" t="s">
        <v>277</v>
      </c>
      <c r="J278" s="30"/>
      <c r="K278" s="48">
        <v>6</v>
      </c>
      <c r="L278" s="28">
        <v>14</v>
      </c>
      <c r="M278" s="28">
        <f t="shared" si="53"/>
        <v>9.5</v>
      </c>
      <c r="N278" s="28">
        <f t="shared" si="44"/>
        <v>0</v>
      </c>
      <c r="O278" s="23"/>
      <c r="P278" s="56" t="str">
        <f t="shared" si="54"/>
        <v>eddy+ Kids 14oz, True Blue</v>
      </c>
      <c r="Q278" s="57">
        <v>7</v>
      </c>
      <c r="R278" s="58">
        <f t="shared" si="56"/>
        <v>8.25</v>
      </c>
      <c r="S278" s="58">
        <f t="shared" si="56"/>
        <v>8.5</v>
      </c>
      <c r="T278" s="58">
        <f t="shared" si="56"/>
        <v>9</v>
      </c>
      <c r="U278" s="58">
        <f t="shared" si="56"/>
        <v>9.5</v>
      </c>
      <c r="V278" s="58">
        <f t="shared" si="56"/>
        <v>10</v>
      </c>
      <c r="W278" s="58">
        <f t="shared" si="56"/>
        <v>12</v>
      </c>
      <c r="X278" s="50" t="b">
        <f t="shared" si="45"/>
        <v>1</v>
      </c>
      <c r="Y278" s="152">
        <f t="shared" si="55"/>
        <v>0</v>
      </c>
    </row>
    <row r="279" spans="1:25" x14ac:dyDescent="0.25">
      <c r="A279" s="90">
        <v>270</v>
      </c>
      <c r="B279" s="72" t="s">
        <v>329</v>
      </c>
      <c r="C279" s="27" t="s">
        <v>274</v>
      </c>
      <c r="D279" s="22"/>
      <c r="E279" s="84"/>
      <c r="F279" s="29"/>
      <c r="G279" s="30" t="s">
        <v>180</v>
      </c>
      <c r="H279" s="92" t="s">
        <v>278</v>
      </c>
      <c r="I279" s="92" t="s">
        <v>279</v>
      </c>
      <c r="J279" s="30"/>
      <c r="K279" s="48">
        <v>6</v>
      </c>
      <c r="L279" s="28">
        <v>14</v>
      </c>
      <c r="M279" s="28">
        <f t="shared" si="53"/>
        <v>9.5</v>
      </c>
      <c r="N279" s="28">
        <f t="shared" si="44"/>
        <v>0</v>
      </c>
      <c r="O279" s="23"/>
      <c r="P279" s="56" t="str">
        <f t="shared" si="54"/>
        <v>eddy+ Kids 14oz, Grapefruit</v>
      </c>
      <c r="Q279" s="57">
        <v>7</v>
      </c>
      <c r="R279" s="58">
        <f t="shared" si="56"/>
        <v>8.25</v>
      </c>
      <c r="S279" s="58">
        <f t="shared" si="56"/>
        <v>8.5</v>
      </c>
      <c r="T279" s="58">
        <f t="shared" si="56"/>
        <v>9</v>
      </c>
      <c r="U279" s="58">
        <f t="shared" si="56"/>
        <v>9.5</v>
      </c>
      <c r="V279" s="58">
        <f t="shared" si="56"/>
        <v>10</v>
      </c>
      <c r="W279" s="58">
        <f t="shared" si="56"/>
        <v>12</v>
      </c>
      <c r="X279" s="50" t="b">
        <f t="shared" si="45"/>
        <v>1</v>
      </c>
      <c r="Y279" s="152">
        <f t="shared" si="55"/>
        <v>0</v>
      </c>
    </row>
    <row r="280" spans="1:25" x14ac:dyDescent="0.25">
      <c r="A280" s="90">
        <v>271</v>
      </c>
      <c r="B280" s="72" t="s">
        <v>329</v>
      </c>
      <c r="C280" s="27" t="s">
        <v>275</v>
      </c>
      <c r="D280" s="22"/>
      <c r="E280" s="84"/>
      <c r="F280" s="29"/>
      <c r="G280" s="30" t="s">
        <v>180</v>
      </c>
      <c r="H280" s="92" t="s">
        <v>280</v>
      </c>
      <c r="I280" s="92" t="s">
        <v>281</v>
      </c>
      <c r="J280" s="30"/>
      <c r="K280" s="48">
        <v>6</v>
      </c>
      <c r="L280" s="28">
        <v>14</v>
      </c>
      <c r="M280" s="28">
        <f t="shared" si="53"/>
        <v>9.5</v>
      </c>
      <c r="N280" s="28">
        <f t="shared" si="44"/>
        <v>0</v>
      </c>
      <c r="O280" s="23"/>
      <c r="P280" s="56" t="str">
        <f t="shared" si="54"/>
        <v>eddy+ Kids 14oz, Clear</v>
      </c>
      <c r="Q280" s="57">
        <v>7</v>
      </c>
      <c r="R280" s="58">
        <f t="shared" si="56"/>
        <v>8.25</v>
      </c>
      <c r="S280" s="58">
        <f t="shared" si="56"/>
        <v>8.5</v>
      </c>
      <c r="T280" s="58">
        <f t="shared" si="56"/>
        <v>9</v>
      </c>
      <c r="U280" s="58">
        <f t="shared" si="56"/>
        <v>9.5</v>
      </c>
      <c r="V280" s="58">
        <f t="shared" si="56"/>
        <v>10</v>
      </c>
      <c r="W280" s="58">
        <f t="shared" si="56"/>
        <v>12</v>
      </c>
      <c r="X280" s="50" t="b">
        <f t="shared" si="45"/>
        <v>1</v>
      </c>
      <c r="Y280" s="152">
        <f t="shared" si="55"/>
        <v>0</v>
      </c>
    </row>
  </sheetData>
  <sheetProtection algorithmName="SHA-512" hashValue="LvGP/QOHKTxUsVZhG0LE1h/LaD6oUpRyEn+I2PiF4bfiVjIiDBfFr6NKfe/KZnegvyn719HIDYmgwYbXq4Vteg==" saltValue="nxikS7Zt84s4JOQcD8r10g==" spinCount="100000" sheet="1" sort="0" autoFilter="0"/>
  <autoFilter ref="A36:AB280" xr:uid="{D3803136-0815-4A5B-82DF-5D4016C146D6}"/>
  <mergeCells count="46">
    <mergeCell ref="B31:N34"/>
    <mergeCell ref="H11:N11"/>
    <mergeCell ref="H10:N10"/>
    <mergeCell ref="H17:N17"/>
    <mergeCell ref="H15:N15"/>
    <mergeCell ref="H14:N14"/>
    <mergeCell ref="H13:N13"/>
    <mergeCell ref="H12:N12"/>
    <mergeCell ref="G21:N21"/>
    <mergeCell ref="G24:K25"/>
    <mergeCell ref="G26:K27"/>
    <mergeCell ref="L22:N23"/>
    <mergeCell ref="G22:K23"/>
    <mergeCell ref="L24:N25"/>
    <mergeCell ref="B35:N35"/>
    <mergeCell ref="B5:N5"/>
    <mergeCell ref="B6:N6"/>
    <mergeCell ref="B9:N9"/>
    <mergeCell ref="B19:B20"/>
    <mergeCell ref="B16:B18"/>
    <mergeCell ref="C14:F14"/>
    <mergeCell ref="C15:F15"/>
    <mergeCell ref="B13:B15"/>
    <mergeCell ref="G16:N16"/>
    <mergeCell ref="C10:F10"/>
    <mergeCell ref="C12:F12"/>
    <mergeCell ref="C13:F13"/>
    <mergeCell ref="B7:N7"/>
    <mergeCell ref="C11:F11"/>
    <mergeCell ref="B8:N8"/>
    <mergeCell ref="P22:U22"/>
    <mergeCell ref="C27:D27"/>
    <mergeCell ref="B30:N30"/>
    <mergeCell ref="C16:F16"/>
    <mergeCell ref="C17:F17"/>
    <mergeCell ref="C18:F18"/>
    <mergeCell ref="C19:F20"/>
    <mergeCell ref="B28:D29"/>
    <mergeCell ref="B22:D22"/>
    <mergeCell ref="H20:N20"/>
    <mergeCell ref="H19:N19"/>
    <mergeCell ref="H18:N18"/>
    <mergeCell ref="B21:F21"/>
    <mergeCell ref="L26:N27"/>
    <mergeCell ref="L28:N29"/>
    <mergeCell ref="G28:K29"/>
  </mergeCells>
  <phoneticPr fontId="28" type="noConversion"/>
  <conditionalFormatting sqref="C37:C38">
    <cfRule type="duplicateValues" dxfId="1" priority="1"/>
  </conditionalFormatting>
  <conditionalFormatting sqref="C39:C1048576 C1:C4 C6:C36">
    <cfRule type="duplicateValues" dxfId="0" priority="2"/>
  </conditionalFormatting>
  <dataValidations count="3">
    <dataValidation type="list" allowBlank="1" showInputMessage="1" showErrorMessage="1" sqref="C24:D27" xr:uid="{DFB22D95-810C-4317-9141-50F6A01C9B8C}">
      <formula1>$X$14:$X$14</formula1>
    </dataValidation>
    <dataValidation type="list" allowBlank="1" showInputMessage="1" showErrorMessage="1" errorTitle="Incorrect Value Entered" error="You must enter YES or NO" sqref="L22" xr:uid="{54B00CEF-8E04-4D81-8D12-C0CF0C3450D0}">
      <formula1>$X$18:$X$19</formula1>
    </dataValidation>
    <dataValidation type="custom" allowBlank="1" showErrorMessage="1" errorTitle="Incorrect QTY Ordered" error="You must order per the SKU MOQ" sqref="J37:J280" xr:uid="{D4578D9E-8048-43AC-83D2-9BCD3873523A}">
      <formula1>MOD(INDIRECT(ADDRESS(ROW(),COLUMN())),INDIRECT(ADDRESS(ROW(),COLUMN()+1)))=0</formula1>
    </dataValidation>
  </dataValidations>
  <printOptions horizontalCentered="1"/>
  <pageMargins left="0.2" right="0.2" top="0.5" bottom="0.5" header="0.3" footer="0.3"/>
  <pageSetup scale="46" fitToHeight="0" orientation="portrait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00"/>
  <sheetViews>
    <sheetView showGridLines="0" topLeftCell="A11" zoomScale="130" zoomScaleNormal="130" workbookViewId="0">
      <selection activeCell="K41" sqref="K41"/>
    </sheetView>
  </sheetViews>
  <sheetFormatPr defaultColWidth="9.140625" defaultRowHeight="12" customHeight="1" x14ac:dyDescent="0.2"/>
  <cols>
    <col min="1" max="1" width="3" style="99" bestFit="1" customWidth="1"/>
    <col min="2" max="2" width="34.85546875" style="99" customWidth="1"/>
    <col min="3" max="3" width="12.7109375" style="99" customWidth="1"/>
    <col min="4" max="4" width="12.5703125" style="99" customWidth="1"/>
    <col min="5" max="8" width="13.42578125" style="99" customWidth="1"/>
    <col min="9" max="9" width="2.140625" style="99" customWidth="1"/>
    <col min="10" max="10" width="5" style="99" bestFit="1" customWidth="1"/>
    <col min="11" max="16384" width="9.140625" style="99"/>
  </cols>
  <sheetData>
    <row r="1" spans="1:10" ht="12" customHeight="1" x14ac:dyDescent="0.2">
      <c r="A1" s="96"/>
      <c r="B1" s="97"/>
      <c r="C1" s="233" t="s">
        <v>832</v>
      </c>
      <c r="D1" s="233"/>
      <c r="E1" s="233"/>
      <c r="F1" s="233"/>
      <c r="G1" s="233"/>
      <c r="H1" s="233"/>
      <c r="I1" s="98"/>
    </row>
    <row r="2" spans="1:10" ht="12" customHeight="1" x14ac:dyDescent="0.2">
      <c r="A2" s="100"/>
      <c r="F2" s="101"/>
      <c r="I2" s="102"/>
    </row>
    <row r="3" spans="1:10" ht="12" customHeight="1" x14ac:dyDescent="0.2">
      <c r="A3" s="100"/>
      <c r="I3" s="102"/>
    </row>
    <row r="4" spans="1:10" ht="12" customHeight="1" x14ac:dyDescent="0.2">
      <c r="A4" s="100"/>
      <c r="I4" s="102"/>
    </row>
    <row r="5" spans="1:10" ht="12" customHeight="1" x14ac:dyDescent="0.2">
      <c r="A5" s="100"/>
      <c r="B5" s="232" t="s">
        <v>56</v>
      </c>
      <c r="C5" s="232"/>
      <c r="D5" s="232"/>
      <c r="E5" s="232"/>
      <c r="F5" s="232"/>
      <c r="G5" s="232"/>
      <c r="H5" s="232"/>
      <c r="I5" s="103"/>
      <c r="J5" s="104"/>
    </row>
    <row r="6" spans="1:10" ht="6" customHeight="1" x14ac:dyDescent="0.2">
      <c r="A6" s="100"/>
      <c r="B6" s="93"/>
      <c r="C6" s="93"/>
      <c r="D6" s="93"/>
      <c r="E6" s="93"/>
      <c r="F6" s="93"/>
      <c r="G6" s="93"/>
      <c r="H6" s="93"/>
      <c r="I6" s="103"/>
      <c r="J6" s="104"/>
    </row>
    <row r="7" spans="1:10" ht="12" customHeight="1" x14ac:dyDescent="0.2">
      <c r="A7" s="100"/>
      <c r="B7" s="105" t="s">
        <v>308</v>
      </c>
      <c r="C7" s="106"/>
      <c r="D7" s="106"/>
      <c r="E7" s="106"/>
      <c r="F7" s="107"/>
      <c r="G7" s="107"/>
      <c r="H7" s="108"/>
      <c r="I7" s="103"/>
      <c r="J7" s="104"/>
    </row>
    <row r="8" spans="1:10" ht="6" customHeight="1" x14ac:dyDescent="0.2">
      <c r="A8" s="100"/>
      <c r="B8" s="105"/>
      <c r="C8" s="106"/>
      <c r="D8" s="106"/>
      <c r="E8" s="106"/>
      <c r="F8" s="107"/>
      <c r="G8" s="107"/>
      <c r="H8" s="108"/>
      <c r="I8" s="103"/>
      <c r="J8" s="104"/>
    </row>
    <row r="9" spans="1:10" ht="11.25" x14ac:dyDescent="0.2">
      <c r="A9" s="100"/>
      <c r="B9" s="149" t="s">
        <v>417</v>
      </c>
      <c r="C9" s="149"/>
      <c r="D9" s="149"/>
      <c r="E9" s="149"/>
      <c r="F9" s="149"/>
      <c r="G9" s="149"/>
      <c r="H9" s="150"/>
      <c r="I9" s="103"/>
      <c r="J9" s="104"/>
    </row>
    <row r="10" spans="1:10" ht="11.25" x14ac:dyDescent="0.2">
      <c r="A10" s="100"/>
      <c r="B10" s="151" t="s">
        <v>418</v>
      </c>
      <c r="C10" s="149"/>
      <c r="D10" s="149"/>
      <c r="E10" s="149"/>
      <c r="F10" s="149"/>
      <c r="G10" s="149"/>
      <c r="H10" s="150"/>
      <c r="I10" s="103"/>
      <c r="J10" s="104"/>
    </row>
    <row r="11" spans="1:10" ht="12" customHeight="1" x14ac:dyDescent="0.2">
      <c r="A11" s="100"/>
      <c r="B11" s="109" t="s">
        <v>311</v>
      </c>
      <c r="C11" s="109"/>
      <c r="D11" s="109"/>
      <c r="E11" s="109"/>
      <c r="F11" s="109"/>
      <c r="G11" s="109"/>
      <c r="H11" s="108"/>
      <c r="I11" s="103"/>
      <c r="J11" s="104"/>
    </row>
    <row r="12" spans="1:10" ht="6" customHeight="1" x14ac:dyDescent="0.2">
      <c r="A12" s="100"/>
      <c r="B12" s="109"/>
      <c r="C12" s="109"/>
      <c r="D12" s="109"/>
      <c r="E12" s="109"/>
      <c r="F12" s="109"/>
      <c r="G12" s="109"/>
      <c r="H12" s="108"/>
      <c r="I12" s="103"/>
      <c r="J12" s="104"/>
    </row>
    <row r="13" spans="1:10" ht="12" customHeight="1" x14ac:dyDescent="0.2">
      <c r="A13" s="100"/>
      <c r="B13" s="105" t="s">
        <v>307</v>
      </c>
      <c r="C13" s="106"/>
      <c r="D13" s="93"/>
      <c r="E13" s="93"/>
      <c r="F13" s="93"/>
      <c r="G13" s="93"/>
      <c r="H13" s="93"/>
      <c r="I13" s="103"/>
      <c r="J13" s="104"/>
    </row>
    <row r="14" spans="1:10" ht="6" customHeight="1" x14ac:dyDescent="0.2">
      <c r="A14" s="100"/>
      <c r="B14" s="110"/>
      <c r="C14" s="111"/>
      <c r="D14" s="111"/>
      <c r="E14" s="111"/>
      <c r="F14" s="111"/>
      <c r="I14" s="102"/>
    </row>
    <row r="15" spans="1:10" ht="12" customHeight="1" x14ac:dyDescent="0.2">
      <c r="A15" s="100"/>
      <c r="B15" s="109" t="s">
        <v>309</v>
      </c>
      <c r="C15" s="106"/>
      <c r="D15" s="106"/>
      <c r="E15" s="106"/>
      <c r="F15" s="106"/>
      <c r="G15" s="106"/>
      <c r="H15" s="108"/>
      <c r="I15" s="102"/>
    </row>
    <row r="16" spans="1:10" ht="12" customHeight="1" x14ac:dyDescent="0.2">
      <c r="A16" s="100"/>
      <c r="B16" s="109" t="s">
        <v>310</v>
      </c>
      <c r="C16" s="109"/>
      <c r="D16" s="109"/>
      <c r="E16" s="109"/>
      <c r="F16" s="109"/>
      <c r="G16" s="109"/>
      <c r="H16" s="108"/>
      <c r="I16" s="102"/>
    </row>
    <row r="17" spans="1:11" ht="12" customHeight="1" x14ac:dyDescent="0.2">
      <c r="A17" s="100"/>
      <c r="B17" s="109" t="s">
        <v>404</v>
      </c>
      <c r="C17" s="109"/>
      <c r="D17" s="109"/>
      <c r="E17" s="109"/>
      <c r="F17" s="109"/>
      <c r="G17" s="109"/>
      <c r="H17" s="108"/>
      <c r="I17" s="102"/>
    </row>
    <row r="18" spans="1:11" ht="6" customHeight="1" x14ac:dyDescent="0.2">
      <c r="A18" s="100"/>
      <c r="B18" s="112"/>
      <c r="C18" s="113"/>
      <c r="D18" s="113"/>
      <c r="E18" s="113"/>
      <c r="F18" s="113"/>
      <c r="I18" s="102"/>
    </row>
    <row r="19" spans="1:11" ht="12" customHeight="1" x14ac:dyDescent="0.2">
      <c r="A19" s="100"/>
      <c r="B19" s="112" t="s">
        <v>312</v>
      </c>
      <c r="C19" s="114"/>
      <c r="D19" s="114"/>
      <c r="E19" s="114"/>
      <c r="F19" s="114"/>
      <c r="I19" s="102"/>
    </row>
    <row r="20" spans="1:11" ht="12" customHeight="1" x14ac:dyDescent="0.2">
      <c r="A20" s="100"/>
      <c r="B20" s="112" t="s">
        <v>184</v>
      </c>
      <c r="C20" s="112"/>
      <c r="D20" s="112"/>
      <c r="E20" s="112"/>
      <c r="F20" s="112"/>
      <c r="G20" s="112"/>
      <c r="H20" s="112"/>
      <c r="I20" s="102"/>
    </row>
    <row r="21" spans="1:11" ht="12" customHeight="1" x14ac:dyDescent="0.2">
      <c r="A21" s="100"/>
      <c r="B21" s="115" t="s">
        <v>403</v>
      </c>
      <c r="C21" s="114"/>
      <c r="D21" s="114"/>
      <c r="E21" s="114"/>
      <c r="F21" s="114"/>
      <c r="I21" s="102"/>
    </row>
    <row r="22" spans="1:11" ht="6" customHeight="1" x14ac:dyDescent="0.2">
      <c r="A22" s="100"/>
      <c r="B22" s="113"/>
      <c r="C22" s="113"/>
      <c r="D22" s="113"/>
      <c r="E22" s="113"/>
      <c r="F22" s="113"/>
      <c r="I22" s="102"/>
    </row>
    <row r="23" spans="1:11" ht="12" customHeight="1" x14ac:dyDescent="0.2">
      <c r="A23" s="100"/>
      <c r="B23" s="116" t="s">
        <v>405</v>
      </c>
      <c r="C23" s="112"/>
      <c r="D23" s="112"/>
      <c r="E23" s="112"/>
      <c r="F23" s="112"/>
      <c r="I23" s="102"/>
    </row>
    <row r="24" spans="1:11" ht="12" customHeight="1" x14ac:dyDescent="0.2">
      <c r="A24" s="100"/>
      <c r="B24" s="114"/>
      <c r="C24" s="114"/>
      <c r="D24" s="114"/>
      <c r="E24" s="114"/>
      <c r="F24" s="114"/>
      <c r="I24" s="102"/>
    </row>
    <row r="25" spans="1:11" ht="12" customHeight="1" x14ac:dyDescent="0.2">
      <c r="A25" s="100"/>
      <c r="B25" s="112" t="s">
        <v>313</v>
      </c>
      <c r="C25" s="113"/>
      <c r="D25" s="113"/>
      <c r="E25" s="113"/>
      <c r="F25" s="113"/>
      <c r="G25" s="113"/>
      <c r="H25" s="113"/>
      <c r="I25" s="102"/>
    </row>
    <row r="26" spans="1:11" ht="6" customHeight="1" x14ac:dyDescent="0.2">
      <c r="A26" s="100"/>
      <c r="B26" s="114"/>
      <c r="C26" s="114"/>
      <c r="D26" s="114"/>
      <c r="E26" s="114"/>
      <c r="F26" s="114"/>
      <c r="G26" s="114"/>
      <c r="H26" s="114"/>
      <c r="I26" s="102"/>
    </row>
    <row r="27" spans="1:11" ht="12" customHeight="1" x14ac:dyDescent="0.2">
      <c r="A27" s="100"/>
      <c r="B27" s="231" t="s">
        <v>16</v>
      </c>
      <c r="C27" s="231"/>
      <c r="D27" s="231"/>
      <c r="E27" s="231"/>
      <c r="F27" s="231"/>
      <c r="G27" s="231"/>
      <c r="H27" s="231"/>
      <c r="I27" s="102"/>
    </row>
    <row r="28" spans="1:11" s="118" customFormat="1" ht="12" hidden="1" customHeight="1" x14ac:dyDescent="0.2">
      <c r="A28" s="117"/>
      <c r="B28" s="94"/>
      <c r="C28" s="94"/>
      <c r="E28" s="95">
        <v>1.25</v>
      </c>
      <c r="F28" s="95">
        <v>1.5</v>
      </c>
      <c r="G28" s="95">
        <v>2</v>
      </c>
      <c r="H28" s="95">
        <v>2.5</v>
      </c>
      <c r="I28" s="119"/>
    </row>
    <row r="29" spans="1:11" ht="12" customHeight="1" x14ac:dyDescent="0.2">
      <c r="A29" s="100"/>
      <c r="B29" s="234" t="s">
        <v>869</v>
      </c>
      <c r="C29" s="235"/>
      <c r="D29" s="235"/>
      <c r="E29" s="235"/>
      <c r="F29" s="235"/>
      <c r="G29" s="235"/>
      <c r="H29" s="236"/>
      <c r="I29" s="102"/>
    </row>
    <row r="30" spans="1:11" ht="12" customHeight="1" x14ac:dyDescent="0.2">
      <c r="A30" s="100"/>
      <c r="B30" s="229" t="s">
        <v>35</v>
      </c>
      <c r="C30" s="230"/>
      <c r="D30" s="120" t="s">
        <v>54</v>
      </c>
      <c r="E30" s="121" t="s">
        <v>5</v>
      </c>
      <c r="F30" s="121" t="s">
        <v>6</v>
      </c>
      <c r="G30" s="121" t="s">
        <v>7</v>
      </c>
      <c r="H30" s="121" t="s">
        <v>33</v>
      </c>
      <c r="I30" s="102"/>
    </row>
    <row r="31" spans="1:11" ht="12" customHeight="1" x14ac:dyDescent="0.2">
      <c r="A31" s="100"/>
      <c r="B31" s="122" t="s">
        <v>833</v>
      </c>
      <c r="C31" s="123"/>
      <c r="D31" s="124">
        <v>20</v>
      </c>
      <c r="E31" s="125">
        <f t="shared" ref="E31:E61" si="0">$D31+$E$28</f>
        <v>21.25</v>
      </c>
      <c r="F31" s="125">
        <f t="shared" ref="F31:F61" si="1">$D31+$F$28</f>
        <v>21.5</v>
      </c>
      <c r="G31" s="125">
        <f>$D31+$G$28</f>
        <v>22</v>
      </c>
      <c r="H31" s="125">
        <f>$D31+$H$28</f>
        <v>22.5</v>
      </c>
      <c r="I31" s="102"/>
      <c r="K31" s="126"/>
    </row>
    <row r="32" spans="1:11" ht="12" customHeight="1" x14ac:dyDescent="0.2">
      <c r="A32" s="100"/>
      <c r="B32" s="122" t="s">
        <v>834</v>
      </c>
      <c r="C32" s="123"/>
      <c r="D32" s="124">
        <v>17.5</v>
      </c>
      <c r="E32" s="125">
        <f t="shared" si="0"/>
        <v>18.75</v>
      </c>
      <c r="F32" s="125">
        <f t="shared" si="1"/>
        <v>19</v>
      </c>
      <c r="G32" s="125">
        <f>$D32+$G$28</f>
        <v>19.5</v>
      </c>
      <c r="H32" s="125">
        <f>$D32+$H$28</f>
        <v>20</v>
      </c>
      <c r="I32" s="39"/>
      <c r="K32" s="126"/>
    </row>
    <row r="33" spans="1:11" ht="12" customHeight="1" x14ac:dyDescent="0.2">
      <c r="A33" s="100"/>
      <c r="B33" s="122" t="s">
        <v>835</v>
      </c>
      <c r="C33" s="123"/>
      <c r="D33" s="124">
        <v>9</v>
      </c>
      <c r="E33" s="125">
        <f t="shared" si="0"/>
        <v>10.25</v>
      </c>
      <c r="F33" s="125">
        <f t="shared" si="1"/>
        <v>10.5</v>
      </c>
      <c r="G33" s="125">
        <f t="shared" ref="G33:G74" si="2">$D33+$G$28</f>
        <v>11</v>
      </c>
      <c r="H33" s="125">
        <f t="shared" ref="H33:H74" si="3">$D33+$H$28</f>
        <v>11.5</v>
      </c>
      <c r="I33" s="39"/>
      <c r="K33" s="126"/>
    </row>
    <row r="34" spans="1:11" ht="12" customHeight="1" x14ac:dyDescent="0.2">
      <c r="A34" s="100"/>
      <c r="B34" s="122" t="s">
        <v>836</v>
      </c>
      <c r="C34" s="123"/>
      <c r="D34" s="124">
        <v>8</v>
      </c>
      <c r="E34" s="125">
        <f t="shared" si="0"/>
        <v>9.25</v>
      </c>
      <c r="F34" s="125">
        <f t="shared" si="1"/>
        <v>9.5</v>
      </c>
      <c r="G34" s="125">
        <f t="shared" si="2"/>
        <v>10</v>
      </c>
      <c r="H34" s="125">
        <f t="shared" si="3"/>
        <v>10.5</v>
      </c>
      <c r="I34" s="102"/>
      <c r="K34" s="126"/>
    </row>
    <row r="35" spans="1:11" ht="12" customHeight="1" x14ac:dyDescent="0.2">
      <c r="A35" s="100"/>
      <c r="B35" s="122" t="s">
        <v>837</v>
      </c>
      <c r="C35" s="123"/>
      <c r="D35" s="124">
        <v>6.5</v>
      </c>
      <c r="E35" s="125">
        <f t="shared" si="0"/>
        <v>7.75</v>
      </c>
      <c r="F35" s="125">
        <f t="shared" si="1"/>
        <v>8</v>
      </c>
      <c r="G35" s="125">
        <f t="shared" si="2"/>
        <v>8.5</v>
      </c>
      <c r="H35" s="125">
        <f t="shared" si="3"/>
        <v>9</v>
      </c>
      <c r="I35" s="102"/>
      <c r="K35" s="126"/>
    </row>
    <row r="36" spans="1:11" ht="12" customHeight="1" x14ac:dyDescent="0.2">
      <c r="A36" s="100"/>
      <c r="B36" s="122" t="s">
        <v>838</v>
      </c>
      <c r="C36" s="123"/>
      <c r="D36" s="124">
        <v>6</v>
      </c>
      <c r="E36" s="125">
        <f t="shared" si="0"/>
        <v>7.25</v>
      </c>
      <c r="F36" s="125">
        <f t="shared" si="1"/>
        <v>7.5</v>
      </c>
      <c r="G36" s="125">
        <f t="shared" si="2"/>
        <v>8</v>
      </c>
      <c r="H36" s="125">
        <f t="shared" si="3"/>
        <v>8.5</v>
      </c>
      <c r="I36" s="102"/>
      <c r="K36" s="126"/>
    </row>
    <row r="37" spans="1:11" ht="12" customHeight="1" x14ac:dyDescent="0.2">
      <c r="A37" s="100"/>
      <c r="B37" s="122" t="s">
        <v>839</v>
      </c>
      <c r="C37" s="123"/>
      <c r="D37" s="124">
        <v>17.5</v>
      </c>
      <c r="E37" s="125">
        <f t="shared" si="0"/>
        <v>18.75</v>
      </c>
      <c r="F37" s="125">
        <f t="shared" si="1"/>
        <v>19</v>
      </c>
      <c r="G37" s="125">
        <f t="shared" si="2"/>
        <v>19.5</v>
      </c>
      <c r="H37" s="125">
        <f t="shared" si="3"/>
        <v>20</v>
      </c>
      <c r="I37" s="102"/>
      <c r="K37" s="126"/>
    </row>
    <row r="38" spans="1:11" ht="12" customHeight="1" x14ac:dyDescent="0.2">
      <c r="A38" s="100"/>
      <c r="B38" s="122" t="s">
        <v>840</v>
      </c>
      <c r="C38" s="123"/>
      <c r="D38" s="124">
        <v>15</v>
      </c>
      <c r="E38" s="125">
        <f t="shared" si="0"/>
        <v>16.25</v>
      </c>
      <c r="F38" s="125">
        <f t="shared" si="1"/>
        <v>16.5</v>
      </c>
      <c r="G38" s="125">
        <f t="shared" si="2"/>
        <v>17</v>
      </c>
      <c r="H38" s="125">
        <f t="shared" si="3"/>
        <v>17.5</v>
      </c>
      <c r="I38" s="102"/>
      <c r="K38" s="126"/>
    </row>
    <row r="39" spans="1:11" ht="12" customHeight="1" x14ac:dyDescent="0.2">
      <c r="A39" s="100"/>
      <c r="B39" s="122" t="s">
        <v>841</v>
      </c>
      <c r="C39" s="123"/>
      <c r="D39" s="124">
        <v>20</v>
      </c>
      <c r="E39" s="125">
        <f t="shared" si="0"/>
        <v>21.25</v>
      </c>
      <c r="F39" s="125">
        <f t="shared" si="1"/>
        <v>21.5</v>
      </c>
      <c r="G39" s="125">
        <f t="shared" si="2"/>
        <v>22</v>
      </c>
      <c r="H39" s="125">
        <f t="shared" si="3"/>
        <v>22.5</v>
      </c>
      <c r="I39" s="102"/>
      <c r="K39" s="126"/>
    </row>
    <row r="40" spans="1:11" ht="12" customHeight="1" x14ac:dyDescent="0.2">
      <c r="A40" s="100"/>
      <c r="B40" s="122" t="s">
        <v>842</v>
      </c>
      <c r="C40" s="123"/>
      <c r="D40" s="124">
        <v>16</v>
      </c>
      <c r="E40" s="125">
        <f t="shared" si="0"/>
        <v>17.25</v>
      </c>
      <c r="F40" s="125">
        <f t="shared" si="1"/>
        <v>17.5</v>
      </c>
      <c r="G40" s="125">
        <f t="shared" si="2"/>
        <v>18</v>
      </c>
      <c r="H40" s="125">
        <f t="shared" si="3"/>
        <v>18.5</v>
      </c>
      <c r="I40" s="102"/>
      <c r="K40" s="126"/>
    </row>
    <row r="41" spans="1:11" ht="12" customHeight="1" x14ac:dyDescent="0.2">
      <c r="A41" s="100"/>
      <c r="B41" s="122" t="s">
        <v>843</v>
      </c>
      <c r="C41" s="123"/>
      <c r="D41" s="124">
        <v>15</v>
      </c>
      <c r="E41" s="125">
        <f t="shared" si="0"/>
        <v>16.25</v>
      </c>
      <c r="F41" s="125">
        <f t="shared" si="1"/>
        <v>16.5</v>
      </c>
      <c r="G41" s="125">
        <f t="shared" si="2"/>
        <v>17</v>
      </c>
      <c r="H41" s="125">
        <f t="shared" si="3"/>
        <v>17.5</v>
      </c>
      <c r="I41" s="102"/>
      <c r="K41" s="126"/>
    </row>
    <row r="42" spans="1:11" ht="12" customHeight="1" x14ac:dyDescent="0.2">
      <c r="A42" s="100"/>
      <c r="B42" s="122" t="s">
        <v>844</v>
      </c>
      <c r="C42" s="123"/>
      <c r="D42" s="124">
        <v>12.5</v>
      </c>
      <c r="E42" s="125">
        <f t="shared" si="0"/>
        <v>13.75</v>
      </c>
      <c r="F42" s="125">
        <f t="shared" si="1"/>
        <v>14</v>
      </c>
      <c r="G42" s="125">
        <f t="shared" si="2"/>
        <v>14.5</v>
      </c>
      <c r="H42" s="125">
        <f t="shared" si="3"/>
        <v>15</v>
      </c>
      <c r="I42" s="102"/>
      <c r="K42" s="126"/>
    </row>
    <row r="43" spans="1:11" ht="12" customHeight="1" x14ac:dyDescent="0.2">
      <c r="A43" s="100"/>
      <c r="B43" s="122" t="s">
        <v>845</v>
      </c>
      <c r="C43" s="123"/>
      <c r="D43" s="124">
        <v>11</v>
      </c>
      <c r="E43" s="125">
        <f t="shared" si="0"/>
        <v>12.25</v>
      </c>
      <c r="F43" s="125">
        <f t="shared" si="1"/>
        <v>12.5</v>
      </c>
      <c r="G43" s="125">
        <f t="shared" si="2"/>
        <v>13</v>
      </c>
      <c r="H43" s="125">
        <f t="shared" si="3"/>
        <v>13.5</v>
      </c>
      <c r="I43" s="102"/>
      <c r="K43" s="126"/>
    </row>
    <row r="44" spans="1:11" ht="12" customHeight="1" x14ac:dyDescent="0.2">
      <c r="A44" s="100"/>
      <c r="B44" s="122" t="s">
        <v>846</v>
      </c>
      <c r="C44" s="123"/>
      <c r="D44" s="124">
        <v>10</v>
      </c>
      <c r="E44" s="125">
        <f t="shared" si="0"/>
        <v>11.25</v>
      </c>
      <c r="F44" s="125">
        <f t="shared" si="1"/>
        <v>11.5</v>
      </c>
      <c r="G44" s="125">
        <f t="shared" si="2"/>
        <v>12</v>
      </c>
      <c r="H44" s="125">
        <f t="shared" si="3"/>
        <v>12.5</v>
      </c>
      <c r="I44" s="102"/>
      <c r="K44" s="126"/>
    </row>
    <row r="45" spans="1:11" ht="12" customHeight="1" x14ac:dyDescent="0.2">
      <c r="A45" s="100"/>
      <c r="B45" s="122" t="s">
        <v>847</v>
      </c>
      <c r="C45" s="123"/>
      <c r="D45" s="124">
        <v>15</v>
      </c>
      <c r="E45" s="125">
        <f t="shared" si="0"/>
        <v>16.25</v>
      </c>
      <c r="F45" s="125">
        <f t="shared" si="1"/>
        <v>16.5</v>
      </c>
      <c r="G45" s="125">
        <f t="shared" si="2"/>
        <v>17</v>
      </c>
      <c r="H45" s="125">
        <f t="shared" si="3"/>
        <v>17.5</v>
      </c>
      <c r="I45" s="102"/>
      <c r="K45" s="126"/>
    </row>
    <row r="46" spans="1:11" ht="12" customHeight="1" x14ac:dyDescent="0.2">
      <c r="A46" s="100"/>
      <c r="B46" s="122" t="s">
        <v>848</v>
      </c>
      <c r="C46" s="123"/>
      <c r="D46" s="124">
        <v>12.5</v>
      </c>
      <c r="E46" s="125">
        <f t="shared" si="0"/>
        <v>13.75</v>
      </c>
      <c r="F46" s="125">
        <f t="shared" si="1"/>
        <v>14</v>
      </c>
      <c r="G46" s="125">
        <f t="shared" si="2"/>
        <v>14.5</v>
      </c>
      <c r="H46" s="125">
        <f t="shared" si="3"/>
        <v>15</v>
      </c>
      <c r="I46" s="102"/>
      <c r="K46" s="126"/>
    </row>
    <row r="47" spans="1:11" ht="12" customHeight="1" x14ac:dyDescent="0.2">
      <c r="A47" s="100"/>
      <c r="B47" s="122" t="s">
        <v>849</v>
      </c>
      <c r="C47" s="123"/>
      <c r="D47" s="124">
        <v>20</v>
      </c>
      <c r="E47" s="125">
        <f t="shared" si="0"/>
        <v>21.25</v>
      </c>
      <c r="F47" s="125">
        <f t="shared" si="1"/>
        <v>21.5</v>
      </c>
      <c r="G47" s="125">
        <f t="shared" si="2"/>
        <v>22</v>
      </c>
      <c r="H47" s="125">
        <f t="shared" si="3"/>
        <v>22.5</v>
      </c>
      <c r="I47" s="102"/>
      <c r="K47" s="126"/>
    </row>
    <row r="48" spans="1:11" ht="12" customHeight="1" x14ac:dyDescent="0.2">
      <c r="A48" s="100"/>
      <c r="B48" s="122" t="s">
        <v>850</v>
      </c>
      <c r="C48" s="123"/>
      <c r="D48" s="124">
        <v>9.5</v>
      </c>
      <c r="E48" s="125">
        <f t="shared" si="0"/>
        <v>10.75</v>
      </c>
      <c r="F48" s="125">
        <f t="shared" si="1"/>
        <v>11</v>
      </c>
      <c r="G48" s="125">
        <f t="shared" si="2"/>
        <v>11.5</v>
      </c>
      <c r="H48" s="125">
        <f t="shared" si="3"/>
        <v>12</v>
      </c>
      <c r="I48" s="102"/>
      <c r="K48" s="126"/>
    </row>
    <row r="49" spans="1:11" ht="12" customHeight="1" x14ac:dyDescent="0.2">
      <c r="A49" s="100"/>
      <c r="B49" s="122" t="s">
        <v>851</v>
      </c>
      <c r="C49" s="123"/>
      <c r="D49" s="124">
        <v>11</v>
      </c>
      <c r="E49" s="125">
        <f t="shared" si="0"/>
        <v>12.25</v>
      </c>
      <c r="F49" s="125">
        <f t="shared" si="1"/>
        <v>12.5</v>
      </c>
      <c r="G49" s="125">
        <f t="shared" si="2"/>
        <v>13</v>
      </c>
      <c r="H49" s="125">
        <f t="shared" si="3"/>
        <v>13.5</v>
      </c>
      <c r="I49" s="102"/>
      <c r="K49" s="126"/>
    </row>
    <row r="50" spans="1:11" ht="12" customHeight="1" x14ac:dyDescent="0.2">
      <c r="A50" s="100"/>
      <c r="B50" s="122" t="s">
        <v>852</v>
      </c>
      <c r="C50" s="123"/>
      <c r="D50" s="124">
        <v>10</v>
      </c>
      <c r="E50" s="125">
        <f t="shared" si="0"/>
        <v>11.25</v>
      </c>
      <c r="F50" s="125">
        <f t="shared" si="1"/>
        <v>11.5</v>
      </c>
      <c r="G50" s="125">
        <f t="shared" si="2"/>
        <v>12</v>
      </c>
      <c r="H50" s="125">
        <f t="shared" si="3"/>
        <v>12.5</v>
      </c>
      <c r="I50" s="102"/>
      <c r="K50" s="126"/>
    </row>
    <row r="51" spans="1:11" ht="12" customHeight="1" x14ac:dyDescent="0.2">
      <c r="A51" s="100"/>
      <c r="B51" s="122" t="s">
        <v>853</v>
      </c>
      <c r="C51" s="123"/>
      <c r="D51" s="124">
        <v>10</v>
      </c>
      <c r="E51" s="125">
        <f t="shared" si="0"/>
        <v>11.25</v>
      </c>
      <c r="F51" s="125">
        <f t="shared" si="1"/>
        <v>11.5</v>
      </c>
      <c r="G51" s="125">
        <f t="shared" si="2"/>
        <v>12</v>
      </c>
      <c r="H51" s="125">
        <f t="shared" si="3"/>
        <v>12.5</v>
      </c>
      <c r="I51" s="102"/>
      <c r="K51" s="126"/>
    </row>
    <row r="52" spans="1:11" ht="12" customHeight="1" x14ac:dyDescent="0.2">
      <c r="A52" s="100"/>
      <c r="B52" s="122" t="s">
        <v>854</v>
      </c>
      <c r="C52" s="127"/>
      <c r="D52" s="124">
        <v>15</v>
      </c>
      <c r="E52" s="125">
        <f t="shared" si="0"/>
        <v>16.25</v>
      </c>
      <c r="F52" s="125">
        <f t="shared" si="1"/>
        <v>16.5</v>
      </c>
      <c r="G52" s="125">
        <f t="shared" si="2"/>
        <v>17</v>
      </c>
      <c r="H52" s="125">
        <f t="shared" si="3"/>
        <v>17.5</v>
      </c>
      <c r="I52" s="102"/>
      <c r="K52" s="126"/>
    </row>
    <row r="53" spans="1:11" ht="12" customHeight="1" x14ac:dyDescent="0.2">
      <c r="A53" s="100"/>
      <c r="B53" s="122" t="s">
        <v>855</v>
      </c>
      <c r="C53" s="127"/>
      <c r="D53" s="124">
        <v>12.5</v>
      </c>
      <c r="E53" s="125">
        <f t="shared" si="0"/>
        <v>13.75</v>
      </c>
      <c r="F53" s="125">
        <f t="shared" si="1"/>
        <v>14</v>
      </c>
      <c r="G53" s="125">
        <f t="shared" si="2"/>
        <v>14.5</v>
      </c>
      <c r="H53" s="125">
        <f t="shared" si="3"/>
        <v>15</v>
      </c>
      <c r="I53" s="102"/>
      <c r="K53" s="126"/>
    </row>
    <row r="54" spans="1:11" ht="12" customHeight="1" x14ac:dyDescent="0.2">
      <c r="A54" s="100"/>
      <c r="B54" s="122" t="s">
        <v>877</v>
      </c>
      <c r="C54" s="127"/>
      <c r="D54" s="124">
        <v>26</v>
      </c>
      <c r="E54" s="125">
        <f t="shared" si="0"/>
        <v>27.25</v>
      </c>
      <c r="F54" s="125">
        <f t="shared" si="1"/>
        <v>27.5</v>
      </c>
      <c r="G54" s="125">
        <f t="shared" si="2"/>
        <v>28</v>
      </c>
      <c r="H54" s="125">
        <f t="shared" si="3"/>
        <v>28.5</v>
      </c>
      <c r="I54" s="102"/>
      <c r="K54" s="126"/>
    </row>
    <row r="55" spans="1:11" ht="12" customHeight="1" x14ac:dyDescent="0.2">
      <c r="A55" s="100"/>
      <c r="B55" s="122" t="s">
        <v>856</v>
      </c>
      <c r="C55" s="127"/>
      <c r="D55" s="124">
        <v>16</v>
      </c>
      <c r="E55" s="125">
        <f t="shared" si="0"/>
        <v>17.25</v>
      </c>
      <c r="F55" s="125">
        <f t="shared" si="1"/>
        <v>17.5</v>
      </c>
      <c r="G55" s="125">
        <f t="shared" si="2"/>
        <v>18</v>
      </c>
      <c r="H55" s="125">
        <f t="shared" si="3"/>
        <v>18.5</v>
      </c>
      <c r="I55" s="102"/>
      <c r="K55" s="126"/>
    </row>
    <row r="56" spans="1:11" ht="12" customHeight="1" x14ac:dyDescent="0.2">
      <c r="A56" s="100"/>
      <c r="B56" s="122" t="s">
        <v>857</v>
      </c>
      <c r="C56" s="123"/>
      <c r="D56" s="124">
        <v>15</v>
      </c>
      <c r="E56" s="125">
        <f t="shared" si="0"/>
        <v>16.25</v>
      </c>
      <c r="F56" s="125">
        <f t="shared" si="1"/>
        <v>16.5</v>
      </c>
      <c r="G56" s="125">
        <f t="shared" si="2"/>
        <v>17</v>
      </c>
      <c r="H56" s="125">
        <f t="shared" si="3"/>
        <v>17.5</v>
      </c>
      <c r="I56" s="39"/>
      <c r="K56" s="126"/>
    </row>
    <row r="57" spans="1:11" ht="12" customHeight="1" x14ac:dyDescent="0.2">
      <c r="A57" s="100"/>
      <c r="B57" s="122" t="s">
        <v>858</v>
      </c>
      <c r="C57" s="123"/>
      <c r="D57" s="124">
        <v>13.5</v>
      </c>
      <c r="E57" s="125">
        <f t="shared" si="0"/>
        <v>14.75</v>
      </c>
      <c r="F57" s="125">
        <f t="shared" si="1"/>
        <v>15</v>
      </c>
      <c r="G57" s="125">
        <f t="shared" si="2"/>
        <v>15.5</v>
      </c>
      <c r="H57" s="125">
        <f t="shared" si="3"/>
        <v>16</v>
      </c>
      <c r="I57" s="102"/>
      <c r="K57" s="126"/>
    </row>
    <row r="58" spans="1:11" ht="12" customHeight="1" x14ac:dyDescent="0.2">
      <c r="A58" s="100"/>
      <c r="B58" s="122" t="s">
        <v>859</v>
      </c>
      <c r="C58" s="123"/>
      <c r="D58" s="124">
        <v>17.5</v>
      </c>
      <c r="E58" s="125">
        <f t="shared" si="0"/>
        <v>18.75</v>
      </c>
      <c r="F58" s="125">
        <f t="shared" si="1"/>
        <v>19</v>
      </c>
      <c r="G58" s="125">
        <f t="shared" si="2"/>
        <v>19.5</v>
      </c>
      <c r="H58" s="125">
        <f t="shared" si="3"/>
        <v>20</v>
      </c>
      <c r="I58" s="102"/>
      <c r="K58" s="126"/>
    </row>
    <row r="59" spans="1:11" ht="12" customHeight="1" x14ac:dyDescent="0.2">
      <c r="A59" s="100"/>
      <c r="B59" s="122" t="s">
        <v>860</v>
      </c>
      <c r="C59" s="127"/>
      <c r="D59" s="124">
        <v>15</v>
      </c>
      <c r="E59" s="125">
        <f t="shared" si="0"/>
        <v>16.25</v>
      </c>
      <c r="F59" s="125">
        <f t="shared" si="1"/>
        <v>16.5</v>
      </c>
      <c r="G59" s="125">
        <f t="shared" si="2"/>
        <v>17</v>
      </c>
      <c r="H59" s="125">
        <f t="shared" si="3"/>
        <v>17.5</v>
      </c>
      <c r="I59" s="102"/>
      <c r="K59" s="126"/>
    </row>
    <row r="60" spans="1:11" ht="12" customHeight="1" x14ac:dyDescent="0.2">
      <c r="A60" s="100"/>
      <c r="B60" s="122" t="s">
        <v>861</v>
      </c>
      <c r="C60" s="123"/>
      <c r="D60" s="124">
        <v>12.5</v>
      </c>
      <c r="E60" s="125">
        <f t="shared" si="0"/>
        <v>13.75</v>
      </c>
      <c r="F60" s="125">
        <f t="shared" si="1"/>
        <v>14</v>
      </c>
      <c r="G60" s="125">
        <f t="shared" si="2"/>
        <v>14.5</v>
      </c>
      <c r="H60" s="125">
        <f t="shared" si="3"/>
        <v>15</v>
      </c>
      <c r="I60" s="102"/>
      <c r="K60" s="126"/>
    </row>
    <row r="61" spans="1:11" ht="12" customHeight="1" x14ac:dyDescent="0.2">
      <c r="A61" s="100"/>
      <c r="B61" s="122" t="s">
        <v>377</v>
      </c>
      <c r="C61" s="123"/>
      <c r="D61" s="124">
        <v>8.5</v>
      </c>
      <c r="E61" s="125">
        <f t="shared" si="0"/>
        <v>9.75</v>
      </c>
      <c r="F61" s="125">
        <f t="shared" si="1"/>
        <v>10</v>
      </c>
      <c r="G61" s="125">
        <f t="shared" si="2"/>
        <v>10.5</v>
      </c>
      <c r="H61" s="125">
        <f t="shared" si="3"/>
        <v>11</v>
      </c>
      <c r="I61" s="102"/>
      <c r="K61" s="126"/>
    </row>
    <row r="62" spans="1:11" ht="12" customHeight="1" x14ac:dyDescent="0.2">
      <c r="A62" s="100"/>
      <c r="B62" s="122" t="s">
        <v>68</v>
      </c>
      <c r="C62" s="123"/>
      <c r="D62" s="124">
        <v>8</v>
      </c>
      <c r="E62" s="125">
        <f t="shared" ref="E62:E74" si="4">$D62+$E$28</f>
        <v>9.25</v>
      </c>
      <c r="F62" s="125">
        <f t="shared" ref="F62:F74" si="5">$D62+$F$28</f>
        <v>9.5</v>
      </c>
      <c r="G62" s="125">
        <f t="shared" si="2"/>
        <v>10</v>
      </c>
      <c r="H62" s="125">
        <f t="shared" si="3"/>
        <v>10.5</v>
      </c>
      <c r="I62" s="102"/>
      <c r="K62" s="126"/>
    </row>
    <row r="63" spans="1:11" ht="12" customHeight="1" x14ac:dyDescent="0.2">
      <c r="A63" s="100"/>
      <c r="B63" s="122" t="s">
        <v>69</v>
      </c>
      <c r="C63" s="123"/>
      <c r="D63" s="124">
        <v>7.5</v>
      </c>
      <c r="E63" s="125">
        <f t="shared" si="4"/>
        <v>8.75</v>
      </c>
      <c r="F63" s="125">
        <f t="shared" si="5"/>
        <v>9</v>
      </c>
      <c r="G63" s="125">
        <f t="shared" si="2"/>
        <v>9.5</v>
      </c>
      <c r="H63" s="125">
        <f t="shared" si="3"/>
        <v>10</v>
      </c>
      <c r="I63" s="102"/>
      <c r="K63" s="126"/>
    </row>
    <row r="64" spans="1:11" ht="12" customHeight="1" x14ac:dyDescent="0.2">
      <c r="A64" s="100"/>
      <c r="B64" s="122" t="s">
        <v>862</v>
      </c>
      <c r="C64" s="123"/>
      <c r="D64" s="124">
        <v>17.5</v>
      </c>
      <c r="E64" s="125">
        <f t="shared" si="4"/>
        <v>18.75</v>
      </c>
      <c r="F64" s="125">
        <f t="shared" si="5"/>
        <v>19</v>
      </c>
      <c r="G64" s="125">
        <f t="shared" si="2"/>
        <v>19.5</v>
      </c>
      <c r="H64" s="125">
        <f t="shared" si="3"/>
        <v>20</v>
      </c>
      <c r="I64" s="102"/>
      <c r="K64" s="126"/>
    </row>
    <row r="65" spans="1:11" ht="12" customHeight="1" x14ac:dyDescent="0.2">
      <c r="A65" s="100"/>
      <c r="B65" s="122" t="s">
        <v>863</v>
      </c>
      <c r="C65" s="123"/>
      <c r="D65" s="128">
        <v>15</v>
      </c>
      <c r="E65" s="125">
        <f t="shared" si="4"/>
        <v>16.25</v>
      </c>
      <c r="F65" s="125">
        <f t="shared" si="5"/>
        <v>16.5</v>
      </c>
      <c r="G65" s="125">
        <f t="shared" si="2"/>
        <v>17</v>
      </c>
      <c r="H65" s="125">
        <f t="shared" si="3"/>
        <v>17.5</v>
      </c>
      <c r="I65" s="102"/>
      <c r="K65" s="126"/>
    </row>
    <row r="66" spans="1:11" ht="12" customHeight="1" x14ac:dyDescent="0.2">
      <c r="A66" s="100"/>
      <c r="B66" s="122" t="s">
        <v>864</v>
      </c>
      <c r="C66" s="123"/>
      <c r="D66" s="124">
        <v>12.5</v>
      </c>
      <c r="E66" s="125">
        <f t="shared" si="4"/>
        <v>13.75</v>
      </c>
      <c r="F66" s="125">
        <f t="shared" si="5"/>
        <v>14</v>
      </c>
      <c r="G66" s="125">
        <f t="shared" si="2"/>
        <v>14.5</v>
      </c>
      <c r="H66" s="125">
        <f t="shared" si="3"/>
        <v>15</v>
      </c>
      <c r="I66" s="39"/>
      <c r="K66" s="126"/>
    </row>
    <row r="67" spans="1:11" ht="12" customHeight="1" x14ac:dyDescent="0.2">
      <c r="A67" s="100"/>
      <c r="B67" s="122" t="s">
        <v>70</v>
      </c>
      <c r="C67" s="127"/>
      <c r="D67" s="124">
        <v>8.5</v>
      </c>
      <c r="E67" s="125">
        <f t="shared" si="4"/>
        <v>9.75</v>
      </c>
      <c r="F67" s="125">
        <f t="shared" si="5"/>
        <v>10</v>
      </c>
      <c r="G67" s="125">
        <f t="shared" si="2"/>
        <v>10.5</v>
      </c>
      <c r="H67" s="125">
        <f t="shared" si="3"/>
        <v>11</v>
      </c>
      <c r="I67" s="102"/>
      <c r="K67" s="126"/>
    </row>
    <row r="68" spans="1:11" ht="12" customHeight="1" x14ac:dyDescent="0.2">
      <c r="A68" s="100"/>
      <c r="B68" s="122" t="s">
        <v>71</v>
      </c>
      <c r="C68" s="127"/>
      <c r="D68" s="124">
        <v>8</v>
      </c>
      <c r="E68" s="125">
        <f t="shared" si="4"/>
        <v>9.25</v>
      </c>
      <c r="F68" s="125">
        <f t="shared" si="5"/>
        <v>9.5</v>
      </c>
      <c r="G68" s="125">
        <f t="shared" si="2"/>
        <v>10</v>
      </c>
      <c r="H68" s="125">
        <f t="shared" si="3"/>
        <v>10.5</v>
      </c>
      <c r="I68" s="39"/>
      <c r="K68" s="126"/>
    </row>
    <row r="69" spans="1:11" ht="12" customHeight="1" x14ac:dyDescent="0.2">
      <c r="A69" s="100"/>
      <c r="B69" s="122" t="s">
        <v>72</v>
      </c>
      <c r="C69" s="123"/>
      <c r="D69" s="124">
        <v>7.5</v>
      </c>
      <c r="E69" s="125">
        <f t="shared" si="4"/>
        <v>8.75</v>
      </c>
      <c r="F69" s="125">
        <f t="shared" si="5"/>
        <v>9</v>
      </c>
      <c r="G69" s="125">
        <f t="shared" si="2"/>
        <v>9.5</v>
      </c>
      <c r="H69" s="125">
        <f t="shared" si="3"/>
        <v>10</v>
      </c>
      <c r="I69" s="39"/>
      <c r="K69" s="126"/>
    </row>
    <row r="70" spans="1:11" ht="12" customHeight="1" x14ac:dyDescent="0.2">
      <c r="A70" s="100"/>
      <c r="B70" s="122" t="s">
        <v>865</v>
      </c>
      <c r="C70" s="123"/>
      <c r="D70" s="124">
        <v>20</v>
      </c>
      <c r="E70" s="125">
        <f t="shared" si="4"/>
        <v>21.25</v>
      </c>
      <c r="F70" s="125">
        <f t="shared" si="5"/>
        <v>21.5</v>
      </c>
      <c r="G70" s="125">
        <f t="shared" si="2"/>
        <v>22</v>
      </c>
      <c r="H70" s="125">
        <f t="shared" si="3"/>
        <v>22.5</v>
      </c>
      <c r="I70" s="102"/>
      <c r="K70" s="126"/>
    </row>
    <row r="71" spans="1:11" ht="12" customHeight="1" x14ac:dyDescent="0.2">
      <c r="A71" s="100"/>
      <c r="B71" s="122" t="s">
        <v>866</v>
      </c>
      <c r="C71" s="123"/>
      <c r="D71" s="124">
        <v>17.5</v>
      </c>
      <c r="E71" s="125">
        <f t="shared" si="4"/>
        <v>18.75</v>
      </c>
      <c r="F71" s="125">
        <f t="shared" si="5"/>
        <v>19</v>
      </c>
      <c r="G71" s="125">
        <f t="shared" si="2"/>
        <v>19.5</v>
      </c>
      <c r="H71" s="125">
        <f t="shared" si="3"/>
        <v>20</v>
      </c>
      <c r="I71" s="102"/>
      <c r="K71" s="126"/>
    </row>
    <row r="72" spans="1:11" ht="12" customHeight="1" x14ac:dyDescent="0.2">
      <c r="A72" s="100"/>
      <c r="B72" s="122" t="s">
        <v>867</v>
      </c>
      <c r="C72" s="127"/>
      <c r="D72" s="124">
        <v>15</v>
      </c>
      <c r="E72" s="125">
        <f t="shared" si="4"/>
        <v>16.25</v>
      </c>
      <c r="F72" s="125">
        <f t="shared" si="5"/>
        <v>16.5</v>
      </c>
      <c r="G72" s="125">
        <f t="shared" si="2"/>
        <v>17</v>
      </c>
      <c r="H72" s="125">
        <f t="shared" si="3"/>
        <v>17.5</v>
      </c>
      <c r="I72" s="102"/>
      <c r="K72" s="126"/>
    </row>
    <row r="73" spans="1:11" ht="12" customHeight="1" x14ac:dyDescent="0.2">
      <c r="A73" s="100"/>
      <c r="B73" s="122" t="s">
        <v>868</v>
      </c>
      <c r="C73" s="127"/>
      <c r="D73" s="124">
        <v>12.5</v>
      </c>
      <c r="E73" s="125">
        <f t="shared" si="4"/>
        <v>13.75</v>
      </c>
      <c r="F73" s="125">
        <f t="shared" si="5"/>
        <v>14</v>
      </c>
      <c r="G73" s="125">
        <f t="shared" si="2"/>
        <v>14.5</v>
      </c>
      <c r="H73" s="125">
        <f t="shared" si="3"/>
        <v>15</v>
      </c>
      <c r="I73" s="102"/>
      <c r="K73" s="126"/>
    </row>
    <row r="74" spans="1:11" ht="12" customHeight="1" x14ac:dyDescent="0.2">
      <c r="A74" s="100"/>
      <c r="B74" s="122" t="s">
        <v>181</v>
      </c>
      <c r="C74" s="127"/>
      <c r="D74" s="124">
        <v>7</v>
      </c>
      <c r="E74" s="125">
        <f t="shared" si="4"/>
        <v>8.25</v>
      </c>
      <c r="F74" s="125">
        <f t="shared" si="5"/>
        <v>8.5</v>
      </c>
      <c r="G74" s="125">
        <f t="shared" si="2"/>
        <v>9</v>
      </c>
      <c r="H74" s="125">
        <f t="shared" si="3"/>
        <v>9.5</v>
      </c>
      <c r="I74" s="39"/>
      <c r="K74" s="126"/>
    </row>
    <row r="75" spans="1:11" ht="6" customHeight="1" x14ac:dyDescent="0.2">
      <c r="A75" s="100"/>
      <c r="B75" s="129"/>
      <c r="C75" s="129"/>
      <c r="D75" s="130"/>
      <c r="E75" s="131"/>
      <c r="F75" s="131"/>
      <c r="G75" s="131"/>
      <c r="H75" s="131"/>
      <c r="I75" s="102"/>
    </row>
    <row r="76" spans="1:11" ht="12" customHeight="1" x14ac:dyDescent="0.2">
      <c r="A76" s="100"/>
      <c r="B76" s="132" t="s">
        <v>17</v>
      </c>
      <c r="C76" s="133"/>
      <c r="D76" s="133"/>
      <c r="E76" s="133"/>
      <c r="F76" s="133"/>
      <c r="I76" s="102"/>
    </row>
    <row r="77" spans="1:11" ht="12" customHeight="1" x14ac:dyDescent="0.2">
      <c r="A77" s="100"/>
      <c r="B77" s="237" t="s">
        <v>406</v>
      </c>
      <c r="C77" s="237"/>
      <c r="D77" s="237"/>
      <c r="E77" s="237"/>
      <c r="F77" s="237"/>
      <c r="G77" s="237"/>
      <c r="H77" s="237"/>
      <c r="I77" s="102"/>
    </row>
    <row r="78" spans="1:11" ht="12" customHeight="1" x14ac:dyDescent="0.2">
      <c r="A78" s="100"/>
      <c r="B78" s="237"/>
      <c r="C78" s="237"/>
      <c r="D78" s="237"/>
      <c r="E78" s="237"/>
      <c r="F78" s="237"/>
      <c r="G78" s="237"/>
      <c r="H78" s="237"/>
      <c r="I78" s="102"/>
    </row>
    <row r="79" spans="1:11" ht="12" customHeight="1" x14ac:dyDescent="0.2">
      <c r="A79" s="100"/>
      <c r="B79" s="237"/>
      <c r="C79" s="237"/>
      <c r="D79" s="237"/>
      <c r="E79" s="237"/>
      <c r="F79" s="237"/>
      <c r="G79" s="237"/>
      <c r="H79" s="237"/>
      <c r="I79" s="102"/>
    </row>
    <row r="80" spans="1:11" ht="6" customHeight="1" x14ac:dyDescent="0.2">
      <c r="A80" s="100"/>
      <c r="B80" s="134"/>
      <c r="C80" s="134"/>
      <c r="D80" s="134"/>
      <c r="E80" s="134"/>
      <c r="F80" s="134"/>
      <c r="G80" s="134"/>
      <c r="H80" s="134"/>
      <c r="I80" s="102"/>
    </row>
    <row r="81" spans="1:12" ht="12" customHeight="1" x14ac:dyDescent="0.2">
      <c r="A81" s="100"/>
      <c r="B81" s="228" t="s">
        <v>407</v>
      </c>
      <c r="C81" s="228"/>
      <c r="D81" s="228"/>
      <c r="E81" s="228"/>
      <c r="F81" s="228"/>
      <c r="G81" s="228"/>
      <c r="H81" s="228"/>
      <c r="I81" s="102"/>
    </row>
    <row r="82" spans="1:12" ht="6" customHeight="1" x14ac:dyDescent="0.2">
      <c r="A82" s="100"/>
      <c r="B82" s="135"/>
      <c r="C82" s="135"/>
      <c r="D82" s="135"/>
      <c r="E82" s="135"/>
      <c r="F82" s="135"/>
      <c r="G82" s="135"/>
      <c r="H82" s="135"/>
      <c r="I82" s="38"/>
      <c r="J82" s="5"/>
      <c r="K82" s="5"/>
      <c r="L82" s="5"/>
    </row>
    <row r="83" spans="1:12" ht="12" customHeight="1" x14ac:dyDescent="0.2">
      <c r="A83" s="100"/>
      <c r="B83" s="227" t="s">
        <v>408</v>
      </c>
      <c r="C83" s="227"/>
      <c r="D83" s="227"/>
      <c r="E83" s="227"/>
      <c r="F83" s="227"/>
      <c r="G83" s="227"/>
      <c r="H83" s="227"/>
      <c r="I83" s="136"/>
      <c r="J83" s="5"/>
    </row>
    <row r="84" spans="1:12" ht="12" customHeight="1" x14ac:dyDescent="0.2">
      <c r="A84" s="100"/>
      <c r="B84" s="137" t="s">
        <v>14</v>
      </c>
      <c r="C84" s="5"/>
      <c r="D84" s="5"/>
      <c r="E84" s="5"/>
      <c r="F84" s="5"/>
      <c r="I84" s="136"/>
    </row>
    <row r="85" spans="1:12" ht="6" customHeight="1" x14ac:dyDescent="0.2">
      <c r="A85" s="100"/>
      <c r="B85" s="226" t="s">
        <v>409</v>
      </c>
      <c r="C85" s="226"/>
      <c r="D85" s="226"/>
      <c r="E85" s="226"/>
      <c r="F85" s="226"/>
      <c r="G85" s="226"/>
      <c r="H85" s="226"/>
      <c r="I85" s="136"/>
    </row>
    <row r="86" spans="1:12" ht="12" customHeight="1" x14ac:dyDescent="0.2">
      <c r="A86" s="100"/>
      <c r="B86" s="226"/>
      <c r="C86" s="226"/>
      <c r="D86" s="226"/>
      <c r="E86" s="226"/>
      <c r="F86" s="226"/>
      <c r="G86" s="226"/>
      <c r="H86" s="226"/>
      <c r="I86" s="136"/>
    </row>
    <row r="87" spans="1:12" ht="12" customHeight="1" x14ac:dyDescent="0.2">
      <c r="A87" s="100"/>
      <c r="B87" s="226"/>
      <c r="C87" s="226"/>
      <c r="D87" s="226"/>
      <c r="E87" s="226"/>
      <c r="F87" s="226"/>
      <c r="G87" s="226"/>
      <c r="H87" s="226"/>
      <c r="I87" s="102"/>
    </row>
    <row r="88" spans="1:12" ht="6" customHeight="1" x14ac:dyDescent="0.2">
      <c r="A88" s="100"/>
      <c r="B88" s="138"/>
      <c r="C88" s="138"/>
      <c r="D88" s="138"/>
      <c r="E88" s="138"/>
      <c r="F88" s="138"/>
      <c r="G88" s="138"/>
      <c r="H88" s="138"/>
      <c r="I88" s="102"/>
    </row>
    <row r="89" spans="1:12" ht="12" customHeight="1" x14ac:dyDescent="0.2">
      <c r="A89" s="100"/>
      <c r="B89" s="227" t="s">
        <v>410</v>
      </c>
      <c r="C89" s="227"/>
      <c r="D89" s="227"/>
      <c r="E89" s="227"/>
      <c r="F89" s="227"/>
      <c r="G89" s="227"/>
      <c r="H89" s="227"/>
      <c r="I89" s="102"/>
    </row>
    <row r="90" spans="1:12" ht="12" customHeight="1" x14ac:dyDescent="0.2">
      <c r="A90" s="100"/>
      <c r="B90" s="227"/>
      <c r="C90" s="227"/>
      <c r="D90" s="227"/>
      <c r="E90" s="227"/>
      <c r="F90" s="227"/>
      <c r="G90" s="227"/>
      <c r="H90" s="227"/>
      <c r="I90" s="102"/>
    </row>
    <row r="91" spans="1:12" ht="12" customHeight="1" x14ac:dyDescent="0.2">
      <c r="A91" s="100"/>
      <c r="B91" s="139" t="s">
        <v>15</v>
      </c>
      <c r="C91" s="139"/>
      <c r="D91" s="139"/>
      <c r="E91" s="139"/>
      <c r="F91" s="139"/>
      <c r="G91" s="139"/>
      <c r="H91" s="139"/>
      <c r="I91" s="102"/>
    </row>
    <row r="92" spans="1:12" ht="6" customHeight="1" x14ac:dyDescent="0.2">
      <c r="A92" s="100"/>
      <c r="I92" s="102"/>
    </row>
    <row r="93" spans="1:12" ht="12" customHeight="1" x14ac:dyDescent="0.2">
      <c r="A93" s="100"/>
      <c r="B93" s="140" t="s">
        <v>411</v>
      </c>
      <c r="C93" s="140"/>
      <c r="D93" s="140"/>
      <c r="E93" s="140"/>
      <c r="F93" s="140"/>
      <c r="G93" s="140"/>
      <c r="H93" s="140"/>
      <c r="I93" s="102"/>
    </row>
    <row r="94" spans="1:12" ht="12" customHeight="1" x14ac:dyDescent="0.2">
      <c r="A94" s="100"/>
      <c r="B94" s="141" t="s">
        <v>412</v>
      </c>
      <c r="C94" s="141"/>
      <c r="D94" s="141"/>
      <c r="E94" s="141"/>
      <c r="F94" s="141"/>
      <c r="G94" s="141"/>
      <c r="H94" s="141"/>
      <c r="I94" s="102"/>
    </row>
    <row r="95" spans="1:12" s="145" customFormat="1" ht="12" customHeight="1" x14ac:dyDescent="0.2">
      <c r="A95" s="142"/>
      <c r="B95" s="143" t="s">
        <v>413</v>
      </c>
      <c r="C95" s="141"/>
      <c r="D95" s="141"/>
      <c r="E95" s="141"/>
      <c r="F95" s="141"/>
      <c r="G95" s="141"/>
      <c r="H95" s="141"/>
      <c r="I95" s="144"/>
      <c r="J95" s="99"/>
    </row>
    <row r="96" spans="1:12" ht="12" customHeight="1" x14ac:dyDescent="0.2">
      <c r="A96" s="100"/>
      <c r="B96" s="141" t="s">
        <v>414</v>
      </c>
      <c r="C96" s="141"/>
      <c r="D96" s="141"/>
      <c r="E96" s="141"/>
      <c r="F96" s="141"/>
      <c r="G96" s="141"/>
      <c r="H96" s="141"/>
      <c r="I96" s="102"/>
      <c r="K96" s="5"/>
      <c r="L96" s="5"/>
    </row>
    <row r="97" spans="1:12" ht="12" customHeight="1" x14ac:dyDescent="0.2">
      <c r="A97" s="100"/>
      <c r="B97" s="141"/>
      <c r="C97" s="141"/>
      <c r="D97" s="141"/>
      <c r="E97" s="141"/>
      <c r="F97" s="141"/>
      <c r="G97" s="141"/>
      <c r="H97" s="141"/>
      <c r="I97" s="102"/>
      <c r="K97" s="5"/>
      <c r="L97" s="5"/>
    </row>
    <row r="98" spans="1:12" ht="12" customHeight="1" x14ac:dyDescent="0.2">
      <c r="A98" s="100"/>
      <c r="B98" s="141" t="s">
        <v>415</v>
      </c>
      <c r="C98" s="141"/>
      <c r="D98" s="141"/>
      <c r="E98" s="141"/>
      <c r="F98" s="141"/>
      <c r="G98" s="141"/>
      <c r="H98" s="141"/>
      <c r="I98" s="102"/>
      <c r="K98" s="5"/>
      <c r="L98" s="5"/>
    </row>
    <row r="99" spans="1:12" ht="12" customHeight="1" collapsed="1" x14ac:dyDescent="0.2">
      <c r="A99" s="146"/>
      <c r="B99" s="147"/>
      <c r="C99" s="147"/>
      <c r="D99" s="147"/>
      <c r="E99" s="147"/>
      <c r="F99" s="147"/>
      <c r="G99" s="147"/>
      <c r="H99" s="147"/>
      <c r="I99" s="148"/>
      <c r="J99" s="145"/>
    </row>
    <row r="100" spans="1:12" ht="12" customHeight="1" x14ac:dyDescent="0.2">
      <c r="G100" s="145"/>
      <c r="H100" s="145"/>
    </row>
  </sheetData>
  <sheetProtection algorithmName="SHA-512" hashValue="W33y07Kwafz1Gfrg1nQt6rVKFzGd3pISDJiPGkdve+xZpfSxQNEUn5BS9VVctzcnruoxV/uWO8CttWqgDnFJEw==" saltValue="NYUQdDyh6eEAD9aQR0CKvQ==" spinCount="100000" sheet="1" objects="1" scenarios="1"/>
  <mergeCells count="10">
    <mergeCell ref="B5:H5"/>
    <mergeCell ref="C1:H1"/>
    <mergeCell ref="B29:H29"/>
    <mergeCell ref="B77:H79"/>
    <mergeCell ref="B83:H83"/>
    <mergeCell ref="B85:H87"/>
    <mergeCell ref="B89:H90"/>
    <mergeCell ref="B81:H81"/>
    <mergeCell ref="B30:C30"/>
    <mergeCell ref="B27:H27"/>
  </mergeCells>
  <pageMargins left="0.15" right="0.15" top="0.5" bottom="0.5" header="0.3" footer="0.3"/>
  <pageSetup scale="87" fitToHeight="0" orientation="portrait" r:id="rId1"/>
  <rowBreaks count="1" manualBreakCount="1">
    <brk id="7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B88E116AFDD14EA80209DB02C95F25" ma:contentTypeVersion="9" ma:contentTypeDescription="Create a new document." ma:contentTypeScope="" ma:versionID="1f645299f6fb4b8c7de946dd37f1a766">
  <xsd:schema xmlns:xsd="http://www.w3.org/2001/XMLSchema" xmlns:xs="http://www.w3.org/2001/XMLSchema" xmlns:p="http://schemas.microsoft.com/office/2006/metadata/properties" xmlns:ns3="c5301fb2-124b-4046-9cba-c426c27ac566" targetNamespace="http://schemas.microsoft.com/office/2006/metadata/properties" ma:root="true" ma:fieldsID="d372a2e630b29c5be3ef9041fb8ddab5" ns3:_="">
    <xsd:import namespace="c5301fb2-124b-4046-9cba-c426c27ac5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01fb2-124b-4046-9cba-c426c27a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93230-3A39-49E8-BD5E-A43329A9C42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5301fb2-124b-4046-9cba-c426c27ac566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A404FA-7C0A-4DD0-A14C-3D8BF735B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301fb2-124b-4046-9cba-c426c27ac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12940-ECAA-41A6-A89C-BD22ACB9BC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ORDER FORM</vt:lpstr>
      <vt:lpstr>Instructions</vt:lpstr>
      <vt:lpstr>Instructions!Print_Area</vt:lpstr>
      <vt:lpstr>'ORDER FORM'!Print_Area</vt:lpstr>
      <vt:lpstr>Instructions!Print_Titles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acarter</dc:creator>
  <cp:lastModifiedBy>Andee Condry</cp:lastModifiedBy>
  <cp:lastPrinted>2023-04-12T22:52:18Z</cp:lastPrinted>
  <dcterms:created xsi:type="dcterms:W3CDTF">2010-10-12T22:11:03Z</dcterms:created>
  <dcterms:modified xsi:type="dcterms:W3CDTF">2023-09-07T16:39:42Z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0x0101005EB88E116AFDD14EA80209DB02C95F25</vt:lpwstr>
  </property>
</Properties>
</file>