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430" yWindow="900" windowWidth="19400" windowHeight="11000"/>
  </bookViews>
  <sheets>
    <sheet name="Sheet2" sheetId="2" r:id="rId1"/>
    <sheet name="Sheet1" sheetId="3" r:id="rId2"/>
  </sheets>
  <definedNames>
    <definedName name="_xlnm.Print_Area" localSheetId="0">Sheet2!$B$1:$N$28</definedName>
  </definedNames>
  <calcPr calcId="144525"/>
</workbook>
</file>

<file path=xl/calcChain.xml><?xml version="1.0" encoding="utf-8"?>
<calcChain xmlns="http://schemas.openxmlformats.org/spreadsheetml/2006/main">
  <c r="N12" i="2" l="1"/>
  <c r="M12" i="2"/>
  <c r="L12" i="2"/>
  <c r="K12" i="2"/>
  <c r="J12" i="2"/>
  <c r="M13" i="2" l="1"/>
  <c r="M11" i="2"/>
  <c r="M10" i="2"/>
  <c r="M9" i="2"/>
  <c r="K13" i="2"/>
  <c r="K11" i="2"/>
  <c r="K10" i="2"/>
  <c r="K9" i="2"/>
  <c r="N13" i="2"/>
  <c r="L13" i="2"/>
  <c r="J13" i="2"/>
  <c r="N11" i="2"/>
  <c r="L11" i="2"/>
  <c r="J11" i="2"/>
  <c r="N10" i="2"/>
  <c r="L10" i="2"/>
  <c r="J10" i="2"/>
  <c r="N9" i="2"/>
  <c r="L9" i="2"/>
  <c r="J9" i="2"/>
</calcChain>
</file>

<file path=xl/sharedStrings.xml><?xml version="1.0" encoding="utf-8"?>
<sst xmlns="http://schemas.openxmlformats.org/spreadsheetml/2006/main" count="156" uniqueCount="98">
  <si>
    <t>Area Ratios</t>
  </si>
  <si>
    <t>mil</t>
  </si>
  <si>
    <t>Chip</t>
  </si>
  <si>
    <t>Type</t>
  </si>
  <si>
    <t>008004</t>
  </si>
  <si>
    <t>01005</t>
  </si>
  <si>
    <t>0201M</t>
  </si>
  <si>
    <t>0402M</t>
  </si>
  <si>
    <t>Imperial</t>
  </si>
  <si>
    <t>Metric</t>
  </si>
  <si>
    <t>BGA</t>
  </si>
  <si>
    <t>200 x 200</t>
  </si>
  <si>
    <t xml:space="preserve"> 2 (50)</t>
  </si>
  <si>
    <t xml:space="preserve"> 3 (75)</t>
  </si>
  <si>
    <t>4 (100)</t>
  </si>
  <si>
    <t>Component Size</t>
  </si>
  <si>
    <t>Stencil Aperture Size</t>
  </si>
  <si>
    <r>
      <rPr>
        <b/>
        <sz val="11"/>
        <color theme="3"/>
        <rFont val="Calibri"/>
        <family val="2"/>
      </rPr>
      <t>µ</t>
    </r>
    <r>
      <rPr>
        <b/>
        <sz val="11"/>
        <color theme="3"/>
        <rFont val="Calibri"/>
        <family val="2"/>
        <scheme val="minor"/>
      </rPr>
      <t>m</t>
    </r>
  </si>
  <si>
    <r>
      <t>Stencil Thickness - mil (</t>
    </r>
    <r>
      <rPr>
        <i/>
        <sz val="11"/>
        <color theme="0" tint="-4.9989318521683403E-2"/>
        <rFont val="Calibri"/>
        <family val="2"/>
      </rPr>
      <t>µm</t>
    </r>
    <r>
      <rPr>
        <i/>
        <sz val="11"/>
        <color theme="0" tint="-4.9989318521683403E-2"/>
        <rFont val="Calibri"/>
        <family val="2"/>
        <scheme val="minor"/>
      </rPr>
      <t>)</t>
    </r>
  </si>
  <si>
    <t xml:space="preserve">Typical Stencil Aperture Sizes and Area Ratios for Miniaturized Components </t>
  </si>
  <si>
    <t xml:space="preserve"> 12 mil or 0.3mm pitch </t>
  </si>
  <si>
    <t>16 mil or 0.4mm pitch</t>
  </si>
  <si>
    <t xml:space="preserve">20 mil or 0.5mm pitch </t>
  </si>
  <si>
    <t>2.5 (68)</t>
  </si>
  <si>
    <t>3.5 (88)</t>
  </si>
  <si>
    <t>120 x 145</t>
  </si>
  <si>
    <t>4.7 x 5.7</t>
  </si>
  <si>
    <t>7 x 6</t>
  </si>
  <si>
    <t>180 x 150</t>
  </si>
  <si>
    <t>Pad Size</t>
  </si>
  <si>
    <t>12 x 15</t>
  </si>
  <si>
    <t>0603</t>
  </si>
  <si>
    <t>16 mil</t>
  </si>
  <si>
    <t>0.4mm</t>
  </si>
  <si>
    <t>MLF</t>
  </si>
  <si>
    <t>0603M</t>
  </si>
  <si>
    <t>1005M</t>
  </si>
  <si>
    <t>1608M</t>
  </si>
  <si>
    <t>3216M</t>
  </si>
  <si>
    <t>37.5 x 40</t>
  </si>
  <si>
    <t>45 x 72</t>
  </si>
  <si>
    <t>45 x 7.9</t>
  </si>
  <si>
    <t>575 x 610</t>
  </si>
  <si>
    <t>950 x 1015</t>
  </si>
  <si>
    <t>1140 x 1830</t>
  </si>
  <si>
    <t>1140 x 200</t>
  </si>
  <si>
    <t>10.8 x 13.5</t>
  </si>
  <si>
    <t>275 x 350</t>
  </si>
  <si>
    <r>
      <t>7.5 x 7.5</t>
    </r>
    <r>
      <rPr>
        <vertAlign val="superscript"/>
        <sz val="11"/>
        <color theme="3"/>
        <rFont val="Calibri"/>
        <family val="2"/>
        <scheme val="minor"/>
      </rPr>
      <t>1</t>
    </r>
  </si>
  <si>
    <r>
      <t>10 x 10</t>
    </r>
    <r>
      <rPr>
        <vertAlign val="superscript"/>
        <sz val="11"/>
        <color theme="3"/>
        <rFont val="Calibri"/>
        <family val="2"/>
        <scheme val="minor"/>
      </rPr>
      <t>1</t>
    </r>
  </si>
  <si>
    <t>6 - round</t>
  </si>
  <si>
    <t>7.5 - round</t>
  </si>
  <si>
    <t>10- round</t>
  </si>
  <si>
    <t>150 - round</t>
  </si>
  <si>
    <t>190 - round</t>
  </si>
  <si>
    <t>250 - round</t>
  </si>
  <si>
    <r>
      <rPr>
        <vertAlign val="superscript"/>
        <sz val="11"/>
        <color theme="3"/>
        <rFont val="Calibri"/>
        <family val="2"/>
        <scheme val="minor"/>
      </rPr>
      <t>1</t>
    </r>
    <r>
      <rPr>
        <sz val="11"/>
        <color theme="3"/>
        <rFont val="Calibri"/>
        <family val="2"/>
        <scheme val="minor"/>
      </rPr>
      <t xml:space="preserve"> - Square apertures with radiused corners</t>
    </r>
  </si>
  <si>
    <r>
      <t>22.5 x 24</t>
    </r>
    <r>
      <rPr>
        <vertAlign val="superscript"/>
        <sz val="11"/>
        <color theme="3"/>
        <rFont val="Calibri"/>
        <family val="2"/>
        <scheme val="minor"/>
      </rPr>
      <t>2</t>
    </r>
  </si>
  <si>
    <r>
      <t>37.5 x 40</t>
    </r>
    <r>
      <rPr>
        <vertAlign val="superscript"/>
        <sz val="11"/>
        <color theme="3"/>
        <rFont val="Calibri"/>
        <family val="2"/>
        <scheme val="minor"/>
      </rPr>
      <t>2</t>
    </r>
  </si>
  <si>
    <r>
      <t>45 x 72</t>
    </r>
    <r>
      <rPr>
        <vertAlign val="superscript"/>
        <sz val="11"/>
        <color theme="3"/>
        <rFont val="Calibri"/>
        <family val="2"/>
        <scheme val="minor"/>
      </rPr>
      <t>2</t>
    </r>
  </si>
  <si>
    <r>
      <rPr>
        <vertAlign val="superscript"/>
        <sz val="11"/>
        <color theme="3"/>
        <rFont val="Calibri"/>
        <family val="2"/>
        <scheme val="minor"/>
      </rPr>
      <t>2</t>
    </r>
    <r>
      <rPr>
        <sz val="11"/>
        <color theme="3"/>
        <rFont val="Calibri"/>
        <family val="2"/>
        <scheme val="minor"/>
      </rPr>
      <t xml:space="preserve"> - "Crown" or "inverted homeplate" apertures to minimize paste under discretes</t>
    </r>
  </si>
  <si>
    <t xml:space="preserve">Typical Stencil Aperture Sizes and Area Ratios for Standard Components </t>
  </si>
  <si>
    <r>
      <t>6 x 6</t>
    </r>
    <r>
      <rPr>
        <vertAlign val="superscript"/>
        <sz val="11"/>
        <color theme="3"/>
        <rFont val="Calibri"/>
        <family val="2"/>
        <scheme val="minor"/>
      </rPr>
      <t>1</t>
    </r>
  </si>
  <si>
    <t>8 x 8</t>
  </si>
  <si>
    <t>Reference Designators</t>
  </si>
  <si>
    <t>H: C800-C899
V: C1100-C1199</t>
  </si>
  <si>
    <t>H: C1200-C1299
V: C1300-C1399</t>
  </si>
  <si>
    <t>008004- ALT-1</t>
  </si>
  <si>
    <t>01005- ALT-1</t>
  </si>
  <si>
    <t>H: C1400-C1499
     R1100-R1199
V: C1500-C1599
     R800-R899</t>
  </si>
  <si>
    <t>H: C400-C499
     R600-R699
V: C600-C699
     R400-R499</t>
  </si>
  <si>
    <t>03BGA02-03BGA09</t>
  </si>
  <si>
    <t>04BGA01-04BGA09</t>
  </si>
  <si>
    <t>05BGA01-05BGA10</t>
  </si>
  <si>
    <t>8x8
(7 mil gap)</t>
  </si>
  <si>
    <t>8x8
(8 mil gap)</t>
  </si>
  <si>
    <t>H: C500-C599
     R900-R999
V: C1000-1099
     R500-R599</t>
  </si>
  <si>
    <t>0201 - MB
(Solder mask bridge between pads)</t>
  </si>
  <si>
    <t>0201 - NM
(No solder mask between pads)</t>
  </si>
  <si>
    <t>0402 - NM</t>
  </si>
  <si>
    <t>0402 - MB</t>
  </si>
  <si>
    <t>H: C00-C99
     R1300-R1399
V: C1600-1699
     R00-R99</t>
  </si>
  <si>
    <t>H: C700-C799
     R1200-R1299
V: C1700-1799
     R700-R799</t>
  </si>
  <si>
    <t>V: C300-399
H: R300-399</t>
  </si>
  <si>
    <t>H: C100-C199
V: R100-199</t>
  </si>
  <si>
    <t>MLF01-MLF10</t>
  </si>
  <si>
    <r>
      <t>150 x 150</t>
    </r>
    <r>
      <rPr>
        <vertAlign val="superscript"/>
        <sz val="11"/>
        <color theme="3"/>
        <rFont val="Calibri"/>
        <family val="2"/>
        <scheme val="minor"/>
      </rPr>
      <t>1</t>
    </r>
  </si>
  <si>
    <r>
      <t>190 x 190</t>
    </r>
    <r>
      <rPr>
        <vertAlign val="superscript"/>
        <sz val="11"/>
        <color theme="3"/>
        <rFont val="Calibri"/>
        <family val="2"/>
        <scheme val="minor"/>
      </rPr>
      <t>1</t>
    </r>
  </si>
  <si>
    <r>
      <t>250 x 250</t>
    </r>
    <r>
      <rPr>
        <vertAlign val="superscript"/>
        <sz val="11"/>
        <color theme="3"/>
        <rFont val="Calibri"/>
        <family val="2"/>
        <scheme val="minor"/>
      </rPr>
      <t>1</t>
    </r>
  </si>
  <si>
    <t>22.5 x 24.5</t>
  </si>
  <si>
    <r>
      <t>575 x 610</t>
    </r>
    <r>
      <rPr>
        <vertAlign val="superscript"/>
        <sz val="11"/>
        <color theme="3"/>
        <rFont val="Calibri"/>
        <family val="2"/>
        <scheme val="minor"/>
      </rPr>
      <t>2</t>
    </r>
  </si>
  <si>
    <r>
      <t>950 x 1015</t>
    </r>
    <r>
      <rPr>
        <vertAlign val="superscript"/>
        <sz val="11"/>
        <color theme="3"/>
        <rFont val="Calibri"/>
        <family val="2"/>
        <scheme val="minor"/>
      </rPr>
      <t>2</t>
    </r>
  </si>
  <si>
    <r>
      <t>1140 x 1830</t>
    </r>
    <r>
      <rPr>
        <vertAlign val="superscript"/>
        <sz val="11"/>
        <color theme="3"/>
        <rFont val="Calibri"/>
        <family val="2"/>
        <scheme val="minor"/>
      </rPr>
      <t>2</t>
    </r>
  </si>
  <si>
    <t>H: C200-C299
     R1000-R1099
V: C900-999
     R200-R299</t>
  </si>
  <si>
    <t>5.1 x 6.3</t>
  </si>
  <si>
    <t>130 x 160</t>
  </si>
  <si>
    <t>REV 1.0
ONLY</t>
  </si>
  <si>
    <t>008004- ALT-1
Rev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</si>
</sst>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</font>
    <font>
      <vertAlign val="superscript"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4" borderId="2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164" fontId="1" fillId="4" borderId="23" xfId="0" quotePrefix="1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16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49" fontId="5" fillId="4" borderId="16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49" fontId="5" fillId="4" borderId="16" xfId="0" quotePrefix="1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4" borderId="20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495300</xdr:colOff>
      <xdr:row>1</xdr:row>
      <xdr:rowOff>38100</xdr:rowOff>
    </xdr:from>
    <xdr:to>
      <xdr:col>23</xdr:col>
      <xdr:colOff>622857</xdr:colOff>
      <xdr:row>13</xdr:row>
      <xdr:rowOff>67628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1840" y="274320"/>
          <a:ext cx="5888277" cy="3947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="80" zoomScaleNormal="80" workbookViewId="0">
      <selection activeCell="F11" sqref="F11"/>
    </sheetView>
  </sheetViews>
  <sheetFormatPr defaultRowHeight="14.5" x14ac:dyDescent="0.35"/>
  <cols>
    <col min="1" max="1" width="3.36328125" customWidth="1"/>
    <col min="2" max="2" width="17.453125" customWidth="1"/>
    <col min="3" max="3" width="10.6328125" customWidth="1"/>
    <col min="4" max="5" width="9.1796875" customWidth="1"/>
    <col min="6" max="6" width="10.54296875" customWidth="1"/>
    <col min="7" max="8" width="10.6328125" customWidth="1"/>
    <col min="9" max="9" width="17.81640625" customWidth="1"/>
  </cols>
  <sheetData>
    <row r="1" spans="1:14" ht="18.25" x14ac:dyDescent="0.7">
      <c r="B1" s="43" t="s">
        <v>19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0" customHeight="1" thickBot="1" x14ac:dyDescent="0.6"/>
    <row r="3" spans="1:14" ht="15.5" x14ac:dyDescent="0.35">
      <c r="B3" s="44" t="s">
        <v>15</v>
      </c>
      <c r="C3" s="45"/>
      <c r="D3" s="48" t="s">
        <v>3</v>
      </c>
      <c r="E3" s="44" t="s">
        <v>29</v>
      </c>
      <c r="F3" s="45"/>
      <c r="G3" s="44" t="s">
        <v>16</v>
      </c>
      <c r="H3" s="45"/>
      <c r="I3" s="56" t="s">
        <v>64</v>
      </c>
      <c r="J3" s="50" t="s">
        <v>0</v>
      </c>
      <c r="K3" s="51"/>
      <c r="L3" s="51"/>
      <c r="M3" s="51"/>
      <c r="N3" s="52"/>
    </row>
    <row r="4" spans="1:14" ht="14.75" customHeight="1" thickBot="1" x14ac:dyDescent="0.4">
      <c r="B4" s="46"/>
      <c r="C4" s="47"/>
      <c r="D4" s="49"/>
      <c r="E4" s="46"/>
      <c r="F4" s="47"/>
      <c r="G4" s="46"/>
      <c r="H4" s="47"/>
      <c r="I4" s="57"/>
      <c r="J4" s="53" t="s">
        <v>18</v>
      </c>
      <c r="K4" s="54"/>
      <c r="L4" s="54"/>
      <c r="M4" s="54"/>
      <c r="N4" s="55"/>
    </row>
    <row r="5" spans="1:14" ht="15" customHeight="1" x14ac:dyDescent="0.35">
      <c r="B5" s="2" t="s">
        <v>8</v>
      </c>
      <c r="C5" s="7" t="s">
        <v>9</v>
      </c>
      <c r="D5" s="6"/>
      <c r="E5" s="3" t="s">
        <v>1</v>
      </c>
      <c r="F5" s="7" t="s">
        <v>17</v>
      </c>
      <c r="G5" s="3" t="s">
        <v>1</v>
      </c>
      <c r="H5" s="7" t="s">
        <v>17</v>
      </c>
      <c r="I5" s="7"/>
      <c r="J5" s="4" t="s">
        <v>12</v>
      </c>
      <c r="K5" s="4" t="s">
        <v>23</v>
      </c>
      <c r="L5" s="4" t="s">
        <v>13</v>
      </c>
      <c r="M5" s="4" t="s">
        <v>24</v>
      </c>
      <c r="N5" s="5" t="s">
        <v>14</v>
      </c>
    </row>
    <row r="6" spans="1:14" s="13" customFormat="1" ht="28.75" x14ac:dyDescent="0.55000000000000004">
      <c r="B6" s="36" t="s">
        <v>67</v>
      </c>
      <c r="C6" s="15" t="s">
        <v>6</v>
      </c>
      <c r="D6" s="15" t="s">
        <v>2</v>
      </c>
      <c r="E6" s="16" t="s">
        <v>26</v>
      </c>
      <c r="F6" s="10" t="s">
        <v>25</v>
      </c>
      <c r="G6" s="16" t="s">
        <v>26</v>
      </c>
      <c r="H6" s="10" t="s">
        <v>25</v>
      </c>
      <c r="I6" s="17" t="s">
        <v>66</v>
      </c>
      <c r="J6" s="18">
        <v>0.64</v>
      </c>
      <c r="K6" s="18">
        <v>0.52</v>
      </c>
      <c r="L6" s="18">
        <v>0.43</v>
      </c>
      <c r="M6" s="18">
        <v>0.37</v>
      </c>
      <c r="N6" s="19">
        <v>0.32</v>
      </c>
    </row>
    <row r="7" spans="1:14" s="13" customFormat="1" ht="28.75" x14ac:dyDescent="0.55000000000000004">
      <c r="B7" s="36" t="s">
        <v>97</v>
      </c>
      <c r="C7" s="15" t="s">
        <v>6</v>
      </c>
      <c r="D7" s="42" t="s">
        <v>96</v>
      </c>
      <c r="E7" s="16" t="s">
        <v>94</v>
      </c>
      <c r="F7" s="10" t="s">
        <v>95</v>
      </c>
      <c r="G7" s="16" t="s">
        <v>94</v>
      </c>
      <c r="H7" s="10" t="s">
        <v>95</v>
      </c>
      <c r="I7" s="17" t="s">
        <v>66</v>
      </c>
      <c r="J7" s="18">
        <v>0.7</v>
      </c>
      <c r="K7" s="18">
        <v>0.56000000000000005</v>
      </c>
      <c r="L7" s="18">
        <v>0.47</v>
      </c>
      <c r="M7" s="18">
        <v>0.4</v>
      </c>
      <c r="N7" s="19">
        <v>0.35</v>
      </c>
    </row>
    <row r="8" spans="1:14" s="13" customFormat="1" ht="28.75" x14ac:dyDescent="0.55000000000000004">
      <c r="B8" s="14" t="s">
        <v>4</v>
      </c>
      <c r="C8" s="15" t="s">
        <v>6</v>
      </c>
      <c r="D8" s="15" t="s">
        <v>2</v>
      </c>
      <c r="E8" s="16" t="s">
        <v>27</v>
      </c>
      <c r="F8" s="10" t="s">
        <v>28</v>
      </c>
      <c r="G8" s="16" t="s">
        <v>27</v>
      </c>
      <c r="H8" s="10" t="s">
        <v>28</v>
      </c>
      <c r="I8" s="17" t="s">
        <v>65</v>
      </c>
      <c r="J8" s="18">
        <v>0.81</v>
      </c>
      <c r="K8" s="18">
        <v>0.65</v>
      </c>
      <c r="L8" s="18">
        <v>0.54</v>
      </c>
      <c r="M8" s="18">
        <v>0.46</v>
      </c>
      <c r="N8" s="19">
        <v>0.4</v>
      </c>
    </row>
    <row r="9" spans="1:14" s="13" customFormat="1" ht="16.5" x14ac:dyDescent="0.55000000000000004">
      <c r="B9" s="60" t="s">
        <v>20</v>
      </c>
      <c r="C9" s="61"/>
      <c r="D9" s="10" t="s">
        <v>10</v>
      </c>
      <c r="E9" s="20" t="s">
        <v>50</v>
      </c>
      <c r="F9" s="10" t="s">
        <v>53</v>
      </c>
      <c r="G9" s="20" t="s">
        <v>62</v>
      </c>
      <c r="H9" s="10" t="s">
        <v>86</v>
      </c>
      <c r="I9" s="21" t="s">
        <v>71</v>
      </c>
      <c r="J9" s="22">
        <f>6/8</f>
        <v>0.75</v>
      </c>
      <c r="K9" s="22">
        <f>6/10</f>
        <v>0.6</v>
      </c>
      <c r="L9" s="22">
        <f>6/12</f>
        <v>0.5</v>
      </c>
      <c r="M9" s="22">
        <f>6/14</f>
        <v>0.42857142857142855</v>
      </c>
      <c r="N9" s="23">
        <f>6/16</f>
        <v>0.375</v>
      </c>
    </row>
    <row r="10" spans="1:14" s="13" customFormat="1" ht="16.5" x14ac:dyDescent="0.55000000000000004">
      <c r="B10" s="60" t="s">
        <v>21</v>
      </c>
      <c r="C10" s="61"/>
      <c r="D10" s="10" t="s">
        <v>10</v>
      </c>
      <c r="E10" s="20" t="s">
        <v>51</v>
      </c>
      <c r="F10" s="10" t="s">
        <v>54</v>
      </c>
      <c r="G10" s="20" t="s">
        <v>48</v>
      </c>
      <c r="H10" s="10" t="s">
        <v>87</v>
      </c>
      <c r="I10" s="21" t="s">
        <v>72</v>
      </c>
      <c r="J10" s="22">
        <f>7.5/8</f>
        <v>0.9375</v>
      </c>
      <c r="K10" s="22">
        <f>7.5/10</f>
        <v>0.75</v>
      </c>
      <c r="L10" s="22">
        <f>7.5/12</f>
        <v>0.625</v>
      </c>
      <c r="M10" s="22">
        <f>7.5/14</f>
        <v>0.5357142857142857</v>
      </c>
      <c r="N10" s="23">
        <f>7.5/16</f>
        <v>0.46875</v>
      </c>
    </row>
    <row r="11" spans="1:14" s="13" customFormat="1" ht="57.65" x14ac:dyDescent="0.55000000000000004">
      <c r="B11" s="24" t="s">
        <v>5</v>
      </c>
      <c r="C11" s="15" t="s">
        <v>7</v>
      </c>
      <c r="D11" s="15" t="s">
        <v>2</v>
      </c>
      <c r="E11" s="32" t="s">
        <v>74</v>
      </c>
      <c r="F11" s="10" t="s">
        <v>11</v>
      </c>
      <c r="G11" s="25" t="s">
        <v>63</v>
      </c>
      <c r="H11" s="10" t="s">
        <v>11</v>
      </c>
      <c r="I11" s="17" t="s">
        <v>70</v>
      </c>
      <c r="J11" s="22">
        <f>8/8</f>
        <v>1</v>
      </c>
      <c r="K11" s="22">
        <f>8/10</f>
        <v>0.8</v>
      </c>
      <c r="L11" s="22">
        <f>8/12</f>
        <v>0.66666666666666663</v>
      </c>
      <c r="M11" s="22">
        <f>8/14</f>
        <v>0.5714285714285714</v>
      </c>
      <c r="N11" s="23">
        <f>8/16</f>
        <v>0.5</v>
      </c>
    </row>
    <row r="12" spans="1:14" s="13" customFormat="1" ht="57.65" x14ac:dyDescent="0.55000000000000004">
      <c r="B12" s="24" t="s">
        <v>68</v>
      </c>
      <c r="C12" s="15" t="s">
        <v>7</v>
      </c>
      <c r="D12" s="26" t="s">
        <v>2</v>
      </c>
      <c r="E12" s="32" t="s">
        <v>75</v>
      </c>
      <c r="F12" s="10" t="s">
        <v>11</v>
      </c>
      <c r="G12" s="25" t="s">
        <v>63</v>
      </c>
      <c r="H12" s="10" t="s">
        <v>11</v>
      </c>
      <c r="I12" s="17" t="s">
        <v>69</v>
      </c>
      <c r="J12" s="22">
        <f>8/8</f>
        <v>1</v>
      </c>
      <c r="K12" s="22">
        <f>8/10</f>
        <v>0.8</v>
      </c>
      <c r="L12" s="22">
        <f>8/12</f>
        <v>0.66666666666666663</v>
      </c>
      <c r="M12" s="22">
        <f>8/14</f>
        <v>0.5714285714285714</v>
      </c>
      <c r="N12" s="23">
        <f>8/16</f>
        <v>0.5</v>
      </c>
    </row>
    <row r="13" spans="1:14" s="13" customFormat="1" ht="17" thickBot="1" x14ac:dyDescent="0.4">
      <c r="B13" s="58" t="s">
        <v>22</v>
      </c>
      <c r="C13" s="59"/>
      <c r="D13" s="27" t="s">
        <v>10</v>
      </c>
      <c r="E13" s="28" t="s">
        <v>52</v>
      </c>
      <c r="F13" s="27" t="s">
        <v>55</v>
      </c>
      <c r="G13" s="28" t="s">
        <v>49</v>
      </c>
      <c r="H13" s="27" t="s">
        <v>88</v>
      </c>
      <c r="I13" s="29" t="s">
        <v>73</v>
      </c>
      <c r="J13" s="30">
        <f>10/8</f>
        <v>1.25</v>
      </c>
      <c r="K13" s="30">
        <f>10/10</f>
        <v>1</v>
      </c>
      <c r="L13" s="30">
        <f>10/12</f>
        <v>0.83333333333333337</v>
      </c>
      <c r="M13" s="30">
        <f>10/14</f>
        <v>0.7142857142857143</v>
      </c>
      <c r="N13" s="31">
        <f>10/16</f>
        <v>0.625</v>
      </c>
    </row>
    <row r="14" spans="1:14" ht="16.5" x14ac:dyDescent="0.35">
      <c r="G14" s="12" t="s">
        <v>56</v>
      </c>
    </row>
    <row r="15" spans="1:14" ht="11.15" customHeight="1" x14ac:dyDescent="0.35">
      <c r="D15" s="37"/>
    </row>
    <row r="16" spans="1:14" ht="18.5" x14ac:dyDescent="0.45">
      <c r="A16" s="1"/>
      <c r="B16" s="43" t="s">
        <v>61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 ht="10" customHeight="1" thickBot="1" x14ac:dyDescent="0.4"/>
    <row r="18" spans="2:14" ht="15.5" x14ac:dyDescent="0.35">
      <c r="B18" s="44" t="s">
        <v>15</v>
      </c>
      <c r="C18" s="45"/>
      <c r="D18" s="48" t="s">
        <v>3</v>
      </c>
      <c r="E18" s="44" t="s">
        <v>29</v>
      </c>
      <c r="F18" s="45"/>
      <c r="G18" s="44" t="s">
        <v>16</v>
      </c>
      <c r="H18" s="45"/>
      <c r="I18" s="56" t="s">
        <v>64</v>
      </c>
      <c r="J18" s="50" t="s">
        <v>0</v>
      </c>
      <c r="K18" s="51"/>
      <c r="L18" s="51"/>
      <c r="M18" s="51"/>
      <c r="N18" s="52"/>
    </row>
    <row r="19" spans="2:14" ht="15" thickBot="1" x14ac:dyDescent="0.4">
      <c r="B19" s="46"/>
      <c r="C19" s="47"/>
      <c r="D19" s="49"/>
      <c r="E19" s="46"/>
      <c r="F19" s="47"/>
      <c r="G19" s="46"/>
      <c r="H19" s="47"/>
      <c r="I19" s="57"/>
      <c r="J19" s="53" t="s">
        <v>18</v>
      </c>
      <c r="K19" s="54"/>
      <c r="L19" s="54"/>
      <c r="M19" s="54"/>
      <c r="N19" s="55"/>
    </row>
    <row r="20" spans="2:14" ht="15" customHeight="1" x14ac:dyDescent="0.35">
      <c r="B20" s="2" t="s">
        <v>8</v>
      </c>
      <c r="C20" s="7" t="s">
        <v>9</v>
      </c>
      <c r="D20" s="6"/>
      <c r="E20" s="3" t="s">
        <v>1</v>
      </c>
      <c r="F20" s="7" t="s">
        <v>17</v>
      </c>
      <c r="G20" s="3" t="s">
        <v>1</v>
      </c>
      <c r="H20" s="7" t="s">
        <v>17</v>
      </c>
      <c r="I20" s="3"/>
      <c r="J20" s="4" t="s">
        <v>12</v>
      </c>
      <c r="K20" s="4" t="s">
        <v>23</v>
      </c>
      <c r="L20" s="4" t="s">
        <v>13</v>
      </c>
      <c r="M20" s="4" t="s">
        <v>24</v>
      </c>
      <c r="N20" s="5" t="s">
        <v>14</v>
      </c>
    </row>
    <row r="21" spans="2:14" ht="58" x14ac:dyDescent="0.35">
      <c r="B21" s="36" t="s">
        <v>78</v>
      </c>
      <c r="C21" s="15" t="s">
        <v>35</v>
      </c>
      <c r="D21" s="15" t="s">
        <v>2</v>
      </c>
      <c r="E21" s="16" t="s">
        <v>30</v>
      </c>
      <c r="F21" s="10" t="s">
        <v>25</v>
      </c>
      <c r="G21" s="16" t="s">
        <v>46</v>
      </c>
      <c r="H21" s="10" t="s">
        <v>47</v>
      </c>
      <c r="I21" s="33" t="s">
        <v>76</v>
      </c>
      <c r="J21" s="40">
        <v>1.575</v>
      </c>
      <c r="K21" s="22">
        <v>1.26</v>
      </c>
      <c r="L21" s="22">
        <v>1.05</v>
      </c>
      <c r="M21" s="22">
        <v>0.9</v>
      </c>
      <c r="N21" s="23">
        <v>0.78800000000000003</v>
      </c>
    </row>
    <row r="22" spans="2:14" ht="64.75" customHeight="1" x14ac:dyDescent="0.35">
      <c r="B22" s="36" t="s">
        <v>77</v>
      </c>
      <c r="C22" s="15" t="s">
        <v>35</v>
      </c>
      <c r="D22" s="15" t="s">
        <v>2</v>
      </c>
      <c r="E22" s="16" t="s">
        <v>30</v>
      </c>
      <c r="F22" s="10" t="s">
        <v>25</v>
      </c>
      <c r="G22" s="16" t="s">
        <v>46</v>
      </c>
      <c r="H22" s="10" t="s">
        <v>47</v>
      </c>
      <c r="I22" s="33" t="s">
        <v>93</v>
      </c>
      <c r="J22" s="41">
        <v>1.575</v>
      </c>
      <c r="K22" s="18">
        <v>1.26</v>
      </c>
      <c r="L22" s="18">
        <v>1.05</v>
      </c>
      <c r="M22" s="18">
        <v>0.9</v>
      </c>
      <c r="N22" s="19">
        <v>0.78800000000000003</v>
      </c>
    </row>
    <row r="23" spans="2:14" ht="58" x14ac:dyDescent="0.35">
      <c r="B23" s="14" t="s">
        <v>79</v>
      </c>
      <c r="C23" s="15" t="s">
        <v>36</v>
      </c>
      <c r="D23" s="15" t="s">
        <v>2</v>
      </c>
      <c r="E23" s="25" t="s">
        <v>89</v>
      </c>
      <c r="F23" s="10" t="s">
        <v>42</v>
      </c>
      <c r="G23" s="25" t="s">
        <v>57</v>
      </c>
      <c r="H23" s="10" t="s">
        <v>90</v>
      </c>
      <c r="I23" s="33" t="s">
        <v>82</v>
      </c>
      <c r="J23" s="41">
        <v>2.3130000000000002</v>
      </c>
      <c r="K23" s="18">
        <v>1.85</v>
      </c>
      <c r="L23" s="18">
        <v>1.542</v>
      </c>
      <c r="M23" s="18">
        <v>1.3220000000000001</v>
      </c>
      <c r="N23" s="19">
        <v>1.1559999999999999</v>
      </c>
    </row>
    <row r="24" spans="2:14" ht="58" x14ac:dyDescent="0.35">
      <c r="B24" s="14" t="s">
        <v>80</v>
      </c>
      <c r="C24" s="15" t="s">
        <v>36</v>
      </c>
      <c r="D24" s="15" t="s">
        <v>2</v>
      </c>
      <c r="E24" s="25" t="s">
        <v>89</v>
      </c>
      <c r="F24" s="10" t="s">
        <v>42</v>
      </c>
      <c r="G24" s="25" t="s">
        <v>57</v>
      </c>
      <c r="H24" s="10" t="s">
        <v>90</v>
      </c>
      <c r="I24" s="33" t="s">
        <v>81</v>
      </c>
      <c r="J24" s="41">
        <v>2.3130000000000002</v>
      </c>
      <c r="K24" s="18">
        <v>1.85</v>
      </c>
      <c r="L24" s="18">
        <v>1.542</v>
      </c>
      <c r="M24" s="18">
        <v>1.3220000000000001</v>
      </c>
      <c r="N24" s="19">
        <v>1.1559999999999999</v>
      </c>
    </row>
    <row r="25" spans="2:14" ht="29" x14ac:dyDescent="0.35">
      <c r="B25" s="11" t="s">
        <v>31</v>
      </c>
      <c r="C25" s="10" t="s">
        <v>37</v>
      </c>
      <c r="D25" s="15" t="s">
        <v>2</v>
      </c>
      <c r="E25" s="20" t="s">
        <v>39</v>
      </c>
      <c r="F25" s="10" t="s">
        <v>43</v>
      </c>
      <c r="G25" s="20" t="s">
        <v>58</v>
      </c>
      <c r="H25" s="10" t="s">
        <v>91</v>
      </c>
      <c r="I25" s="38" t="s">
        <v>83</v>
      </c>
      <c r="J25" s="40">
        <v>3.64</v>
      </c>
      <c r="K25" s="22">
        <v>2.9129999999999998</v>
      </c>
      <c r="L25" s="22">
        <v>2.427</v>
      </c>
      <c r="M25" s="22">
        <v>2.08</v>
      </c>
      <c r="N25" s="23">
        <v>1.82</v>
      </c>
    </row>
    <row r="26" spans="2:14" ht="29" x14ac:dyDescent="0.35">
      <c r="B26" s="34">
        <v>1206</v>
      </c>
      <c r="C26" s="10" t="s">
        <v>38</v>
      </c>
      <c r="D26" s="15" t="s">
        <v>2</v>
      </c>
      <c r="E26" s="20" t="s">
        <v>40</v>
      </c>
      <c r="F26" s="10" t="s">
        <v>44</v>
      </c>
      <c r="G26" s="20" t="s">
        <v>59</v>
      </c>
      <c r="H26" s="10" t="s">
        <v>92</v>
      </c>
      <c r="I26" s="38" t="s">
        <v>84</v>
      </c>
      <c r="J26" s="40">
        <v>5.1950000000000003</v>
      </c>
      <c r="K26" s="22">
        <v>4.1559999999999997</v>
      </c>
      <c r="L26" s="22">
        <v>3.4630000000000001</v>
      </c>
      <c r="M26" s="22">
        <v>2.9689999999999999</v>
      </c>
      <c r="N26" s="23">
        <v>2.5979999999999999</v>
      </c>
    </row>
    <row r="27" spans="2:14" ht="15" thickBot="1" x14ac:dyDescent="0.4">
      <c r="B27" s="35" t="s">
        <v>32</v>
      </c>
      <c r="C27" s="27" t="s">
        <v>33</v>
      </c>
      <c r="D27" s="27" t="s">
        <v>34</v>
      </c>
      <c r="E27" s="28" t="s">
        <v>41</v>
      </c>
      <c r="F27" s="27" t="s">
        <v>45</v>
      </c>
      <c r="G27" s="28" t="s">
        <v>41</v>
      </c>
      <c r="H27" s="27" t="s">
        <v>45</v>
      </c>
      <c r="I27" s="39" t="s">
        <v>85</v>
      </c>
      <c r="J27" s="8">
        <v>1.7230000000000001</v>
      </c>
      <c r="K27" s="8">
        <v>1.379</v>
      </c>
      <c r="L27" s="8">
        <v>1.149</v>
      </c>
      <c r="M27" s="8">
        <v>0.98499999999999999</v>
      </c>
      <c r="N27" s="9">
        <v>0.86199999999999999</v>
      </c>
    </row>
    <row r="28" spans="2:14" ht="16.5" x14ac:dyDescent="0.35">
      <c r="G28" s="12" t="s">
        <v>60</v>
      </c>
    </row>
  </sheetData>
  <mergeCells count="19">
    <mergeCell ref="B13:C13"/>
    <mergeCell ref="B3:C4"/>
    <mergeCell ref="D3:D4"/>
    <mergeCell ref="G3:H4"/>
    <mergeCell ref="B1:N1"/>
    <mergeCell ref="J3:N3"/>
    <mergeCell ref="J4:N4"/>
    <mergeCell ref="B9:C9"/>
    <mergeCell ref="B10:C10"/>
    <mergeCell ref="E3:F4"/>
    <mergeCell ref="I3:I4"/>
    <mergeCell ref="B16:N16"/>
    <mergeCell ref="B18:C19"/>
    <mergeCell ref="D18:D19"/>
    <mergeCell ref="E18:F19"/>
    <mergeCell ref="G18:H19"/>
    <mergeCell ref="J18:N18"/>
    <mergeCell ref="J19:N19"/>
    <mergeCell ref="I18:I19"/>
  </mergeCells>
  <conditionalFormatting sqref="J9:N13">
    <cfRule type="cellIs" dxfId="39" priority="53" operator="between">
      <formula>0.5</formula>
      <formula>0.59</formula>
    </cfRule>
    <cfRule type="cellIs" dxfId="38" priority="54" operator="between">
      <formula>0.501</formula>
      <formula>0.59</formula>
    </cfRule>
    <cfRule type="cellIs" dxfId="37" priority="55" operator="lessThan">
      <formula>0.5</formula>
    </cfRule>
    <cfRule type="cellIs" dxfId="36" priority="56" operator="greaterThan">
      <formula>0.59</formula>
    </cfRule>
  </conditionalFormatting>
  <conditionalFormatting sqref="J6:N7">
    <cfRule type="cellIs" dxfId="35" priority="49" operator="between">
      <formula>0.5</formula>
      <formula>0.59</formula>
    </cfRule>
    <cfRule type="cellIs" dxfId="34" priority="50" operator="between">
      <formula>0.501</formula>
      <formula>0.59</formula>
    </cfRule>
    <cfRule type="cellIs" dxfId="33" priority="51" operator="lessThan">
      <formula>0.5</formula>
    </cfRule>
    <cfRule type="cellIs" dxfId="32" priority="52" operator="greaterThan">
      <formula>0.59</formula>
    </cfRule>
  </conditionalFormatting>
  <conditionalFormatting sqref="J8:N8">
    <cfRule type="cellIs" dxfId="31" priority="45" operator="between">
      <formula>0.5</formula>
      <formula>0.59</formula>
    </cfRule>
    <cfRule type="cellIs" dxfId="30" priority="46" operator="between">
      <formula>0.501</formula>
      <formula>0.59</formula>
    </cfRule>
    <cfRule type="cellIs" dxfId="29" priority="47" operator="lessThan">
      <formula>0.5</formula>
    </cfRule>
    <cfRule type="cellIs" dxfId="28" priority="48" operator="greaterThan">
      <formula>0.59</formula>
    </cfRule>
  </conditionalFormatting>
  <conditionalFormatting sqref="J25:N25">
    <cfRule type="cellIs" dxfId="27" priority="9" operator="between">
      <formula>0.5</formula>
      <formula>0.59</formula>
    </cfRule>
    <cfRule type="cellIs" dxfId="26" priority="10" operator="between">
      <formula>0.501</formula>
      <formula>0.59</formula>
    </cfRule>
    <cfRule type="cellIs" dxfId="25" priority="11" operator="lessThan">
      <formula>0.5</formula>
    </cfRule>
    <cfRule type="cellIs" dxfId="24" priority="12" operator="greaterThan">
      <formula>0.59</formula>
    </cfRule>
  </conditionalFormatting>
  <conditionalFormatting sqref="J22:N22">
    <cfRule type="cellIs" dxfId="23" priority="13" operator="between">
      <formula>0.5</formula>
      <formula>0.59</formula>
    </cfRule>
    <cfRule type="cellIs" dxfId="22" priority="14" operator="between">
      <formula>0.501</formula>
      <formula>0.59</formula>
    </cfRule>
    <cfRule type="cellIs" dxfId="21" priority="15" operator="lessThan">
      <formula>0.5</formula>
    </cfRule>
    <cfRule type="cellIs" dxfId="20" priority="16" operator="greaterThan">
      <formula>0.59</formula>
    </cfRule>
  </conditionalFormatting>
  <conditionalFormatting sqref="J21:N21">
    <cfRule type="cellIs" dxfId="19" priority="25" operator="between">
      <formula>0.5</formula>
      <formula>0.59</formula>
    </cfRule>
    <cfRule type="cellIs" dxfId="18" priority="26" operator="between">
      <formula>0.501</formula>
      <formula>0.59</formula>
    </cfRule>
    <cfRule type="cellIs" dxfId="17" priority="27" operator="lessThan">
      <formula>0.5</formula>
    </cfRule>
    <cfRule type="cellIs" dxfId="16" priority="28" operator="greaterThan">
      <formula>0.59</formula>
    </cfRule>
  </conditionalFormatting>
  <conditionalFormatting sqref="J27:N27">
    <cfRule type="cellIs" dxfId="15" priority="1" operator="between">
      <formula>0.5</formula>
      <formula>0.59</formula>
    </cfRule>
    <cfRule type="cellIs" dxfId="14" priority="2" operator="between">
      <formula>0.501</formula>
      <formula>0.59</formula>
    </cfRule>
    <cfRule type="cellIs" dxfId="13" priority="3" operator="lessThan">
      <formula>0.5</formula>
    </cfRule>
    <cfRule type="cellIs" dxfId="12" priority="4" operator="greaterThan">
      <formula>0.59</formula>
    </cfRule>
  </conditionalFormatting>
  <conditionalFormatting sqref="J23:N23">
    <cfRule type="cellIs" dxfId="11" priority="21" operator="between">
      <formula>0.5</formula>
      <formula>0.59</formula>
    </cfRule>
    <cfRule type="cellIs" dxfId="10" priority="22" operator="between">
      <formula>0.501</formula>
      <formula>0.59</formula>
    </cfRule>
    <cfRule type="cellIs" dxfId="9" priority="23" operator="lessThan">
      <formula>0.5</formula>
    </cfRule>
    <cfRule type="cellIs" dxfId="8" priority="24" operator="greaterThan">
      <formula>0.59</formula>
    </cfRule>
  </conditionalFormatting>
  <conditionalFormatting sqref="J24:N24">
    <cfRule type="cellIs" dxfId="7" priority="17" operator="between">
      <formula>0.5</formula>
      <formula>0.59</formula>
    </cfRule>
    <cfRule type="cellIs" dxfId="6" priority="18" operator="between">
      <formula>0.501</formula>
      <formula>0.59</formula>
    </cfRule>
    <cfRule type="cellIs" dxfId="5" priority="19" operator="lessThan">
      <formula>0.5</formula>
    </cfRule>
    <cfRule type="cellIs" dxfId="4" priority="20" operator="greaterThan">
      <formula>0.59</formula>
    </cfRule>
  </conditionalFormatting>
  <conditionalFormatting sqref="J26:N26">
    <cfRule type="cellIs" dxfId="3" priority="5" operator="between">
      <formula>0.5</formula>
      <formula>0.59</formula>
    </cfRule>
    <cfRule type="cellIs" dxfId="2" priority="6" operator="between">
      <formula>0.501</formula>
      <formula>0.59</formula>
    </cfRule>
    <cfRule type="cellIs" dxfId="1" priority="7" operator="lessThan">
      <formula>0.5</formula>
    </cfRule>
    <cfRule type="cellIs" dxfId="0" priority="8" operator="greaterThan">
      <formula>0.59</formula>
    </cfRule>
  </conditionalFormatting>
  <pageMargins left="0.7" right="0.7" top="0.75" bottom="0.75" header="0.3" footer="0.3"/>
  <pageSetup scale="6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>Indium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 Shea</dc:creator>
  <cp:lastModifiedBy>Chrys Shea</cp:lastModifiedBy>
  <cp:lastPrinted>2018-08-07T16:47:41Z</cp:lastPrinted>
  <dcterms:created xsi:type="dcterms:W3CDTF">2018-02-15T20:19:15Z</dcterms:created>
  <dcterms:modified xsi:type="dcterms:W3CDTF">2020-02-16T22:48:35Z</dcterms:modified>
</cp:coreProperties>
</file>