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mar\Documents\Excel Spreadsheets\"/>
    </mc:Choice>
  </mc:AlternateContent>
  <xr:revisionPtr revIDLastSave="0" documentId="8_{327E6BBF-6613-444D-B4ED-A072D160BC74}" xr6:coauthVersionLast="45" xr6:coauthVersionMax="45" xr10:uidLastSave="{00000000-0000-0000-0000-000000000000}"/>
  <bookViews>
    <workbookView xWindow="-110" yWindow="-110" windowWidth="38620" windowHeight="21220" tabRatio="789" activeTab="1" xr2:uid="{00000000-000D-0000-FFFF-FFFF00000000}"/>
  </bookViews>
  <sheets>
    <sheet name="REVENUE" sheetId="4" r:id="rId1"/>
    <sheet name="COST OF GOODS SOLD" sheetId="9" r:id="rId2"/>
    <sheet name="SALARY SCHEDULE" sheetId="3" r:id="rId3"/>
    <sheet name="CAPITAL " sheetId="2" r:id="rId4"/>
    <sheet name="PROFIT and LOSS FORECAST" sheetId="6" r:id="rId5"/>
  </sheets>
  <definedNames>
    <definedName name="_Toc323502221" localSheetId="1">'COST OF GOODS SOLD'!#REF!</definedName>
    <definedName name="_Toc323502221" localSheetId="0">REVENUE!#REF!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3" l="1"/>
  <c r="H19" i="3" s="1"/>
  <c r="I19" i="3" s="1"/>
  <c r="J19" i="3" s="1"/>
  <c r="G18" i="3"/>
  <c r="H18" i="3" s="1"/>
  <c r="I18" i="3" s="1"/>
  <c r="J18" i="3" s="1"/>
  <c r="G17" i="3"/>
  <c r="H17" i="3" s="1"/>
  <c r="I17" i="3" s="1"/>
  <c r="J17" i="3" s="1"/>
  <c r="G14" i="3"/>
  <c r="H14" i="3" s="1"/>
  <c r="I14" i="3" s="1"/>
  <c r="J14" i="3" s="1"/>
  <c r="G13" i="3"/>
  <c r="H13" i="3" s="1"/>
  <c r="I13" i="3" s="1"/>
  <c r="J13" i="3" s="1"/>
  <c r="G12" i="3"/>
  <c r="H12" i="3" s="1"/>
  <c r="I12" i="3" s="1"/>
  <c r="J12" i="3" s="1"/>
  <c r="G9" i="3"/>
  <c r="H9" i="3" s="1"/>
  <c r="I9" i="3" s="1"/>
  <c r="J9" i="3" s="1"/>
  <c r="G8" i="3"/>
  <c r="H8" i="3" s="1"/>
  <c r="I8" i="3" s="1"/>
  <c r="J8" i="3" s="1"/>
  <c r="C7" i="9"/>
  <c r="C11" i="9" s="1"/>
  <c r="F26" i="6"/>
  <c r="C39" i="9"/>
  <c r="C27" i="9"/>
  <c r="D36" i="9"/>
  <c r="E36" i="9" s="1"/>
  <c r="F36" i="9" s="1"/>
  <c r="G36" i="9" s="1"/>
  <c r="C35" i="9"/>
  <c r="D34" i="9"/>
  <c r="E34" i="9" s="1"/>
  <c r="F34" i="9" s="1"/>
  <c r="G34" i="9" s="1"/>
  <c r="D33" i="9"/>
  <c r="E33" i="9" s="1"/>
  <c r="F33" i="9" s="1"/>
  <c r="G33" i="9" s="1"/>
  <c r="D32" i="9"/>
  <c r="E32" i="9" s="1"/>
  <c r="D24" i="9"/>
  <c r="E24" i="9"/>
  <c r="F24" i="9" s="1"/>
  <c r="G24" i="9" s="1"/>
  <c r="C23" i="9"/>
  <c r="D22" i="9"/>
  <c r="E22" i="9"/>
  <c r="F22" i="9" s="1"/>
  <c r="G22" i="9" s="1"/>
  <c r="D21" i="9"/>
  <c r="E21" i="9"/>
  <c r="F21" i="9"/>
  <c r="G21" i="9" s="1"/>
  <c r="D20" i="9"/>
  <c r="D23" i="9"/>
  <c r="E20" i="9"/>
  <c r="F20" i="9" s="1"/>
  <c r="F29" i="3"/>
  <c r="E50" i="2"/>
  <c r="G11" i="3"/>
  <c r="H11" i="3"/>
  <c r="I11" i="3" s="1"/>
  <c r="J11" i="3" s="1"/>
  <c r="E2" i="6"/>
  <c r="G16" i="6" s="1"/>
  <c r="H16" i="6" s="1"/>
  <c r="C18" i="4"/>
  <c r="D16" i="4"/>
  <c r="D39" i="9"/>
  <c r="D17" i="4"/>
  <c r="D18" i="4" s="1"/>
  <c r="E17" i="4"/>
  <c r="F17" i="4"/>
  <c r="G17" i="4" s="1"/>
  <c r="C13" i="4"/>
  <c r="C20" i="4"/>
  <c r="F4" i="6" s="1"/>
  <c r="D11" i="4"/>
  <c r="D13" i="4" s="1"/>
  <c r="D20" i="4" s="1"/>
  <c r="G4" i="6" s="1"/>
  <c r="G40" i="6" s="1"/>
  <c r="F19" i="6"/>
  <c r="F21" i="3"/>
  <c r="F26" i="3" s="1"/>
  <c r="D12" i="4"/>
  <c r="E12" i="4" s="1"/>
  <c r="F12" i="4" s="1"/>
  <c r="G12" i="4" s="1"/>
  <c r="G6" i="3"/>
  <c r="G16" i="3"/>
  <c r="H16" i="3" s="1"/>
  <c r="I16" i="3" s="1"/>
  <c r="J16" i="3" s="1"/>
  <c r="G7" i="3"/>
  <c r="H7" i="3" s="1"/>
  <c r="I7" i="3" s="1"/>
  <c r="J7" i="3" s="1"/>
  <c r="E7" i="2"/>
  <c r="E11" i="2" s="1"/>
  <c r="E22" i="2"/>
  <c r="E26" i="2" s="1"/>
  <c r="F26" i="2" s="1"/>
  <c r="G26" i="2" s="1"/>
  <c r="H26" i="2" s="1"/>
  <c r="I26" i="2" s="1"/>
  <c r="G29" i="3"/>
  <c r="H29" i="3"/>
  <c r="G28" i="3"/>
  <c r="F28" i="3"/>
  <c r="E16" i="4"/>
  <c r="E18" i="4" s="1"/>
  <c r="D27" i="9"/>
  <c r="H28" i="3"/>
  <c r="I29" i="3"/>
  <c r="I28" i="3"/>
  <c r="F16" i="4"/>
  <c r="F18" i="4" s="1"/>
  <c r="J29" i="3"/>
  <c r="J28" i="3"/>
  <c r="F39" i="9"/>
  <c r="G16" i="4"/>
  <c r="G39" i="9" s="1"/>
  <c r="D35" i="9"/>
  <c r="G33" i="6"/>
  <c r="G28" i="6"/>
  <c r="G12" i="6"/>
  <c r="G35" i="6"/>
  <c r="H35" i="6"/>
  <c r="G27" i="6"/>
  <c r="G13" i="6"/>
  <c r="G30" i="6"/>
  <c r="H30" i="6" s="1"/>
  <c r="G18" i="6"/>
  <c r="H18" i="6"/>
  <c r="G10" i="6"/>
  <c r="G24" i="6"/>
  <c r="G37" i="6"/>
  <c r="G21" i="6"/>
  <c r="H21" i="6" s="1"/>
  <c r="I21" i="6" s="1"/>
  <c r="G23" i="6"/>
  <c r="H23" i="6" s="1"/>
  <c r="I23" i="6" s="1"/>
  <c r="F27" i="3"/>
  <c r="F33" i="3"/>
  <c r="H27" i="6"/>
  <c r="I27" i="6" s="1"/>
  <c r="E39" i="9" l="1"/>
  <c r="E23" i="9"/>
  <c r="F32" i="3"/>
  <c r="F30" i="3"/>
  <c r="F34" i="3" s="1"/>
  <c r="F8" i="6" s="1"/>
  <c r="C42" i="9"/>
  <c r="E34" i="2" s="1"/>
  <c r="G18" i="4"/>
  <c r="E11" i="4"/>
  <c r="G21" i="3"/>
  <c r="F23" i="9"/>
  <c r="G20" i="9"/>
  <c r="G23" i="9" s="1"/>
  <c r="F32" i="9"/>
  <c r="E35" i="9"/>
  <c r="D42" i="9"/>
  <c r="C10" i="9"/>
  <c r="D7" i="9"/>
  <c r="C15" i="9"/>
  <c r="C9" i="9"/>
  <c r="C8" i="9"/>
  <c r="C14" i="9"/>
  <c r="G32" i="3"/>
  <c r="G33" i="3"/>
  <c r="G26" i="3"/>
  <c r="G27" i="3"/>
  <c r="H6" i="3"/>
  <c r="F40" i="6"/>
  <c r="H37" i="6"/>
  <c r="I37" i="6" s="1"/>
  <c r="J37" i="6" s="1"/>
  <c r="H10" i="6"/>
  <c r="I10" i="6" s="1"/>
  <c r="J10" i="6" s="1"/>
  <c r="G42" i="6"/>
  <c r="H42" i="6" s="1"/>
  <c r="I42" i="6" s="1"/>
  <c r="J42" i="6" s="1"/>
  <c r="G38" i="6"/>
  <c r="H38" i="6" s="1"/>
  <c r="I38" i="6" s="1"/>
  <c r="J38" i="6" s="1"/>
  <c r="G14" i="6"/>
  <c r="H13" i="6"/>
  <c r="I13" i="6" s="1"/>
  <c r="J13" i="6" s="1"/>
  <c r="G39" i="6"/>
  <c r="H39" i="6" s="1"/>
  <c r="I39" i="6" s="1"/>
  <c r="J39" i="6" s="1"/>
  <c r="G31" i="6"/>
  <c r="H31" i="6"/>
  <c r="I31" i="6" s="1"/>
  <c r="J31" i="6" s="1"/>
  <c r="J21" i="6"/>
  <c r="J27" i="6"/>
  <c r="J23" i="6"/>
  <c r="G25" i="6"/>
  <c r="G26" i="6" s="1"/>
  <c r="H12" i="6"/>
  <c r="I12" i="6" s="1"/>
  <c r="H24" i="6"/>
  <c r="I18" i="6"/>
  <c r="J18" i="6" s="1"/>
  <c r="I30" i="6"/>
  <c r="J30" i="6" s="1"/>
  <c r="G41" i="6"/>
  <c r="H41" i="6" s="1"/>
  <c r="I41" i="6" s="1"/>
  <c r="J41" i="6" s="1"/>
  <c r="I35" i="6"/>
  <c r="J35" i="6" s="1"/>
  <c r="I16" i="6"/>
  <c r="J16" i="6" s="1"/>
  <c r="H28" i="6"/>
  <c r="I28" i="6" s="1"/>
  <c r="J28" i="6" s="1"/>
  <c r="H33" i="6"/>
  <c r="I33" i="6" s="1"/>
  <c r="J33" i="6" s="1"/>
  <c r="G9" i="6"/>
  <c r="H9" i="6" s="1"/>
  <c r="I9" i="6" s="1"/>
  <c r="J9" i="6" s="1"/>
  <c r="G29" i="6"/>
  <c r="H29" i="6" s="1"/>
  <c r="I29" i="6" s="1"/>
  <c r="J29" i="6" s="1"/>
  <c r="G17" i="6"/>
  <c r="H17" i="6" s="1"/>
  <c r="I17" i="6" s="1"/>
  <c r="J17" i="6" s="1"/>
  <c r="F11" i="2"/>
  <c r="G11" i="2" s="1"/>
  <c r="H46" i="6" s="1"/>
  <c r="F46" i="6"/>
  <c r="F48" i="6" s="1"/>
  <c r="E27" i="2"/>
  <c r="E13" i="4" l="1"/>
  <c r="E20" i="4" s="1"/>
  <c r="H4" i="6" s="1"/>
  <c r="H40" i="6" s="1"/>
  <c r="F11" i="4"/>
  <c r="E27" i="9"/>
  <c r="E42" i="9" s="1"/>
  <c r="H48" i="6"/>
  <c r="H49" i="6"/>
  <c r="C16" i="9"/>
  <c r="G32" i="9"/>
  <c r="G35" i="9" s="1"/>
  <c r="F35" i="9"/>
  <c r="C25" i="9"/>
  <c r="C26" i="9" s="1"/>
  <c r="C28" i="9" s="1"/>
  <c r="C37" i="9"/>
  <c r="C38" i="9" s="1"/>
  <c r="C40" i="9" s="1"/>
  <c r="D11" i="9"/>
  <c r="D10" i="9"/>
  <c r="D15" i="9"/>
  <c r="D8" i="9"/>
  <c r="D14" i="9"/>
  <c r="E7" i="9"/>
  <c r="D9" i="9"/>
  <c r="G30" i="3"/>
  <c r="G34" i="3" s="1"/>
  <c r="G8" i="6" s="1"/>
  <c r="I6" i="3"/>
  <c r="H21" i="3"/>
  <c r="G19" i="6"/>
  <c r="H14" i="6"/>
  <c r="I14" i="6" s="1"/>
  <c r="J14" i="6" s="1"/>
  <c r="J12" i="6"/>
  <c r="I24" i="6"/>
  <c r="H25" i="6"/>
  <c r="I25" i="6" s="1"/>
  <c r="J25" i="6" s="1"/>
  <c r="G46" i="6"/>
  <c r="G48" i="6" s="1"/>
  <c r="H11" i="2"/>
  <c r="I46" i="6" s="1"/>
  <c r="F27" i="2"/>
  <c r="F32" i="6"/>
  <c r="F44" i="6" s="1"/>
  <c r="I49" i="6" l="1"/>
  <c r="I48" i="6"/>
  <c r="G11" i="4"/>
  <c r="F13" i="4"/>
  <c r="F20" i="4" s="1"/>
  <c r="I4" i="6" s="1"/>
  <c r="I40" i="6" s="1"/>
  <c r="F27" i="9"/>
  <c r="F42" i="9" s="1"/>
  <c r="D16" i="9"/>
  <c r="D25" i="9"/>
  <c r="D26" i="9" s="1"/>
  <c r="D28" i="9" s="1"/>
  <c r="D37" i="9"/>
  <c r="D38" i="9" s="1"/>
  <c r="D40" i="9" s="1"/>
  <c r="E15" i="9"/>
  <c r="E10" i="9"/>
  <c r="E8" i="9"/>
  <c r="E16" i="9" s="1"/>
  <c r="E11" i="9"/>
  <c r="F7" i="9"/>
  <c r="E9" i="9"/>
  <c r="E14" i="9"/>
  <c r="C43" i="9"/>
  <c r="I21" i="3"/>
  <c r="J6" i="3"/>
  <c r="J21" i="3" s="1"/>
  <c r="H27" i="3"/>
  <c r="H32" i="3"/>
  <c r="H26" i="3"/>
  <c r="H30" i="3" s="1"/>
  <c r="H33" i="3"/>
  <c r="H19" i="6"/>
  <c r="J19" i="6"/>
  <c r="I19" i="6"/>
  <c r="H26" i="6"/>
  <c r="J24" i="6"/>
  <c r="J26" i="6" s="1"/>
  <c r="I26" i="6"/>
  <c r="I11" i="2"/>
  <c r="J46" i="6" s="1"/>
  <c r="G32" i="6"/>
  <c r="G44" i="6" s="1"/>
  <c r="G27" i="2"/>
  <c r="G13" i="4" l="1"/>
  <c r="G20" i="4" s="1"/>
  <c r="J4" i="6" s="1"/>
  <c r="J40" i="6" s="1"/>
  <c r="G27" i="9"/>
  <c r="G42" i="9" s="1"/>
  <c r="J49" i="6"/>
  <c r="J48" i="6"/>
  <c r="D43" i="9"/>
  <c r="G5" i="6" s="1"/>
  <c r="G6" i="6" s="1"/>
  <c r="G45" i="6" s="1"/>
  <c r="G47" i="6" s="1"/>
  <c r="G49" i="6" s="1"/>
  <c r="E25" i="9"/>
  <c r="E26" i="9" s="1"/>
  <c r="E28" i="9" s="1"/>
  <c r="E37" i="9"/>
  <c r="E38" i="9" s="1"/>
  <c r="E40" i="9" s="1"/>
  <c r="F5" i="6"/>
  <c r="C45" i="9"/>
  <c r="F9" i="9"/>
  <c r="F14" i="9"/>
  <c r="G7" i="9"/>
  <c r="F10" i="9"/>
  <c r="F11" i="9"/>
  <c r="F15" i="9"/>
  <c r="F8" i="9"/>
  <c r="D45" i="9"/>
  <c r="H34" i="3"/>
  <c r="H8" i="6" s="1"/>
  <c r="J27" i="3"/>
  <c r="J32" i="3"/>
  <c r="J26" i="3"/>
  <c r="J33" i="3"/>
  <c r="I32" i="3"/>
  <c r="I26" i="3"/>
  <c r="I33" i="3"/>
  <c r="I27" i="3"/>
  <c r="H32" i="6"/>
  <c r="H27" i="2"/>
  <c r="E43" i="9" l="1"/>
  <c r="H44" i="6"/>
  <c r="F16" i="9"/>
  <c r="F37" i="9" s="1"/>
  <c r="F38" i="9" s="1"/>
  <c r="F40" i="9" s="1"/>
  <c r="H5" i="6"/>
  <c r="H6" i="6" s="1"/>
  <c r="H45" i="6" s="1"/>
  <c r="H47" i="6" s="1"/>
  <c r="E45" i="9"/>
  <c r="G14" i="9"/>
  <c r="G9" i="9"/>
  <c r="G15" i="9"/>
  <c r="G10" i="9"/>
  <c r="G11" i="9"/>
  <c r="G8" i="9"/>
  <c r="F6" i="6"/>
  <c r="F45" i="6" s="1"/>
  <c r="F47" i="6" s="1"/>
  <c r="F49" i="6" s="1"/>
  <c r="E37" i="2"/>
  <c r="E41" i="2" s="1"/>
  <c r="J30" i="3"/>
  <c r="J34" i="3" s="1"/>
  <c r="J8" i="6" s="1"/>
  <c r="I30" i="3"/>
  <c r="I34" i="3" s="1"/>
  <c r="I8" i="6" s="1"/>
  <c r="G50" i="6"/>
  <c r="I32" i="6"/>
  <c r="I27" i="2"/>
  <c r="J32" i="6" s="1"/>
  <c r="J44" i="6" s="1"/>
  <c r="G16" i="9" l="1"/>
  <c r="F25" i="9"/>
  <c r="F26" i="9" s="1"/>
  <c r="F28" i="9" s="1"/>
  <c r="F43" i="9" s="1"/>
  <c r="I5" i="6" s="1"/>
  <c r="I6" i="6" s="1"/>
  <c r="G37" i="9"/>
  <c r="G38" i="9" s="1"/>
  <c r="G40" i="9" s="1"/>
  <c r="G25" i="9"/>
  <c r="G26" i="9" s="1"/>
  <c r="G28" i="9" s="1"/>
  <c r="F50" i="6"/>
  <c r="F45" i="9"/>
  <c r="I44" i="6"/>
  <c r="H50" i="6"/>
  <c r="I45" i="6" l="1"/>
  <c r="I47" i="6" s="1"/>
  <c r="I50" i="6" s="1"/>
  <c r="G43" i="9"/>
  <c r="J5" i="6" l="1"/>
  <c r="J6" i="6" s="1"/>
  <c r="J45" i="6" s="1"/>
  <c r="J47" i="6" s="1"/>
  <c r="J50" i="6" s="1"/>
  <c r="G45" i="9"/>
</calcChain>
</file>

<file path=xl/sharedStrings.xml><?xml version="1.0" encoding="utf-8"?>
<sst xmlns="http://schemas.openxmlformats.org/spreadsheetml/2006/main" count="290" uniqueCount="198">
  <si>
    <t>Year 1</t>
  </si>
  <si>
    <t>Year 2</t>
  </si>
  <si>
    <t>Year 3</t>
  </si>
  <si>
    <t>Year 4</t>
  </si>
  <si>
    <t>Year 5</t>
  </si>
  <si>
    <t>GROSS PROFIT</t>
  </si>
  <si>
    <t>OVERHEAD</t>
  </si>
  <si>
    <t xml:space="preserve"> </t>
  </si>
  <si>
    <t>EQUIPMENT and VEHICLES</t>
  </si>
  <si>
    <t>MARKETING</t>
  </si>
  <si>
    <t xml:space="preserve">Year 1  </t>
  </si>
  <si>
    <t xml:space="preserve">Year 2 </t>
  </si>
  <si>
    <t xml:space="preserve">Year  3 </t>
  </si>
  <si>
    <t xml:space="preserve">Year  4 </t>
  </si>
  <si>
    <t xml:space="preserve">Year 5 </t>
  </si>
  <si>
    <t xml:space="preserve">Number of Years Depreciated  </t>
  </si>
  <si>
    <t>Amount of Annual Depreciation</t>
  </si>
  <si>
    <t>Salesperson # 1</t>
  </si>
  <si>
    <t>GENERAL MANAGEMENT</t>
  </si>
  <si>
    <t>OPERATIONS</t>
  </si>
  <si>
    <t>Benefits</t>
  </si>
  <si>
    <t>Workers Comp</t>
  </si>
  <si>
    <t>TOTAL VARIABLE LABOR EXPENSE</t>
  </si>
  <si>
    <t>Medicare (1.45% with no limit)</t>
  </si>
  <si>
    <t>TOTAL SALARIES</t>
  </si>
  <si>
    <t>TOTAL EXPENSE: SALARIED EMPLOYEES</t>
  </si>
  <si>
    <t>TOTAL EQUIPMENT and VEHICLES</t>
  </si>
  <si>
    <t xml:space="preserve">Facilities Depreciation </t>
  </si>
  <si>
    <t>Equipment Depreciation</t>
  </si>
  <si>
    <t>Trade Show Booth</t>
  </si>
  <si>
    <t>OFFICE SUPPLIES</t>
  </si>
  <si>
    <t>PAYROLL SERVICE</t>
  </si>
  <si>
    <t>COMPUTER REPAIRS</t>
  </si>
  <si>
    <t>POSTAGE and FREIGHT</t>
  </si>
  <si>
    <t>OFFICE EXPENSE</t>
  </si>
  <si>
    <t>NET PROFIT BEFORE TAXES</t>
  </si>
  <si>
    <t>TOTAL OVERHEAD</t>
  </si>
  <si>
    <t>Inflation Escalator</t>
  </si>
  <si>
    <t>Inflation Price Escalator</t>
  </si>
  <si>
    <t>REVENUE</t>
  </si>
  <si>
    <t xml:space="preserve">REVENUE </t>
  </si>
  <si>
    <t>Salesperson # 2</t>
  </si>
  <si>
    <t>Salesperson # 3</t>
  </si>
  <si>
    <t>SALARIES, Incl. Taxes and Benefits</t>
  </si>
  <si>
    <t>PROPERTY TAXES (Equip.)</t>
  </si>
  <si>
    <t>Cost of Goods Sold, Including Labor</t>
  </si>
  <si>
    <t>DEPRECIATION (SEE "Capital")</t>
  </si>
  <si>
    <t>Annual Sales Growth Escalator</t>
  </si>
  <si>
    <t xml:space="preserve">EBITDA </t>
  </si>
  <si>
    <t>COMPUTERS and OFFICE EQUIP.</t>
  </si>
  <si>
    <t xml:space="preserve">   Subtotal Payroll Taxes………………</t>
  </si>
  <si>
    <t>TRAVEL (Excluding Mileage)</t>
  </si>
  <si>
    <t>Federal Corporation Tax</t>
  </si>
  <si>
    <t>State Corporation Tax</t>
  </si>
  <si>
    <t>LEGAL FEES</t>
  </si>
  <si>
    <t>NET PROFIT AFTER TAXES</t>
  </si>
  <si>
    <t>BAD DEBT EXPENSE</t>
  </si>
  <si>
    <t>TRAVEL (Mileage)</t>
  </si>
  <si>
    <t xml:space="preserve">  ENTER DATA IN BLUE FIELDS ONLY.  White boxes computed</t>
  </si>
  <si>
    <t xml:space="preserve">   Subtotal Office Expense</t>
  </si>
  <si>
    <t xml:space="preserve">TELEPHONE </t>
  </si>
  <si>
    <t>INTERNET CONNECTION</t>
  </si>
  <si>
    <t>ACCOUNTING SERVICES</t>
  </si>
  <si>
    <t xml:space="preserve">OTHER OUTSIDE SERVICES  </t>
  </si>
  <si>
    <t>INTEREST ON BUSINESS  LOAN</t>
  </si>
  <si>
    <t xml:space="preserve">INSURANCE: Property </t>
  </si>
  <si>
    <t>INSURANCE: Liability</t>
  </si>
  <si>
    <t>INSURANCE: Business Vehicles</t>
  </si>
  <si>
    <t xml:space="preserve">CONTINGENCY </t>
  </si>
  <si>
    <t xml:space="preserve">OTHER  </t>
  </si>
  <si>
    <t>Web Site Hosting</t>
  </si>
  <si>
    <t>Web Site URL Purchase</t>
  </si>
  <si>
    <t>Trade Show Signage</t>
  </si>
  <si>
    <t>Direct Mail ($1 ea. Incl. postage)</t>
  </si>
  <si>
    <t xml:space="preserve">Cost of a letter and envelope or a full-color 5.5"x8.5" postcard.  </t>
  </si>
  <si>
    <t>Lists are sold by recipient, but usually with a $250 minimum.</t>
  </si>
  <si>
    <t>Consider printing as needed on a color printer or color copier versus using a commercial printer.</t>
  </si>
  <si>
    <t>Flyers</t>
  </si>
  <si>
    <t xml:space="preserve">  Subtotal Marketing Expense</t>
  </si>
  <si>
    <t>Purchase of Prospect Lists</t>
  </si>
  <si>
    <t>PT/FT</t>
  </si>
  <si>
    <t>CEO</t>
  </si>
  <si>
    <t>P/T</t>
  </si>
  <si>
    <t xml:space="preserve">Bookkeeper  </t>
  </si>
  <si>
    <t>CMO</t>
  </si>
  <si>
    <t>CTO</t>
  </si>
  <si>
    <t>COO</t>
  </si>
  <si>
    <t xml:space="preserve">    Component A</t>
  </si>
  <si>
    <t xml:space="preserve">Unit Sales                          </t>
  </si>
  <si>
    <t>Retail Price per Unit</t>
  </si>
  <si>
    <t xml:space="preserve">Cost per Unit </t>
  </si>
  <si>
    <t xml:space="preserve">    Component B</t>
  </si>
  <si>
    <t xml:space="preserve">    Component C</t>
  </si>
  <si>
    <t>Product Group 1</t>
  </si>
  <si>
    <t>Product Group 2</t>
  </si>
  <si>
    <t>$</t>
  </si>
  <si>
    <t xml:space="preserve"> #</t>
  </si>
  <si>
    <t>TOTAL SALES</t>
  </si>
  <si>
    <t>TOTAL COST OF GOODS SOLD</t>
  </si>
  <si>
    <r>
      <t>Grand Total Sales</t>
    </r>
    <r>
      <rPr>
        <sz val="10"/>
        <rFont val="Arial"/>
        <family val="2"/>
      </rPr>
      <t>…………………</t>
    </r>
  </si>
  <si>
    <t xml:space="preserve">   Component A</t>
  </si>
  <si>
    <t xml:space="preserve">   Component B</t>
  </si>
  <si>
    <t xml:space="preserve">   Component C</t>
  </si>
  <si>
    <t xml:space="preserve">   Hours of Labor Needed to Produce    </t>
  </si>
  <si>
    <t xml:space="preserve">  #   </t>
  </si>
  <si>
    <t>Wage Rate per Hour</t>
  </si>
  <si>
    <t xml:space="preserve"> Rate varies, depending on risk of injury on the job.</t>
  </si>
  <si>
    <t>RENT</t>
  </si>
  <si>
    <t>UTILITIES</t>
  </si>
  <si>
    <t>PRODUCTION EQUIPMENT MAINTENANCE</t>
  </si>
  <si>
    <t>TOTAL FACILITIES CAPITAL COSTS</t>
  </si>
  <si>
    <t>Land Purchases</t>
  </si>
  <si>
    <t>Architectural Drawings</t>
  </si>
  <si>
    <t>Number of Years Depreciated</t>
  </si>
  <si>
    <t>PURCHASED PHYSICAL FACILITIES</t>
  </si>
  <si>
    <t>Building Purchases and Fit-Out</t>
  </si>
  <si>
    <t xml:space="preserve">   TOTAL COST Per Product (Matl. and Labor)</t>
  </si>
  <si>
    <t xml:space="preserve">      LABOR COST PER PRODUCT</t>
  </si>
  <si>
    <t xml:space="preserve">      MATERIAL COST PER PRODUCT</t>
  </si>
  <si>
    <t>Number of Months of Material on Hand</t>
  </si>
  <si>
    <t>Cost of Initial Supply of Materials</t>
  </si>
  <si>
    <t>NOTE:  the amount of capital required should at least equal the projected losses for the first year</t>
  </si>
  <si>
    <t xml:space="preserve">       (before depreciation) plus the cost of capital equipment and leasehold improvements.</t>
  </si>
  <si>
    <t>the first 12-18 months of operations.</t>
  </si>
  <si>
    <t>A more reliable method of determining capital requirements is to create a Cash Flow analysis for</t>
  </si>
  <si>
    <t>Initial Inventory</t>
  </si>
  <si>
    <t xml:space="preserve">TOTAL CAPITAL REQUIRED </t>
  </si>
  <si>
    <t>Deposits</t>
  </si>
  <si>
    <t>SOURCE OF FUNDS</t>
  </si>
  <si>
    <t>Savings</t>
  </si>
  <si>
    <t>Credit Card Debt</t>
  </si>
  <si>
    <t>Friends and Family</t>
  </si>
  <si>
    <t>Competitions</t>
  </si>
  <si>
    <t>TOTAL CAPITAL SOURCES</t>
  </si>
  <si>
    <t>Financial Forecast</t>
  </si>
  <si>
    <t>Business Name __________________________</t>
  </si>
  <si>
    <t>Number of Salaried Employees</t>
  </si>
  <si>
    <t xml:space="preserve">  If you plan to add employees in years other than year 1, copy and paste the formula for the successive years.</t>
  </si>
  <si>
    <t>COST of GOODS SOLD</t>
  </si>
  <si>
    <t>TOTAL UNIT SALES Product Group 1</t>
  </si>
  <si>
    <t>TOTAL UNIT SALES Product Group 2</t>
  </si>
  <si>
    <t>Grand Total Cost of Goods Sold</t>
  </si>
  <si>
    <t xml:space="preserve"> Total Cost per unit (Material and Labor) x  Number of Units Produced and Sold </t>
  </si>
  <si>
    <t>Note: these computations assume there is no raw material or unsold finished goods on hand at the end of the fiscal year.</t>
  </si>
  <si>
    <t xml:space="preserve">Gross Profit </t>
  </si>
  <si>
    <t xml:space="preserve"> Revenue Less Cost of Goods Sold</t>
  </si>
  <si>
    <t>Rate</t>
  </si>
  <si>
    <t>3-Printer</t>
  </si>
  <si>
    <t>Months of Operating Expenses on Hand</t>
  </si>
  <si>
    <t>(Enter at left number of months of operating expenses you would like to have on hand when starting up)</t>
  </si>
  <si>
    <t xml:space="preserve">ANNUALIZED RATE </t>
  </si>
  <si>
    <t>Picked up from "Salaries" Schedule tab</t>
  </si>
  <si>
    <t>Picked up from "Revenue" Schedule tab</t>
  </si>
  <si>
    <t>Picked up from "Cost of Goods Sold" Schedule tab</t>
  </si>
  <si>
    <t>Computed</t>
  </si>
  <si>
    <t>Picked up from "Capital" Schedule tab</t>
  </si>
  <si>
    <t>This total needed for Startup Capital computation</t>
  </si>
  <si>
    <t>Subtotal Materials Cost</t>
  </si>
  <si>
    <t>Crowdfunding</t>
  </si>
  <si>
    <t>State Funding Programs</t>
  </si>
  <si>
    <t>Amount Needed to Cover Operating Expenses</t>
  </si>
  <si>
    <t>Note: this amount picked up from "Profit and Loss" worksheet on next tab (which you have not completed yet.</t>
  </si>
  <si>
    <t xml:space="preserve">   Expect some back-and-forth in the budgeting process.</t>
  </si>
  <si>
    <t xml:space="preserve">  Check with your insurance agent for rates.</t>
  </si>
  <si>
    <t xml:space="preserve">http://www.irs.gov/Tax-Professionals/Standard-Mileage-Rates   </t>
  </si>
  <si>
    <t xml:space="preserve">      In the SUTA tax table use the "Rate for New Companies."  Your future rate will be based on number of your employees that wind up on </t>
  </si>
  <si>
    <t xml:space="preserve">      unemployment and the amount of money they collect.   </t>
  </si>
  <si>
    <t>© Entrepreneurship Foundation, Inc.</t>
  </si>
  <si>
    <t>#</t>
  </si>
  <si>
    <t xml:space="preserve">http://www.taxpolicycenter.org/taxfacts/Content/PDF/state_unemp_rate.pdf </t>
  </si>
  <si>
    <t>PROFIT and LOSS FORECAST</t>
  </si>
  <si>
    <t xml:space="preserve">STARTUP CAPITAL </t>
  </si>
  <si>
    <t>SALARY SCHEDULE</t>
  </si>
  <si>
    <t>Annual Depreciation</t>
  </si>
  <si>
    <t>Book Value of Initial Equipment, after Depreciation</t>
  </si>
  <si>
    <t>Check local town clerk for personal property tax rates in your municipality.  Equipment value picked up from "Capital" tab.</t>
  </si>
  <si>
    <t>Payroll Taxes and Benefits</t>
  </si>
  <si>
    <t>Office Equipment &amp; Supplies needed to start up</t>
  </si>
  <si>
    <t>FICA (6.2% on first $132,900)</t>
  </si>
  <si>
    <r>
      <t xml:space="preserve">Corp tax rate as of </t>
    </r>
    <r>
      <rPr>
        <i/>
        <sz val="11"/>
        <color rgb="FFFF0000"/>
        <rFont val="Calibri"/>
        <family val="2"/>
        <scheme val="minor"/>
      </rPr>
      <t>2019</t>
    </r>
    <r>
      <rPr>
        <i/>
        <sz val="11"/>
        <color theme="1"/>
        <rFont val="Calibri"/>
        <family val="2"/>
        <scheme val="minor"/>
      </rPr>
      <t>. No tax if an LLC. Profits of an LLC are reported on personal tax return</t>
    </r>
  </si>
  <si>
    <r>
      <t xml:space="preserve">No corp tax if an LLC. 6% is the national average state corp tax.. Check </t>
    </r>
    <r>
      <rPr>
        <i/>
        <sz val="11"/>
        <color rgb="FFFF0000"/>
        <rFont val="Calibri"/>
        <family val="2"/>
        <scheme val="minor"/>
      </rPr>
      <t xml:space="preserve">2019 </t>
    </r>
    <r>
      <rPr>
        <i/>
        <sz val="11"/>
        <color theme="1"/>
        <rFont val="Calibri"/>
        <family val="2"/>
        <scheme val="minor"/>
      </rPr>
      <t>rate for your state below</t>
    </r>
  </si>
  <si>
    <t>https://files.taxfoundation.org/20190320103634/TaxFoundation_FF639.pdf</t>
  </si>
  <si>
    <r>
      <t xml:space="preserve">As of </t>
    </r>
    <r>
      <rPr>
        <i/>
        <sz val="11"/>
        <color rgb="FFFF0000"/>
        <rFont val="Calibri"/>
        <family val="2"/>
        <scheme val="minor"/>
      </rPr>
      <t xml:space="preserve">2019 </t>
    </r>
    <r>
      <rPr>
        <i/>
        <sz val="11"/>
        <color theme="1"/>
        <rFont val="Calibri"/>
        <family val="2"/>
        <scheme val="minor"/>
      </rPr>
      <t xml:space="preserve">the allowable IRS deduction for business travel was $58 per mile.  For current rates see </t>
    </r>
  </si>
  <si>
    <r>
      <t xml:space="preserve">  Rate current as of </t>
    </r>
    <r>
      <rPr>
        <b/>
        <i/>
        <sz val="9"/>
        <color rgb="FFFF0000"/>
        <rFont val="Arial"/>
        <family val="2"/>
      </rPr>
      <t>2019</t>
    </r>
    <r>
      <rPr>
        <i/>
        <sz val="9"/>
        <color rgb="FFFF0000"/>
        <rFont val="Arial"/>
        <family val="2"/>
      </rPr>
      <t xml:space="preserve">.  </t>
    </r>
  </si>
  <si>
    <r>
      <t xml:space="preserve">  Rate current as of 2019. </t>
    </r>
    <r>
      <rPr>
        <i/>
        <sz val="9"/>
        <color rgb="FFFF0000"/>
        <rFont val="Arial"/>
        <family val="2"/>
      </rPr>
      <t xml:space="preserve">Cost per employee will be </t>
    </r>
    <r>
      <rPr>
        <sz val="9"/>
        <color rgb="FFFF0000"/>
        <rFont val="Arial"/>
        <family val="2"/>
      </rPr>
      <t>less</t>
    </r>
    <r>
      <rPr>
        <i/>
        <sz val="9"/>
        <color rgb="FFFF0000"/>
        <rFont val="Arial"/>
        <family val="2"/>
      </rPr>
      <t xml:space="preserve"> for individuals earning </t>
    </r>
    <r>
      <rPr>
        <sz val="9"/>
        <color rgb="FFFF0000"/>
        <rFont val="Arial"/>
        <family val="2"/>
      </rPr>
      <t>less</t>
    </r>
    <r>
      <rPr>
        <i/>
        <sz val="9"/>
        <color rgb="FFFF0000"/>
        <rFont val="Arial"/>
        <family val="2"/>
      </rPr>
      <t xml:space="preserve"> than $7,000 per year.</t>
    </r>
  </si>
  <si>
    <t xml:space="preserve">  Health insurance, 401k, etc.</t>
  </si>
  <si>
    <t>Workers Compensation</t>
  </si>
  <si>
    <t>https://www.taxpolicycenter.org/statistics/state-unemployment-tax-rates</t>
  </si>
  <si>
    <r>
      <t xml:space="preserve">  For SUTA rates in your state as of </t>
    </r>
    <r>
      <rPr>
        <sz val="10"/>
        <color rgb="FFFF0000"/>
        <rFont val="Arial"/>
        <family val="2"/>
      </rPr>
      <t>2017</t>
    </r>
    <r>
      <rPr>
        <sz val="10"/>
        <color theme="1"/>
        <rFont val="Arial"/>
        <family val="2"/>
      </rPr>
      <t>, see</t>
    </r>
  </si>
  <si>
    <t xml:space="preserve">SUTA </t>
  </si>
  <si>
    <r>
      <t xml:space="preserve">  Rate current as of </t>
    </r>
    <r>
      <rPr>
        <b/>
        <i/>
        <sz val="9"/>
        <color rgb="FFFF0000"/>
        <rFont val="Arial"/>
        <family val="2"/>
      </rPr>
      <t>2019.</t>
    </r>
    <r>
      <rPr>
        <i/>
        <sz val="9"/>
        <color theme="1"/>
        <rFont val="Arial"/>
        <family val="2"/>
      </rPr>
      <t xml:space="preserve"> Imbedded formula assumes no one will be earning more than $132,000 per year</t>
    </r>
  </si>
  <si>
    <t xml:space="preserve"> Rate subject to change.  Cost per employee per hour will be less for those earning more than $7,000 per year.</t>
  </si>
  <si>
    <t xml:space="preserve">  Example.  For SUTA rates in your state as of 2017, see..... https://www.taxpolicycenter.org/statistics/state-unemployment-tax-rates</t>
  </si>
  <si>
    <t xml:space="preserve">      unemployment and the amount of money they collect.   Note: cost per employee per hour will be less for those earning more than the maximum.</t>
  </si>
  <si>
    <r>
      <t>Note: Cost per employee</t>
    </r>
    <r>
      <rPr>
        <b/>
        <sz val="9"/>
        <color indexed="30"/>
        <rFont val="Arial"/>
        <family val="2"/>
      </rPr>
      <t xml:space="preserve"> per hour</t>
    </r>
    <r>
      <rPr>
        <sz val="9"/>
        <color indexed="30"/>
        <rFont val="Arial"/>
        <family val="2"/>
      </rPr>
      <t xml:space="preserve"> will be less for those earning more than the maximum.</t>
    </r>
  </si>
  <si>
    <t xml:space="preserve">SUTA (____% on first $_________)  </t>
  </si>
  <si>
    <r>
      <t>FUTA (</t>
    </r>
    <r>
      <rPr>
        <b/>
        <sz val="11"/>
        <color theme="1"/>
        <rFont val="Arial"/>
        <family val="2"/>
      </rPr>
      <t>.</t>
    </r>
    <r>
      <rPr>
        <sz val="10"/>
        <color theme="1"/>
        <rFont val="Arial"/>
        <family val="2"/>
      </rPr>
      <t>6% of first $7000 of salary)</t>
    </r>
  </si>
  <si>
    <r>
      <t>FUTA (</t>
    </r>
    <r>
      <rPr>
        <b/>
        <i/>
        <sz val="11"/>
        <rFont val="Arial"/>
        <family val="2"/>
      </rPr>
      <t>.</t>
    </r>
    <r>
      <rPr>
        <i/>
        <sz val="10"/>
        <rFont val="Arial"/>
        <family val="2"/>
      </rPr>
      <t>6% of first $7000)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</si>
</sst>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"/>
    <numFmt numFmtId="168" formatCode="_(&quot;$&quot;* #,##0.0000_);_(&quot;$&quot;* \(#,##0.0000\);_(&quot;$&quot;* &quot;-&quot;??_);_(@_)"/>
  </numFmts>
  <fonts count="5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9"/>
      <color indexed="30"/>
      <name val="Arial"/>
      <family val="2"/>
    </font>
    <font>
      <b/>
      <sz val="9"/>
      <color indexed="3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8.5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008000"/>
      <name val="Arial"/>
      <family val="2"/>
    </font>
    <font>
      <b/>
      <sz val="10"/>
      <color rgb="FFCC0000"/>
      <name val="Arial"/>
      <family val="2"/>
    </font>
    <font>
      <b/>
      <sz val="9"/>
      <color rgb="FFCC0000"/>
      <name val="Arial"/>
      <family val="2"/>
    </font>
    <font>
      <sz val="10"/>
      <color theme="1" tint="0.34998626667073579"/>
      <name val="Arial"/>
      <family val="2"/>
    </font>
    <font>
      <sz val="8"/>
      <color theme="1"/>
      <name val="Arial"/>
      <family val="2"/>
    </font>
    <font>
      <sz val="11"/>
      <color rgb="FFCC0000"/>
      <name val="Calibri"/>
      <family val="2"/>
      <scheme val="minor"/>
    </font>
    <font>
      <i/>
      <sz val="11"/>
      <color rgb="FFCC0000"/>
      <name val="Calibri"/>
      <family val="2"/>
      <scheme val="minor"/>
    </font>
    <font>
      <sz val="10"/>
      <color rgb="FFCC0000"/>
      <name val="Arial"/>
      <family val="2"/>
    </font>
    <font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8000"/>
      <name val="Arial"/>
      <family val="2"/>
    </font>
    <font>
      <b/>
      <sz val="9"/>
      <color rgb="FF008000"/>
      <name val="Arial"/>
      <family val="2"/>
    </font>
    <font>
      <b/>
      <sz val="10"/>
      <color rgb="FF0000FF"/>
      <name val="Arial"/>
      <family val="2"/>
    </font>
    <font>
      <b/>
      <i/>
      <sz val="9"/>
      <color rgb="FFFF0000"/>
      <name val="Arial"/>
      <family val="2"/>
    </font>
    <font>
      <sz val="9"/>
      <color rgb="FF0070C0"/>
      <name val="Arial"/>
      <family val="2"/>
    </font>
    <font>
      <u/>
      <sz val="10"/>
      <color theme="1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i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235">
    <xf numFmtId="0" fontId="0" fillId="0" borderId="0" xfId="0"/>
    <xf numFmtId="0" fontId="17" fillId="0" borderId="0" xfId="0" applyFont="1"/>
    <xf numFmtId="0" fontId="1" fillId="0" borderId="0" xfId="0" applyFont="1" applyBorder="1"/>
    <xf numFmtId="164" fontId="18" fillId="0" borderId="0" xfId="0" applyNumberFormat="1" applyFont="1" applyBorder="1"/>
    <xf numFmtId="0" fontId="0" fillId="0" borderId="0" xfId="0" applyBorder="1"/>
    <xf numFmtId="0" fontId="19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Border="1" applyProtection="1">
      <protection locked="0"/>
    </xf>
    <xf numFmtId="0" fontId="2" fillId="2" borderId="0" xfId="0" applyFont="1" applyFill="1" applyBorder="1"/>
    <xf numFmtId="9" fontId="18" fillId="3" borderId="0" xfId="4" applyFont="1" applyFill="1" applyBorder="1" applyProtection="1">
      <protection locked="0"/>
    </xf>
    <xf numFmtId="0" fontId="19" fillId="0" borderId="0" xfId="0" applyFont="1"/>
    <xf numFmtId="0" fontId="4" fillId="0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164" fontId="17" fillId="0" borderId="0" xfId="1" applyNumberFormat="1" applyFont="1"/>
    <xf numFmtId="0" fontId="20" fillId="0" borderId="0" xfId="0" applyFont="1"/>
    <xf numFmtId="0" fontId="17" fillId="0" borderId="0" xfId="0" applyFont="1" applyAlignment="1">
      <alignment horizontal="center"/>
    </xf>
    <xf numFmtId="0" fontId="21" fillId="4" borderId="1" xfId="0" applyFont="1" applyFill="1" applyBorder="1"/>
    <xf numFmtId="0" fontId="21" fillId="4" borderId="1" xfId="0" applyFont="1" applyFill="1" applyBorder="1" applyAlignment="1">
      <alignment horizontal="right"/>
    </xf>
    <xf numFmtId="0" fontId="22" fillId="4" borderId="1" xfId="0" applyFont="1" applyFill="1" applyBorder="1"/>
    <xf numFmtId="0" fontId="2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166" fontId="18" fillId="0" borderId="0" xfId="4" applyNumberFormat="1" applyFont="1" applyFill="1" applyBorder="1" applyProtection="1">
      <protection locked="0"/>
    </xf>
    <xf numFmtId="10" fontId="18" fillId="0" borderId="0" xfId="4" applyNumberFormat="1" applyFont="1" applyFill="1" applyBorder="1" applyProtection="1">
      <protection locked="0"/>
    </xf>
    <xf numFmtId="0" fontId="17" fillId="0" borderId="0" xfId="0" applyFont="1" applyAlignment="1">
      <alignment horizontal="left"/>
    </xf>
    <xf numFmtId="0" fontId="17" fillId="2" borderId="0" xfId="0" applyFont="1" applyFill="1" applyBorder="1"/>
    <xf numFmtId="0" fontId="17" fillId="0" borderId="1" xfId="0" applyFont="1" applyBorder="1" applyAlignment="1">
      <alignment horizontal="center"/>
    </xf>
    <xf numFmtId="0" fontId="0" fillId="0" borderId="0" xfId="0" applyFill="1"/>
    <xf numFmtId="0" fontId="23" fillId="0" borderId="0" xfId="0" applyFont="1"/>
    <xf numFmtId="0" fontId="0" fillId="0" borderId="0" xfId="0" applyAlignment="1">
      <alignment horizontal="left"/>
    </xf>
    <xf numFmtId="164" fontId="17" fillId="0" borderId="0" xfId="1" applyNumberFormat="1" applyFont="1" applyFill="1"/>
    <xf numFmtId="0" fontId="9" fillId="0" borderId="0" xfId="0" applyFont="1" applyFill="1" applyBorder="1" applyAlignment="1">
      <alignment horizontal="left"/>
    </xf>
    <xf numFmtId="0" fontId="0" fillId="0" borderId="0" xfId="0" applyFill="1" applyBorder="1"/>
    <xf numFmtId="0" fontId="20" fillId="5" borderId="2" xfId="0" applyFont="1" applyFill="1" applyBorder="1"/>
    <xf numFmtId="0" fontId="17" fillId="5" borderId="3" xfId="0" applyFont="1" applyFill="1" applyBorder="1"/>
    <xf numFmtId="0" fontId="17" fillId="5" borderId="4" xfId="0" applyFont="1" applyFill="1" applyBorder="1"/>
    <xf numFmtId="0" fontId="17" fillId="5" borderId="0" xfId="0" applyFont="1" applyFill="1" applyBorder="1"/>
    <xf numFmtId="0" fontId="17" fillId="5" borderId="0" xfId="0" applyFont="1" applyFill="1" applyBorder="1" applyAlignment="1">
      <alignment horizontal="center"/>
    </xf>
    <xf numFmtId="164" fontId="18" fillId="5" borderId="0" xfId="1" applyNumberFormat="1" applyFont="1" applyFill="1" applyBorder="1"/>
    <xf numFmtId="164" fontId="18" fillId="5" borderId="1" xfId="1" applyNumberFormat="1" applyFont="1" applyFill="1" applyBorder="1"/>
    <xf numFmtId="0" fontId="17" fillId="5" borderId="5" xfId="0" applyFont="1" applyFill="1" applyBorder="1"/>
    <xf numFmtId="0" fontId="17" fillId="5" borderId="1" xfId="0" applyFont="1" applyFill="1" applyBorder="1"/>
    <xf numFmtId="0" fontId="17" fillId="5" borderId="1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18" fillId="0" borderId="0" xfId="0" applyFont="1"/>
    <xf numFmtId="164" fontId="18" fillId="0" borderId="0" xfId="1" applyNumberFormat="1" applyFont="1"/>
    <xf numFmtId="164" fontId="18" fillId="0" borderId="0" xfId="1" applyNumberFormat="1" applyFont="1" applyBorder="1"/>
    <xf numFmtId="0" fontId="17" fillId="0" borderId="0" xfId="0" applyFont="1" applyFill="1"/>
    <xf numFmtId="166" fontId="17" fillId="0" borderId="0" xfId="4" applyNumberFormat="1" applyFont="1" applyFill="1" applyBorder="1" applyProtection="1">
      <protection locked="0"/>
    </xf>
    <xf numFmtId="10" fontId="17" fillId="0" borderId="0" xfId="4" applyNumberFormat="1" applyFont="1" applyFill="1" applyBorder="1" applyProtection="1">
      <protection locked="0"/>
    </xf>
    <xf numFmtId="165" fontId="17" fillId="0" borderId="0" xfId="2" applyNumberFormat="1" applyFont="1" applyFill="1" applyBorder="1" applyProtection="1">
      <protection locked="0"/>
    </xf>
    <xf numFmtId="9" fontId="17" fillId="3" borderId="0" xfId="4" applyFont="1" applyFill="1" applyBorder="1" applyProtection="1">
      <protection locked="0"/>
    </xf>
    <xf numFmtId="9" fontId="17" fillId="0" borderId="0" xfId="4" applyFont="1" applyFill="1" applyBorder="1" applyProtection="1">
      <protection locked="0"/>
    </xf>
    <xf numFmtId="0" fontId="17" fillId="0" borderId="0" xfId="0" applyFont="1" applyFill="1" applyBorder="1" applyAlignment="1">
      <alignment horizontal="center"/>
    </xf>
    <xf numFmtId="164" fontId="25" fillId="0" borderId="0" xfId="1" applyNumberFormat="1" applyFont="1"/>
    <xf numFmtId="164" fontId="18" fillId="5" borderId="3" xfId="1" applyNumberFormat="1" applyFont="1" applyFill="1" applyBorder="1"/>
    <xf numFmtId="164" fontId="18" fillId="0" borderId="0" xfId="1" applyNumberFormat="1" applyFont="1" applyFill="1" applyBorder="1"/>
    <xf numFmtId="164" fontId="25" fillId="0" borderId="0" xfId="1" applyNumberFormat="1" applyFont="1" applyBorder="1"/>
    <xf numFmtId="164" fontId="26" fillId="0" borderId="0" xfId="0" applyNumberFormat="1" applyFont="1" applyBorder="1"/>
    <xf numFmtId="164" fontId="25" fillId="0" borderId="0" xfId="1" applyNumberFormat="1" applyFont="1" applyFill="1"/>
    <xf numFmtId="0" fontId="6" fillId="6" borderId="0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left"/>
    </xf>
    <xf numFmtId="0" fontId="4" fillId="7" borderId="6" xfId="0" applyFont="1" applyFill="1" applyBorder="1" applyAlignment="1">
      <alignment horizontal="right"/>
    </xf>
    <xf numFmtId="0" fontId="21" fillId="8" borderId="1" xfId="0" applyFont="1" applyFill="1" applyBorder="1"/>
    <xf numFmtId="0" fontId="21" fillId="8" borderId="1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right"/>
    </xf>
    <xf numFmtId="9" fontId="20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8" fontId="2" fillId="0" borderId="0" xfId="0" applyNumberFormat="1" applyFont="1" applyBorder="1"/>
    <xf numFmtId="44" fontId="17" fillId="0" borderId="0" xfId="2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165" fontId="3" fillId="0" borderId="0" xfId="0" applyNumberFormat="1" applyFont="1" applyBorder="1"/>
    <xf numFmtId="0" fontId="27" fillId="0" borderId="0" xfId="0" applyFont="1" applyBorder="1" applyAlignment="1">
      <alignment horizontal="center"/>
    </xf>
    <xf numFmtId="165" fontId="28" fillId="0" borderId="0" xfId="2" applyNumberFormat="1" applyFont="1" applyFill="1" applyBorder="1" applyAlignment="1">
      <alignment horizontal="right"/>
    </xf>
    <xf numFmtId="165" fontId="29" fillId="0" borderId="0" xfId="2" applyNumberFormat="1" applyFont="1" applyFill="1" applyBorder="1" applyAlignment="1">
      <alignment horizontal="right"/>
    </xf>
    <xf numFmtId="165" fontId="30" fillId="0" borderId="0" xfId="0" applyNumberFormat="1" applyFont="1" applyBorder="1"/>
    <xf numFmtId="164" fontId="31" fillId="3" borderId="0" xfId="1" applyNumberFormat="1" applyFont="1" applyFill="1" applyBorder="1" applyAlignment="1">
      <alignment horizontal="right"/>
    </xf>
    <xf numFmtId="44" fontId="18" fillId="0" borderId="0" xfId="2" applyFont="1" applyBorder="1"/>
    <xf numFmtId="44" fontId="18" fillId="0" borderId="1" xfId="2" applyFont="1" applyBorder="1"/>
    <xf numFmtId="9" fontId="17" fillId="3" borderId="0" xfId="0" applyNumberFormat="1" applyFont="1" applyFill="1" applyBorder="1" applyAlignment="1">
      <alignment horizontal="right"/>
    </xf>
    <xf numFmtId="43" fontId="25" fillId="0" borderId="0" xfId="0" applyNumberFormat="1" applyFont="1" applyBorder="1"/>
    <xf numFmtId="164" fontId="20" fillId="3" borderId="0" xfId="1" applyNumberFormat="1" applyFont="1" applyFill="1"/>
    <xf numFmtId="164" fontId="20" fillId="3" borderId="1" xfId="1" applyNumberFormat="1" applyFont="1" applyFill="1" applyBorder="1"/>
    <xf numFmtId="164" fontId="20" fillId="0" borderId="0" xfId="1" applyNumberFormat="1" applyFont="1" applyFill="1"/>
    <xf numFmtId="0" fontId="32" fillId="5" borderId="0" xfId="0" applyFont="1" applyFill="1" applyBorder="1" applyAlignment="1">
      <alignment horizontal="center"/>
    </xf>
    <xf numFmtId="165" fontId="25" fillId="0" borderId="0" xfId="2" applyNumberFormat="1" applyFont="1"/>
    <xf numFmtId="164" fontId="27" fillId="0" borderId="0" xfId="1" applyNumberFormat="1" applyFont="1"/>
    <xf numFmtId="165" fontId="25" fillId="0" borderId="0" xfId="2" applyNumberFormat="1" applyFont="1" applyFill="1"/>
    <xf numFmtId="0" fontId="17" fillId="0" borderId="0" xfId="0" applyFont="1" applyFill="1" applyBorder="1"/>
    <xf numFmtId="164" fontId="20" fillId="0" borderId="0" xfId="1" applyNumberFormat="1" applyFont="1" applyFill="1" applyBorder="1"/>
    <xf numFmtId="165" fontId="25" fillId="0" borderId="0" xfId="2" applyNumberFormat="1" applyFont="1" applyFill="1" applyBorder="1"/>
    <xf numFmtId="165" fontId="25" fillId="0" borderId="0" xfId="2" applyNumberFormat="1" applyFont="1" applyBorder="1"/>
    <xf numFmtId="165" fontId="25" fillId="9" borderId="0" xfId="2" applyNumberFormat="1" applyFont="1" applyFill="1"/>
    <xf numFmtId="165" fontId="20" fillId="9" borderId="0" xfId="2" applyNumberFormat="1" applyFont="1" applyFill="1"/>
    <xf numFmtId="165" fontId="25" fillId="9" borderId="7" xfId="2" applyNumberFormat="1" applyFont="1" applyFill="1" applyBorder="1"/>
    <xf numFmtId="0" fontId="17" fillId="0" borderId="4" xfId="0" applyFont="1" applyBorder="1"/>
    <xf numFmtId="0" fontId="0" fillId="0" borderId="4" xfId="0" applyBorder="1"/>
    <xf numFmtId="164" fontId="0" fillId="0" borderId="0" xfId="0" applyNumberFormat="1" applyAlignment="1">
      <alignment horizontal="left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9" fontId="0" fillId="0" borderId="0" xfId="0" applyNumberFormat="1" applyFill="1" applyBorder="1" applyAlignment="1">
      <alignment horizontal="left" vertical="center" wrapText="1"/>
    </xf>
    <xf numFmtId="0" fontId="33" fillId="0" borderId="0" xfId="0" applyFont="1"/>
    <xf numFmtId="0" fontId="33" fillId="0" borderId="0" xfId="0" applyFont="1" applyAlignment="1">
      <alignment horizontal="center"/>
    </xf>
    <xf numFmtId="165" fontId="30" fillId="0" borderId="0" xfId="2" applyNumberFormat="1" applyFont="1" applyBorder="1"/>
    <xf numFmtId="0" fontId="34" fillId="0" borderId="0" xfId="0" applyFont="1"/>
    <xf numFmtId="0" fontId="35" fillId="0" borderId="0" xfId="0" applyFont="1" applyAlignment="1">
      <alignment horizontal="left"/>
    </xf>
    <xf numFmtId="0" fontId="0" fillId="0" borderId="0" xfId="0" applyFont="1"/>
    <xf numFmtId="164" fontId="27" fillId="0" borderId="0" xfId="0" applyNumberFormat="1" applyFont="1" applyBorder="1"/>
    <xf numFmtId="10" fontId="24" fillId="0" borderId="0" xfId="0" applyNumberFormat="1" applyFont="1"/>
    <xf numFmtId="0" fontId="27" fillId="0" borderId="0" xfId="0" applyFont="1"/>
    <xf numFmtId="0" fontId="36" fillId="0" borderId="0" xfId="0" applyFont="1"/>
    <xf numFmtId="0" fontId="9" fillId="10" borderId="6" xfId="0" applyFont="1" applyFill="1" applyBorder="1" applyAlignment="1">
      <alignment horizontal="left"/>
    </xf>
    <xf numFmtId="0" fontId="4" fillId="10" borderId="6" xfId="0" applyFont="1" applyFill="1" applyBorder="1" applyAlignment="1">
      <alignment horizontal="right"/>
    </xf>
    <xf numFmtId="9" fontId="17" fillId="0" borderId="0" xfId="0" applyNumberFormat="1" applyFont="1" applyFill="1" applyBorder="1" applyAlignment="1">
      <alignment horizontal="right"/>
    </xf>
    <xf numFmtId="168" fontId="17" fillId="0" borderId="0" xfId="2" applyNumberFormat="1" applyFont="1" applyFill="1" applyBorder="1" applyAlignment="1">
      <alignment horizontal="right"/>
    </xf>
    <xf numFmtId="0" fontId="10" fillId="0" borderId="0" xfId="0" applyFont="1" applyBorder="1"/>
    <xf numFmtId="164" fontId="14" fillId="0" borderId="0" xfId="1" applyNumberFormat="1" applyFont="1"/>
    <xf numFmtId="165" fontId="16" fillId="0" borderId="0" xfId="2" applyNumberFormat="1" applyFont="1"/>
    <xf numFmtId="164" fontId="16" fillId="0" borderId="0" xfId="1" applyNumberFormat="1" applyFont="1"/>
    <xf numFmtId="164" fontId="18" fillId="3" borderId="0" xfId="1" applyNumberFormat="1" applyFont="1" applyFill="1" applyProtection="1">
      <protection locked="0"/>
    </xf>
    <xf numFmtId="164" fontId="18" fillId="3" borderId="1" xfId="1" applyNumberFormat="1" applyFont="1" applyFill="1" applyBorder="1" applyProtection="1">
      <protection locked="0"/>
    </xf>
    <xf numFmtId="164" fontId="25" fillId="3" borderId="0" xfId="1" applyNumberFormat="1" applyFont="1" applyFill="1" applyProtection="1">
      <protection locked="0"/>
    </xf>
    <xf numFmtId="164" fontId="18" fillId="0" borderId="0" xfId="1" applyNumberFormat="1" applyFont="1" applyFill="1" applyProtection="1">
      <protection locked="0"/>
    </xf>
    <xf numFmtId="164" fontId="25" fillId="0" borderId="0" xfId="1" applyNumberFormat="1" applyFont="1" applyFill="1" applyProtection="1">
      <protection locked="0"/>
    </xf>
    <xf numFmtId="0" fontId="0" fillId="0" borderId="0" xfId="0" applyProtection="1">
      <protection locked="0"/>
    </xf>
    <xf numFmtId="166" fontId="37" fillId="3" borderId="0" xfId="0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166" fontId="37" fillId="0" borderId="0" xfId="0" applyNumberFormat="1" applyFont="1" applyFill="1" applyProtection="1">
      <protection locked="0"/>
    </xf>
    <xf numFmtId="164" fontId="25" fillId="0" borderId="0" xfId="1" applyNumberFormat="1" applyFont="1" applyProtection="1"/>
    <xf numFmtId="164" fontId="18" fillId="0" borderId="0" xfId="1" applyNumberFormat="1" applyFont="1" applyProtection="1"/>
    <xf numFmtId="164" fontId="18" fillId="0" borderId="7" xfId="1" applyNumberFormat="1" applyFont="1" applyBorder="1" applyProtection="1"/>
    <xf numFmtId="164" fontId="0" fillId="0" borderId="1" xfId="0" applyNumberFormat="1" applyFill="1" applyBorder="1" applyProtection="1"/>
    <xf numFmtId="164" fontId="0" fillId="0" borderId="0" xfId="0" applyNumberFormat="1" applyFill="1" applyProtection="1"/>
    <xf numFmtId="164" fontId="17" fillId="0" borderId="0" xfId="1" applyNumberFormat="1" applyFont="1" applyBorder="1" applyProtection="1"/>
    <xf numFmtId="164" fontId="37" fillId="0" borderId="0" xfId="0" applyNumberFormat="1" applyFont="1" applyFill="1" applyProtection="1"/>
    <xf numFmtId="164" fontId="18" fillId="0" borderId="0" xfId="1" applyNumberFormat="1" applyFont="1" applyProtection="1">
      <protection locked="0"/>
    </xf>
    <xf numFmtId="0" fontId="18" fillId="0" borderId="0" xfId="0" applyFont="1" applyProtection="1">
      <protection locked="0"/>
    </xf>
    <xf numFmtId="164" fontId="18" fillId="0" borderId="1" xfId="1" applyNumberFormat="1" applyFont="1" applyFill="1" applyBorder="1" applyProtection="1">
      <protection locked="0"/>
    </xf>
    <xf numFmtId="164" fontId="18" fillId="0" borderId="1" xfId="1" applyNumberFormat="1" applyFont="1" applyBorder="1" applyProtection="1">
      <protection locked="0"/>
    </xf>
    <xf numFmtId="164" fontId="25" fillId="0" borderId="0" xfId="1" applyNumberFormat="1" applyFont="1" applyProtection="1">
      <protection locked="0"/>
    </xf>
    <xf numFmtId="0" fontId="17" fillId="0" borderId="0" xfId="0" applyFont="1" applyFill="1" applyAlignment="1" applyProtection="1">
      <alignment horizontal="center"/>
      <protection locked="0"/>
    </xf>
    <xf numFmtId="164" fontId="20" fillId="3" borderId="0" xfId="1" applyNumberFormat="1" applyFont="1" applyFill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167" fontId="0" fillId="3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9" fontId="17" fillId="3" borderId="0" xfId="0" applyNumberFormat="1" applyFont="1" applyFill="1" applyBorder="1" applyAlignment="1" applyProtection="1">
      <alignment horizontal="right"/>
      <protection locked="0"/>
    </xf>
    <xf numFmtId="164" fontId="31" fillId="3" borderId="0" xfId="1" applyNumberFormat="1" applyFont="1" applyFill="1" applyBorder="1" applyAlignment="1" applyProtection="1">
      <alignment horizontal="right"/>
      <protection locked="0"/>
    </xf>
    <xf numFmtId="44" fontId="38" fillId="3" borderId="1" xfId="2" applyFont="1" applyFill="1" applyBorder="1" applyAlignment="1" applyProtection="1">
      <alignment horizontal="right"/>
      <protection locked="0"/>
    </xf>
    <xf numFmtId="44" fontId="38" fillId="3" borderId="1" xfId="2" applyFont="1" applyFill="1" applyBorder="1" applyAlignment="1">
      <alignment horizontal="right"/>
    </xf>
    <xf numFmtId="164" fontId="31" fillId="0" borderId="0" xfId="1" applyNumberFormat="1" applyFont="1" applyFill="1" applyBorder="1" applyProtection="1">
      <protection locked="0"/>
    </xf>
    <xf numFmtId="8" fontId="38" fillId="0" borderId="1" xfId="0" applyNumberFormat="1" applyFont="1" applyBorder="1" applyProtection="1">
      <protection locked="0"/>
    </xf>
    <xf numFmtId="165" fontId="39" fillId="0" borderId="0" xfId="0" applyNumberFormat="1" applyFont="1" applyBorder="1" applyProtection="1">
      <protection locked="0"/>
    </xf>
    <xf numFmtId="44" fontId="17" fillId="3" borderId="0" xfId="2" applyFont="1" applyFill="1" applyBorder="1" applyAlignment="1" applyProtection="1">
      <alignment horizontal="right"/>
      <protection locked="0"/>
    </xf>
    <xf numFmtId="44" fontId="17" fillId="3" borderId="1" xfId="2" applyFont="1" applyFill="1" applyBorder="1" applyAlignment="1" applyProtection="1">
      <alignment horizontal="right"/>
      <protection locked="0"/>
    </xf>
    <xf numFmtId="9" fontId="17" fillId="0" borderId="0" xfId="4" applyFont="1" applyAlignment="1" applyProtection="1">
      <alignment horizontal="center"/>
      <protection locked="0"/>
    </xf>
    <xf numFmtId="164" fontId="17" fillId="3" borderId="0" xfId="1" applyNumberFormat="1" applyFont="1" applyFill="1" applyProtection="1">
      <protection locked="0"/>
    </xf>
    <xf numFmtId="164" fontId="17" fillId="0" borderId="0" xfId="1" applyNumberFormat="1" applyFont="1" applyProtection="1">
      <protection locked="0"/>
    </xf>
    <xf numFmtId="164" fontId="19" fillId="0" borderId="0" xfId="1" applyNumberFormat="1" applyFont="1" applyAlignment="1" applyProtection="1">
      <alignment vertical="top"/>
      <protection locked="0"/>
    </xf>
    <xf numFmtId="164" fontId="19" fillId="0" borderId="0" xfId="1" applyNumberFormat="1" applyFont="1" applyAlignment="1" applyProtection="1">
      <alignment horizontal="center" vertical="top"/>
      <protection locked="0"/>
    </xf>
    <xf numFmtId="164" fontId="17" fillId="0" borderId="0" xfId="1" applyNumberFormat="1" applyFont="1" applyFill="1" applyProtection="1">
      <protection locked="0"/>
    </xf>
    <xf numFmtId="164" fontId="17" fillId="0" borderId="1" xfId="1" applyNumberFormat="1" applyFont="1" applyFill="1" applyBorder="1" applyProtection="1">
      <protection locked="0"/>
    </xf>
    <xf numFmtId="164" fontId="20" fillId="0" borderId="0" xfId="0" applyNumberFormat="1" applyFont="1" applyProtection="1">
      <protection locked="0"/>
    </xf>
    <xf numFmtId="164" fontId="17" fillId="0" borderId="0" xfId="0" applyNumberFormat="1" applyFont="1" applyBorder="1" applyProtection="1"/>
    <xf numFmtId="164" fontId="17" fillId="0" borderId="1" xfId="0" applyNumberFormat="1" applyFont="1" applyBorder="1" applyProtection="1"/>
    <xf numFmtId="164" fontId="20" fillId="0" borderId="0" xfId="0" applyNumberFormat="1" applyFont="1" applyBorder="1" applyProtection="1"/>
    <xf numFmtId="164" fontId="20" fillId="0" borderId="1" xfId="0" applyNumberFormat="1" applyFont="1" applyBorder="1" applyProtection="1"/>
    <xf numFmtId="164" fontId="40" fillId="0" borderId="0" xfId="0" applyNumberFormat="1" applyFont="1" applyBorder="1" applyProtection="1"/>
    <xf numFmtId="9" fontId="17" fillId="2" borderId="0" xfId="0" applyNumberFormat="1" applyFont="1" applyFill="1" applyBorder="1" applyProtection="1">
      <protection locked="0"/>
    </xf>
    <xf numFmtId="0" fontId="41" fillId="3" borderId="0" xfId="0" applyFont="1" applyFill="1" applyBorder="1" applyAlignment="1">
      <alignment horizontal="left"/>
    </xf>
    <xf numFmtId="164" fontId="25" fillId="0" borderId="0" xfId="1" applyNumberFormat="1" applyFont="1" applyBorder="1" applyProtection="1">
      <protection locked="0"/>
    </xf>
    <xf numFmtId="0" fontId="23" fillId="0" borderId="0" xfId="0" applyFont="1" applyBorder="1"/>
    <xf numFmtId="0" fontId="18" fillId="0" borderId="0" xfId="0" applyFont="1" applyBorder="1" applyAlignment="1" applyProtection="1">
      <alignment horizontal="left"/>
      <protection locked="0"/>
    </xf>
    <xf numFmtId="164" fontId="18" fillId="0" borderId="0" xfId="1" applyNumberFormat="1" applyFont="1" applyBorder="1" applyProtection="1"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164" fontId="18" fillId="0" borderId="0" xfId="1" applyNumberFormat="1" applyFont="1" applyFill="1" applyBorder="1" applyProtection="1">
      <protection locked="0"/>
    </xf>
    <xf numFmtId="165" fontId="25" fillId="0" borderId="0" xfId="2" applyNumberFormat="1" applyFont="1" applyFill="1" applyProtection="1">
      <protection locked="0"/>
    </xf>
    <xf numFmtId="165" fontId="20" fillId="0" borderId="0" xfId="2" applyNumberFormat="1" applyFont="1" applyProtection="1">
      <protection locked="0"/>
    </xf>
    <xf numFmtId="165" fontId="25" fillId="0" borderId="0" xfId="2" applyNumberFormat="1" applyFont="1" applyProtection="1">
      <protection locked="0"/>
    </xf>
    <xf numFmtId="165" fontId="25" fillId="0" borderId="7" xfId="2" applyNumberFormat="1" applyFont="1" applyFill="1" applyBorder="1" applyProtection="1">
      <protection locked="0"/>
    </xf>
    <xf numFmtId="165" fontId="25" fillId="0" borderId="0" xfId="2" applyNumberFormat="1" applyFont="1" applyBorder="1" applyProtection="1">
      <protection locked="0"/>
    </xf>
    <xf numFmtId="165" fontId="25" fillId="3" borderId="0" xfId="2" applyNumberFormat="1" applyFont="1" applyFill="1" applyBorder="1" applyProtection="1">
      <protection locked="0"/>
    </xf>
    <xf numFmtId="165" fontId="25" fillId="0" borderId="7" xfId="2" applyNumberFormat="1" applyFont="1" applyBorder="1" applyProtection="1">
      <protection locked="0"/>
    </xf>
    <xf numFmtId="0" fontId="17" fillId="3" borderId="0" xfId="0" applyFont="1" applyFill="1" applyAlignment="1" applyProtection="1">
      <alignment horizontal="center"/>
      <protection locked="0"/>
    </xf>
    <xf numFmtId="0" fontId="17" fillId="0" borderId="1" xfId="0" applyFont="1" applyBorder="1"/>
    <xf numFmtId="0" fontId="17" fillId="0" borderId="8" xfId="0" applyFont="1" applyBorder="1"/>
    <xf numFmtId="9" fontId="15" fillId="0" borderId="0" xfId="3" applyNumberForma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/>
    </xf>
    <xf numFmtId="0" fontId="27" fillId="0" borderId="0" xfId="3" applyFont="1"/>
    <xf numFmtId="164" fontId="42" fillId="0" borderId="0" xfId="0" applyNumberFormat="1" applyFont="1" applyBorder="1"/>
    <xf numFmtId="44" fontId="17" fillId="0" borderId="0" xfId="2" applyFont="1" applyFill="1" applyBorder="1" applyAlignment="1" applyProtection="1">
      <alignment horizontal="right"/>
      <protection locked="0"/>
    </xf>
    <xf numFmtId="43" fontId="20" fillId="3" borderId="0" xfId="1" applyFont="1" applyFill="1" applyBorder="1" applyAlignment="1" applyProtection="1">
      <alignment horizontal="right"/>
      <protection locked="0"/>
    </xf>
    <xf numFmtId="43" fontId="20" fillId="0" borderId="0" xfId="0" applyNumberFormat="1" applyFont="1" applyBorder="1" applyProtection="1">
      <protection locked="0"/>
    </xf>
    <xf numFmtId="44" fontId="17" fillId="0" borderId="1" xfId="2" applyFont="1" applyFill="1" applyBorder="1" applyAlignment="1">
      <alignment horizontal="right"/>
    </xf>
    <xf numFmtId="164" fontId="20" fillId="0" borderId="0" xfId="1" applyNumberFormat="1" applyFont="1" applyFill="1" applyBorder="1" applyAlignment="1">
      <alignment horizontal="right"/>
    </xf>
    <xf numFmtId="165" fontId="20" fillId="0" borderId="0" xfId="2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8" fontId="17" fillId="0" borderId="0" xfId="0" applyNumberFormat="1" applyFont="1" applyBorder="1"/>
    <xf numFmtId="165" fontId="17" fillId="0" borderId="0" xfId="2" applyNumberFormat="1" applyFont="1" applyFill="1" applyBorder="1" applyAlignment="1">
      <alignment horizontal="right"/>
    </xf>
    <xf numFmtId="165" fontId="20" fillId="0" borderId="0" xfId="2" applyNumberFormat="1" applyFont="1" applyFill="1" applyBorder="1" applyAlignment="1" applyProtection="1">
      <alignment horizontal="right"/>
      <protection locked="0"/>
    </xf>
    <xf numFmtId="165" fontId="25" fillId="0" borderId="0" xfId="0" applyNumberFormat="1" applyFont="1" applyBorder="1" applyProtection="1">
      <protection locked="0"/>
    </xf>
    <xf numFmtId="0" fontId="43" fillId="0" borderId="0" xfId="3" applyFont="1"/>
    <xf numFmtId="0" fontId="17" fillId="0" borderId="0" xfId="0" applyFont="1" applyBorder="1" applyAlignment="1">
      <alignment horizontal="left"/>
    </xf>
    <xf numFmtId="0" fontId="44" fillId="8" borderId="1" xfId="0" applyFont="1" applyFill="1" applyBorder="1"/>
    <xf numFmtId="0" fontId="22" fillId="11" borderId="1" xfId="0" applyFont="1" applyFill="1" applyBorder="1"/>
    <xf numFmtId="0" fontId="45" fillId="11" borderId="1" xfId="0" applyFont="1" applyFill="1" applyBorder="1"/>
    <xf numFmtId="0" fontId="46" fillId="11" borderId="1" xfId="0" applyFont="1" applyFill="1" applyBorder="1" applyProtection="1">
      <protection locked="0"/>
    </xf>
    <xf numFmtId="0" fontId="21" fillId="11" borderId="1" xfId="0" applyFont="1" applyFill="1" applyBorder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17" fillId="5" borderId="3" xfId="0" applyFont="1" applyFill="1" applyBorder="1" applyAlignment="1" applyProtection="1">
      <alignment horizontal="center"/>
      <protection locked="0"/>
    </xf>
    <xf numFmtId="164" fontId="18" fillId="5" borderId="3" xfId="1" applyNumberFormat="1" applyFont="1" applyFill="1" applyBorder="1" applyProtection="1">
      <protection locked="0"/>
    </xf>
    <xf numFmtId="164" fontId="18" fillId="5" borderId="3" xfId="1" applyNumberFormat="1" applyFont="1" applyFill="1" applyBorder="1" applyProtection="1"/>
    <xf numFmtId="0" fontId="17" fillId="5" borderId="0" xfId="0" applyFont="1" applyFill="1" applyBorder="1" applyAlignment="1" applyProtection="1">
      <alignment horizontal="center"/>
      <protection locked="0"/>
    </xf>
    <xf numFmtId="164" fontId="27" fillId="5" borderId="0" xfId="1" applyNumberFormat="1" applyFont="1" applyFill="1" applyBorder="1" applyProtection="1">
      <protection locked="0"/>
    </xf>
    <xf numFmtId="164" fontId="27" fillId="5" borderId="0" xfId="1" applyNumberFormat="1" applyFont="1" applyFill="1" applyBorder="1" applyProtection="1"/>
    <xf numFmtId="164" fontId="18" fillId="5" borderId="0" xfId="1" applyNumberFormat="1" applyFont="1" applyFill="1" applyBorder="1" applyProtection="1">
      <protection locked="0"/>
    </xf>
    <xf numFmtId="164" fontId="18" fillId="5" borderId="0" xfId="1" applyNumberFormat="1" applyFont="1" applyFill="1" applyBorder="1" applyProtection="1"/>
    <xf numFmtId="0" fontId="17" fillId="5" borderId="1" xfId="0" applyFont="1" applyFill="1" applyBorder="1" applyAlignment="1" applyProtection="1">
      <alignment horizontal="center"/>
      <protection locked="0"/>
    </xf>
    <xf numFmtId="164" fontId="18" fillId="5" borderId="1" xfId="1" applyNumberFormat="1" applyFont="1" applyFill="1" applyBorder="1" applyProtection="1">
      <protection locked="0"/>
    </xf>
    <xf numFmtId="164" fontId="18" fillId="5" borderId="1" xfId="1" applyNumberFormat="1" applyFont="1" applyFill="1" applyBorder="1" applyProtection="1"/>
    <xf numFmtId="165" fontId="18" fillId="0" borderId="0" xfId="2" applyNumberFormat="1" applyFont="1" applyFill="1" applyBorder="1" applyProtection="1">
      <protection locked="0"/>
    </xf>
    <xf numFmtId="0" fontId="15" fillId="0" borderId="0" xfId="3"/>
    <xf numFmtId="164" fontId="0" fillId="0" borderId="0" xfId="0" applyNumberFormat="1" applyFill="1" applyBorder="1" applyProtection="1"/>
    <xf numFmtId="9" fontId="0" fillId="0" borderId="0" xfId="4" applyFont="1" applyProtection="1">
      <protection locked="0"/>
    </xf>
    <xf numFmtId="0" fontId="48" fillId="0" borderId="0" xfId="0" applyFont="1"/>
    <xf numFmtId="0" fontId="23" fillId="0" borderId="0" xfId="0" applyFont="1" applyFill="1"/>
    <xf numFmtId="164" fontId="49" fillId="0" borderId="0" xfId="0" applyNumberFormat="1" applyFont="1" applyBorder="1"/>
    <xf numFmtId="165" fontId="18" fillId="3" borderId="0" xfId="2" applyNumberFormat="1" applyFont="1" applyFill="1" applyBorder="1" applyProtection="1">
      <protection locked="0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axpolicycenter.org/taxfacts/Content/PDF/state_unemp_rate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axpolicycenter.org/statistics/state-unemployment-tax-rat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files.taxfoundation.org/20190320103634/TaxFoundation_FF639.pdf" TargetMode="External"/><Relationship Id="rId1" Type="http://schemas.openxmlformats.org/officeDocument/2006/relationships/hyperlink" Target="http://www.irs.gov/Tax-Professionals/Standard-Mileage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66"/>
  </sheetPr>
  <dimension ref="A1:J29"/>
  <sheetViews>
    <sheetView workbookViewId="0">
      <selection activeCell="I26" sqref="I26:J26"/>
    </sheetView>
  </sheetViews>
  <sheetFormatPr defaultRowHeight="14.5" x14ac:dyDescent="0.35"/>
  <cols>
    <col min="1" max="1" width="30.54296875" customWidth="1"/>
    <col min="2" max="2" width="8" customWidth="1"/>
    <col min="3" max="3" width="9.54296875" customWidth="1"/>
    <col min="4" max="4" width="11" customWidth="1"/>
    <col min="5" max="5" width="11.81640625" customWidth="1"/>
    <col min="6" max="6" width="12" customWidth="1"/>
    <col min="7" max="7" width="11.7265625" customWidth="1"/>
  </cols>
  <sheetData>
    <row r="1" spans="1:10" x14ac:dyDescent="0.35">
      <c r="A1" s="116" t="s">
        <v>134</v>
      </c>
      <c r="D1" s="46" t="s">
        <v>135</v>
      </c>
    </row>
    <row r="2" spans="1:10" x14ac:dyDescent="0.35">
      <c r="A2" s="116"/>
      <c r="D2" s="46"/>
    </row>
    <row r="3" spans="1:10" ht="14.25" customHeight="1" x14ac:dyDescent="0.35"/>
    <row r="4" spans="1:10" ht="16" thickBot="1" x14ac:dyDescent="0.4">
      <c r="A4" s="65" t="s">
        <v>39</v>
      </c>
      <c r="B4" s="65"/>
      <c r="C4" s="66" t="s">
        <v>10</v>
      </c>
      <c r="D4" s="66" t="s">
        <v>11</v>
      </c>
      <c r="E4" s="66" t="s">
        <v>12</v>
      </c>
      <c r="F4" s="66" t="s">
        <v>13</v>
      </c>
      <c r="G4" s="66" t="s">
        <v>14</v>
      </c>
      <c r="H4" s="175" t="s">
        <v>58</v>
      </c>
    </row>
    <row r="5" spans="1:10" ht="15.5" x14ac:dyDescent="0.35">
      <c r="A5" s="34"/>
      <c r="B5" s="34"/>
      <c r="C5" s="12"/>
      <c r="D5" s="12"/>
      <c r="E5" s="12"/>
      <c r="F5" s="12"/>
      <c r="G5" s="12"/>
      <c r="H5" s="4"/>
    </row>
    <row r="6" spans="1:10" s="30" customFormat="1" x14ac:dyDescent="0.35">
      <c r="A6" s="13" t="s">
        <v>38</v>
      </c>
      <c r="B6" s="152">
        <v>0.04</v>
      </c>
      <c r="C6"/>
      <c r="D6" s="12"/>
      <c r="E6" s="12"/>
      <c r="F6" s="12"/>
      <c r="G6" s="12"/>
      <c r="H6" s="35"/>
    </row>
    <row r="7" spans="1:10" x14ac:dyDescent="0.35">
      <c r="A7" s="13" t="s">
        <v>47</v>
      </c>
      <c r="B7" s="152">
        <v>0.2</v>
      </c>
      <c r="D7" s="12"/>
      <c r="E7" s="12"/>
      <c r="F7" s="12"/>
      <c r="G7" s="12"/>
      <c r="H7" s="4"/>
    </row>
    <row r="8" spans="1:10" x14ac:dyDescent="0.35">
      <c r="A8" s="13"/>
      <c r="B8" s="119"/>
      <c r="D8" s="12"/>
      <c r="E8" s="12"/>
      <c r="F8" s="12"/>
      <c r="G8" s="12"/>
      <c r="H8" s="4"/>
    </row>
    <row r="9" spans="1:10" x14ac:dyDescent="0.35">
      <c r="B9" s="75"/>
      <c r="C9" s="70"/>
      <c r="D9" s="12"/>
      <c r="E9" s="12"/>
      <c r="F9" s="12"/>
      <c r="G9" s="12"/>
      <c r="H9" s="62"/>
      <c r="I9" s="62"/>
      <c r="J9" s="62"/>
    </row>
    <row r="10" spans="1:10" ht="12" customHeight="1" x14ac:dyDescent="0.35">
      <c r="A10" s="14" t="s">
        <v>93</v>
      </c>
      <c r="B10" s="76"/>
      <c r="C10" s="70"/>
      <c r="D10" s="12"/>
      <c r="E10" s="12"/>
      <c r="F10" s="12"/>
      <c r="G10" s="12"/>
      <c r="H10" s="4"/>
    </row>
    <row r="11" spans="1:10" x14ac:dyDescent="0.35">
      <c r="A11" s="71" t="s">
        <v>88</v>
      </c>
      <c r="B11" s="78" t="s">
        <v>96</v>
      </c>
      <c r="C11" s="153">
        <v>0</v>
      </c>
      <c r="D11" s="156">
        <f>($B$7*C11)+C11</f>
        <v>0</v>
      </c>
      <c r="E11" s="156">
        <f>($B$7*D11)+D11</f>
        <v>0</v>
      </c>
      <c r="F11" s="156">
        <f>($B$7*E11)+E11</f>
        <v>0</v>
      </c>
      <c r="G11" s="156">
        <f>($B$7*F11)+F11</f>
        <v>0</v>
      </c>
      <c r="H11" s="4"/>
    </row>
    <row r="12" spans="1:10" x14ac:dyDescent="0.35">
      <c r="A12" s="71" t="s">
        <v>89</v>
      </c>
      <c r="B12" s="78" t="s">
        <v>95</v>
      </c>
      <c r="C12" s="154">
        <v>0</v>
      </c>
      <c r="D12" s="157">
        <f>+($B$6*C12)+C12</f>
        <v>0</v>
      </c>
      <c r="E12" s="157">
        <f>+($B$6*D12)+D12</f>
        <v>0</v>
      </c>
      <c r="F12" s="157">
        <f>+($B$6*E12)+E12</f>
        <v>0</v>
      </c>
      <c r="G12" s="157">
        <f>+($B$6*F12)+F12</f>
        <v>0</v>
      </c>
      <c r="H12" s="4"/>
    </row>
    <row r="13" spans="1:10" x14ac:dyDescent="0.35">
      <c r="A13" s="71" t="s">
        <v>97</v>
      </c>
      <c r="B13" s="75"/>
      <c r="C13" s="79">
        <f>+C11*C12</f>
        <v>0</v>
      </c>
      <c r="D13" s="79">
        <f>+D11*D12</f>
        <v>0</v>
      </c>
      <c r="E13" s="79">
        <f>+E11*E12</f>
        <v>0</v>
      </c>
      <c r="F13" s="79">
        <f>+F11*F12</f>
        <v>0</v>
      </c>
      <c r="G13" s="79">
        <f>+G11*G12</f>
        <v>0</v>
      </c>
      <c r="H13" s="4"/>
    </row>
    <row r="14" spans="1:10" x14ac:dyDescent="0.35">
      <c r="A14" s="71"/>
      <c r="B14" s="75"/>
      <c r="C14" s="73"/>
      <c r="D14" s="73"/>
      <c r="E14" s="73"/>
      <c r="F14" s="73"/>
      <c r="G14" s="73"/>
      <c r="H14" s="4"/>
    </row>
    <row r="15" spans="1:10" ht="12" customHeight="1" x14ac:dyDescent="0.35">
      <c r="A15" s="14" t="s">
        <v>94</v>
      </c>
      <c r="B15" s="76"/>
      <c r="C15" s="70"/>
      <c r="D15" s="12"/>
      <c r="E15" s="12"/>
      <c r="F15" s="12"/>
      <c r="G15" s="12"/>
      <c r="H15" s="4"/>
    </row>
    <row r="16" spans="1:10" x14ac:dyDescent="0.35">
      <c r="A16" s="71" t="s">
        <v>88</v>
      </c>
      <c r="B16" s="74" t="s">
        <v>96</v>
      </c>
      <c r="C16" s="82">
        <v>0</v>
      </c>
      <c r="D16" s="156">
        <f>($B$7*C16)+C16</f>
        <v>0</v>
      </c>
      <c r="E16" s="156">
        <f>($B$7*D16)+D16</f>
        <v>0</v>
      </c>
      <c r="F16" s="156">
        <f>($B$7*E16)+E16</f>
        <v>0</v>
      </c>
      <c r="G16" s="156">
        <f>($B$7*F16)+F16</f>
        <v>0</v>
      </c>
      <c r="H16" s="4"/>
    </row>
    <row r="17" spans="1:8" x14ac:dyDescent="0.35">
      <c r="A17" s="71" t="s">
        <v>89</v>
      </c>
      <c r="B17" s="74" t="s">
        <v>95</v>
      </c>
      <c r="C17" s="155">
        <v>0</v>
      </c>
      <c r="D17" s="157">
        <f>+($B$6*C17)+C17</f>
        <v>0</v>
      </c>
      <c r="E17" s="157">
        <f>+($B$6*D17)+D17</f>
        <v>0</v>
      </c>
      <c r="F17" s="157">
        <f>+($B$6*E17)+E17</f>
        <v>0</v>
      </c>
      <c r="G17" s="157">
        <f>+($B$6*F17)+F17</f>
        <v>0</v>
      </c>
      <c r="H17" s="4"/>
    </row>
    <row r="18" spans="1:8" x14ac:dyDescent="0.35">
      <c r="A18" s="71" t="s">
        <v>97</v>
      </c>
      <c r="B18" s="75"/>
      <c r="C18" s="79">
        <f>+C16*C17</f>
        <v>0</v>
      </c>
      <c r="D18" s="79">
        <f>+D16*D17</f>
        <v>0</v>
      </c>
      <c r="E18" s="79">
        <f>+E16*E17</f>
        <v>0</v>
      </c>
      <c r="F18" s="79">
        <f>+F16*F17</f>
        <v>0</v>
      </c>
      <c r="G18" s="79">
        <f>+G16*G17</f>
        <v>0</v>
      </c>
      <c r="H18" s="4"/>
    </row>
    <row r="19" spans="1:8" x14ac:dyDescent="0.35">
      <c r="A19" s="71"/>
      <c r="B19" s="75"/>
      <c r="C19" s="80"/>
      <c r="D19" s="80"/>
      <c r="E19" s="80"/>
      <c r="F19" s="80"/>
      <c r="G19" s="80"/>
      <c r="H19" s="4"/>
    </row>
    <row r="20" spans="1:8" x14ac:dyDescent="0.35">
      <c r="A20" s="14" t="s">
        <v>99</v>
      </c>
      <c r="B20" s="14"/>
      <c r="C20" s="158">
        <f>+C13+C18</f>
        <v>0</v>
      </c>
      <c r="D20" s="158">
        <f>+D13+D18</f>
        <v>0</v>
      </c>
      <c r="E20" s="158">
        <f>+E13+E18</f>
        <v>0</v>
      </c>
      <c r="F20" s="158">
        <f>+F13+F18</f>
        <v>0</v>
      </c>
      <c r="G20" s="158">
        <f>+G13+G18</f>
        <v>0</v>
      </c>
      <c r="H20" s="4"/>
    </row>
    <row r="21" spans="1:8" x14ac:dyDescent="0.35">
      <c r="A21" s="2"/>
      <c r="B21" s="2"/>
      <c r="C21" s="2"/>
      <c r="D21" s="2"/>
      <c r="E21" s="2"/>
      <c r="F21" s="2"/>
      <c r="G21" s="2"/>
    </row>
    <row r="22" spans="1:8" x14ac:dyDescent="0.35">
      <c r="A22" s="2"/>
      <c r="B22" s="2"/>
      <c r="C22" s="2"/>
      <c r="D22" s="2"/>
      <c r="E22" s="2"/>
      <c r="F22" s="2"/>
      <c r="G22" s="2"/>
    </row>
    <row r="23" spans="1:8" x14ac:dyDescent="0.35">
      <c r="A23" s="2"/>
      <c r="B23" s="2"/>
      <c r="C23" s="2"/>
      <c r="D23" s="2"/>
      <c r="E23" s="2"/>
      <c r="F23" s="2"/>
      <c r="G23" s="2"/>
    </row>
    <row r="24" spans="1:8" x14ac:dyDescent="0.35">
      <c r="A24" s="2"/>
      <c r="B24" s="2"/>
      <c r="C24" s="2"/>
      <c r="D24" s="2"/>
      <c r="E24" s="2"/>
      <c r="F24" s="2"/>
      <c r="G24" s="2"/>
    </row>
    <row r="25" spans="1:8" x14ac:dyDescent="0.35">
      <c r="A25" s="2"/>
      <c r="B25" s="2"/>
      <c r="C25" s="2"/>
      <c r="D25" s="2"/>
      <c r="E25" s="2"/>
      <c r="F25" s="2"/>
      <c r="G25" s="2"/>
    </row>
    <row r="26" spans="1:8" x14ac:dyDescent="0.35">
      <c r="A26" s="2"/>
      <c r="B26" s="2"/>
      <c r="C26" s="2"/>
      <c r="D26" s="2"/>
      <c r="E26" s="2"/>
      <c r="F26" s="2"/>
      <c r="G26" s="2"/>
    </row>
    <row r="29" spans="1:8" x14ac:dyDescent="0.35">
      <c r="C29" t="s">
        <v>7</v>
      </c>
    </row>
  </sheetData>
  <pageMargins left="0.7" right="0.45" top="0.75" bottom="0.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K54"/>
  <sheetViews>
    <sheetView tabSelected="1" workbookViewId="0">
      <selection activeCell="G23" sqref="G23"/>
    </sheetView>
  </sheetViews>
  <sheetFormatPr defaultRowHeight="14.5" x14ac:dyDescent="0.35"/>
  <cols>
    <col min="1" max="1" width="30.54296875" customWidth="1"/>
    <col min="2" max="2" width="8" customWidth="1"/>
    <col min="3" max="3" width="9.1796875" bestFit="1" customWidth="1"/>
    <col min="4" max="4" width="11" customWidth="1"/>
    <col min="5" max="5" width="11.81640625" customWidth="1"/>
    <col min="6" max="6" width="12" customWidth="1"/>
    <col min="7" max="7" width="11.7265625" customWidth="1"/>
    <col min="8" max="8" width="40.7265625" customWidth="1"/>
    <col min="9" max="9" width="76.26953125" bestFit="1" customWidth="1"/>
  </cols>
  <sheetData>
    <row r="1" spans="1:10" x14ac:dyDescent="0.35">
      <c r="A1" s="116" t="s">
        <v>134</v>
      </c>
      <c r="D1" s="46" t="s">
        <v>135</v>
      </c>
    </row>
    <row r="2" spans="1:10" x14ac:dyDescent="0.35">
      <c r="A2" s="116"/>
      <c r="D2" s="46"/>
    </row>
    <row r="3" spans="1:10" ht="14.25" customHeight="1" x14ac:dyDescent="0.35"/>
    <row r="4" spans="1:10" ht="16" thickBot="1" x14ac:dyDescent="0.4">
      <c r="A4" s="117" t="s">
        <v>138</v>
      </c>
      <c r="B4" s="117"/>
      <c r="C4" s="118" t="s">
        <v>10</v>
      </c>
      <c r="D4" s="118" t="s">
        <v>11</v>
      </c>
      <c r="E4" s="118" t="s">
        <v>12</v>
      </c>
      <c r="F4" s="118" t="s">
        <v>13</v>
      </c>
      <c r="G4" s="118" t="s">
        <v>14</v>
      </c>
    </row>
    <row r="5" spans="1:10" ht="15.5" x14ac:dyDescent="0.35">
      <c r="A5" s="34"/>
      <c r="B5" s="34"/>
      <c r="C5" s="12"/>
      <c r="D5" s="12"/>
      <c r="E5" s="12"/>
      <c r="F5" s="12"/>
      <c r="G5" s="12"/>
      <c r="H5" s="4"/>
    </row>
    <row r="6" spans="1:10" s="30" customFormat="1" x14ac:dyDescent="0.35">
      <c r="A6" s="13" t="s">
        <v>38</v>
      </c>
      <c r="B6" s="85">
        <v>0.04</v>
      </c>
      <c r="C6"/>
      <c r="D6" s="12"/>
      <c r="E6" s="12"/>
      <c r="F6" s="12"/>
      <c r="G6" s="12"/>
      <c r="H6" s="35"/>
    </row>
    <row r="7" spans="1:10" x14ac:dyDescent="0.35">
      <c r="A7" s="13" t="s">
        <v>105</v>
      </c>
      <c r="B7" s="159">
        <v>0</v>
      </c>
      <c r="C7" s="73">
        <f>+B7</f>
        <v>0</v>
      </c>
      <c r="D7" s="73">
        <f>+C7+($B$6*C7)</f>
        <v>0</v>
      </c>
      <c r="E7" s="73">
        <f>+D7+($B$6*D7)</f>
        <v>0</v>
      </c>
      <c r="F7" s="73">
        <f>+E7+($B$6*E7)</f>
        <v>0</v>
      </c>
      <c r="G7" s="73">
        <f>+F7+($B$6*F7)</f>
        <v>0</v>
      </c>
      <c r="H7" s="175" t="s">
        <v>58</v>
      </c>
    </row>
    <row r="8" spans="1:10" ht="24" customHeight="1" x14ac:dyDescent="0.35">
      <c r="A8" s="1" t="s">
        <v>178</v>
      </c>
      <c r="B8" s="25">
        <v>6.2E-2</v>
      </c>
      <c r="C8" s="83">
        <f>+$B$8*C7</f>
        <v>0</v>
      </c>
      <c r="D8" s="83">
        <f>+$B$8*D7</f>
        <v>0</v>
      </c>
      <c r="E8" s="83">
        <f>+$B$8*E7</f>
        <v>0</v>
      </c>
      <c r="F8" s="83">
        <f>+$B$8*F7</f>
        <v>0</v>
      </c>
      <c r="G8" s="83">
        <f>+$B$8*G7</f>
        <v>0</v>
      </c>
      <c r="H8" s="4"/>
    </row>
    <row r="9" spans="1:10" x14ac:dyDescent="0.35">
      <c r="A9" s="13" t="s">
        <v>23</v>
      </c>
      <c r="B9" s="26">
        <v>1.4500000000000001E-2</v>
      </c>
      <c r="C9" s="83">
        <f>+$B$9*C7</f>
        <v>0</v>
      </c>
      <c r="D9" s="83">
        <f>+$B$9*D7</f>
        <v>0</v>
      </c>
      <c r="E9" s="83">
        <f>+$B$9*E7</f>
        <v>0</v>
      </c>
      <c r="F9" s="83">
        <f>+$B$9*F7</f>
        <v>0</v>
      </c>
      <c r="G9" s="83">
        <f>+$B$9*G7</f>
        <v>0</v>
      </c>
      <c r="H9" s="62"/>
      <c r="I9" s="62"/>
      <c r="J9" s="62"/>
    </row>
    <row r="10" spans="1:10" x14ac:dyDescent="0.35">
      <c r="A10" s="194" t="s">
        <v>197</v>
      </c>
      <c r="B10" s="25">
        <v>6.0000000000000001E-3</v>
      </c>
      <c r="C10" s="83">
        <f>+$B$10*C7</f>
        <v>0</v>
      </c>
      <c r="D10" s="83">
        <f>+$B$10*D7</f>
        <v>0</v>
      </c>
      <c r="E10" s="83">
        <f>+$B$10*E7</f>
        <v>0</v>
      </c>
      <c r="F10" s="83">
        <f>+$B$10*F7</f>
        <v>0</v>
      </c>
      <c r="G10" s="83">
        <f>+$B$10*G7</f>
        <v>0</v>
      </c>
      <c r="H10" s="3" t="s">
        <v>191</v>
      </c>
      <c r="I10" s="62"/>
      <c r="J10" s="62"/>
    </row>
    <row r="11" spans="1:10" x14ac:dyDescent="0.35">
      <c r="A11" s="13" t="s">
        <v>195</v>
      </c>
      <c r="B11" s="10">
        <v>0.1</v>
      </c>
      <c r="C11" s="83">
        <f>+$B$11*C7</f>
        <v>0</v>
      </c>
      <c r="D11" s="83">
        <f>+$B$11*D7</f>
        <v>0</v>
      </c>
      <c r="E11" s="83">
        <f>+$B$11*E7</f>
        <v>0</v>
      </c>
      <c r="F11" s="83">
        <f>+$B$11*F7</f>
        <v>0</v>
      </c>
      <c r="G11" s="83">
        <f>+$B$11*G7</f>
        <v>0</v>
      </c>
      <c r="H11" s="113" t="s">
        <v>192</v>
      </c>
      <c r="I11" s="196" t="s">
        <v>194</v>
      </c>
      <c r="J11" s="62"/>
    </row>
    <row r="12" spans="1:10" s="46" customFormat="1" ht="14" x14ac:dyDescent="0.3">
      <c r="A12" s="171"/>
      <c r="B12" s="171"/>
      <c r="C12" s="171"/>
      <c r="D12" s="171"/>
      <c r="E12" s="54"/>
      <c r="F12" s="171"/>
      <c r="G12" s="171"/>
      <c r="H12" s="115" t="s">
        <v>165</v>
      </c>
      <c r="I12" s="208" t="s">
        <v>169</v>
      </c>
      <c r="J12" s="171"/>
    </row>
    <row r="13" spans="1:10" s="46" customFormat="1" ht="14" x14ac:dyDescent="0.3">
      <c r="A13" s="171"/>
      <c r="B13" s="171"/>
      <c r="C13" s="171"/>
      <c r="D13" s="171"/>
      <c r="E13" s="54"/>
      <c r="F13" s="171"/>
      <c r="G13" s="171"/>
      <c r="H13" s="195" t="s">
        <v>193</v>
      </c>
      <c r="I13" s="171"/>
      <c r="J13" s="171"/>
    </row>
    <row r="14" spans="1:10" x14ac:dyDescent="0.35">
      <c r="A14" s="13" t="s">
        <v>20</v>
      </c>
      <c r="B14" s="10">
        <v>0.1</v>
      </c>
      <c r="C14" s="83">
        <f>+$B$14*C7</f>
        <v>0</v>
      </c>
      <c r="D14" s="83">
        <f>+$B$14*D7</f>
        <v>0</v>
      </c>
      <c r="E14" s="83">
        <f>+$B$14*E7</f>
        <v>0</v>
      </c>
      <c r="F14" s="83">
        <f>+$B$14*F7</f>
        <v>0</v>
      </c>
      <c r="G14" s="83">
        <f>+$B$14*G7</f>
        <v>0</v>
      </c>
      <c r="H14" s="113" t="s">
        <v>185</v>
      </c>
      <c r="I14" s="62"/>
      <c r="J14" s="62"/>
    </row>
    <row r="15" spans="1:10" x14ac:dyDescent="0.35">
      <c r="A15" s="13" t="s">
        <v>21</v>
      </c>
      <c r="B15" s="10">
        <v>0.02</v>
      </c>
      <c r="C15" s="84">
        <f>+$B$15*C7</f>
        <v>0</v>
      </c>
      <c r="D15" s="84">
        <f>+$B$15*D7</f>
        <v>0</v>
      </c>
      <c r="E15" s="84">
        <f>+$B$15*E7</f>
        <v>0</v>
      </c>
      <c r="F15" s="84">
        <f>+$B$15*F7</f>
        <v>0</v>
      </c>
      <c r="G15" s="84">
        <f>+$B$15*G7</f>
        <v>0</v>
      </c>
      <c r="H15" s="11" t="s">
        <v>163</v>
      </c>
      <c r="I15" s="3" t="s">
        <v>106</v>
      </c>
      <c r="J15" s="62"/>
    </row>
    <row r="16" spans="1:10" x14ac:dyDescent="0.35">
      <c r="A16" s="13" t="s">
        <v>22</v>
      </c>
      <c r="B16" s="28"/>
      <c r="C16" s="86">
        <f>SUM(C7:C15)</f>
        <v>0</v>
      </c>
      <c r="D16" s="86">
        <f>SUM(D7:D15)</f>
        <v>0</v>
      </c>
      <c r="E16" s="86">
        <f>SUM(E7:E15)</f>
        <v>0</v>
      </c>
      <c r="F16" s="86">
        <f>SUM(F7:F15)</f>
        <v>0</v>
      </c>
      <c r="G16" s="86">
        <f>SUM(G7:G15)</f>
        <v>0</v>
      </c>
    </row>
    <row r="17" spans="1:10" ht="9.75" customHeight="1" x14ac:dyDescent="0.35">
      <c r="B17" s="75"/>
      <c r="C17" s="70"/>
      <c r="D17" s="12"/>
      <c r="E17" s="12"/>
      <c r="F17" s="12"/>
      <c r="G17" s="12"/>
      <c r="H17" s="62"/>
      <c r="I17" s="62"/>
      <c r="J17" s="62"/>
    </row>
    <row r="18" spans="1:10" ht="12" customHeight="1" x14ac:dyDescent="0.35">
      <c r="A18" s="14" t="s">
        <v>93</v>
      </c>
      <c r="B18" s="76"/>
      <c r="C18" s="70"/>
      <c r="D18" s="12"/>
      <c r="E18" s="12"/>
      <c r="F18" s="12"/>
      <c r="G18" s="12"/>
    </row>
    <row r="19" spans="1:10" x14ac:dyDescent="0.35">
      <c r="A19" s="71" t="s">
        <v>90</v>
      </c>
      <c r="B19" s="75"/>
      <c r="C19" s="73"/>
      <c r="D19" s="72"/>
      <c r="E19" s="72"/>
      <c r="F19" s="72"/>
      <c r="G19" s="72"/>
      <c r="H19" s="4"/>
    </row>
    <row r="20" spans="1:10" x14ac:dyDescent="0.35">
      <c r="A20" s="71" t="s">
        <v>100</v>
      </c>
      <c r="B20" s="74" t="s">
        <v>95</v>
      </c>
      <c r="C20" s="159">
        <v>0</v>
      </c>
      <c r="D20" s="73">
        <f t="shared" ref="D20:G22" si="0">+($B$6*C20)+C20</f>
        <v>0</v>
      </c>
      <c r="E20" s="73">
        <f t="shared" si="0"/>
        <v>0</v>
      </c>
      <c r="F20" s="73">
        <f t="shared" si="0"/>
        <v>0</v>
      </c>
      <c r="G20" s="73">
        <f t="shared" si="0"/>
        <v>0</v>
      </c>
      <c r="H20" s="4"/>
    </row>
    <row r="21" spans="1:10" x14ac:dyDescent="0.35">
      <c r="A21" s="71" t="s">
        <v>101</v>
      </c>
      <c r="B21" s="74" t="s">
        <v>95</v>
      </c>
      <c r="C21" s="159">
        <v>0</v>
      </c>
      <c r="D21" s="73">
        <f t="shared" si="0"/>
        <v>0</v>
      </c>
      <c r="E21" s="73">
        <f t="shared" si="0"/>
        <v>0</v>
      </c>
      <c r="F21" s="73">
        <f t="shared" si="0"/>
        <v>0</v>
      </c>
      <c r="G21" s="73">
        <f t="shared" si="0"/>
        <v>0</v>
      </c>
      <c r="H21" s="4"/>
    </row>
    <row r="22" spans="1:10" x14ac:dyDescent="0.35">
      <c r="A22" s="71" t="s">
        <v>102</v>
      </c>
      <c r="B22" s="74" t="s">
        <v>95</v>
      </c>
      <c r="C22" s="160">
        <v>0</v>
      </c>
      <c r="D22" s="84">
        <f t="shared" si="0"/>
        <v>0</v>
      </c>
      <c r="E22" s="84">
        <f t="shared" si="0"/>
        <v>0</v>
      </c>
      <c r="F22" s="84">
        <f t="shared" si="0"/>
        <v>0</v>
      </c>
      <c r="G22" s="84">
        <f t="shared" si="0"/>
        <v>0</v>
      </c>
      <c r="H22" s="4"/>
    </row>
    <row r="23" spans="1:10" x14ac:dyDescent="0.35">
      <c r="A23" s="71" t="s">
        <v>118</v>
      </c>
      <c r="B23" s="74"/>
      <c r="C23" s="197">
        <f>SUM(C20:C22)</f>
        <v>0</v>
      </c>
      <c r="D23" s="197">
        <f>SUM(D20:D22)</f>
        <v>0</v>
      </c>
      <c r="E23" s="197">
        <f>SUM(E20:E22)</f>
        <v>0</v>
      </c>
      <c r="F23" s="197">
        <f>SUM(F20:F22)</f>
        <v>0</v>
      </c>
      <c r="G23" s="197">
        <f>SUM(G20:G22)</f>
        <v>0</v>
      </c>
      <c r="H23" s="4"/>
    </row>
    <row r="24" spans="1:10" x14ac:dyDescent="0.35">
      <c r="A24" s="71" t="s">
        <v>103</v>
      </c>
      <c r="B24" s="74" t="s">
        <v>104</v>
      </c>
      <c r="C24" s="198">
        <v>0</v>
      </c>
      <c r="D24" s="199">
        <f>+C24</f>
        <v>0</v>
      </c>
      <c r="E24" s="199">
        <f>+D24</f>
        <v>0</v>
      </c>
      <c r="F24" s="199">
        <f>+E24</f>
        <v>0</v>
      </c>
      <c r="G24" s="199">
        <f>+F24</f>
        <v>0</v>
      </c>
      <c r="H24" s="4"/>
    </row>
    <row r="25" spans="1:10" x14ac:dyDescent="0.35">
      <c r="A25" s="71" t="s">
        <v>117</v>
      </c>
      <c r="B25" s="74" t="s">
        <v>7</v>
      </c>
      <c r="C25" s="200">
        <f>+C$16*C24</f>
        <v>0</v>
      </c>
      <c r="D25" s="200">
        <f>+D$16*D24</f>
        <v>0</v>
      </c>
      <c r="E25" s="200">
        <f>+E$16*E24</f>
        <v>0</v>
      </c>
      <c r="F25" s="200">
        <f>+F$16*F24</f>
        <v>0</v>
      </c>
      <c r="G25" s="200">
        <f>+G$16*G24</f>
        <v>0</v>
      </c>
      <c r="H25" s="4"/>
    </row>
    <row r="26" spans="1:10" x14ac:dyDescent="0.35">
      <c r="A26" s="71" t="s">
        <v>116</v>
      </c>
      <c r="B26" s="75"/>
      <c r="C26" s="73">
        <f>+C23+C25</f>
        <v>0</v>
      </c>
      <c r="D26" s="73">
        <f>+D23+D25</f>
        <v>0</v>
      </c>
      <c r="E26" s="73">
        <f>+E23+E25</f>
        <v>0</v>
      </c>
      <c r="F26" s="73">
        <f>+F23+F25</f>
        <v>0</v>
      </c>
      <c r="G26" s="73">
        <f>+G23+G25</f>
        <v>0</v>
      </c>
      <c r="H26" s="4"/>
    </row>
    <row r="27" spans="1:10" x14ac:dyDescent="0.35">
      <c r="A27" s="71" t="s">
        <v>139</v>
      </c>
      <c r="B27" s="75"/>
      <c r="C27" s="201">
        <f>+REVENUE!C11</f>
        <v>0</v>
      </c>
      <c r="D27" s="201">
        <f>+REVENUE!D11</f>
        <v>0</v>
      </c>
      <c r="E27" s="201">
        <f>+REVENUE!E11</f>
        <v>0</v>
      </c>
      <c r="F27" s="201">
        <f>+REVENUE!F11</f>
        <v>0</v>
      </c>
      <c r="G27" s="201">
        <f>+REVENUE!G11</f>
        <v>0</v>
      </c>
      <c r="H27" s="4"/>
    </row>
    <row r="28" spans="1:10" x14ac:dyDescent="0.35">
      <c r="A28" s="71" t="s">
        <v>98</v>
      </c>
      <c r="B28" s="75"/>
      <c r="C28" s="202">
        <f>+C26*C27</f>
        <v>0</v>
      </c>
      <c r="D28" s="202">
        <f>+D26*D27</f>
        <v>0</v>
      </c>
      <c r="E28" s="202">
        <f>+E26*E27</f>
        <v>0</v>
      </c>
      <c r="F28" s="202">
        <f>+F26*F27</f>
        <v>0</v>
      </c>
      <c r="G28" s="202">
        <f>+G26*G27</f>
        <v>0</v>
      </c>
      <c r="H28" s="4"/>
    </row>
    <row r="29" spans="1:10" ht="9.75" customHeight="1" x14ac:dyDescent="0.35">
      <c r="A29" s="71"/>
      <c r="B29" s="75"/>
      <c r="C29" s="120"/>
      <c r="D29" s="73"/>
      <c r="E29" s="73"/>
      <c r="F29" s="73"/>
      <c r="G29" s="73"/>
      <c r="H29" s="4"/>
    </row>
    <row r="30" spans="1:10" ht="12" customHeight="1" x14ac:dyDescent="0.35">
      <c r="A30" s="14" t="s">
        <v>94</v>
      </c>
      <c r="B30" s="76"/>
      <c r="C30" s="70"/>
      <c r="D30" s="203"/>
      <c r="E30" s="203"/>
      <c r="F30" s="203"/>
      <c r="G30" s="203"/>
      <c r="H30" s="4"/>
    </row>
    <row r="31" spans="1:10" x14ac:dyDescent="0.35">
      <c r="A31" s="71" t="s">
        <v>90</v>
      </c>
      <c r="B31" s="75"/>
      <c r="C31" s="73"/>
      <c r="D31" s="204"/>
      <c r="E31" s="204"/>
      <c r="F31" s="204"/>
      <c r="G31" s="204"/>
      <c r="H31" s="4"/>
    </row>
    <row r="32" spans="1:10" x14ac:dyDescent="0.35">
      <c r="A32" s="71" t="s">
        <v>87</v>
      </c>
      <c r="B32" s="74" t="s">
        <v>95</v>
      </c>
      <c r="C32" s="159">
        <v>0</v>
      </c>
      <c r="D32" s="205">
        <f t="shared" ref="D32:G34" si="1">+($B$6*C32)+C32</f>
        <v>0</v>
      </c>
      <c r="E32" s="205">
        <f t="shared" si="1"/>
        <v>0</v>
      </c>
      <c r="F32" s="205">
        <f t="shared" si="1"/>
        <v>0</v>
      </c>
      <c r="G32" s="205">
        <f t="shared" si="1"/>
        <v>0</v>
      </c>
      <c r="H32" s="4"/>
    </row>
    <row r="33" spans="1:11" x14ac:dyDescent="0.35">
      <c r="A33" s="71" t="s">
        <v>91</v>
      </c>
      <c r="B33" s="74" t="s">
        <v>95</v>
      </c>
      <c r="C33" s="159">
        <v>0</v>
      </c>
      <c r="D33" s="205">
        <f t="shared" si="1"/>
        <v>0</v>
      </c>
      <c r="E33" s="205">
        <f t="shared" si="1"/>
        <v>0</v>
      </c>
      <c r="F33" s="205">
        <f t="shared" si="1"/>
        <v>0</v>
      </c>
      <c r="G33" s="205">
        <f t="shared" si="1"/>
        <v>0</v>
      </c>
      <c r="H33" s="4"/>
    </row>
    <row r="34" spans="1:11" x14ac:dyDescent="0.35">
      <c r="A34" s="71" t="s">
        <v>92</v>
      </c>
      <c r="B34" s="74" t="s">
        <v>95</v>
      </c>
      <c r="C34" s="160">
        <v>0</v>
      </c>
      <c r="D34" s="200">
        <f t="shared" si="1"/>
        <v>0</v>
      </c>
      <c r="E34" s="200">
        <f t="shared" si="1"/>
        <v>0</v>
      </c>
      <c r="F34" s="200">
        <f t="shared" si="1"/>
        <v>0</v>
      </c>
      <c r="G34" s="200">
        <f t="shared" si="1"/>
        <v>0</v>
      </c>
      <c r="H34" s="4"/>
    </row>
    <row r="35" spans="1:11" x14ac:dyDescent="0.35">
      <c r="A35" s="71" t="s">
        <v>118</v>
      </c>
      <c r="B35" s="74"/>
      <c r="C35" s="197">
        <f>SUM(C32:C34)</f>
        <v>0</v>
      </c>
      <c r="D35" s="197">
        <f>SUM(D32:D34)</f>
        <v>0</v>
      </c>
      <c r="E35" s="197">
        <f>SUM(E32:E34)</f>
        <v>0</v>
      </c>
      <c r="F35" s="197">
        <f>SUM(F32:F34)</f>
        <v>0</v>
      </c>
      <c r="G35" s="197">
        <f>SUM(G32:G34)</f>
        <v>0</v>
      </c>
      <c r="H35" s="4"/>
    </row>
    <row r="36" spans="1:11" x14ac:dyDescent="0.35">
      <c r="A36" s="71" t="s">
        <v>103</v>
      </c>
      <c r="B36" s="74" t="s">
        <v>104</v>
      </c>
      <c r="C36" s="198">
        <v>0</v>
      </c>
      <c r="D36" s="199">
        <f>+C36</f>
        <v>0</v>
      </c>
      <c r="E36" s="199">
        <f>+D36</f>
        <v>0</v>
      </c>
      <c r="F36" s="199">
        <f>+E36</f>
        <v>0</v>
      </c>
      <c r="G36" s="199">
        <f>+F36</f>
        <v>0</v>
      </c>
      <c r="H36" s="4"/>
    </row>
    <row r="37" spans="1:11" x14ac:dyDescent="0.35">
      <c r="A37" s="71" t="s">
        <v>117</v>
      </c>
      <c r="B37" s="74"/>
      <c r="C37" s="200">
        <f>+C16*C36</f>
        <v>0</v>
      </c>
      <c r="D37" s="200">
        <f>+D16*D36</f>
        <v>0</v>
      </c>
      <c r="E37" s="200">
        <f>+E16*E36</f>
        <v>0</v>
      </c>
      <c r="F37" s="200">
        <f>+F16*F36</f>
        <v>0</v>
      </c>
      <c r="G37" s="200">
        <f>+G16*G36</f>
        <v>0</v>
      </c>
      <c r="H37" s="4"/>
    </row>
    <row r="38" spans="1:11" x14ac:dyDescent="0.35">
      <c r="A38" s="71" t="s">
        <v>116</v>
      </c>
      <c r="B38" s="75"/>
      <c r="C38" s="73">
        <f>+C35+C37</f>
        <v>0</v>
      </c>
      <c r="D38" s="73">
        <f>+D35+D37</f>
        <v>0</v>
      </c>
      <c r="E38" s="73">
        <f>+E35+E37</f>
        <v>0</v>
      </c>
      <c r="F38" s="73">
        <f>+F35+F37</f>
        <v>0</v>
      </c>
      <c r="G38" s="73">
        <f>+G35+G37</f>
        <v>0</v>
      </c>
      <c r="H38" s="4"/>
    </row>
    <row r="39" spans="1:11" x14ac:dyDescent="0.35">
      <c r="A39" s="71" t="s">
        <v>140</v>
      </c>
      <c r="B39" s="75"/>
      <c r="C39" s="201">
        <f>+REVENUE!C16</f>
        <v>0</v>
      </c>
      <c r="D39" s="201">
        <f>+REVENUE!D16</f>
        <v>0</v>
      </c>
      <c r="E39" s="201">
        <f>+REVENUE!E16</f>
        <v>0</v>
      </c>
      <c r="F39" s="201">
        <f>+REVENUE!F16</f>
        <v>0</v>
      </c>
      <c r="G39" s="201">
        <f>+REVENUE!G16</f>
        <v>0</v>
      </c>
      <c r="H39" s="4"/>
    </row>
    <row r="40" spans="1:11" x14ac:dyDescent="0.35">
      <c r="A40" s="71" t="s">
        <v>98</v>
      </c>
      <c r="B40" s="75"/>
      <c r="C40" s="202">
        <f>+C38*C39</f>
        <v>0</v>
      </c>
      <c r="D40" s="202">
        <f>+D38*D39</f>
        <v>0</v>
      </c>
      <c r="E40" s="202">
        <f>+E38*E39</f>
        <v>0</v>
      </c>
      <c r="F40" s="202">
        <f>+F38*F39</f>
        <v>0</v>
      </c>
      <c r="G40" s="202">
        <f>+G38*G39</f>
        <v>0</v>
      </c>
      <c r="H40" s="4" t="s">
        <v>142</v>
      </c>
    </row>
    <row r="41" spans="1:11" x14ac:dyDescent="0.35">
      <c r="A41" s="71"/>
      <c r="B41" s="75"/>
      <c r="C41" s="80"/>
      <c r="D41" s="80"/>
      <c r="E41" s="80"/>
      <c r="F41" s="80"/>
      <c r="G41" s="80"/>
      <c r="H41" s="4"/>
    </row>
    <row r="42" spans="1:11" x14ac:dyDescent="0.35">
      <c r="A42" s="71" t="s">
        <v>157</v>
      </c>
      <c r="B42" s="75"/>
      <c r="C42" s="207">
        <f>+(C23*C27)+(C35*C39)</f>
        <v>0</v>
      </c>
      <c r="D42" s="206">
        <f>+(D23*D27)+(D35*D39)</f>
        <v>0</v>
      </c>
      <c r="E42" s="206">
        <f>+(E23*E27)+(E35*E39)</f>
        <v>0</v>
      </c>
      <c r="F42" s="206">
        <f>+(F23*F27)+(F35*F39)</f>
        <v>0</v>
      </c>
      <c r="G42" s="206">
        <f>+(G23*G27)+(G35*G39)</f>
        <v>0</v>
      </c>
      <c r="H42" s="177" t="s">
        <v>156</v>
      </c>
    </row>
    <row r="43" spans="1:11" x14ac:dyDescent="0.35">
      <c r="A43" s="15" t="s">
        <v>141</v>
      </c>
      <c r="B43" s="15"/>
      <c r="C43" s="207">
        <f>+C28+C40</f>
        <v>0</v>
      </c>
      <c r="D43" s="207">
        <f>+D28+D40</f>
        <v>0</v>
      </c>
      <c r="E43" s="207">
        <f>+E28+E40</f>
        <v>0</v>
      </c>
      <c r="F43" s="207">
        <f>+F28+F40</f>
        <v>0</v>
      </c>
      <c r="G43" s="207">
        <f>+G28+G40</f>
        <v>0</v>
      </c>
      <c r="H43" s="4" t="s">
        <v>7</v>
      </c>
      <c r="K43" s="32"/>
    </row>
    <row r="44" spans="1:11" ht="6" customHeight="1" x14ac:dyDescent="0.35">
      <c r="A44" s="15"/>
      <c r="B44" s="15"/>
      <c r="C44" s="81"/>
      <c r="D44" s="81"/>
      <c r="E44" s="81"/>
      <c r="F44" s="81"/>
      <c r="G44" s="81"/>
      <c r="H44" s="4"/>
      <c r="K44" s="32"/>
    </row>
    <row r="45" spans="1:11" x14ac:dyDescent="0.35">
      <c r="A45" s="15" t="s">
        <v>144</v>
      </c>
      <c r="B45" s="2"/>
      <c r="C45" s="77">
        <f>+REVENUE!C20-'COST OF GOODS SOLD'!C43</f>
        <v>0</v>
      </c>
      <c r="D45" s="77">
        <f>+REVENUE!D20-'COST OF GOODS SOLD'!D43</f>
        <v>0</v>
      </c>
      <c r="E45" s="77">
        <f>+REVENUE!E20-'COST OF GOODS SOLD'!E43</f>
        <v>0</v>
      </c>
      <c r="F45" s="77">
        <f>+REVENUE!F20-'COST OF GOODS SOLD'!F43</f>
        <v>0</v>
      </c>
      <c r="G45" s="77">
        <f>+REVENUE!G20-'COST OF GOODS SOLD'!G43</f>
        <v>0</v>
      </c>
      <c r="H45" s="4" t="s">
        <v>145</v>
      </c>
    </row>
    <row r="46" spans="1:11" x14ac:dyDescent="0.35">
      <c r="A46" s="2"/>
      <c r="B46" s="2"/>
      <c r="C46" s="2"/>
      <c r="D46" s="2"/>
      <c r="E46" s="2"/>
      <c r="F46" s="2"/>
      <c r="G46" s="2"/>
    </row>
    <row r="47" spans="1:11" x14ac:dyDescent="0.35">
      <c r="A47" s="121" t="s">
        <v>143</v>
      </c>
      <c r="B47" s="2"/>
      <c r="C47" s="2"/>
      <c r="D47" s="2"/>
      <c r="E47" s="2"/>
      <c r="F47" s="2"/>
      <c r="G47" s="2"/>
    </row>
    <row r="48" spans="1:11" x14ac:dyDescent="0.35">
      <c r="A48" s="2" t="s">
        <v>167</v>
      </c>
      <c r="B48" s="2"/>
      <c r="C48" s="2"/>
      <c r="D48" s="2"/>
      <c r="E48" s="2"/>
      <c r="F48" s="2"/>
      <c r="G48" s="2"/>
    </row>
    <row r="49" spans="1:7" x14ac:dyDescent="0.35">
      <c r="A49" s="2"/>
      <c r="B49" s="2"/>
      <c r="C49" s="2"/>
      <c r="D49" s="2"/>
      <c r="E49" s="2"/>
      <c r="F49" s="2"/>
      <c r="G49" s="2"/>
    </row>
    <row r="50" spans="1:7" x14ac:dyDescent="0.35">
      <c r="A50" s="2"/>
      <c r="B50" s="2"/>
      <c r="C50" s="2"/>
      <c r="D50" s="2"/>
      <c r="E50" s="2"/>
      <c r="F50" s="2"/>
      <c r="G50" s="2"/>
    </row>
    <row r="51" spans="1:7" x14ac:dyDescent="0.35">
      <c r="A51" s="2"/>
      <c r="B51" s="2"/>
      <c r="C51" s="2"/>
      <c r="D51" s="2"/>
      <c r="E51" s="2"/>
      <c r="F51" s="2"/>
      <c r="G51" s="2"/>
    </row>
    <row r="54" spans="1:7" x14ac:dyDescent="0.35">
      <c r="C54" t="s">
        <v>7</v>
      </c>
    </row>
  </sheetData>
  <hyperlinks>
    <hyperlink ref="I12" r:id="rId1" xr:uid="{00000000-0004-0000-0100-000000000000}"/>
  </hyperlinks>
  <pageMargins left="0.7" right="0.45" top="0.75" bottom="0.5" header="0.3" footer="0.3"/>
  <pageSetup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2:N83"/>
  <sheetViews>
    <sheetView workbookViewId="0">
      <selection activeCell="G35" sqref="G35"/>
    </sheetView>
  </sheetViews>
  <sheetFormatPr defaultColWidth="9.1796875" defaultRowHeight="14" x14ac:dyDescent="0.3"/>
  <cols>
    <col min="1" max="1" width="2.1796875" style="46" customWidth="1"/>
    <col min="2" max="2" width="2" style="46" customWidth="1"/>
    <col min="3" max="3" width="25.1796875" style="46" customWidth="1"/>
    <col min="4" max="4" width="5.26953125" style="46" customWidth="1"/>
    <col min="5" max="5" width="8.26953125" style="47" customWidth="1"/>
    <col min="6" max="6" width="8.81640625" style="46" customWidth="1"/>
    <col min="7" max="8" width="9" style="46" customWidth="1"/>
    <col min="9" max="9" width="10.1796875" style="46" customWidth="1"/>
    <col min="10" max="10" width="10" style="46" customWidth="1"/>
    <col min="11" max="11" width="41.26953125" style="46" customWidth="1"/>
    <col min="12" max="16384" width="9.1796875" style="46"/>
  </cols>
  <sheetData>
    <row r="2" spans="1:11" x14ac:dyDescent="0.3">
      <c r="A2" s="67" t="s">
        <v>172</v>
      </c>
      <c r="B2" s="67"/>
      <c r="C2" s="67"/>
      <c r="D2" s="210" t="s">
        <v>80</v>
      </c>
      <c r="E2" s="68" t="s">
        <v>7</v>
      </c>
      <c r="F2" s="69" t="s">
        <v>0</v>
      </c>
      <c r="G2" s="69" t="s">
        <v>1</v>
      </c>
      <c r="H2" s="69" t="s">
        <v>2</v>
      </c>
      <c r="I2" s="69" t="s">
        <v>3</v>
      </c>
      <c r="J2" s="69" t="s">
        <v>4</v>
      </c>
    </row>
    <row r="3" spans="1:11" ht="18.75" customHeight="1" x14ac:dyDescent="0.3">
      <c r="A3" s="11" t="s">
        <v>37</v>
      </c>
      <c r="B3" s="1"/>
      <c r="C3" s="1"/>
      <c r="D3" s="1"/>
      <c r="E3" s="161">
        <v>0.04</v>
      </c>
      <c r="F3" s="27" t="s">
        <v>150</v>
      </c>
      <c r="G3" s="1"/>
      <c r="H3" s="1"/>
      <c r="I3" s="1"/>
      <c r="J3" s="1"/>
      <c r="K3" s="175" t="s">
        <v>58</v>
      </c>
    </row>
    <row r="4" spans="1:11" x14ac:dyDescent="0.3">
      <c r="A4" s="1"/>
      <c r="B4" s="1"/>
      <c r="C4" s="1"/>
      <c r="D4" s="1"/>
      <c r="E4" s="18"/>
      <c r="F4" s="1"/>
      <c r="G4" s="1"/>
      <c r="H4" s="1"/>
      <c r="I4" s="1"/>
      <c r="J4" s="1"/>
    </row>
    <row r="5" spans="1:11" x14ac:dyDescent="0.3">
      <c r="A5" s="1" t="s">
        <v>18</v>
      </c>
      <c r="B5" s="1"/>
      <c r="C5" s="1"/>
      <c r="D5" s="1"/>
      <c r="E5" s="18"/>
      <c r="F5" s="1"/>
      <c r="G5" s="1"/>
      <c r="H5" s="1"/>
      <c r="I5" s="1"/>
      <c r="J5" s="1"/>
    </row>
    <row r="6" spans="1:11" x14ac:dyDescent="0.3">
      <c r="A6" s="1"/>
      <c r="B6" s="1" t="s">
        <v>81</v>
      </c>
      <c r="C6" s="1"/>
      <c r="D6" s="18" t="s">
        <v>82</v>
      </c>
      <c r="E6" s="18" t="s">
        <v>95</v>
      </c>
      <c r="F6" s="162">
        <v>0</v>
      </c>
      <c r="G6" s="163">
        <f t="shared" ref="G6:J7" si="0">+$E$3*F6+F6</f>
        <v>0</v>
      </c>
      <c r="H6" s="163">
        <f t="shared" si="0"/>
        <v>0</v>
      </c>
      <c r="I6" s="163">
        <f t="shared" si="0"/>
        <v>0</v>
      </c>
      <c r="J6" s="163">
        <f t="shared" si="0"/>
        <v>0</v>
      </c>
      <c r="K6" s="115" t="s">
        <v>137</v>
      </c>
    </row>
    <row r="7" spans="1:11" x14ac:dyDescent="0.3">
      <c r="A7" s="1"/>
      <c r="B7" s="1"/>
      <c r="C7" s="1" t="s">
        <v>83</v>
      </c>
      <c r="D7" s="18" t="s">
        <v>82</v>
      </c>
      <c r="E7" s="18" t="s">
        <v>95</v>
      </c>
      <c r="F7" s="162"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</row>
    <row r="8" spans="1:11" x14ac:dyDescent="0.3">
      <c r="A8" s="1"/>
      <c r="B8" s="1"/>
      <c r="C8" s="191" t="s">
        <v>7</v>
      </c>
      <c r="D8" s="18" t="s">
        <v>7</v>
      </c>
      <c r="E8" s="18" t="s">
        <v>95</v>
      </c>
      <c r="F8" s="162">
        <v>0</v>
      </c>
      <c r="G8" s="163">
        <f t="shared" ref="G8:J9" si="1">+$E$3*F8+F8</f>
        <v>0</v>
      </c>
      <c r="H8" s="163">
        <f t="shared" si="1"/>
        <v>0</v>
      </c>
      <c r="I8" s="163">
        <f t="shared" si="1"/>
        <v>0</v>
      </c>
      <c r="J8" s="163">
        <f t="shared" si="1"/>
        <v>0</v>
      </c>
    </row>
    <row r="9" spans="1:11" x14ac:dyDescent="0.3">
      <c r="A9" s="1"/>
      <c r="B9" s="1" t="s">
        <v>7</v>
      </c>
      <c r="C9" s="192"/>
      <c r="D9" s="18" t="s">
        <v>7</v>
      </c>
      <c r="E9" s="18" t="s">
        <v>95</v>
      </c>
      <c r="F9" s="162">
        <v>0</v>
      </c>
      <c r="G9" s="163">
        <f t="shared" si="1"/>
        <v>0</v>
      </c>
      <c r="H9" s="163">
        <f t="shared" si="1"/>
        <v>0</v>
      </c>
      <c r="I9" s="163">
        <f t="shared" si="1"/>
        <v>0</v>
      </c>
      <c r="J9" s="163">
        <f t="shared" si="1"/>
        <v>0</v>
      </c>
    </row>
    <row r="10" spans="1:11" x14ac:dyDescent="0.3">
      <c r="A10" s="1" t="s">
        <v>9</v>
      </c>
      <c r="B10" s="1"/>
      <c r="C10" s="1"/>
      <c r="D10" s="18"/>
      <c r="E10" s="18"/>
      <c r="F10" s="164"/>
      <c r="G10" s="165"/>
      <c r="H10" s="166"/>
      <c r="I10" s="166"/>
      <c r="J10" s="166"/>
    </row>
    <row r="11" spans="1:11" x14ac:dyDescent="0.3">
      <c r="A11" s="1"/>
      <c r="B11" s="1" t="s">
        <v>84</v>
      </c>
      <c r="C11" s="1"/>
      <c r="D11" s="18" t="s">
        <v>82</v>
      </c>
      <c r="E11" s="18" t="s">
        <v>95</v>
      </c>
      <c r="F11" s="162">
        <v>0</v>
      </c>
      <c r="G11" s="163">
        <f t="shared" ref="G11:J14" si="2">+$E$3*F11+F11</f>
        <v>0</v>
      </c>
      <c r="H11" s="163">
        <f t="shared" si="2"/>
        <v>0</v>
      </c>
      <c r="I11" s="163">
        <f t="shared" si="2"/>
        <v>0</v>
      </c>
      <c r="J11" s="163">
        <f t="shared" si="2"/>
        <v>0</v>
      </c>
    </row>
    <row r="12" spans="1:11" x14ac:dyDescent="0.3">
      <c r="A12" s="1"/>
      <c r="C12" s="1" t="s">
        <v>17</v>
      </c>
      <c r="D12" s="18"/>
      <c r="E12" s="18" t="s">
        <v>95</v>
      </c>
      <c r="F12" s="162">
        <v>0</v>
      </c>
      <c r="G12" s="163">
        <f t="shared" si="2"/>
        <v>0</v>
      </c>
      <c r="H12" s="163">
        <f t="shared" si="2"/>
        <v>0</v>
      </c>
      <c r="I12" s="163">
        <f t="shared" si="2"/>
        <v>0</v>
      </c>
      <c r="J12" s="163">
        <f t="shared" si="2"/>
        <v>0</v>
      </c>
    </row>
    <row r="13" spans="1:11" x14ac:dyDescent="0.3">
      <c r="A13" s="1"/>
      <c r="C13" s="1" t="s">
        <v>41</v>
      </c>
      <c r="D13" s="18"/>
      <c r="E13" s="18" t="s">
        <v>95</v>
      </c>
      <c r="F13" s="162">
        <v>0</v>
      </c>
      <c r="G13" s="163">
        <f t="shared" si="2"/>
        <v>0</v>
      </c>
      <c r="H13" s="163">
        <f t="shared" si="2"/>
        <v>0</v>
      </c>
      <c r="I13" s="163">
        <f t="shared" si="2"/>
        <v>0</v>
      </c>
      <c r="J13" s="163">
        <f t="shared" si="2"/>
        <v>0</v>
      </c>
    </row>
    <row r="14" spans="1:11" x14ac:dyDescent="0.3">
      <c r="A14" s="1"/>
      <c r="C14" s="1" t="s">
        <v>42</v>
      </c>
      <c r="D14" s="18"/>
      <c r="E14" s="18" t="s">
        <v>95</v>
      </c>
      <c r="F14" s="162">
        <v>0</v>
      </c>
      <c r="G14" s="163">
        <f t="shared" si="2"/>
        <v>0</v>
      </c>
      <c r="H14" s="163">
        <f t="shared" si="2"/>
        <v>0</v>
      </c>
      <c r="I14" s="163">
        <f t="shared" si="2"/>
        <v>0</v>
      </c>
      <c r="J14" s="163">
        <f t="shared" si="2"/>
        <v>0</v>
      </c>
    </row>
    <row r="15" spans="1:11" ht="18" customHeight="1" x14ac:dyDescent="0.3">
      <c r="A15" s="1" t="s">
        <v>19</v>
      </c>
      <c r="B15" s="1"/>
      <c r="C15" s="1"/>
      <c r="D15" s="18"/>
      <c r="E15" s="18"/>
      <c r="F15" s="163"/>
      <c r="G15" s="163"/>
      <c r="H15" s="163"/>
      <c r="I15" s="163"/>
      <c r="J15" s="163"/>
    </row>
    <row r="16" spans="1:11" x14ac:dyDescent="0.3">
      <c r="A16" s="1"/>
      <c r="B16" s="1" t="s">
        <v>86</v>
      </c>
      <c r="C16" s="1"/>
      <c r="D16" s="18" t="s">
        <v>82</v>
      </c>
      <c r="E16" s="18" t="s">
        <v>95</v>
      </c>
      <c r="F16" s="162">
        <v>0</v>
      </c>
      <c r="G16" s="163">
        <f t="shared" ref="G16:J19" si="3">+$E$3*F16+F16</f>
        <v>0</v>
      </c>
      <c r="H16" s="163">
        <f t="shared" si="3"/>
        <v>0</v>
      </c>
      <c r="I16" s="163">
        <f t="shared" si="3"/>
        <v>0</v>
      </c>
      <c r="J16" s="163">
        <f t="shared" si="3"/>
        <v>0</v>
      </c>
    </row>
    <row r="17" spans="1:14" x14ac:dyDescent="0.3">
      <c r="A17" s="1"/>
      <c r="B17" s="1" t="s">
        <v>85</v>
      </c>
      <c r="C17" s="1"/>
      <c r="D17" s="18" t="s">
        <v>7</v>
      </c>
      <c r="E17" s="18" t="s">
        <v>95</v>
      </c>
      <c r="F17" s="162">
        <v>0</v>
      </c>
      <c r="G17" s="163">
        <f t="shared" si="3"/>
        <v>0</v>
      </c>
      <c r="H17" s="163">
        <f t="shared" si="3"/>
        <v>0</v>
      </c>
      <c r="I17" s="163">
        <f t="shared" si="3"/>
        <v>0</v>
      </c>
      <c r="J17" s="163">
        <f t="shared" si="3"/>
        <v>0</v>
      </c>
    </row>
    <row r="18" spans="1:14" x14ac:dyDescent="0.3">
      <c r="A18" s="1"/>
      <c r="B18" s="191"/>
      <c r="C18" s="191"/>
      <c r="D18" s="18"/>
      <c r="E18" s="18" t="s">
        <v>95</v>
      </c>
      <c r="F18" s="162">
        <v>0</v>
      </c>
      <c r="G18" s="163">
        <f t="shared" si="3"/>
        <v>0</v>
      </c>
      <c r="H18" s="163">
        <f t="shared" si="3"/>
        <v>0</v>
      </c>
      <c r="I18" s="163">
        <f t="shared" si="3"/>
        <v>0</v>
      </c>
      <c r="J18" s="163">
        <f t="shared" si="3"/>
        <v>0</v>
      </c>
    </row>
    <row r="19" spans="1:14" x14ac:dyDescent="0.3">
      <c r="A19" s="1"/>
      <c r="B19" s="192"/>
      <c r="C19" s="192"/>
      <c r="D19" s="18"/>
      <c r="E19" s="18" t="s">
        <v>95</v>
      </c>
      <c r="F19" s="162">
        <v>0</v>
      </c>
      <c r="G19" s="163">
        <f t="shared" si="3"/>
        <v>0</v>
      </c>
      <c r="H19" s="163">
        <f t="shared" si="3"/>
        <v>0</v>
      </c>
      <c r="I19" s="163">
        <f t="shared" si="3"/>
        <v>0</v>
      </c>
      <c r="J19" s="163">
        <f t="shared" si="3"/>
        <v>0</v>
      </c>
    </row>
    <row r="20" spans="1:14" ht="3" customHeight="1" x14ac:dyDescent="0.3">
      <c r="A20" s="1"/>
      <c r="B20" s="1"/>
      <c r="C20" s="1"/>
      <c r="D20" s="18"/>
      <c r="E20" s="18"/>
      <c r="F20" s="167"/>
      <c r="G20" s="167"/>
      <c r="H20" s="167"/>
      <c r="I20" s="167"/>
      <c r="J20" s="167"/>
    </row>
    <row r="21" spans="1:14" ht="18.75" customHeight="1" x14ac:dyDescent="0.3">
      <c r="A21" s="1"/>
      <c r="B21" s="1" t="s">
        <v>24</v>
      </c>
      <c r="C21" s="1"/>
      <c r="D21" s="1"/>
      <c r="E21" s="18"/>
      <c r="F21" s="168">
        <f>SUM(F6:F20)</f>
        <v>0</v>
      </c>
      <c r="G21" s="168">
        <f>SUM(G6:G20)</f>
        <v>0</v>
      </c>
      <c r="H21" s="168">
        <f>SUM(H6:H20)</f>
        <v>0</v>
      </c>
      <c r="I21" s="168">
        <f>SUM(I6:I20)</f>
        <v>0</v>
      </c>
      <c r="J21" s="168">
        <f>SUM(J6:J20)</f>
        <v>0</v>
      </c>
      <c r="N21" s="114"/>
    </row>
    <row r="22" spans="1:14" x14ac:dyDescent="0.3">
      <c r="A22" s="1"/>
      <c r="B22" s="1" t="s">
        <v>136</v>
      </c>
      <c r="C22" s="1"/>
      <c r="D22" s="1"/>
      <c r="E22" s="18" t="s">
        <v>168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</row>
    <row r="23" spans="1:14" x14ac:dyDescent="0.3">
      <c r="A23" s="1"/>
      <c r="B23" s="1"/>
      <c r="C23" s="1"/>
      <c r="D23" s="1"/>
      <c r="E23" s="18"/>
      <c r="F23" s="146"/>
      <c r="G23" s="146"/>
      <c r="H23" s="146"/>
      <c r="I23" s="146"/>
      <c r="J23" s="146"/>
    </row>
    <row r="24" spans="1:14" x14ac:dyDescent="0.3">
      <c r="A24" s="1"/>
      <c r="B24" s="1"/>
      <c r="C24" s="1"/>
      <c r="D24" s="1"/>
      <c r="E24" s="18"/>
      <c r="F24" s="146"/>
      <c r="G24" s="146"/>
      <c r="H24" s="146"/>
      <c r="I24" s="146"/>
      <c r="J24" s="146"/>
    </row>
    <row r="25" spans="1:14" ht="24" customHeight="1" x14ac:dyDescent="0.3">
      <c r="A25" s="17" t="s">
        <v>176</v>
      </c>
      <c r="B25" s="1"/>
      <c r="C25" s="1"/>
      <c r="D25" s="1"/>
      <c r="E25" s="18"/>
      <c r="F25" s="1"/>
      <c r="G25" s="1"/>
      <c r="H25" s="1"/>
      <c r="I25" s="1"/>
      <c r="J25" s="1"/>
    </row>
    <row r="26" spans="1:14" ht="15" customHeight="1" x14ac:dyDescent="0.3">
      <c r="A26" s="171"/>
      <c r="B26" s="171"/>
      <c r="C26" s="1" t="s">
        <v>178</v>
      </c>
      <c r="D26" s="18"/>
      <c r="E26" s="52">
        <v>6.2E-2</v>
      </c>
      <c r="F26" s="169">
        <f>+$E$26*F21</f>
        <v>0</v>
      </c>
      <c r="G26" s="169">
        <f>+$E$26*G21</f>
        <v>0</v>
      </c>
      <c r="H26" s="169">
        <f>+$E$26*H21</f>
        <v>0</v>
      </c>
      <c r="I26" s="169">
        <f>+$E$26*I21</f>
        <v>0</v>
      </c>
      <c r="J26" s="169">
        <f>+$E$26*J21</f>
        <v>0</v>
      </c>
      <c r="K26" s="113" t="s">
        <v>190</v>
      </c>
    </row>
    <row r="27" spans="1:14" ht="15" customHeight="1" x14ac:dyDescent="0.3">
      <c r="A27" s="171"/>
      <c r="B27" s="171"/>
      <c r="C27" s="1" t="s">
        <v>23</v>
      </c>
      <c r="D27" s="18"/>
      <c r="E27" s="53">
        <v>1.4500000000000001E-2</v>
      </c>
      <c r="F27" s="169">
        <f>+$E$27*F21</f>
        <v>0</v>
      </c>
      <c r="G27" s="169">
        <f>+$E$27*G21</f>
        <v>0</v>
      </c>
      <c r="H27" s="169">
        <f>+$E$27*H21</f>
        <v>0</v>
      </c>
      <c r="I27" s="169">
        <f>+$E$27*I21</f>
        <v>0</v>
      </c>
      <c r="J27" s="169">
        <f>+$E$27*J21</f>
        <v>0</v>
      </c>
      <c r="K27" s="233" t="s">
        <v>183</v>
      </c>
    </row>
    <row r="28" spans="1:14" ht="24" customHeight="1" x14ac:dyDescent="0.3">
      <c r="A28" s="171"/>
      <c r="B28" s="171"/>
      <c r="C28" s="1" t="s">
        <v>196</v>
      </c>
      <c r="D28" s="1"/>
      <c r="E28" s="227">
        <v>42</v>
      </c>
      <c r="F28" s="169">
        <f>+F22*$E$28</f>
        <v>0</v>
      </c>
      <c r="G28" s="169">
        <f>+G22*$E$28</f>
        <v>0</v>
      </c>
      <c r="H28" s="169">
        <f>+H22*$E$28</f>
        <v>0</v>
      </c>
      <c r="I28" s="169">
        <f>+I22*$E$28</f>
        <v>0</v>
      </c>
      <c r="J28" s="169">
        <f>+J22*$E$28</f>
        <v>0</v>
      </c>
      <c r="K28" s="113" t="s">
        <v>184</v>
      </c>
    </row>
    <row r="29" spans="1:14" ht="15" customHeight="1" x14ac:dyDescent="0.35">
      <c r="A29" s="171"/>
      <c r="B29" s="171"/>
      <c r="C29" s="1" t="s">
        <v>189</v>
      </c>
      <c r="D29" s="18"/>
      <c r="E29" s="234">
        <v>0</v>
      </c>
      <c r="F29" s="170">
        <f>+F22*$E$29</f>
        <v>0</v>
      </c>
      <c r="G29" s="170">
        <f>+G22*$E$29</f>
        <v>0</v>
      </c>
      <c r="H29" s="170">
        <f>+H22*$E$29</f>
        <v>0</v>
      </c>
      <c r="I29" s="170">
        <f>+I22*$E$29</f>
        <v>0</v>
      </c>
      <c r="J29" s="170">
        <f>+J22*$E$29</f>
        <v>0</v>
      </c>
      <c r="K29" s="209" t="s">
        <v>188</v>
      </c>
      <c r="L29" s="228" t="s">
        <v>187</v>
      </c>
    </row>
    <row r="30" spans="1:14" ht="15" customHeight="1" x14ac:dyDescent="0.3">
      <c r="A30" s="171"/>
      <c r="B30" s="171"/>
      <c r="C30" s="1" t="s">
        <v>50</v>
      </c>
      <c r="D30" s="18"/>
      <c r="E30" s="54" t="s">
        <v>7</v>
      </c>
      <c r="F30" s="171">
        <f>SUM(F26:F29)</f>
        <v>0</v>
      </c>
      <c r="G30" s="171">
        <f>SUM(G26:G29)</f>
        <v>0</v>
      </c>
      <c r="H30" s="171">
        <f>SUM(H26:H29)</f>
        <v>0</v>
      </c>
      <c r="I30" s="171">
        <f>SUM(I26:I29)</f>
        <v>0</v>
      </c>
      <c r="J30" s="171">
        <f>SUM(J26:J29)</f>
        <v>0</v>
      </c>
      <c r="K30" s="115" t="s">
        <v>165</v>
      </c>
      <c r="L30" s="171"/>
    </row>
    <row r="31" spans="1:14" x14ac:dyDescent="0.3">
      <c r="A31" s="171"/>
      <c r="B31" s="171"/>
      <c r="C31" s="1"/>
      <c r="D31" s="18"/>
      <c r="K31" s="195" t="s">
        <v>166</v>
      </c>
      <c r="L31" s="171"/>
    </row>
    <row r="32" spans="1:14" x14ac:dyDescent="0.3">
      <c r="A32" s="171"/>
      <c r="B32" s="171"/>
      <c r="C32" s="169" t="s">
        <v>20</v>
      </c>
      <c r="D32" s="171"/>
      <c r="E32" s="55">
        <v>0.05</v>
      </c>
      <c r="F32" s="171">
        <f>+$E$32*F21</f>
        <v>0</v>
      </c>
      <c r="G32" s="171">
        <f>+$E$32*G21</f>
        <v>0</v>
      </c>
      <c r="H32" s="171">
        <f>+$E$32*H21</f>
        <v>0</v>
      </c>
      <c r="I32" s="171">
        <f>+$E$32*I21</f>
        <v>0</v>
      </c>
      <c r="J32" s="171">
        <f>+$E$32*J21</f>
        <v>0</v>
      </c>
      <c r="K32" s="113" t="s">
        <v>185</v>
      </c>
    </row>
    <row r="33" spans="1:11" x14ac:dyDescent="0.3">
      <c r="A33" s="171"/>
      <c r="B33" s="171"/>
      <c r="C33" s="169" t="s">
        <v>186</v>
      </c>
      <c r="D33" s="171"/>
      <c r="E33" s="55">
        <v>0.01</v>
      </c>
      <c r="F33" s="172">
        <f>+$E$33*F21</f>
        <v>0</v>
      </c>
      <c r="G33" s="172">
        <f>+$E$33*G21</f>
        <v>0</v>
      </c>
      <c r="H33" s="172">
        <f>+$E$33*H21</f>
        <v>0</v>
      </c>
      <c r="I33" s="172">
        <f>+$E$33*I21</f>
        <v>0</v>
      </c>
      <c r="J33" s="172">
        <f>+$E$33*J21</f>
        <v>0</v>
      </c>
      <c r="K33" s="11" t="s">
        <v>163</v>
      </c>
    </row>
    <row r="34" spans="1:11" ht="24" customHeight="1" x14ac:dyDescent="0.3">
      <c r="A34" s="9" t="s">
        <v>25</v>
      </c>
      <c r="B34" s="9"/>
      <c r="C34" s="1"/>
      <c r="D34" s="1"/>
      <c r="E34" s="56"/>
      <c r="F34" s="173">
        <f>+F21+F30+F32+F33</f>
        <v>0</v>
      </c>
      <c r="G34" s="173">
        <f>+G21+G30+G32+G33</f>
        <v>0</v>
      </c>
      <c r="H34" s="173">
        <f>+H21+H30+H32+H33</f>
        <v>0</v>
      </c>
      <c r="I34" s="173">
        <f>+I21+I30+I32+I33</f>
        <v>0</v>
      </c>
      <c r="J34" s="173">
        <f>+J21+J30+J32+J33</f>
        <v>0</v>
      </c>
    </row>
    <row r="35" spans="1:11" x14ac:dyDescent="0.3">
      <c r="A35" s="1"/>
      <c r="B35" s="1"/>
      <c r="C35" s="1"/>
      <c r="D35" s="1"/>
      <c r="E35" s="18"/>
      <c r="F35" s="1"/>
      <c r="G35" s="1"/>
      <c r="H35" s="1"/>
      <c r="I35" s="1"/>
      <c r="J35" s="1"/>
    </row>
    <row r="36" spans="1:11" x14ac:dyDescent="0.3">
      <c r="A36" s="1"/>
      <c r="B36" s="1"/>
      <c r="C36" s="1"/>
      <c r="D36" s="1"/>
      <c r="E36" s="18"/>
      <c r="F36" s="1"/>
      <c r="G36" s="1"/>
      <c r="H36" s="1"/>
      <c r="I36" s="1"/>
      <c r="J36" s="1"/>
    </row>
    <row r="37" spans="1:11" x14ac:dyDescent="0.3">
      <c r="A37" s="1"/>
      <c r="B37" s="1"/>
      <c r="C37" s="1"/>
      <c r="D37" s="1"/>
      <c r="E37" s="18"/>
      <c r="F37" s="1"/>
      <c r="G37" s="1"/>
      <c r="H37" s="1"/>
      <c r="I37" s="1"/>
      <c r="J37" s="1"/>
    </row>
    <row r="38" spans="1:11" x14ac:dyDescent="0.3">
      <c r="A38" s="1"/>
      <c r="B38" s="1"/>
      <c r="C38" s="1"/>
      <c r="D38" s="1"/>
      <c r="E38" s="18"/>
      <c r="F38" s="1"/>
      <c r="G38" s="1"/>
      <c r="H38" s="1"/>
      <c r="I38" s="1"/>
      <c r="J38" s="1"/>
    </row>
    <row r="39" spans="1:11" x14ac:dyDescent="0.3">
      <c r="A39" s="1"/>
      <c r="B39" s="1"/>
      <c r="C39" s="1"/>
      <c r="D39" s="1"/>
      <c r="E39" s="18"/>
      <c r="F39" s="1"/>
      <c r="G39" s="1"/>
      <c r="H39" s="1"/>
      <c r="I39" s="1"/>
      <c r="J39" s="1"/>
    </row>
    <row r="40" spans="1:11" x14ac:dyDescent="0.3">
      <c r="A40" s="1"/>
      <c r="B40" s="1"/>
      <c r="C40" s="1"/>
      <c r="D40" s="1"/>
      <c r="E40" s="18"/>
      <c r="F40" s="1"/>
      <c r="G40" s="1"/>
      <c r="H40" s="1"/>
      <c r="I40" s="1"/>
      <c r="J40" s="1"/>
    </row>
    <row r="41" spans="1:11" x14ac:dyDescent="0.3">
      <c r="A41" s="1"/>
      <c r="B41" s="1"/>
      <c r="C41" s="1"/>
      <c r="D41" s="1"/>
      <c r="E41" s="18"/>
      <c r="F41" s="1"/>
      <c r="G41" s="1"/>
      <c r="H41" s="1"/>
      <c r="I41" s="1"/>
      <c r="J41" s="1"/>
    </row>
    <row r="42" spans="1:11" x14ac:dyDescent="0.3">
      <c r="A42" s="1"/>
      <c r="B42" s="1"/>
      <c r="C42" s="1"/>
      <c r="D42" s="1"/>
      <c r="E42" s="18"/>
      <c r="F42" s="1"/>
      <c r="G42" s="1"/>
      <c r="H42" s="1"/>
      <c r="I42" s="1"/>
      <c r="J42" s="1"/>
    </row>
    <row r="43" spans="1:11" x14ac:dyDescent="0.3">
      <c r="A43" s="1"/>
      <c r="B43" s="1"/>
      <c r="C43" s="1"/>
      <c r="D43" s="1"/>
      <c r="E43" s="18"/>
      <c r="F43" s="1"/>
      <c r="G43" s="1"/>
      <c r="H43" s="1"/>
      <c r="I43" s="1"/>
      <c r="J43" s="1"/>
    </row>
    <row r="44" spans="1:11" x14ac:dyDescent="0.3">
      <c r="A44" s="1"/>
      <c r="B44" s="1"/>
      <c r="C44" s="1"/>
      <c r="D44" s="1"/>
      <c r="E44" s="18"/>
      <c r="F44" s="1"/>
      <c r="G44" s="1"/>
      <c r="H44" s="1"/>
      <c r="I44" s="1"/>
      <c r="J44" s="1"/>
    </row>
    <row r="45" spans="1:11" x14ac:dyDescent="0.3">
      <c r="A45" s="1"/>
      <c r="B45" s="1"/>
      <c r="C45" s="1"/>
      <c r="D45" s="1"/>
      <c r="E45" s="18"/>
      <c r="F45" s="1"/>
      <c r="G45" s="1"/>
      <c r="H45" s="1"/>
      <c r="I45" s="1"/>
      <c r="J45" s="1"/>
    </row>
    <row r="46" spans="1:11" x14ac:dyDescent="0.3">
      <c r="A46" s="1"/>
      <c r="B46" s="1"/>
      <c r="C46" s="1"/>
      <c r="D46" s="1"/>
      <c r="E46" s="18"/>
      <c r="F46" s="1"/>
      <c r="G46" s="1"/>
      <c r="H46" s="1"/>
      <c r="I46" s="1"/>
      <c r="J46" s="1"/>
    </row>
    <row r="47" spans="1:11" x14ac:dyDescent="0.3">
      <c r="A47" s="1"/>
      <c r="B47" s="1"/>
      <c r="C47" s="1"/>
      <c r="D47" s="1"/>
      <c r="G47" s="1"/>
      <c r="H47" s="1"/>
      <c r="I47" s="1"/>
      <c r="J47" s="1"/>
    </row>
    <row r="48" spans="1:11" x14ac:dyDescent="0.3">
      <c r="A48" s="1"/>
      <c r="B48" s="1"/>
      <c r="C48" s="1"/>
      <c r="D48" s="1"/>
      <c r="E48" s="18"/>
      <c r="F48" s="1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8"/>
      <c r="F49" s="1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8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8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8"/>
      <c r="F52" s="1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8"/>
      <c r="F53" s="1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8"/>
      <c r="F54" s="1"/>
      <c r="G54" s="1"/>
      <c r="H54" s="1"/>
      <c r="I54" s="1"/>
      <c r="J54" s="1"/>
    </row>
    <row r="55" spans="1:10" x14ac:dyDescent="0.3">
      <c r="A55" s="1"/>
      <c r="B55" s="1"/>
      <c r="C55" s="1"/>
      <c r="D55" s="1"/>
      <c r="E55" s="18"/>
      <c r="F55" s="1"/>
      <c r="G55" s="1"/>
      <c r="H55" s="1"/>
      <c r="I55" s="1"/>
      <c r="J55" s="1"/>
    </row>
    <row r="56" spans="1:10" x14ac:dyDescent="0.3">
      <c r="A56" s="1"/>
      <c r="B56" s="1"/>
      <c r="C56" s="1"/>
      <c r="D56" s="1"/>
      <c r="E56" s="18"/>
      <c r="F56" s="1"/>
      <c r="G56" s="1"/>
      <c r="H56" s="1"/>
      <c r="I56" s="1"/>
      <c r="J56" s="1"/>
    </row>
    <row r="57" spans="1:10" x14ac:dyDescent="0.3">
      <c r="A57" s="1"/>
      <c r="B57" s="1"/>
      <c r="C57" s="1"/>
      <c r="D57" s="1"/>
      <c r="E57" s="18"/>
      <c r="F57" s="1"/>
      <c r="G57" s="1"/>
      <c r="H57" s="1"/>
      <c r="I57" s="1"/>
      <c r="J57" s="1"/>
    </row>
    <row r="58" spans="1:10" x14ac:dyDescent="0.3">
      <c r="A58" s="1"/>
      <c r="B58" s="1"/>
      <c r="C58" s="1"/>
      <c r="D58" s="1"/>
      <c r="E58" s="18"/>
      <c r="F58" s="1"/>
      <c r="G58" s="1"/>
      <c r="H58" s="1"/>
      <c r="I58" s="1"/>
      <c r="J58" s="1"/>
    </row>
    <row r="59" spans="1:10" x14ac:dyDescent="0.3">
      <c r="A59" s="1"/>
      <c r="B59" s="1"/>
      <c r="C59" s="1"/>
      <c r="D59" s="1"/>
      <c r="E59" s="18"/>
      <c r="F59" s="1"/>
      <c r="G59" s="1"/>
      <c r="H59" s="1"/>
      <c r="I59" s="1"/>
      <c r="J59" s="1"/>
    </row>
    <row r="60" spans="1:10" x14ac:dyDescent="0.3">
      <c r="A60" s="1"/>
      <c r="B60" s="1"/>
      <c r="C60" s="1"/>
      <c r="D60" s="1"/>
      <c r="E60" s="18"/>
      <c r="F60" s="1"/>
      <c r="G60" s="1"/>
      <c r="H60" s="1"/>
      <c r="I60" s="1"/>
      <c r="J60" s="1"/>
    </row>
    <row r="61" spans="1:10" x14ac:dyDescent="0.3">
      <c r="A61" s="1"/>
      <c r="B61" s="1"/>
      <c r="C61" s="1"/>
      <c r="D61" s="1"/>
      <c r="E61" s="18"/>
      <c r="F61" s="1"/>
      <c r="G61" s="1"/>
      <c r="H61" s="1"/>
      <c r="I61" s="1"/>
      <c r="J61" s="1"/>
    </row>
    <row r="62" spans="1:10" x14ac:dyDescent="0.3">
      <c r="A62" s="1"/>
      <c r="B62" s="1"/>
      <c r="C62" s="1"/>
      <c r="D62" s="1"/>
      <c r="E62" s="18"/>
      <c r="F62" s="1"/>
      <c r="G62" s="1"/>
      <c r="H62" s="1"/>
      <c r="I62" s="1"/>
      <c r="J62" s="1"/>
    </row>
    <row r="63" spans="1:10" x14ac:dyDescent="0.3">
      <c r="A63" s="1"/>
      <c r="B63" s="1"/>
      <c r="C63" s="1"/>
      <c r="D63" s="1"/>
      <c r="E63" s="18"/>
      <c r="F63" s="1"/>
      <c r="G63" s="1"/>
      <c r="H63" s="1"/>
      <c r="I63" s="1"/>
      <c r="J63" s="1"/>
    </row>
    <row r="64" spans="1:10" x14ac:dyDescent="0.3">
      <c r="A64" s="1"/>
      <c r="B64" s="1"/>
      <c r="C64" s="1"/>
      <c r="D64" s="1"/>
      <c r="E64" s="18"/>
      <c r="F64" s="1"/>
      <c r="G64" s="1"/>
      <c r="H64" s="1"/>
      <c r="I64" s="1"/>
      <c r="J64" s="1"/>
    </row>
    <row r="65" spans="1:10" x14ac:dyDescent="0.3">
      <c r="A65" s="1"/>
      <c r="B65" s="1"/>
      <c r="C65" s="1"/>
      <c r="D65" s="1"/>
      <c r="E65" s="18"/>
      <c r="F65" s="1"/>
      <c r="G65" s="1"/>
      <c r="H65" s="1"/>
      <c r="I65" s="1"/>
      <c r="J65" s="1"/>
    </row>
    <row r="66" spans="1:10" x14ac:dyDescent="0.3">
      <c r="A66" s="1"/>
      <c r="B66" s="1"/>
      <c r="C66" s="1"/>
      <c r="D66" s="1"/>
      <c r="E66" s="18"/>
      <c r="F66" s="1"/>
      <c r="G66" s="1"/>
      <c r="H66" s="1"/>
      <c r="I66" s="1"/>
      <c r="J66" s="1"/>
    </row>
    <row r="67" spans="1:10" x14ac:dyDescent="0.3">
      <c r="A67" s="1"/>
      <c r="B67" s="1"/>
      <c r="C67" s="1"/>
      <c r="D67" s="1"/>
      <c r="E67" s="18"/>
      <c r="F67" s="1"/>
      <c r="G67" s="1"/>
      <c r="H67" s="1"/>
      <c r="I67" s="1"/>
      <c r="J67" s="1"/>
    </row>
    <row r="68" spans="1:10" x14ac:dyDescent="0.3">
      <c r="A68" s="1"/>
      <c r="B68" s="1"/>
      <c r="C68" s="1"/>
      <c r="D68" s="1"/>
      <c r="E68" s="18"/>
      <c r="F68" s="1"/>
      <c r="G68" s="1"/>
      <c r="H68" s="1"/>
      <c r="I68" s="1"/>
      <c r="J68" s="1"/>
    </row>
    <row r="69" spans="1:10" x14ac:dyDescent="0.3">
      <c r="A69" s="1"/>
      <c r="B69" s="1"/>
      <c r="C69" s="1"/>
      <c r="D69" s="1"/>
      <c r="E69" s="18"/>
      <c r="F69" s="1"/>
      <c r="G69" s="1"/>
      <c r="H69" s="1"/>
      <c r="I69" s="1"/>
      <c r="J69" s="1"/>
    </row>
    <row r="70" spans="1:10" x14ac:dyDescent="0.3">
      <c r="A70" s="1"/>
      <c r="B70" s="1"/>
      <c r="C70" s="1"/>
      <c r="D70" s="1"/>
      <c r="E70" s="18"/>
      <c r="F70" s="1"/>
      <c r="G70" s="1"/>
      <c r="H70" s="1"/>
      <c r="I70" s="1"/>
      <c r="J70" s="1"/>
    </row>
    <row r="71" spans="1:10" x14ac:dyDescent="0.3">
      <c r="A71" s="1"/>
      <c r="B71" s="1"/>
      <c r="C71" s="1"/>
      <c r="D71" s="1"/>
      <c r="E71" s="18"/>
      <c r="F71" s="1"/>
      <c r="G71" s="1"/>
      <c r="H71" s="1"/>
      <c r="I71" s="1"/>
      <c r="J71" s="1"/>
    </row>
    <row r="72" spans="1:10" x14ac:dyDescent="0.3">
      <c r="A72" s="1"/>
      <c r="B72" s="1"/>
      <c r="C72" s="1"/>
      <c r="D72" s="1"/>
      <c r="E72" s="18"/>
      <c r="F72" s="1"/>
      <c r="G72" s="1"/>
      <c r="H72" s="1"/>
      <c r="I72" s="1"/>
      <c r="J72" s="1"/>
    </row>
    <row r="73" spans="1:10" x14ac:dyDescent="0.3">
      <c r="A73" s="1"/>
      <c r="B73" s="1"/>
      <c r="C73" s="1"/>
      <c r="D73" s="1"/>
      <c r="E73" s="18"/>
      <c r="F73" s="1"/>
      <c r="G73" s="1"/>
      <c r="H73" s="1"/>
      <c r="I73" s="1"/>
      <c r="J73" s="1"/>
    </row>
    <row r="74" spans="1:10" x14ac:dyDescent="0.3">
      <c r="A74" s="1"/>
      <c r="B74" s="1"/>
      <c r="C74" s="1"/>
      <c r="D74" s="1"/>
      <c r="E74" s="18"/>
      <c r="F74" s="1"/>
      <c r="G74" s="1"/>
      <c r="H74" s="1"/>
      <c r="I74" s="1"/>
      <c r="J74" s="1"/>
    </row>
    <row r="75" spans="1:10" x14ac:dyDescent="0.3">
      <c r="A75" s="1"/>
      <c r="B75" s="1"/>
      <c r="C75" s="1"/>
      <c r="D75" s="1"/>
      <c r="E75" s="18"/>
      <c r="F75" s="1"/>
      <c r="G75" s="1"/>
      <c r="H75" s="1"/>
      <c r="I75" s="1"/>
      <c r="J75" s="1"/>
    </row>
    <row r="76" spans="1:10" x14ac:dyDescent="0.3">
      <c r="A76" s="1"/>
      <c r="B76" s="1"/>
      <c r="C76" s="1"/>
      <c r="D76" s="1"/>
      <c r="E76" s="18"/>
      <c r="F76" s="1"/>
      <c r="G76" s="1"/>
      <c r="H76" s="1"/>
      <c r="I76" s="1"/>
      <c r="J76" s="1"/>
    </row>
    <row r="77" spans="1:10" x14ac:dyDescent="0.3">
      <c r="A77" s="1"/>
      <c r="B77" s="1"/>
      <c r="C77" s="1"/>
      <c r="D77" s="1"/>
      <c r="E77" s="18"/>
      <c r="F77" s="1"/>
      <c r="G77" s="1"/>
      <c r="H77" s="1"/>
      <c r="I77" s="1"/>
      <c r="J77" s="1"/>
    </row>
    <row r="78" spans="1:10" x14ac:dyDescent="0.3">
      <c r="A78" s="1"/>
      <c r="B78" s="1"/>
      <c r="C78" s="1"/>
      <c r="D78" s="1"/>
      <c r="E78" s="18"/>
      <c r="F78" s="1"/>
      <c r="G78" s="1"/>
      <c r="H78" s="1"/>
      <c r="I78" s="1"/>
      <c r="J78" s="1"/>
    </row>
    <row r="79" spans="1:10" x14ac:dyDescent="0.3">
      <c r="A79" s="1"/>
      <c r="B79" s="1"/>
      <c r="C79" s="1"/>
      <c r="D79" s="1"/>
      <c r="E79" s="18"/>
      <c r="F79" s="1"/>
      <c r="G79" s="1"/>
      <c r="H79" s="1"/>
      <c r="I79" s="1"/>
      <c r="J79" s="1"/>
    </row>
    <row r="80" spans="1:10" x14ac:dyDescent="0.3">
      <c r="A80" s="1"/>
      <c r="B80" s="1"/>
      <c r="C80" s="1"/>
      <c r="D80" s="1"/>
      <c r="E80" s="18"/>
      <c r="F80" s="1"/>
      <c r="G80" s="1"/>
      <c r="H80" s="1"/>
      <c r="I80" s="1"/>
      <c r="J80" s="1"/>
    </row>
    <row r="81" spans="1:10" x14ac:dyDescent="0.3">
      <c r="A81" s="1"/>
      <c r="B81" s="1"/>
      <c r="C81" s="1"/>
      <c r="D81" s="1"/>
      <c r="E81" s="18"/>
      <c r="F81" s="1"/>
      <c r="G81" s="1"/>
      <c r="H81" s="1"/>
      <c r="I81" s="1"/>
      <c r="J81" s="1"/>
    </row>
    <row r="82" spans="1:10" x14ac:dyDescent="0.3">
      <c r="A82" s="1"/>
      <c r="B82" s="1"/>
      <c r="C82" s="1"/>
      <c r="D82" s="1"/>
      <c r="E82" s="18"/>
      <c r="F82" s="1"/>
      <c r="G82" s="1"/>
      <c r="H82" s="1"/>
      <c r="I82" s="1"/>
      <c r="J82" s="1"/>
    </row>
    <row r="83" spans="1:10" x14ac:dyDescent="0.3">
      <c r="A83" s="1"/>
      <c r="B83" s="1"/>
      <c r="C83" s="1"/>
      <c r="D83" s="1"/>
      <c r="E83" s="18"/>
      <c r="F83" s="1"/>
      <c r="G83" s="1"/>
      <c r="H83" s="1"/>
      <c r="I83" s="1"/>
      <c r="J83" s="1"/>
    </row>
  </sheetData>
  <hyperlinks>
    <hyperlink ref="L29" r:id="rId1" xr:uid="{00000000-0004-0000-0200-000000000000}"/>
  </hyperlinks>
  <pageMargins left="0.7" right="0.7" top="0.75" bottom="0.5" header="0.3" footer="0.3"/>
  <pageSetup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T55"/>
  <sheetViews>
    <sheetView workbookViewId="0">
      <pane ySplit="1" topLeftCell="A14" activePane="bottomLeft" state="frozen"/>
      <selection activeCell="F42" sqref="F42"/>
      <selection pane="bottomLeft" activeCell="O16" sqref="O16"/>
    </sheetView>
  </sheetViews>
  <sheetFormatPr defaultRowHeight="14.5" x14ac:dyDescent="0.35"/>
  <cols>
    <col min="1" max="1" width="1.54296875" customWidth="1"/>
    <col min="2" max="2" width="2.81640625" customWidth="1"/>
    <col min="3" max="3" width="35.7265625" customWidth="1"/>
    <col min="4" max="4" width="3.54296875" style="23" bestFit="1" customWidth="1"/>
    <col min="5" max="6" width="10.26953125" customWidth="1"/>
    <col min="7" max="7" width="9.26953125" customWidth="1"/>
    <col min="8" max="8" width="8.453125" customWidth="1"/>
    <col min="9" max="9" width="9.1796875" customWidth="1"/>
    <col min="10" max="10" width="1.54296875" customWidth="1"/>
  </cols>
  <sheetData>
    <row r="1" spans="1:20" x14ac:dyDescent="0.35">
      <c r="A1" s="21" t="s">
        <v>171</v>
      </c>
      <c r="B1" s="19"/>
      <c r="C1" s="19"/>
      <c r="D1" s="22" t="s">
        <v>7</v>
      </c>
      <c r="E1" s="20" t="s">
        <v>0</v>
      </c>
      <c r="F1" s="20" t="s">
        <v>1</v>
      </c>
      <c r="G1" s="20" t="s">
        <v>2</v>
      </c>
      <c r="H1" s="20" t="s">
        <v>3</v>
      </c>
      <c r="I1" s="20" t="s">
        <v>4</v>
      </c>
      <c r="K1" s="175" t="s">
        <v>58</v>
      </c>
      <c r="T1" s="4"/>
    </row>
    <row r="2" spans="1:20" x14ac:dyDescent="0.35">
      <c r="A2" s="1"/>
      <c r="B2" s="1"/>
      <c r="C2" s="1"/>
      <c r="D2" s="18"/>
      <c r="E2" s="1"/>
      <c r="F2" s="1"/>
      <c r="G2" s="1"/>
      <c r="H2" s="1"/>
      <c r="I2" s="1"/>
    </row>
    <row r="3" spans="1:20" s="1" customFormat="1" ht="15" customHeight="1" x14ac:dyDescent="0.3">
      <c r="A3" s="17" t="s">
        <v>114</v>
      </c>
      <c r="D3" s="18"/>
      <c r="E3" s="33"/>
      <c r="F3" s="33"/>
      <c r="G3" s="33"/>
      <c r="H3" s="33"/>
      <c r="I3" s="33"/>
    </row>
    <row r="4" spans="1:20" s="1" customFormat="1" ht="15" customHeight="1" x14ac:dyDescent="0.3">
      <c r="B4" s="1" t="s">
        <v>111</v>
      </c>
      <c r="D4" s="18"/>
      <c r="E4" s="87">
        <v>0</v>
      </c>
      <c r="F4" s="89"/>
      <c r="G4" s="89"/>
      <c r="H4" s="89"/>
      <c r="I4" s="89"/>
    </row>
    <row r="5" spans="1:20" s="1" customFormat="1" ht="15" customHeight="1" x14ac:dyDescent="0.3">
      <c r="B5" s="1" t="s">
        <v>115</v>
      </c>
      <c r="D5" s="18"/>
      <c r="E5" s="87">
        <v>0</v>
      </c>
      <c r="F5" s="33"/>
      <c r="G5" s="33"/>
      <c r="H5" s="33"/>
      <c r="I5" s="33"/>
    </row>
    <row r="6" spans="1:20" s="1" customFormat="1" ht="15" customHeight="1" x14ac:dyDescent="0.3">
      <c r="B6" s="1" t="s">
        <v>112</v>
      </c>
      <c r="D6" s="18"/>
      <c r="E6" s="88">
        <v>0</v>
      </c>
      <c r="F6" s="33"/>
      <c r="G6" s="33"/>
      <c r="H6" s="33"/>
      <c r="I6" s="33"/>
      <c r="J6" s="51"/>
    </row>
    <row r="7" spans="1:20" s="1" customFormat="1" ht="15" customHeight="1" x14ac:dyDescent="0.3">
      <c r="C7" s="1" t="s">
        <v>110</v>
      </c>
      <c r="D7" s="18"/>
      <c r="E7" s="89">
        <f>SUM(E4:E6)</f>
        <v>0</v>
      </c>
      <c r="F7" s="95"/>
      <c r="G7" s="95"/>
      <c r="H7" s="95"/>
      <c r="I7" s="95"/>
    </row>
    <row r="8" spans="1:20" s="1" customFormat="1" ht="9" customHeight="1" x14ac:dyDescent="0.25">
      <c r="D8" s="29"/>
      <c r="E8" s="16"/>
      <c r="F8" s="16"/>
      <c r="G8" s="16"/>
      <c r="H8" s="16"/>
      <c r="I8" s="16"/>
    </row>
    <row r="9" spans="1:20" s="1" customFormat="1" ht="15.75" customHeight="1" x14ac:dyDescent="0.3">
      <c r="B9" s="36" t="s">
        <v>27</v>
      </c>
      <c r="C9" s="37"/>
      <c r="D9" s="90" t="s">
        <v>7</v>
      </c>
      <c r="E9" s="59"/>
      <c r="F9" s="59"/>
      <c r="G9" s="59"/>
      <c r="H9" s="59"/>
      <c r="I9" s="59"/>
      <c r="J9" s="101"/>
    </row>
    <row r="10" spans="1:20" s="1" customFormat="1" ht="15.75" customHeight="1" x14ac:dyDescent="0.25">
      <c r="B10" s="38" t="s">
        <v>113</v>
      </c>
      <c r="C10" s="39"/>
      <c r="D10" s="40">
        <v>20</v>
      </c>
      <c r="E10" s="41"/>
      <c r="F10" s="41"/>
      <c r="G10" s="41"/>
      <c r="H10" s="41"/>
      <c r="I10" s="41"/>
      <c r="J10" s="101"/>
    </row>
    <row r="11" spans="1:20" s="1" customFormat="1" ht="15.75" customHeight="1" x14ac:dyDescent="0.25">
      <c r="B11" s="38" t="s">
        <v>16</v>
      </c>
      <c r="C11" s="39"/>
      <c r="D11" s="41"/>
      <c r="E11" s="41">
        <f>+E7/$D$10</f>
        <v>0</v>
      </c>
      <c r="F11" s="41">
        <f>+E11</f>
        <v>0</v>
      </c>
      <c r="G11" s="41">
        <f>+F11</f>
        <v>0</v>
      </c>
      <c r="H11" s="41">
        <f>+G11</f>
        <v>0</v>
      </c>
      <c r="I11" s="41">
        <f>+H11</f>
        <v>0</v>
      </c>
      <c r="J11" s="101"/>
    </row>
    <row r="12" spans="1:20" s="1" customFormat="1" ht="6" customHeight="1" x14ac:dyDescent="0.25">
      <c r="B12" s="43"/>
      <c r="C12" s="44" t="s">
        <v>7</v>
      </c>
      <c r="D12" s="45"/>
      <c r="E12" s="42" t="s">
        <v>7</v>
      </c>
      <c r="F12" s="42" t="s">
        <v>7</v>
      </c>
      <c r="G12" s="42" t="s">
        <v>7</v>
      </c>
      <c r="H12" s="42" t="s">
        <v>7</v>
      </c>
      <c r="I12" s="42" t="s">
        <v>7</v>
      </c>
      <c r="J12" s="101"/>
    </row>
    <row r="13" spans="1:20" s="1" customFormat="1" ht="6" customHeight="1" x14ac:dyDescent="0.3">
      <c r="B13" s="94"/>
      <c r="C13" s="94"/>
      <c r="D13" s="57"/>
      <c r="E13" s="60"/>
      <c r="F13" s="60"/>
      <c r="G13" s="60"/>
      <c r="H13" s="60"/>
      <c r="I13" s="60"/>
      <c r="L13" s="92"/>
    </row>
    <row r="14" spans="1:20" x14ac:dyDescent="0.35">
      <c r="A14" s="17" t="s">
        <v>8</v>
      </c>
      <c r="B14" s="1"/>
      <c r="C14" s="1"/>
      <c r="D14" s="178" t="s">
        <v>7</v>
      </c>
      <c r="E14" s="179"/>
      <c r="F14" s="49"/>
      <c r="G14" s="49"/>
      <c r="H14" s="49"/>
      <c r="I14" s="49"/>
    </row>
    <row r="15" spans="1:20" x14ac:dyDescent="0.35">
      <c r="A15" s="17"/>
      <c r="B15" s="27">
        <v>1</v>
      </c>
      <c r="C15" t="s">
        <v>147</v>
      </c>
      <c r="D15" s="146"/>
      <c r="E15" s="147">
        <v>0</v>
      </c>
      <c r="F15" s="49"/>
      <c r="G15" s="49"/>
      <c r="H15" s="49"/>
      <c r="I15" s="49"/>
    </row>
    <row r="16" spans="1:20" x14ac:dyDescent="0.35">
      <c r="A16" s="17"/>
      <c r="B16" s="27">
        <v>2</v>
      </c>
      <c r="D16" s="146"/>
      <c r="E16" s="147">
        <v>0</v>
      </c>
      <c r="F16" s="49"/>
      <c r="G16" s="49"/>
      <c r="H16" s="49"/>
      <c r="I16" s="49"/>
    </row>
    <row r="17" spans="1:10" x14ac:dyDescent="0.35">
      <c r="A17" s="17"/>
      <c r="B17" s="27">
        <v>3</v>
      </c>
      <c r="D17" s="146"/>
      <c r="E17" s="147">
        <v>0</v>
      </c>
      <c r="F17" s="49"/>
      <c r="G17" s="49"/>
      <c r="H17" s="49"/>
      <c r="I17" s="49"/>
    </row>
    <row r="18" spans="1:10" x14ac:dyDescent="0.35">
      <c r="A18" s="17"/>
      <c r="B18" s="27">
        <v>4</v>
      </c>
      <c r="D18" s="146"/>
      <c r="E18" s="147">
        <v>0</v>
      </c>
      <c r="F18" s="49"/>
      <c r="G18" s="49"/>
      <c r="H18" s="49"/>
      <c r="I18" s="49"/>
    </row>
    <row r="19" spans="1:10" x14ac:dyDescent="0.35">
      <c r="A19" s="17"/>
      <c r="B19" s="27">
        <v>5</v>
      </c>
      <c r="D19" s="146"/>
      <c r="E19" s="147">
        <v>0</v>
      </c>
      <c r="F19" s="49"/>
      <c r="G19" s="49"/>
      <c r="H19" s="49"/>
      <c r="I19" s="49"/>
    </row>
    <row r="20" spans="1:10" x14ac:dyDescent="0.35">
      <c r="A20" s="17"/>
      <c r="B20" s="27">
        <v>6</v>
      </c>
      <c r="D20" s="146"/>
      <c r="E20" s="147">
        <v>0</v>
      </c>
      <c r="F20" s="49"/>
      <c r="G20" s="49"/>
      <c r="H20" s="49"/>
      <c r="I20" s="49"/>
    </row>
    <row r="21" spans="1:10" ht="3.75" customHeight="1" x14ac:dyDescent="0.35">
      <c r="A21" s="17"/>
      <c r="B21" s="1"/>
      <c r="C21" s="1"/>
      <c r="D21" s="180"/>
      <c r="E21" s="144"/>
      <c r="F21" s="50"/>
      <c r="G21" s="50"/>
      <c r="H21" s="50"/>
      <c r="I21" s="50"/>
    </row>
    <row r="22" spans="1:10" x14ac:dyDescent="0.35">
      <c r="A22" s="17"/>
      <c r="C22" s="1" t="s">
        <v>26</v>
      </c>
      <c r="D22" s="148"/>
      <c r="E22" s="145">
        <f>SUM(E15:E21)</f>
        <v>0</v>
      </c>
      <c r="F22" s="61"/>
      <c r="G22" s="61"/>
      <c r="H22" s="61"/>
      <c r="I22" s="61"/>
    </row>
    <row r="23" spans="1:10" ht="9" customHeight="1" x14ac:dyDescent="0.35">
      <c r="A23" s="17"/>
      <c r="B23" s="1"/>
      <c r="C23" s="1"/>
      <c r="D23" s="148"/>
      <c r="E23" s="141"/>
      <c r="F23" s="49"/>
      <c r="G23" s="49"/>
      <c r="H23" s="49"/>
      <c r="I23" s="49"/>
    </row>
    <row r="24" spans="1:10" x14ac:dyDescent="0.35">
      <c r="A24" s="1"/>
      <c r="B24" s="36" t="s">
        <v>28</v>
      </c>
      <c r="C24" s="37"/>
      <c r="D24" s="216"/>
      <c r="E24" s="217"/>
      <c r="F24" s="218"/>
      <c r="G24" s="218"/>
      <c r="H24" s="218"/>
      <c r="I24" s="218"/>
      <c r="J24" s="102"/>
    </row>
    <row r="25" spans="1:10" x14ac:dyDescent="0.35">
      <c r="A25" s="1"/>
      <c r="B25" s="38" t="s">
        <v>15</v>
      </c>
      <c r="C25" s="39"/>
      <c r="D25" s="219">
        <v>5</v>
      </c>
      <c r="E25" s="220"/>
      <c r="F25" s="221"/>
      <c r="G25" s="221"/>
      <c r="H25" s="221"/>
      <c r="I25" s="221"/>
      <c r="J25" s="102"/>
    </row>
    <row r="26" spans="1:10" x14ac:dyDescent="0.35">
      <c r="A26" s="1"/>
      <c r="B26" s="38" t="s">
        <v>173</v>
      </c>
      <c r="C26" s="39"/>
      <c r="D26" s="219"/>
      <c r="E26" s="222">
        <f>+E22/D25</f>
        <v>0</v>
      </c>
      <c r="F26" s="223">
        <f>+E26</f>
        <v>0</v>
      </c>
      <c r="G26" s="223">
        <f>+F26</f>
        <v>0</v>
      </c>
      <c r="H26" s="223">
        <f>+G26</f>
        <v>0</v>
      </c>
      <c r="I26" s="223">
        <f>+H26</f>
        <v>0</v>
      </c>
      <c r="J26" s="102"/>
    </row>
    <row r="27" spans="1:10" x14ac:dyDescent="0.35">
      <c r="A27" s="1"/>
      <c r="B27" s="38" t="s">
        <v>174</v>
      </c>
      <c r="C27" s="39"/>
      <c r="D27" s="219"/>
      <c r="E27" s="222">
        <f>+E22-E26</f>
        <v>0</v>
      </c>
      <c r="F27" s="223">
        <f>+E27-F26</f>
        <v>0</v>
      </c>
      <c r="G27" s="223">
        <f>+F27-G26</f>
        <v>0</v>
      </c>
      <c r="H27" s="223">
        <f>+G27-H26</f>
        <v>0</v>
      </c>
      <c r="I27" s="223">
        <f>+H27-I26</f>
        <v>0</v>
      </c>
      <c r="J27" s="102"/>
    </row>
    <row r="28" spans="1:10" ht="6" customHeight="1" x14ac:dyDescent="0.35">
      <c r="A28" s="1"/>
      <c r="B28" s="43"/>
      <c r="C28" s="44"/>
      <c r="D28" s="224"/>
      <c r="E28" s="225"/>
      <c r="F28" s="226"/>
      <c r="G28" s="226"/>
      <c r="H28" s="226"/>
      <c r="I28" s="226"/>
      <c r="J28" s="102"/>
    </row>
    <row r="29" spans="1:10" x14ac:dyDescent="0.35">
      <c r="A29" s="1"/>
      <c r="B29" s="94"/>
      <c r="C29" s="94"/>
      <c r="D29" s="181"/>
      <c r="E29" s="182"/>
      <c r="F29" s="60"/>
      <c r="G29" s="60"/>
      <c r="H29" s="60"/>
      <c r="I29" s="60"/>
    </row>
    <row r="30" spans="1:10" x14ac:dyDescent="0.35">
      <c r="A30" s="17" t="s">
        <v>177</v>
      </c>
      <c r="B30" s="1"/>
      <c r="C30" s="1"/>
      <c r="D30" s="148"/>
      <c r="E30" s="147">
        <v>0</v>
      </c>
      <c r="F30" s="49"/>
      <c r="G30" s="49"/>
      <c r="H30" s="49"/>
      <c r="I30" s="49"/>
    </row>
    <row r="31" spans="1:10" x14ac:dyDescent="0.35">
      <c r="A31" s="1"/>
      <c r="B31" s="1"/>
      <c r="C31" s="1"/>
      <c r="D31" s="148"/>
      <c r="E31" s="141"/>
      <c r="F31" s="49"/>
      <c r="G31" s="49"/>
      <c r="H31" s="49"/>
      <c r="I31" s="49"/>
    </row>
    <row r="32" spans="1:10" x14ac:dyDescent="0.35">
      <c r="A32" s="24" t="s">
        <v>125</v>
      </c>
      <c r="B32" s="1"/>
      <c r="C32" s="1"/>
      <c r="D32" s="148"/>
      <c r="E32" s="141"/>
      <c r="F32" s="49"/>
      <c r="G32" s="49"/>
      <c r="H32" s="49"/>
      <c r="I32" s="49"/>
    </row>
    <row r="33" spans="1:11" x14ac:dyDescent="0.35">
      <c r="B33" t="s">
        <v>119</v>
      </c>
      <c r="D33" s="149">
        <v>2</v>
      </c>
      <c r="E33" s="130"/>
    </row>
    <row r="34" spans="1:11" x14ac:dyDescent="0.35">
      <c r="A34" s="24"/>
      <c r="C34" t="s">
        <v>120</v>
      </c>
      <c r="D34" s="150"/>
      <c r="E34" s="183">
        <f>+(D33/12)*'COST OF GOODS SOLD'!C42</f>
        <v>0</v>
      </c>
      <c r="F34" s="98"/>
      <c r="G34" s="98"/>
      <c r="H34" s="98"/>
      <c r="I34" s="98"/>
    </row>
    <row r="35" spans="1:11" x14ac:dyDescent="0.35">
      <c r="A35" s="24"/>
      <c r="D35" s="150"/>
      <c r="E35" s="183"/>
      <c r="F35" s="93"/>
      <c r="G35" s="93"/>
      <c r="H35" s="93"/>
      <c r="I35" s="93"/>
    </row>
    <row r="36" spans="1:11" x14ac:dyDescent="0.35">
      <c r="A36" s="24" t="s">
        <v>148</v>
      </c>
      <c r="D36" s="149">
        <v>3</v>
      </c>
      <c r="F36" s="63"/>
      <c r="G36" s="63"/>
      <c r="H36" s="63"/>
      <c r="I36" s="63"/>
      <c r="K36" s="128" t="s">
        <v>149</v>
      </c>
    </row>
    <row r="37" spans="1:11" x14ac:dyDescent="0.35">
      <c r="B37" t="s">
        <v>160</v>
      </c>
      <c r="D37" s="151"/>
      <c r="E37" s="184">
        <f>+('PROFIT and LOSS FORECAST'!F5+'PROFIT and LOSS FORECAST'!F44)/12*'CAPITAL '!$D$36</f>
        <v>0</v>
      </c>
      <c r="F37" s="99"/>
      <c r="G37" s="99"/>
      <c r="H37" s="99"/>
      <c r="I37" s="99"/>
      <c r="K37" s="128" t="s">
        <v>161</v>
      </c>
    </row>
    <row r="38" spans="1:11" x14ac:dyDescent="0.35">
      <c r="D38" s="150"/>
      <c r="E38" s="185"/>
      <c r="F38" s="91"/>
      <c r="G38" s="91"/>
      <c r="H38" s="91"/>
      <c r="I38" s="91"/>
      <c r="K38" s="128" t="s">
        <v>162</v>
      </c>
    </row>
    <row r="39" spans="1:11" x14ac:dyDescent="0.35">
      <c r="A39" s="24" t="s">
        <v>127</v>
      </c>
      <c r="D39" s="150"/>
      <c r="E39" s="147">
        <v>0</v>
      </c>
      <c r="F39" s="91"/>
      <c r="G39" s="91"/>
      <c r="H39" s="91"/>
      <c r="I39" s="91"/>
    </row>
    <row r="40" spans="1:11" x14ac:dyDescent="0.35">
      <c r="D40" s="150"/>
      <c r="E40" s="185"/>
      <c r="F40" s="91"/>
      <c r="G40" s="91"/>
      <c r="H40" s="91"/>
      <c r="I40" s="91"/>
    </row>
    <row r="41" spans="1:11" ht="15" thickBot="1" x14ac:dyDescent="0.4">
      <c r="C41" s="112" t="s">
        <v>126</v>
      </c>
      <c r="D41" s="150"/>
      <c r="E41" s="186">
        <f>+E7+E22+E30+E34+E37+E39</f>
        <v>0</v>
      </c>
      <c r="F41" s="100"/>
      <c r="G41" s="100"/>
      <c r="H41" s="100"/>
      <c r="I41" s="100"/>
    </row>
    <row r="42" spans="1:11" ht="15" thickTop="1" x14ac:dyDescent="0.35">
      <c r="A42" s="24"/>
      <c r="D42" s="150"/>
      <c r="E42" s="187"/>
      <c r="F42" s="96"/>
      <c r="G42" s="96"/>
      <c r="H42" s="96"/>
      <c r="I42" s="96"/>
    </row>
    <row r="43" spans="1:11" x14ac:dyDescent="0.35">
      <c r="A43" s="24" t="s">
        <v>128</v>
      </c>
      <c r="D43" s="150"/>
      <c r="E43" s="187"/>
      <c r="F43" s="96"/>
      <c r="G43" s="96"/>
      <c r="H43" s="96"/>
      <c r="I43" s="96"/>
    </row>
    <row r="44" spans="1:11" x14ac:dyDescent="0.35">
      <c r="A44" s="24"/>
      <c r="B44" t="s">
        <v>129</v>
      </c>
      <c r="D44" s="150"/>
      <c r="E44" s="188">
        <v>0</v>
      </c>
      <c r="F44" s="96"/>
      <c r="G44" s="96"/>
      <c r="H44" s="96"/>
      <c r="I44" s="96"/>
    </row>
    <row r="45" spans="1:11" x14ac:dyDescent="0.35">
      <c r="A45" s="24"/>
      <c r="B45" t="s">
        <v>130</v>
      </c>
      <c r="D45" s="150"/>
      <c r="E45" s="188">
        <v>0</v>
      </c>
      <c r="F45" s="96"/>
      <c r="G45" s="96"/>
      <c r="H45" s="96"/>
      <c r="I45" s="96"/>
    </row>
    <row r="46" spans="1:11" x14ac:dyDescent="0.35">
      <c r="A46" s="24"/>
      <c r="B46" t="s">
        <v>131</v>
      </c>
      <c r="D46" s="150"/>
      <c r="E46" s="188">
        <v>0</v>
      </c>
      <c r="F46" s="96"/>
      <c r="G46" s="96"/>
      <c r="H46" s="96"/>
      <c r="I46" s="96"/>
    </row>
    <row r="47" spans="1:11" x14ac:dyDescent="0.35">
      <c r="A47" s="24"/>
      <c r="B47" t="s">
        <v>132</v>
      </c>
      <c r="D47" s="150"/>
      <c r="E47" s="188">
        <v>0</v>
      </c>
      <c r="F47" s="96"/>
      <c r="G47" s="96"/>
      <c r="H47" s="96"/>
      <c r="I47" s="96"/>
    </row>
    <row r="48" spans="1:11" x14ac:dyDescent="0.35">
      <c r="A48" s="24"/>
      <c r="B48" t="s">
        <v>158</v>
      </c>
      <c r="D48" s="150"/>
      <c r="E48" s="188">
        <v>0</v>
      </c>
      <c r="F48" s="96"/>
      <c r="G48" s="96"/>
      <c r="H48" s="96"/>
      <c r="I48" s="96"/>
    </row>
    <row r="49" spans="1:9" x14ac:dyDescent="0.35">
      <c r="A49" s="24"/>
      <c r="B49" t="s">
        <v>159</v>
      </c>
      <c r="D49" s="150"/>
      <c r="E49" s="188">
        <v>0</v>
      </c>
      <c r="F49" s="96"/>
      <c r="G49" s="96"/>
      <c r="H49" s="96"/>
      <c r="I49" s="96"/>
    </row>
    <row r="50" spans="1:9" ht="15" thickBot="1" x14ac:dyDescent="0.4">
      <c r="A50" s="24"/>
      <c r="C50" t="s">
        <v>133</v>
      </c>
      <c r="D50" s="150"/>
      <c r="E50" s="189">
        <f>SUM(E44:E49)</f>
        <v>0</v>
      </c>
      <c r="F50" s="96"/>
      <c r="G50" s="96"/>
      <c r="H50" s="96"/>
      <c r="I50" s="96"/>
    </row>
    <row r="51" spans="1:9" ht="15" thickTop="1" x14ac:dyDescent="0.35">
      <c r="A51" s="24"/>
      <c r="D51" s="150"/>
      <c r="E51" s="187"/>
      <c r="F51" s="96"/>
      <c r="G51" s="96"/>
      <c r="H51" s="96"/>
      <c r="I51" s="96"/>
    </row>
    <row r="52" spans="1:9" x14ac:dyDescent="0.35">
      <c r="A52" s="24"/>
      <c r="B52" s="110" t="s">
        <v>121</v>
      </c>
      <c r="C52" s="107"/>
      <c r="D52" s="108"/>
      <c r="E52" s="109"/>
      <c r="F52" s="109"/>
      <c r="G52" s="97"/>
      <c r="H52" s="97"/>
      <c r="I52" s="97"/>
    </row>
    <row r="53" spans="1:9" x14ac:dyDescent="0.35">
      <c r="A53" s="24"/>
      <c r="B53" s="110" t="s">
        <v>122</v>
      </c>
      <c r="C53" s="107"/>
      <c r="D53" s="108"/>
      <c r="E53" s="109"/>
      <c r="F53" s="109"/>
      <c r="G53" s="97"/>
      <c r="H53" s="97"/>
      <c r="I53" s="97"/>
    </row>
    <row r="54" spans="1:9" x14ac:dyDescent="0.35">
      <c r="B54" s="107" t="s">
        <v>124</v>
      </c>
      <c r="C54" s="107"/>
      <c r="E54" s="48"/>
      <c r="F54" s="48"/>
      <c r="G54" s="48"/>
      <c r="H54" s="48"/>
      <c r="I54" s="48"/>
    </row>
    <row r="55" spans="1:9" x14ac:dyDescent="0.35">
      <c r="B55" s="107"/>
      <c r="C55" s="111" t="s">
        <v>123</v>
      </c>
    </row>
  </sheetData>
  <pageMargins left="0.7" right="0.45" top="0.75" bottom="0.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P51"/>
  <sheetViews>
    <sheetView workbookViewId="0">
      <pane ySplit="1" topLeftCell="A2" activePane="bottomLeft" state="frozen"/>
      <selection activeCell="F42" sqref="F42"/>
      <selection pane="bottomLeft" activeCell="L30" sqref="L30"/>
    </sheetView>
  </sheetViews>
  <sheetFormatPr defaultRowHeight="14.5" x14ac:dyDescent="0.35"/>
  <cols>
    <col min="1" max="1" width="1" customWidth="1"/>
    <col min="2" max="2" width="1.1796875" customWidth="1"/>
    <col min="3" max="3" width="1.453125" customWidth="1"/>
    <col min="4" max="4" width="33.81640625" customWidth="1"/>
    <col min="5" max="5" width="4.54296875" customWidth="1"/>
    <col min="6" max="6" width="10.81640625" customWidth="1"/>
    <col min="7" max="7" width="10" customWidth="1"/>
    <col min="8" max="8" width="10.81640625" customWidth="1"/>
    <col min="9" max="9" width="10.26953125" customWidth="1"/>
    <col min="10" max="10" width="10" customWidth="1"/>
    <col min="11" max="11" width="1.453125" customWidth="1"/>
    <col min="12" max="12" width="89.7265625" style="31" bestFit="1" customWidth="1"/>
    <col min="13" max="13" width="59.54296875" customWidth="1"/>
    <col min="14" max="14" width="60.7265625" customWidth="1"/>
  </cols>
  <sheetData>
    <row r="1" spans="1:16" ht="15.5" x14ac:dyDescent="0.35">
      <c r="A1" s="211" t="s">
        <v>170</v>
      </c>
      <c r="B1" s="212"/>
      <c r="C1" s="212"/>
      <c r="D1" s="212"/>
      <c r="E1" s="213" t="s">
        <v>146</v>
      </c>
      <c r="F1" s="214" t="s">
        <v>0</v>
      </c>
      <c r="G1" s="214" t="s">
        <v>1</v>
      </c>
      <c r="H1" s="214" t="s">
        <v>2</v>
      </c>
      <c r="I1" s="214" t="s">
        <v>3</v>
      </c>
      <c r="J1" s="214" t="s">
        <v>4</v>
      </c>
    </row>
    <row r="2" spans="1:16" ht="15.75" customHeight="1" x14ac:dyDescent="0.35">
      <c r="A2" s="5" t="s">
        <v>37</v>
      </c>
      <c r="B2" s="5"/>
      <c r="C2" s="5"/>
      <c r="D2" s="5"/>
      <c r="E2" s="174">
        <f>+REVENUE!B6</f>
        <v>0.04</v>
      </c>
      <c r="L2" s="175" t="s">
        <v>58</v>
      </c>
      <c r="M2" s="64"/>
      <c r="N2" s="64"/>
      <c r="O2" s="64"/>
      <c r="P2" s="64"/>
    </row>
    <row r="3" spans="1:16" ht="1.5" customHeight="1" x14ac:dyDescent="0.35">
      <c r="A3" s="7"/>
      <c r="B3" s="7"/>
      <c r="C3" s="7"/>
      <c r="D3" s="7"/>
      <c r="E3" s="8"/>
      <c r="F3" s="6"/>
      <c r="G3" s="6"/>
      <c r="H3" s="6"/>
      <c r="I3" s="6"/>
      <c r="J3" s="6"/>
    </row>
    <row r="4" spans="1:16" x14ac:dyDescent="0.35">
      <c r="A4" t="s">
        <v>40</v>
      </c>
      <c r="E4" s="130" t="s">
        <v>7</v>
      </c>
      <c r="F4" s="123">
        <f>+REVENUE!C20</f>
        <v>0</v>
      </c>
      <c r="G4" s="123">
        <f>+REVENUE!D20</f>
        <v>0</v>
      </c>
      <c r="H4" s="123">
        <f>+REVENUE!E20</f>
        <v>0</v>
      </c>
      <c r="I4" s="123">
        <f>+REVENUE!F20</f>
        <v>0</v>
      </c>
      <c r="J4" s="123">
        <f>+REVENUE!G20</f>
        <v>0</v>
      </c>
      <c r="L4" s="31" t="s">
        <v>152</v>
      </c>
    </row>
    <row r="5" spans="1:16" ht="14.25" customHeight="1" x14ac:dyDescent="0.35">
      <c r="A5" t="s">
        <v>7</v>
      </c>
      <c r="B5" t="s">
        <v>45</v>
      </c>
      <c r="E5" s="130"/>
      <c r="F5" s="122">
        <f>+'COST OF GOODS SOLD'!C43</f>
        <v>0</v>
      </c>
      <c r="G5" s="122">
        <f>+'COST OF GOODS SOLD'!D43</f>
        <v>0</v>
      </c>
      <c r="H5" s="122">
        <f>+'COST OF GOODS SOLD'!E43</f>
        <v>0</v>
      </c>
      <c r="I5" s="122">
        <f>+'COST OF GOODS SOLD'!F43</f>
        <v>0</v>
      </c>
      <c r="J5" s="122">
        <f>+'COST OF GOODS SOLD'!G43</f>
        <v>0</v>
      </c>
      <c r="L5" s="31" t="s">
        <v>153</v>
      </c>
    </row>
    <row r="6" spans="1:16" x14ac:dyDescent="0.35">
      <c r="A6" t="s">
        <v>5</v>
      </c>
      <c r="E6" s="130"/>
      <c r="F6" s="124">
        <f>+F4-F5</f>
        <v>0</v>
      </c>
      <c r="G6" s="124">
        <f>+G4-G5</f>
        <v>0</v>
      </c>
      <c r="H6" s="124">
        <f>+H4-H5</f>
        <v>0</v>
      </c>
      <c r="I6" s="124">
        <f>+I4-I5</f>
        <v>0</v>
      </c>
      <c r="J6" s="124">
        <f>+J4-J5</f>
        <v>0</v>
      </c>
      <c r="L6" s="31" t="s">
        <v>154</v>
      </c>
    </row>
    <row r="7" spans="1:16" x14ac:dyDescent="0.35">
      <c r="A7" t="s">
        <v>6</v>
      </c>
      <c r="E7" s="130"/>
    </row>
    <row r="8" spans="1:16" x14ac:dyDescent="0.35">
      <c r="B8" t="s">
        <v>43</v>
      </c>
      <c r="E8" s="130"/>
      <c r="F8" s="58">
        <f>+'SALARY SCHEDULE'!F34</f>
        <v>0</v>
      </c>
      <c r="G8" s="58">
        <f>+'SALARY SCHEDULE'!G34</f>
        <v>0</v>
      </c>
      <c r="H8" s="58">
        <f>+'SALARY SCHEDULE'!H34</f>
        <v>0</v>
      </c>
      <c r="I8" s="58">
        <f>+'SALARY SCHEDULE'!I34</f>
        <v>0</v>
      </c>
      <c r="J8" s="58">
        <f>+'SALARY SCHEDULE'!J34</f>
        <v>0</v>
      </c>
      <c r="L8" s="31" t="s">
        <v>151</v>
      </c>
    </row>
    <row r="9" spans="1:16" x14ac:dyDescent="0.35">
      <c r="B9" t="s">
        <v>107</v>
      </c>
      <c r="E9" s="130"/>
      <c r="F9" s="125">
        <v>0</v>
      </c>
      <c r="G9" s="141">
        <f t="shared" ref="G9:J10" si="0">+$E$2*F9+F9</f>
        <v>0</v>
      </c>
      <c r="H9" s="141">
        <f t="shared" si="0"/>
        <v>0</v>
      </c>
      <c r="I9" s="141">
        <f t="shared" si="0"/>
        <v>0</v>
      </c>
      <c r="J9" s="141">
        <f t="shared" si="0"/>
        <v>0</v>
      </c>
    </row>
    <row r="10" spans="1:16" x14ac:dyDescent="0.35">
      <c r="B10" t="s">
        <v>108</v>
      </c>
      <c r="E10" s="130"/>
      <c r="F10" s="125">
        <v>0</v>
      </c>
      <c r="G10" s="141">
        <f t="shared" si="0"/>
        <v>0</v>
      </c>
      <c r="H10" s="141">
        <f t="shared" si="0"/>
        <v>0</v>
      </c>
      <c r="I10" s="141">
        <f t="shared" si="0"/>
        <v>0</v>
      </c>
      <c r="J10" s="141">
        <f t="shared" si="0"/>
        <v>0</v>
      </c>
    </row>
    <row r="11" spans="1:16" x14ac:dyDescent="0.35">
      <c r="B11" t="s">
        <v>9</v>
      </c>
      <c r="E11" s="130"/>
      <c r="F11" s="142"/>
      <c r="G11" s="142"/>
      <c r="H11" s="142"/>
      <c r="I11" s="142"/>
      <c r="J11" s="142"/>
    </row>
    <row r="12" spans="1:16" x14ac:dyDescent="0.35">
      <c r="B12" t="s">
        <v>7</v>
      </c>
      <c r="C12" t="s">
        <v>29</v>
      </c>
      <c r="E12" s="130"/>
      <c r="F12" s="125">
        <v>0</v>
      </c>
      <c r="G12" s="141">
        <f t="shared" ref="G12:J14" si="1">+$E$2*F12+F12</f>
        <v>0</v>
      </c>
      <c r="H12" s="141">
        <f t="shared" si="1"/>
        <v>0</v>
      </c>
      <c r="I12" s="141">
        <f t="shared" si="1"/>
        <v>0</v>
      </c>
      <c r="J12" s="141">
        <f t="shared" si="1"/>
        <v>0</v>
      </c>
    </row>
    <row r="13" spans="1:16" x14ac:dyDescent="0.35">
      <c r="C13" t="s">
        <v>72</v>
      </c>
      <c r="E13" s="130"/>
      <c r="F13" s="125">
        <v>0</v>
      </c>
      <c r="G13" s="141">
        <f t="shared" si="1"/>
        <v>0</v>
      </c>
      <c r="H13" s="141">
        <f t="shared" si="1"/>
        <v>0</v>
      </c>
      <c r="I13" s="141">
        <f t="shared" si="1"/>
        <v>0</v>
      </c>
      <c r="J13" s="141">
        <f t="shared" si="1"/>
        <v>0</v>
      </c>
    </row>
    <row r="14" spans="1:16" x14ac:dyDescent="0.35">
      <c r="C14" t="s">
        <v>70</v>
      </c>
      <c r="E14" s="130"/>
      <c r="F14" s="125">
        <v>0</v>
      </c>
      <c r="G14" s="141">
        <f t="shared" si="1"/>
        <v>0</v>
      </c>
      <c r="H14" s="141">
        <f t="shared" si="1"/>
        <v>0</v>
      </c>
      <c r="I14" s="141">
        <f t="shared" si="1"/>
        <v>0</v>
      </c>
      <c r="J14" s="141">
        <f t="shared" si="1"/>
        <v>0</v>
      </c>
    </row>
    <row r="15" spans="1:16" x14ac:dyDescent="0.35">
      <c r="C15" t="s">
        <v>71</v>
      </c>
      <c r="E15" s="130"/>
      <c r="F15" s="125">
        <v>0</v>
      </c>
      <c r="G15" s="128"/>
      <c r="H15" s="128"/>
      <c r="I15" s="128"/>
      <c r="J15" s="128"/>
    </row>
    <row r="16" spans="1:16" x14ac:dyDescent="0.35">
      <c r="C16" t="s">
        <v>77</v>
      </c>
      <c r="E16" s="130"/>
      <c r="F16" s="125">
        <v>0</v>
      </c>
      <c r="G16" s="141">
        <f t="shared" ref="G16:J18" si="2">+$E$2*F16+F16</f>
        <v>0</v>
      </c>
      <c r="H16" s="141">
        <f t="shared" si="2"/>
        <v>0</v>
      </c>
      <c r="I16" s="141">
        <f t="shared" si="2"/>
        <v>0</v>
      </c>
      <c r="J16" s="141">
        <f t="shared" si="2"/>
        <v>0</v>
      </c>
      <c r="L16" s="31" t="s">
        <v>76</v>
      </c>
    </row>
    <row r="17" spans="2:14" x14ac:dyDescent="0.35">
      <c r="C17" t="s">
        <v>79</v>
      </c>
      <c r="E17" s="130"/>
      <c r="F17" s="125">
        <v>0</v>
      </c>
      <c r="G17" s="128">
        <f t="shared" si="2"/>
        <v>0</v>
      </c>
      <c r="H17" s="141">
        <f t="shared" si="2"/>
        <v>0</v>
      </c>
      <c r="I17" s="141">
        <f t="shared" si="2"/>
        <v>0</v>
      </c>
      <c r="J17" s="141">
        <f t="shared" si="2"/>
        <v>0</v>
      </c>
      <c r="L17" s="31" t="s">
        <v>75</v>
      </c>
    </row>
    <row r="18" spans="2:14" x14ac:dyDescent="0.35">
      <c r="C18" t="s">
        <v>73</v>
      </c>
      <c r="E18" s="130"/>
      <c r="F18" s="126">
        <v>0</v>
      </c>
      <c r="G18" s="143">
        <f t="shared" si="2"/>
        <v>0</v>
      </c>
      <c r="H18" s="144">
        <f t="shared" si="2"/>
        <v>0</v>
      </c>
      <c r="I18" s="144">
        <f t="shared" si="2"/>
        <v>0</v>
      </c>
      <c r="J18" s="144">
        <f t="shared" si="2"/>
        <v>0</v>
      </c>
      <c r="L18" s="31" t="s">
        <v>74</v>
      </c>
    </row>
    <row r="19" spans="2:14" x14ac:dyDescent="0.35">
      <c r="D19" t="s">
        <v>78</v>
      </c>
      <c r="E19" s="130"/>
      <c r="F19" s="129">
        <f>SUM(F12:F18)</f>
        <v>0</v>
      </c>
      <c r="G19" s="129">
        <f>SUM(G12:G18)</f>
        <v>0</v>
      </c>
      <c r="H19" s="129">
        <f>SUM(H12:H18)</f>
        <v>0</v>
      </c>
      <c r="I19" s="129">
        <f>SUM(I12:I18)</f>
        <v>0</v>
      </c>
      <c r="J19" s="129">
        <f>SUM(J12:J18)</f>
        <v>0</v>
      </c>
      <c r="L19" s="31" t="s">
        <v>154</v>
      </c>
    </row>
    <row r="20" spans="2:14" x14ac:dyDescent="0.35">
      <c r="B20" t="s">
        <v>34</v>
      </c>
      <c r="E20" s="130"/>
      <c r="F20" s="128"/>
      <c r="G20" s="128"/>
      <c r="H20" s="141"/>
      <c r="I20" s="141"/>
      <c r="J20" s="141"/>
    </row>
    <row r="21" spans="2:14" x14ac:dyDescent="0.35">
      <c r="C21" t="s">
        <v>30</v>
      </c>
      <c r="E21" s="130"/>
      <c r="F21" s="125">
        <v>0</v>
      </c>
      <c r="G21" s="141">
        <f>+$E$2*F21+F21</f>
        <v>0</v>
      </c>
      <c r="H21" s="141">
        <f>+$E$2*G21+G21</f>
        <v>0</v>
      </c>
      <c r="I21" s="141">
        <f>+$E$2*H21+H21</f>
        <v>0</v>
      </c>
      <c r="J21" s="141">
        <f>+$E$2*I21+I21</f>
        <v>0</v>
      </c>
    </row>
    <row r="22" spans="2:14" x14ac:dyDescent="0.35">
      <c r="C22" t="s">
        <v>49</v>
      </c>
      <c r="E22" s="130"/>
      <c r="F22" s="125">
        <v>0</v>
      </c>
      <c r="G22" s="127">
        <v>0</v>
      </c>
      <c r="H22" s="127">
        <v>0</v>
      </c>
      <c r="I22" s="127">
        <v>0</v>
      </c>
      <c r="J22" s="127">
        <v>0</v>
      </c>
    </row>
    <row r="23" spans="2:14" x14ac:dyDescent="0.35">
      <c r="C23" t="s">
        <v>32</v>
      </c>
      <c r="E23" s="130"/>
      <c r="F23" s="125">
        <v>0</v>
      </c>
      <c r="G23" s="141">
        <f>+$E$2*F23+F23</f>
        <v>0</v>
      </c>
      <c r="H23" s="141">
        <f>+$E$2*G23+G23</f>
        <v>0</v>
      </c>
      <c r="I23" s="141">
        <f>+$E$2*H23+H23</f>
        <v>0</v>
      </c>
      <c r="J23" s="141">
        <f>+$E$2*I23+I23</f>
        <v>0</v>
      </c>
    </row>
    <row r="24" spans="2:14" x14ac:dyDescent="0.35">
      <c r="C24" t="s">
        <v>33</v>
      </c>
      <c r="E24" s="130"/>
      <c r="F24" s="125">
        <v>0</v>
      </c>
      <c r="G24" s="141">
        <f>+$E$2*F24+F24</f>
        <v>0</v>
      </c>
      <c r="H24" s="141">
        <f t="shared" ref="H24:J25" si="3">+$E$2*G24+G24</f>
        <v>0</v>
      </c>
      <c r="I24" s="141">
        <f t="shared" si="3"/>
        <v>0</v>
      </c>
      <c r="J24" s="141">
        <f t="shared" si="3"/>
        <v>0</v>
      </c>
    </row>
    <row r="25" spans="2:14" x14ac:dyDescent="0.35">
      <c r="C25" t="s">
        <v>31</v>
      </c>
      <c r="E25" s="130"/>
      <c r="F25" s="126">
        <v>0</v>
      </c>
      <c r="G25" s="144">
        <f>+$E$2*F25+F25</f>
        <v>0</v>
      </c>
      <c r="H25" s="144">
        <f t="shared" si="3"/>
        <v>0</v>
      </c>
      <c r="I25" s="144">
        <f t="shared" si="3"/>
        <v>0</v>
      </c>
      <c r="J25" s="144">
        <f t="shared" si="3"/>
        <v>0</v>
      </c>
    </row>
    <row r="26" spans="2:14" x14ac:dyDescent="0.35">
      <c r="C26" t="s">
        <v>59</v>
      </c>
      <c r="E26" s="130"/>
      <c r="F26" s="129">
        <f>SUM(F21:F25)</f>
        <v>0</v>
      </c>
      <c r="G26" s="129">
        <f>SUM(G21:G25)</f>
        <v>0</v>
      </c>
      <c r="H26" s="129">
        <f>SUM(H21:H25)</f>
        <v>0</v>
      </c>
      <c r="I26" s="129">
        <f>SUM(I21:I25)</f>
        <v>0</v>
      </c>
      <c r="J26" s="129">
        <f>SUM(J21:J25)</f>
        <v>0</v>
      </c>
      <c r="L26" s="31" t="s">
        <v>154</v>
      </c>
    </row>
    <row r="27" spans="2:14" x14ac:dyDescent="0.35">
      <c r="B27" t="s">
        <v>60</v>
      </c>
      <c r="E27" s="130"/>
      <c r="F27" s="127">
        <v>0</v>
      </c>
      <c r="G27" s="145">
        <f t="shared" ref="G27:J31" si="4">+$E$2*F27+F27</f>
        <v>0</v>
      </c>
      <c r="H27" s="145">
        <f t="shared" si="4"/>
        <v>0</v>
      </c>
      <c r="I27" s="145">
        <f t="shared" si="4"/>
        <v>0</v>
      </c>
      <c r="J27" s="145">
        <f t="shared" si="4"/>
        <v>0</v>
      </c>
      <c r="L27" s="35"/>
      <c r="M27" s="35"/>
    </row>
    <row r="28" spans="2:14" x14ac:dyDescent="0.35">
      <c r="B28" t="s">
        <v>61</v>
      </c>
      <c r="E28" s="130"/>
      <c r="F28" s="127">
        <v>0</v>
      </c>
      <c r="G28" s="145">
        <f t="shared" si="4"/>
        <v>0</v>
      </c>
      <c r="H28" s="145">
        <f t="shared" si="4"/>
        <v>0</v>
      </c>
      <c r="I28" s="145">
        <f t="shared" si="4"/>
        <v>0</v>
      </c>
      <c r="J28" s="145">
        <f t="shared" si="4"/>
        <v>0</v>
      </c>
      <c r="L28" s="35"/>
      <c r="M28" s="35"/>
    </row>
    <row r="29" spans="2:14" x14ac:dyDescent="0.35">
      <c r="B29" t="s">
        <v>51</v>
      </c>
      <c r="E29" s="130"/>
      <c r="F29" s="127">
        <v>0</v>
      </c>
      <c r="G29" s="145">
        <f t="shared" si="4"/>
        <v>0</v>
      </c>
      <c r="H29" s="145">
        <f t="shared" si="4"/>
        <v>0</v>
      </c>
      <c r="I29" s="145">
        <f t="shared" si="4"/>
        <v>0</v>
      </c>
      <c r="J29" s="145">
        <f t="shared" si="4"/>
        <v>0</v>
      </c>
      <c r="L29" s="104"/>
      <c r="M29" s="35"/>
    </row>
    <row r="30" spans="2:14" x14ac:dyDescent="0.35">
      <c r="B30" t="s">
        <v>57</v>
      </c>
      <c r="E30" s="130"/>
      <c r="F30" s="127">
        <v>0</v>
      </c>
      <c r="G30" s="145">
        <f t="shared" si="4"/>
        <v>0</v>
      </c>
      <c r="H30" s="145">
        <f t="shared" si="4"/>
        <v>0</v>
      </c>
      <c r="I30" s="145">
        <f t="shared" si="4"/>
        <v>0</v>
      </c>
      <c r="J30" s="145">
        <f t="shared" si="4"/>
        <v>0</v>
      </c>
      <c r="L30" s="232" t="s">
        <v>182</v>
      </c>
      <c r="M30" s="193" t="s">
        <v>164</v>
      </c>
      <c r="N30" s="32"/>
    </row>
    <row r="31" spans="2:14" x14ac:dyDescent="0.35">
      <c r="B31" t="s">
        <v>109</v>
      </c>
      <c r="E31" s="130"/>
      <c r="F31" s="127">
        <v>0</v>
      </c>
      <c r="G31" s="145">
        <f t="shared" si="4"/>
        <v>0</v>
      </c>
      <c r="H31" s="145">
        <f t="shared" si="4"/>
        <v>0</v>
      </c>
      <c r="I31" s="145">
        <f t="shared" si="4"/>
        <v>0</v>
      </c>
      <c r="J31" s="145">
        <f t="shared" si="4"/>
        <v>0</v>
      </c>
      <c r="L31" s="105"/>
      <c r="M31" s="105"/>
      <c r="N31" s="103"/>
    </row>
    <row r="32" spans="2:14" x14ac:dyDescent="0.35">
      <c r="B32" t="s">
        <v>44</v>
      </c>
      <c r="E32" s="131">
        <v>0</v>
      </c>
      <c r="F32" s="129">
        <f>+$E$32*'CAPITAL '!E27</f>
        <v>0</v>
      </c>
      <c r="G32" s="129">
        <f>+$E$32*'CAPITAL '!F27</f>
        <v>0</v>
      </c>
      <c r="H32" s="129">
        <f>+$E$32*'CAPITAL '!G27</f>
        <v>0</v>
      </c>
      <c r="I32" s="129">
        <f>+$E$32*'CAPITAL '!H27</f>
        <v>0</v>
      </c>
      <c r="J32" s="129">
        <f>+$E$32*'CAPITAL '!I27</f>
        <v>0</v>
      </c>
      <c r="L32" s="215" t="s">
        <v>175</v>
      </c>
      <c r="M32" s="105"/>
      <c r="N32" s="103"/>
    </row>
    <row r="33" spans="1:13" x14ac:dyDescent="0.35">
      <c r="B33" t="s">
        <v>62</v>
      </c>
      <c r="E33" s="132"/>
      <c r="F33" s="127">
        <v>0</v>
      </c>
      <c r="G33" s="129">
        <f>+$E$2*F33+F33</f>
        <v>0</v>
      </c>
      <c r="H33" s="129">
        <f>+$E$2*G33+G33</f>
        <v>0</v>
      </c>
      <c r="I33" s="129">
        <f>+$E$2*H33+H33</f>
        <v>0</v>
      </c>
      <c r="J33" s="129">
        <f>+$E$2*I33+I33</f>
        <v>0</v>
      </c>
      <c r="L33" s="105"/>
      <c r="M33" s="105"/>
    </row>
    <row r="34" spans="1:13" x14ac:dyDescent="0.35">
      <c r="B34" t="s">
        <v>54</v>
      </c>
      <c r="E34" s="132"/>
      <c r="F34" s="127">
        <v>0</v>
      </c>
      <c r="G34" s="127">
        <v>0</v>
      </c>
      <c r="H34" s="127">
        <v>0</v>
      </c>
      <c r="I34" s="127">
        <v>0</v>
      </c>
      <c r="J34" s="127">
        <v>0</v>
      </c>
      <c r="L34" s="105"/>
      <c r="M34" s="105"/>
    </row>
    <row r="35" spans="1:13" x14ac:dyDescent="0.35">
      <c r="B35" t="s">
        <v>63</v>
      </c>
      <c r="E35" s="132"/>
      <c r="F35" s="127">
        <v>0</v>
      </c>
      <c r="G35" s="129">
        <f>+$E$2*F35+F35</f>
        <v>0</v>
      </c>
      <c r="H35" s="129">
        <f>+$E$2*G35+G35</f>
        <v>0</v>
      </c>
      <c r="I35" s="129">
        <f>+$E$2*H35+H35</f>
        <v>0</v>
      </c>
      <c r="J35" s="129">
        <f>+$E$2*I35+I35</f>
        <v>0</v>
      </c>
      <c r="L35" s="105"/>
      <c r="M35" s="105"/>
    </row>
    <row r="36" spans="1:13" x14ac:dyDescent="0.35">
      <c r="B36" t="s">
        <v>64</v>
      </c>
      <c r="E36" s="133"/>
      <c r="F36" s="127">
        <v>0</v>
      </c>
      <c r="G36" s="127">
        <v>0</v>
      </c>
      <c r="H36" s="127">
        <v>0</v>
      </c>
      <c r="I36" s="127">
        <v>0</v>
      </c>
      <c r="J36" s="127">
        <v>0</v>
      </c>
      <c r="L36" s="105"/>
      <c r="M36" s="105"/>
    </row>
    <row r="37" spans="1:13" x14ac:dyDescent="0.35">
      <c r="A37" t="s">
        <v>7</v>
      </c>
      <c r="B37" t="s">
        <v>65</v>
      </c>
      <c r="E37" s="130"/>
      <c r="F37" s="127">
        <v>0</v>
      </c>
      <c r="G37" s="145">
        <f t="shared" ref="G37:J38" si="5">+$E$2*F37+F37</f>
        <v>0</v>
      </c>
      <c r="H37" s="145">
        <f t="shared" si="5"/>
        <v>0</v>
      </c>
      <c r="I37" s="145">
        <f t="shared" si="5"/>
        <v>0</v>
      </c>
      <c r="J37" s="145">
        <f t="shared" si="5"/>
        <v>0</v>
      </c>
      <c r="L37" s="105"/>
      <c r="M37" s="106"/>
    </row>
    <row r="38" spans="1:13" x14ac:dyDescent="0.35">
      <c r="B38" t="s">
        <v>66</v>
      </c>
      <c r="E38" s="130"/>
      <c r="F38" s="127">
        <v>0</v>
      </c>
      <c r="G38" s="129">
        <f t="shared" si="5"/>
        <v>0</v>
      </c>
      <c r="H38" s="129">
        <f t="shared" si="5"/>
        <v>0</v>
      </c>
      <c r="I38" s="129">
        <f t="shared" si="5"/>
        <v>0</v>
      </c>
      <c r="J38" s="129">
        <f t="shared" si="5"/>
        <v>0</v>
      </c>
      <c r="L38" s="35"/>
      <c r="M38" s="35"/>
    </row>
    <row r="39" spans="1:13" x14ac:dyDescent="0.35">
      <c r="B39" t="s">
        <v>67</v>
      </c>
      <c r="E39" s="130"/>
      <c r="F39" s="127">
        <v>0</v>
      </c>
      <c r="G39" s="129">
        <f>+$E$2*F39+F39</f>
        <v>0</v>
      </c>
      <c r="H39" s="129">
        <f>+$E$2*G39+G39</f>
        <v>0</v>
      </c>
      <c r="I39" s="129">
        <f>+$E$2*H39+H39</f>
        <v>0</v>
      </c>
      <c r="J39" s="129">
        <f>+$E$2*I39+I39</f>
        <v>0</v>
      </c>
      <c r="L39" s="35"/>
      <c r="M39" s="35"/>
    </row>
    <row r="40" spans="1:13" x14ac:dyDescent="0.35">
      <c r="B40" t="s">
        <v>56</v>
      </c>
      <c r="E40" s="131">
        <v>0.01</v>
      </c>
      <c r="F40" s="129">
        <f>+F4*$E$40</f>
        <v>0</v>
      </c>
      <c r="G40" s="129">
        <f>+G4*$E$40</f>
        <v>0</v>
      </c>
      <c r="H40" s="129">
        <f>+H4*$E$40</f>
        <v>0</v>
      </c>
      <c r="I40" s="129">
        <f>+I4*$E$40</f>
        <v>0</v>
      </c>
      <c r="J40" s="129">
        <f>+J4*$E$40</f>
        <v>0</v>
      </c>
    </row>
    <row r="41" spans="1:13" x14ac:dyDescent="0.35">
      <c r="B41" t="s">
        <v>69</v>
      </c>
      <c r="E41" s="133"/>
      <c r="F41" s="127">
        <v>0</v>
      </c>
      <c r="G41" s="129">
        <f t="shared" ref="G41:J42" si="6">+$E$2*F41+F41</f>
        <v>0</v>
      </c>
      <c r="H41" s="129">
        <f t="shared" si="6"/>
        <v>0</v>
      </c>
      <c r="I41" s="129">
        <f t="shared" si="6"/>
        <v>0</v>
      </c>
      <c r="J41" s="129">
        <f t="shared" si="6"/>
        <v>0</v>
      </c>
    </row>
    <row r="42" spans="1:13" x14ac:dyDescent="0.35">
      <c r="B42" t="s">
        <v>68</v>
      </c>
      <c r="E42" s="130"/>
      <c r="F42" s="127">
        <v>0</v>
      </c>
      <c r="G42" s="129">
        <f t="shared" si="6"/>
        <v>0</v>
      </c>
      <c r="H42" s="129">
        <f t="shared" si="6"/>
        <v>0</v>
      </c>
      <c r="I42" s="129">
        <f t="shared" si="6"/>
        <v>0</v>
      </c>
      <c r="J42" s="129">
        <f t="shared" si="6"/>
        <v>0</v>
      </c>
    </row>
    <row r="43" spans="1:13" ht="3" customHeight="1" x14ac:dyDescent="0.35">
      <c r="E43" s="130"/>
      <c r="F43" s="144"/>
      <c r="G43" s="144"/>
      <c r="H43" s="144"/>
      <c r="I43" s="144"/>
      <c r="J43" s="144"/>
    </row>
    <row r="44" spans="1:13" x14ac:dyDescent="0.35">
      <c r="A44" t="s">
        <v>36</v>
      </c>
      <c r="E44" s="130"/>
      <c r="F44" s="176">
        <f>SUM(F8:F43)-(F19+F26)</f>
        <v>0</v>
      </c>
      <c r="G44" s="176">
        <f>SUM(G8:G43)-(G19+G26)</f>
        <v>0</v>
      </c>
      <c r="H44" s="176">
        <f>SUM(H8:H43)-(H19+H26)</f>
        <v>0</v>
      </c>
      <c r="I44" s="176">
        <f>SUM(I8:I43)-(I19+I26)</f>
        <v>0</v>
      </c>
      <c r="J44" s="176">
        <f>SUM(J8:J43)-(J19+J26)</f>
        <v>0</v>
      </c>
      <c r="L44" s="31" t="s">
        <v>154</v>
      </c>
    </row>
    <row r="45" spans="1:13" x14ac:dyDescent="0.35">
      <c r="A45" s="24" t="s">
        <v>48</v>
      </c>
      <c r="E45" s="130"/>
      <c r="F45" s="134">
        <f>+F6-F44</f>
        <v>0</v>
      </c>
      <c r="G45" s="134">
        <f>+G6-G44</f>
        <v>0</v>
      </c>
      <c r="H45" s="134">
        <f>+H6-H44</f>
        <v>0</v>
      </c>
      <c r="I45" s="134">
        <f>+I6-I44</f>
        <v>0</v>
      </c>
      <c r="J45" s="134">
        <f>+J6-J44</f>
        <v>0</v>
      </c>
    </row>
    <row r="46" spans="1:13" x14ac:dyDescent="0.35">
      <c r="B46" t="s">
        <v>46</v>
      </c>
      <c r="E46" s="130"/>
      <c r="F46" s="135">
        <f>+'CAPITAL '!E11+'CAPITAL '!E28</f>
        <v>0</v>
      </c>
      <c r="G46" s="135">
        <f>+'CAPITAL '!F11+'CAPITAL '!F28</f>
        <v>0</v>
      </c>
      <c r="H46" s="135">
        <f>+'CAPITAL '!G11+'CAPITAL '!G28</f>
        <v>0</v>
      </c>
      <c r="I46" s="135">
        <f>+'CAPITAL '!H11+'CAPITAL '!H28</f>
        <v>0</v>
      </c>
      <c r="J46" s="135">
        <f>+'CAPITAL '!I11+'CAPITAL '!I28</f>
        <v>0</v>
      </c>
      <c r="L46" s="31" t="s">
        <v>155</v>
      </c>
    </row>
    <row r="47" spans="1:13" ht="15" thickBot="1" x14ac:dyDescent="0.4">
      <c r="A47" s="24" t="s">
        <v>35</v>
      </c>
      <c r="E47" s="130"/>
      <c r="F47" s="136">
        <f>+F45-F46</f>
        <v>0</v>
      </c>
      <c r="G47" s="136">
        <f>+G45-G46</f>
        <v>0</v>
      </c>
      <c r="H47" s="136">
        <f>+H45-H46</f>
        <v>0</v>
      </c>
      <c r="I47" s="136">
        <f>+I45-I46</f>
        <v>0</v>
      </c>
      <c r="J47" s="136">
        <f>+J45-J46</f>
        <v>0</v>
      </c>
    </row>
    <row r="48" spans="1:13" ht="14.25" customHeight="1" thickTop="1" x14ac:dyDescent="0.35">
      <c r="A48" s="24"/>
      <c r="B48" t="s">
        <v>52</v>
      </c>
      <c r="E48" s="230">
        <v>0.21</v>
      </c>
      <c r="F48" s="229">
        <f>IF($F$46&gt;0, ($E$47*$F$46),0)</f>
        <v>0</v>
      </c>
      <c r="G48" s="229">
        <f>IF($G$46&gt;0, ($E$47*$G$46),0)</f>
        <v>0</v>
      </c>
      <c r="H48" s="229">
        <f>IF($H$46&gt;0, ($E$47*$H$46),0)</f>
        <v>0</v>
      </c>
      <c r="I48" s="229">
        <f>IF($I$46&gt;0, ($E$47*$I$46),0)</f>
        <v>0</v>
      </c>
      <c r="J48" s="229">
        <f>IF($J$46&gt;0, ($E$47*$J$46),0)</f>
        <v>0</v>
      </c>
      <c r="L48" s="31" t="s">
        <v>179</v>
      </c>
    </row>
    <row r="49" spans="1:12" ht="14.25" customHeight="1" x14ac:dyDescent="0.35">
      <c r="B49" t="s">
        <v>53</v>
      </c>
      <c r="E49" s="131">
        <v>0</v>
      </c>
      <c r="F49" s="137">
        <f>IF(F47&gt;0, ($E$48*F47),0)</f>
        <v>0</v>
      </c>
      <c r="G49" s="137">
        <f>IF(G47&gt;0, ($E$48*G47),0)</f>
        <v>0</v>
      </c>
      <c r="H49" s="137">
        <f>IF($H$46&gt;0, ($E$48*$H$46),0)</f>
        <v>0</v>
      </c>
      <c r="I49" s="137">
        <f>IF($I$46&gt;0, ($E$48*$I$46),0)</f>
        <v>0</v>
      </c>
      <c r="J49" s="137">
        <f>IF($J$46&gt;0, ($E$48*$J$46),0)</f>
        <v>0</v>
      </c>
      <c r="L49" s="31" t="s">
        <v>180</v>
      </c>
    </row>
    <row r="50" spans="1:12" ht="13.5" customHeight="1" x14ac:dyDescent="0.35">
      <c r="A50" s="24" t="s">
        <v>55</v>
      </c>
      <c r="E50" s="130"/>
      <c r="F50" s="138">
        <f>+F47-(F48+F49)</f>
        <v>0</v>
      </c>
      <c r="G50" s="139">
        <f>+G47-(G48+G49)</f>
        <v>0</v>
      </c>
      <c r="H50" s="140">
        <f>+H47-(H48+H49)</f>
        <v>0</v>
      </c>
      <c r="I50" s="138">
        <f>+I47-(I48+I49)</f>
        <v>0</v>
      </c>
      <c r="J50" s="138">
        <f>+J47-(J48+J49)</f>
        <v>0</v>
      </c>
      <c r="L50" s="228" t="s">
        <v>181</v>
      </c>
    </row>
    <row r="51" spans="1:12" x14ac:dyDescent="0.35">
      <c r="A51" s="231" t="s">
        <v>167</v>
      </c>
    </row>
  </sheetData>
  <hyperlinks>
    <hyperlink ref="M30" r:id="rId1" xr:uid="{00000000-0004-0000-0400-000000000000}"/>
    <hyperlink ref="L50" r:id="rId2" xr:uid="{00000000-0004-0000-0400-000001000000}"/>
  </hyperlinks>
  <pageMargins left="0.7" right="0.45" top="0.75" bottom="0.5" header="0.3" footer="0.3"/>
  <pageSetup orientation="portrait" horizontalDpi="300" verticalDpi="300" r:id="rId3"/>
  <ignoredErrors>
    <ignoredError sqref="F6:J6 F4 G4:J4" unlockedFormula="1"/>
    <ignoredError sqref="G26:J26 H40:J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REVENUE</vt:lpstr>
      <vt:lpstr>COST OF GOODS SOLD</vt:lpstr>
      <vt:lpstr>SALARY SCHEDULE</vt:lpstr>
      <vt:lpstr>CAPITAL </vt:lpstr>
      <vt:lpstr>PROFIT and LOSS FORECAST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max marrone</cp:lastModifiedBy>
  <cp:lastPrinted>2019-08-13T19:05:59Z</cp:lastPrinted>
  <dcterms:created xsi:type="dcterms:W3CDTF">2012-05-02T01:19:36Z</dcterms:created>
  <dcterms:modified xsi:type="dcterms:W3CDTF">2020-08-23T23:51:55Z</dcterms:modified>
</cp:coreProperties>
</file>