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Rapid Preparedness Program\"/>
    </mc:Choice>
  </mc:AlternateContent>
  <xr:revisionPtr revIDLastSave="0" documentId="13_ncr:1_{26004B61-6B0A-4700-ACD9-C25EF432E0DF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3" i="1" l="1"/>
  <c r="J21" i="1"/>
  <c r="H21" i="1"/>
  <c r="O21" i="1"/>
  <c r="O42" i="1"/>
  <c r="O41" i="1"/>
  <c r="O40" i="1"/>
  <c r="O39" i="1"/>
  <c r="O35" i="1"/>
  <c r="O34" i="1"/>
  <c r="O33" i="1"/>
  <c r="O29" i="1"/>
  <c r="O28" i="1"/>
  <c r="O27" i="1"/>
  <c r="O26" i="1"/>
  <c r="O22" i="1"/>
  <c r="O20" i="1"/>
  <c r="O19" i="1"/>
  <c r="O18" i="1"/>
  <c r="O17" i="1"/>
  <c r="O16" i="1"/>
  <c r="O15" i="1"/>
  <c r="O14" i="1"/>
  <c r="O13" i="1"/>
  <c r="O12" i="1"/>
  <c r="O45" i="1" l="1"/>
  <c r="O36" i="1"/>
  <c r="O30" i="1"/>
  <c r="O23" i="1"/>
  <c r="J43" i="1"/>
  <c r="J42" i="1"/>
  <c r="J41" i="1"/>
  <c r="J40" i="1"/>
  <c r="J39" i="1"/>
  <c r="J35" i="1"/>
  <c r="J34" i="1"/>
  <c r="J33" i="1"/>
  <c r="J29" i="1"/>
  <c r="J28" i="1"/>
  <c r="J27" i="1"/>
  <c r="J26" i="1"/>
  <c r="J13" i="1"/>
  <c r="J14" i="1"/>
  <c r="J15" i="1"/>
  <c r="J16" i="1"/>
  <c r="J17" i="1"/>
  <c r="J18" i="1"/>
  <c r="J19" i="1"/>
  <c r="J20" i="1"/>
  <c r="J22" i="1"/>
  <c r="J12" i="1"/>
  <c r="H43" i="1"/>
  <c r="H42" i="1"/>
  <c r="H41" i="1"/>
  <c r="H40" i="1"/>
  <c r="H39" i="1"/>
  <c r="H35" i="1"/>
  <c r="H34" i="1"/>
  <c r="H33" i="1"/>
  <c r="H29" i="1"/>
  <c r="H28" i="1"/>
  <c r="H27" i="1"/>
  <c r="H26" i="1"/>
  <c r="H13" i="1"/>
  <c r="H14" i="1"/>
  <c r="H15" i="1"/>
  <c r="H16" i="1"/>
  <c r="H17" i="1"/>
  <c r="H18" i="1"/>
  <c r="H19" i="1"/>
  <c r="H20" i="1"/>
  <c r="H22" i="1"/>
  <c r="H12" i="1"/>
  <c r="B7" i="1"/>
  <c r="B6" i="1"/>
  <c r="F6" i="1" l="1"/>
  <c r="J45" i="1"/>
  <c r="H45" i="1"/>
  <c r="J36" i="1"/>
  <c r="H36" i="1"/>
  <c r="J30" i="1"/>
  <c r="H30" i="1"/>
  <c r="J23" i="1"/>
  <c r="H23" i="1"/>
  <c r="D6" i="1" l="1"/>
  <c r="D7" i="1"/>
</calcChain>
</file>

<file path=xl/sharedStrings.xml><?xml version="1.0" encoding="utf-8"?>
<sst xmlns="http://schemas.openxmlformats.org/spreadsheetml/2006/main" count="70" uniqueCount="67">
  <si>
    <t>Pasta</t>
  </si>
  <si>
    <t>calories</t>
  </si>
  <si>
    <t>protein</t>
  </si>
  <si>
    <t>Lentils</t>
  </si>
  <si>
    <t>Black Beans</t>
  </si>
  <si>
    <t>Rice</t>
  </si>
  <si>
    <t xml:space="preserve">Cheerios </t>
  </si>
  <si>
    <t>Oatmeal</t>
  </si>
  <si>
    <t>Instant Potatoes</t>
  </si>
  <si>
    <t>Tang</t>
  </si>
  <si>
    <t>Whey Protein</t>
  </si>
  <si>
    <t>Canned Chicken</t>
  </si>
  <si>
    <t>Canned Tuna</t>
  </si>
  <si>
    <t>Saltine Crackers</t>
  </si>
  <si>
    <t>Bisquick</t>
  </si>
  <si>
    <t>Canned tomatoes</t>
  </si>
  <si>
    <t>Canned spinach</t>
  </si>
  <si>
    <t>Canned oranges</t>
  </si>
  <si>
    <t>Olive oil</t>
  </si>
  <si>
    <t>sugar</t>
  </si>
  <si>
    <t>salt</t>
  </si>
  <si>
    <t>honey</t>
  </si>
  <si>
    <t>seasoning</t>
  </si>
  <si>
    <t>Almonds</t>
  </si>
  <si>
    <t>Peanut butter</t>
  </si>
  <si>
    <t>chocolate chips</t>
  </si>
  <si>
    <t>broth/bullion</t>
  </si>
  <si>
    <t>Egg powder</t>
  </si>
  <si>
    <t>Powdered butter</t>
  </si>
  <si>
    <t>Dried berries/fruit</t>
  </si>
  <si>
    <t>Metamucil</t>
  </si>
  <si>
    <t>Coconut oil</t>
  </si>
  <si>
    <t>Baking soda</t>
  </si>
  <si>
    <t>coffee/caffinated beverages</t>
  </si>
  <si>
    <t>Spagetti sauce</t>
  </si>
  <si>
    <t>Canned Ham</t>
  </si>
  <si>
    <t>Powdered Milk</t>
  </si>
  <si>
    <t>Walnuts</t>
  </si>
  <si>
    <t>chili seasoning</t>
  </si>
  <si>
    <t>75,000 cal for one month</t>
  </si>
  <si>
    <t>Number of people in household</t>
  </si>
  <si>
    <t>Input Green Cells</t>
  </si>
  <si>
    <t>Number of months of food stores desired</t>
  </si>
  <si>
    <t>Calories desired</t>
  </si>
  <si>
    <t>Grams of protein desired</t>
  </si>
  <si>
    <t>Food Stores Calculator</t>
  </si>
  <si>
    <t>lbs</t>
  </si>
  <si>
    <t>calories per lb.</t>
  </si>
  <si>
    <t>protein per lb.</t>
  </si>
  <si>
    <t>Shopping List</t>
  </si>
  <si>
    <t>Select your favorite items</t>
  </si>
  <si>
    <t>Results of shopping list</t>
  </si>
  <si>
    <t>Guidelines per person</t>
  </si>
  <si>
    <t>1500 grams protein for one month</t>
  </si>
  <si>
    <t xml:space="preserve">grams of </t>
  </si>
  <si>
    <t>based upon lbs. input</t>
  </si>
  <si>
    <t>calories and protein</t>
  </si>
  <si>
    <t>Total</t>
  </si>
  <si>
    <t>Cost($)</t>
  </si>
  <si>
    <t>Table Cream*</t>
  </si>
  <si>
    <t>*Table Cream data is measured by the can and not by the pound</t>
  </si>
  <si>
    <t>Best By Date (years)**</t>
  </si>
  <si>
    <t xml:space="preserve">**Many foods can be nutritious and safely eaten well beyond their best by dates.  </t>
  </si>
  <si>
    <t>Grand Total ($)***</t>
  </si>
  <si>
    <t>***The purchase price can be reduced by buying certain items, such as beans, rice and pasta in bulk.</t>
  </si>
  <si>
    <t>Adjuncts****</t>
  </si>
  <si>
    <t>****Quantities of these are largely a personal preference.  Having some seasonsings, favorite beverages and sweets can help with morale.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</si>
</sst>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0" borderId="1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0" xfId="1" applyNumberFormat="1" applyFont="1" applyFill="1"/>
    <xf numFmtId="164" fontId="0" fillId="0" borderId="1" xfId="1" applyNumberFormat="1" applyFont="1" applyBorder="1"/>
    <xf numFmtId="164" fontId="0" fillId="0" borderId="0" xfId="1" applyNumberFormat="1" applyFont="1" applyBorder="1"/>
    <xf numFmtId="0" fontId="0" fillId="0" borderId="0" xfId="0" applyBorder="1"/>
    <xf numFmtId="164" fontId="0" fillId="0" borderId="0" xfId="0" applyNumberFormat="1"/>
    <xf numFmtId="164" fontId="0" fillId="0" borderId="0" xfId="1" applyNumberFormat="1" applyFont="1" applyFill="1" applyBorder="1"/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S12" sqref="S12"/>
    </sheetView>
  </sheetViews>
  <sheetFormatPr defaultRowHeight="14.4" x14ac:dyDescent="0.3"/>
  <cols>
    <col min="1" max="1" width="36.109375" customWidth="1"/>
    <col min="2" max="2" width="13" customWidth="1"/>
    <col min="3" max="3" width="2.21875" customWidth="1"/>
    <col min="4" max="4" width="15.44140625" customWidth="1"/>
    <col min="5" max="5" width="2.88671875" customWidth="1"/>
    <col min="6" max="6" width="12.88671875" customWidth="1"/>
    <col min="7" max="7" width="2.44140625" customWidth="1"/>
    <col min="8" max="8" width="13" customWidth="1"/>
    <col min="9" max="9" width="3.88671875" customWidth="1"/>
    <col min="10" max="10" width="12" customWidth="1"/>
  </cols>
  <sheetData>
    <row r="1" spans="1:15" x14ac:dyDescent="0.3">
      <c r="A1" t="s">
        <v>45</v>
      </c>
    </row>
    <row r="2" spans="1:15" x14ac:dyDescent="0.3">
      <c r="A2" s="1" t="s">
        <v>41</v>
      </c>
      <c r="K2" s="3" t="s">
        <v>52</v>
      </c>
      <c r="L2" s="3"/>
    </row>
    <row r="3" spans="1:15" x14ac:dyDescent="0.3">
      <c r="K3" t="s">
        <v>39</v>
      </c>
    </row>
    <row r="4" spans="1:15" x14ac:dyDescent="0.3">
      <c r="A4" t="s">
        <v>40</v>
      </c>
      <c r="B4" s="1">
        <v>0</v>
      </c>
      <c r="K4" t="s">
        <v>53</v>
      </c>
    </row>
    <row r="5" spans="1:15" ht="28.8" x14ac:dyDescent="0.3">
      <c r="A5" t="s">
        <v>42</v>
      </c>
      <c r="B5" s="1">
        <v>0</v>
      </c>
      <c r="D5" s="14" t="s">
        <v>51</v>
      </c>
      <c r="F5" s="15" t="s">
        <v>63</v>
      </c>
    </row>
    <row r="6" spans="1:15" x14ac:dyDescent="0.3">
      <c r="A6" t="s">
        <v>43</v>
      </c>
      <c r="B6" s="2">
        <f>B4*B5*75000</f>
        <v>0</v>
      </c>
      <c r="D6" s="12">
        <f>H23+H30+H36+H45</f>
        <v>0</v>
      </c>
      <c r="F6">
        <f>O23+O30+O36+O45</f>
        <v>0</v>
      </c>
    </row>
    <row r="7" spans="1:15" x14ac:dyDescent="0.3">
      <c r="A7" t="s">
        <v>44</v>
      </c>
      <c r="B7" s="2">
        <f>B4*B5*1500</f>
        <v>0</v>
      </c>
      <c r="D7" s="12">
        <f>J23+J30+J36+J45</f>
        <v>0</v>
      </c>
    </row>
    <row r="9" spans="1:15" x14ac:dyDescent="0.3">
      <c r="A9" t="s">
        <v>49</v>
      </c>
      <c r="H9" s="18" t="s">
        <v>56</v>
      </c>
      <c r="I9" s="18"/>
      <c r="J9" s="18"/>
    </row>
    <row r="10" spans="1:15" x14ac:dyDescent="0.3">
      <c r="A10" t="s">
        <v>50</v>
      </c>
      <c r="F10" s="5" t="s">
        <v>54</v>
      </c>
      <c r="H10" s="17" t="s">
        <v>55</v>
      </c>
      <c r="I10" s="17"/>
      <c r="J10" s="17"/>
    </row>
    <row r="11" spans="1:15" x14ac:dyDescent="0.3">
      <c r="B11" s="6" t="s">
        <v>46</v>
      </c>
      <c r="C11" s="6"/>
      <c r="D11" s="6" t="s">
        <v>47</v>
      </c>
      <c r="E11" s="6"/>
      <c r="F11" s="6" t="s">
        <v>48</v>
      </c>
      <c r="H11" s="7" t="s">
        <v>1</v>
      </c>
      <c r="I11" s="3"/>
      <c r="J11" s="6" t="s">
        <v>2</v>
      </c>
      <c r="L11" t="s">
        <v>61</v>
      </c>
      <c r="O11" t="s">
        <v>58</v>
      </c>
    </row>
    <row r="12" spans="1:15" x14ac:dyDescent="0.3">
      <c r="A12" t="s">
        <v>0</v>
      </c>
      <c r="B12" s="1">
        <v>0</v>
      </c>
      <c r="D12" s="2">
        <v>1600</v>
      </c>
      <c r="F12">
        <v>56</v>
      </c>
      <c r="H12" s="2">
        <f>B12*D12</f>
        <v>0</v>
      </c>
      <c r="J12" s="2">
        <f>B12*F12</f>
        <v>0</v>
      </c>
      <c r="L12">
        <v>2</v>
      </c>
      <c r="O12">
        <f>B12*0.96</f>
        <v>0</v>
      </c>
    </row>
    <row r="13" spans="1:15" x14ac:dyDescent="0.3">
      <c r="A13" t="s">
        <v>3</v>
      </c>
      <c r="B13" s="1">
        <v>0</v>
      </c>
      <c r="D13" s="2">
        <v>980</v>
      </c>
      <c r="F13">
        <v>112</v>
      </c>
      <c r="H13" s="2">
        <f t="shared" ref="H13:H22" si="0">B13*D13</f>
        <v>0</v>
      </c>
      <c r="J13" s="2">
        <f t="shared" ref="J13:J22" si="1">B13*F13</f>
        <v>0</v>
      </c>
      <c r="L13">
        <v>1</v>
      </c>
      <c r="O13">
        <f>B13*0.96</f>
        <v>0</v>
      </c>
    </row>
    <row r="14" spans="1:15" x14ac:dyDescent="0.3">
      <c r="A14" t="s">
        <v>4</v>
      </c>
      <c r="B14" s="1">
        <v>0</v>
      </c>
      <c r="D14" s="2">
        <v>840</v>
      </c>
      <c r="F14">
        <v>108</v>
      </c>
      <c r="H14" s="2">
        <f t="shared" si="0"/>
        <v>0</v>
      </c>
      <c r="J14" s="2">
        <f t="shared" si="1"/>
        <v>0</v>
      </c>
      <c r="L14">
        <v>1</v>
      </c>
      <c r="O14">
        <f>B14*1.44</f>
        <v>0</v>
      </c>
    </row>
    <row r="15" spans="1:15" x14ac:dyDescent="0.3">
      <c r="A15" t="s">
        <v>5</v>
      </c>
      <c r="B15" s="1">
        <v>0</v>
      </c>
      <c r="D15" s="2">
        <v>1600</v>
      </c>
      <c r="F15">
        <v>30</v>
      </c>
      <c r="H15" s="2">
        <f t="shared" si="0"/>
        <v>0</v>
      </c>
      <c r="J15" s="2">
        <f t="shared" si="1"/>
        <v>0</v>
      </c>
      <c r="L15">
        <v>2</v>
      </c>
      <c r="O15">
        <f>B15*0.96</f>
        <v>0</v>
      </c>
    </row>
    <row r="16" spans="1:15" x14ac:dyDescent="0.3">
      <c r="A16" t="s">
        <v>6</v>
      </c>
      <c r="B16" s="1">
        <v>0</v>
      </c>
      <c r="D16" s="2">
        <v>1800</v>
      </c>
      <c r="F16">
        <v>3</v>
      </c>
      <c r="H16" s="2">
        <f t="shared" si="0"/>
        <v>0</v>
      </c>
      <c r="J16" s="2">
        <f t="shared" si="1"/>
        <v>0</v>
      </c>
      <c r="L16">
        <v>1</v>
      </c>
      <c r="O16">
        <f>B16*3.52</f>
        <v>0</v>
      </c>
    </row>
    <row r="17" spans="1:15" x14ac:dyDescent="0.3">
      <c r="A17" t="s">
        <v>7</v>
      </c>
      <c r="B17" s="1">
        <v>0</v>
      </c>
      <c r="D17" s="2">
        <v>1750</v>
      </c>
      <c r="F17">
        <v>57</v>
      </c>
      <c r="H17" s="2">
        <f t="shared" si="0"/>
        <v>0</v>
      </c>
      <c r="J17" s="2">
        <f t="shared" si="1"/>
        <v>0</v>
      </c>
      <c r="L17">
        <v>1</v>
      </c>
      <c r="O17">
        <f>B17*0.96</f>
        <v>0</v>
      </c>
    </row>
    <row r="18" spans="1:15" x14ac:dyDescent="0.3">
      <c r="A18" t="s">
        <v>8</v>
      </c>
      <c r="B18" s="1">
        <v>0</v>
      </c>
      <c r="D18" s="2">
        <v>1760</v>
      </c>
      <c r="F18">
        <v>32</v>
      </c>
      <c r="H18" s="2">
        <f t="shared" si="0"/>
        <v>0</v>
      </c>
      <c r="J18" s="2">
        <f t="shared" si="1"/>
        <v>0</v>
      </c>
      <c r="K18" s="4"/>
      <c r="L18" s="4">
        <v>1</v>
      </c>
      <c r="M18" s="4"/>
      <c r="N18" s="4"/>
      <c r="O18">
        <f>B18*1.76</f>
        <v>0</v>
      </c>
    </row>
    <row r="19" spans="1:15" x14ac:dyDescent="0.3">
      <c r="A19" t="s">
        <v>9</v>
      </c>
      <c r="B19" s="1">
        <v>0</v>
      </c>
      <c r="D19" s="2">
        <v>1800</v>
      </c>
      <c r="F19">
        <v>0</v>
      </c>
      <c r="H19" s="2">
        <f t="shared" si="0"/>
        <v>0</v>
      </c>
      <c r="J19" s="2">
        <f t="shared" si="1"/>
        <v>0</v>
      </c>
      <c r="K19" s="4"/>
      <c r="L19" s="4">
        <v>2</v>
      </c>
      <c r="M19" s="4"/>
      <c r="N19" s="4"/>
      <c r="O19">
        <f>B19*2.08</f>
        <v>0</v>
      </c>
    </row>
    <row r="20" spans="1:15" x14ac:dyDescent="0.3">
      <c r="A20" t="s">
        <v>13</v>
      </c>
      <c r="B20" s="1">
        <v>0</v>
      </c>
      <c r="D20" s="2">
        <v>1400</v>
      </c>
      <c r="F20">
        <v>28</v>
      </c>
      <c r="H20" s="2">
        <f t="shared" si="0"/>
        <v>0</v>
      </c>
      <c r="J20" s="2">
        <f t="shared" si="1"/>
        <v>0</v>
      </c>
      <c r="L20" s="4">
        <v>0.5</v>
      </c>
      <c r="O20">
        <f>B20*2.72</f>
        <v>0</v>
      </c>
    </row>
    <row r="21" spans="1:15" x14ac:dyDescent="0.3">
      <c r="A21" s="4" t="s">
        <v>59</v>
      </c>
      <c r="B21" s="1">
        <v>0</v>
      </c>
      <c r="D21" s="2">
        <v>600</v>
      </c>
      <c r="F21">
        <v>0</v>
      </c>
      <c r="H21" s="2">
        <f>B21*D21</f>
        <v>0</v>
      </c>
      <c r="J21" s="2">
        <f>B21*F21</f>
        <v>0</v>
      </c>
      <c r="L21" s="4">
        <v>1.5</v>
      </c>
      <c r="O21">
        <f>B21*1.29</f>
        <v>0</v>
      </c>
    </row>
    <row r="22" spans="1:15" x14ac:dyDescent="0.3">
      <c r="A22" t="s">
        <v>14</v>
      </c>
      <c r="B22" s="1">
        <v>0</v>
      </c>
      <c r="D22" s="10">
        <v>1740</v>
      </c>
      <c r="E22" s="11"/>
      <c r="F22" s="11">
        <v>34</v>
      </c>
      <c r="G22" s="3"/>
      <c r="H22" s="9">
        <f t="shared" si="0"/>
        <v>0</v>
      </c>
      <c r="I22" s="3"/>
      <c r="J22" s="9">
        <f t="shared" si="1"/>
        <v>0</v>
      </c>
      <c r="L22" s="4">
        <v>1</v>
      </c>
      <c r="O22">
        <f>B22*1.33</f>
        <v>0</v>
      </c>
    </row>
    <row r="23" spans="1:15" x14ac:dyDescent="0.3">
      <c r="D23" s="2"/>
      <c r="H23" s="2">
        <f>SUM(H12:H22)</f>
        <v>0</v>
      </c>
      <c r="J23" s="2">
        <f>SUM(J12:J22)</f>
        <v>0</v>
      </c>
      <c r="N23" t="s">
        <v>57</v>
      </c>
      <c r="O23">
        <f>SUM(O12:O22)</f>
        <v>0</v>
      </c>
    </row>
    <row r="24" spans="1:15" x14ac:dyDescent="0.3">
      <c r="D24" s="2"/>
      <c r="H24" s="2"/>
      <c r="J24" s="2"/>
    </row>
    <row r="25" spans="1:15" x14ac:dyDescent="0.3">
      <c r="D25" s="2"/>
      <c r="G25" s="11"/>
      <c r="H25" s="10"/>
      <c r="I25" s="11"/>
      <c r="J25" s="10"/>
      <c r="K25" s="11"/>
    </row>
    <row r="26" spans="1:15" x14ac:dyDescent="0.3">
      <c r="A26" t="s">
        <v>34</v>
      </c>
      <c r="B26" s="1">
        <v>0</v>
      </c>
      <c r="D26" s="2">
        <v>700</v>
      </c>
      <c r="F26">
        <v>20</v>
      </c>
      <c r="G26" s="11"/>
      <c r="H26" s="10">
        <f>B26*D26</f>
        <v>0</v>
      </c>
      <c r="I26" s="11"/>
      <c r="J26" s="2">
        <f t="shared" ref="J26:J29" si="2">B26*F26</f>
        <v>0</v>
      </c>
      <c r="K26" s="11"/>
      <c r="L26">
        <v>2</v>
      </c>
      <c r="O26">
        <f>B26*1.12</f>
        <v>0</v>
      </c>
    </row>
    <row r="27" spans="1:15" x14ac:dyDescent="0.3">
      <c r="A27" t="s">
        <v>15</v>
      </c>
      <c r="B27" s="1">
        <v>0</v>
      </c>
      <c r="D27" s="2">
        <v>87.5</v>
      </c>
      <c r="F27">
        <v>3.5</v>
      </c>
      <c r="G27" s="11"/>
      <c r="H27" s="10">
        <f t="shared" ref="H27:H29" si="3">B27*D27</f>
        <v>0</v>
      </c>
      <c r="I27" s="11"/>
      <c r="J27" s="2">
        <f t="shared" si="2"/>
        <v>0</v>
      </c>
      <c r="K27" s="11"/>
      <c r="L27">
        <v>2</v>
      </c>
      <c r="O27">
        <f>B27*0.48</f>
        <v>0</v>
      </c>
    </row>
    <row r="28" spans="1:15" x14ac:dyDescent="0.3">
      <c r="A28" t="s">
        <v>16</v>
      </c>
      <c r="B28" s="1">
        <v>0</v>
      </c>
      <c r="D28" s="2">
        <v>105</v>
      </c>
      <c r="F28">
        <v>10.5</v>
      </c>
      <c r="G28" s="11"/>
      <c r="H28" s="10">
        <f t="shared" si="3"/>
        <v>0</v>
      </c>
      <c r="I28" s="11"/>
      <c r="J28" s="2">
        <f t="shared" si="2"/>
        <v>0</v>
      </c>
      <c r="K28" s="11"/>
      <c r="L28">
        <v>2</v>
      </c>
      <c r="O28">
        <f>B28*1.36</f>
        <v>0</v>
      </c>
    </row>
    <row r="29" spans="1:15" x14ac:dyDescent="0.3">
      <c r="A29" t="s">
        <v>17</v>
      </c>
      <c r="B29" s="1">
        <v>0</v>
      </c>
      <c r="D29" s="10">
        <v>200</v>
      </c>
      <c r="E29" s="11"/>
      <c r="F29" s="11">
        <v>0</v>
      </c>
      <c r="G29" s="11"/>
      <c r="H29" s="9">
        <f t="shared" si="3"/>
        <v>0</v>
      </c>
      <c r="I29" s="3"/>
      <c r="J29" s="9">
        <f t="shared" si="2"/>
        <v>0</v>
      </c>
      <c r="K29" s="11"/>
      <c r="L29">
        <v>1</v>
      </c>
      <c r="O29">
        <f>B29*1.6</f>
        <v>0</v>
      </c>
    </row>
    <row r="30" spans="1:15" x14ac:dyDescent="0.3">
      <c r="D30" s="2"/>
      <c r="G30" s="11"/>
      <c r="H30" s="10">
        <f>SUM(H26:H29)</f>
        <v>0</v>
      </c>
      <c r="I30" s="11"/>
      <c r="J30" s="10">
        <f>SUM(J26:J29)</f>
        <v>0</v>
      </c>
      <c r="K30" s="11"/>
      <c r="N30" t="s">
        <v>57</v>
      </c>
      <c r="O30">
        <f>SUM(O26:O29)</f>
        <v>0</v>
      </c>
    </row>
    <row r="31" spans="1:15" x14ac:dyDescent="0.3">
      <c r="D31" s="2"/>
      <c r="G31" s="11"/>
      <c r="H31" s="10"/>
      <c r="I31" s="11"/>
      <c r="J31" s="10"/>
      <c r="K31" s="11"/>
    </row>
    <row r="32" spans="1:15" x14ac:dyDescent="0.3">
      <c r="D32" s="2"/>
      <c r="G32" s="11"/>
      <c r="H32" s="10"/>
      <c r="I32" s="11"/>
      <c r="J32" s="10"/>
      <c r="K32" s="11"/>
    </row>
    <row r="33" spans="1:15" x14ac:dyDescent="0.3">
      <c r="A33" t="s">
        <v>37</v>
      </c>
      <c r="B33" s="1">
        <v>0</v>
      </c>
      <c r="D33" s="2">
        <v>3040</v>
      </c>
      <c r="F33">
        <v>64</v>
      </c>
      <c r="G33" s="11"/>
      <c r="H33" s="10">
        <f t="shared" ref="H33:H35" si="4">B33*D33</f>
        <v>0</v>
      </c>
      <c r="I33" s="11"/>
      <c r="J33" s="2">
        <f t="shared" ref="J33:J35" si="5">B33*F33</f>
        <v>0</v>
      </c>
      <c r="K33" s="11"/>
      <c r="L33">
        <v>1</v>
      </c>
      <c r="O33">
        <f>B33*4.96</f>
        <v>0</v>
      </c>
    </row>
    <row r="34" spans="1:15" x14ac:dyDescent="0.3">
      <c r="A34" t="s">
        <v>23</v>
      </c>
      <c r="B34" s="1">
        <v>0</v>
      </c>
      <c r="D34" s="2">
        <v>2720</v>
      </c>
      <c r="F34">
        <v>96</v>
      </c>
      <c r="G34" s="11"/>
      <c r="H34" s="10">
        <f t="shared" si="4"/>
        <v>0</v>
      </c>
      <c r="I34" s="11"/>
      <c r="J34" s="2">
        <f t="shared" si="5"/>
        <v>0</v>
      </c>
      <c r="K34" s="11"/>
      <c r="L34">
        <v>1</v>
      </c>
      <c r="O34">
        <f>B34*6.4</f>
        <v>0</v>
      </c>
    </row>
    <row r="35" spans="1:15" x14ac:dyDescent="0.3">
      <c r="A35" t="s">
        <v>24</v>
      </c>
      <c r="B35" s="1">
        <v>0</v>
      </c>
      <c r="D35" s="10">
        <v>2565</v>
      </c>
      <c r="E35" s="11"/>
      <c r="F35" s="11">
        <v>100</v>
      </c>
      <c r="G35" s="11"/>
      <c r="H35" s="9">
        <f t="shared" si="4"/>
        <v>0</v>
      </c>
      <c r="I35" s="3"/>
      <c r="J35" s="9">
        <f t="shared" si="5"/>
        <v>0</v>
      </c>
      <c r="K35" s="11"/>
      <c r="L35">
        <v>1</v>
      </c>
      <c r="O35">
        <f>B35*1.7</f>
        <v>0</v>
      </c>
    </row>
    <row r="36" spans="1:15" x14ac:dyDescent="0.3">
      <c r="D36" s="2"/>
      <c r="G36" s="11"/>
      <c r="H36" s="10">
        <f>SUM(H33:H35)</f>
        <v>0</v>
      </c>
      <c r="I36" s="11"/>
      <c r="J36" s="10">
        <f>SUM(J33:J35)</f>
        <v>0</v>
      </c>
      <c r="K36" s="11"/>
      <c r="N36" t="s">
        <v>57</v>
      </c>
      <c r="O36">
        <f>SUM(O33:O35)</f>
        <v>0</v>
      </c>
    </row>
    <row r="37" spans="1:15" x14ac:dyDescent="0.3">
      <c r="D37" s="2"/>
      <c r="G37" s="11"/>
      <c r="H37" s="10"/>
      <c r="I37" s="11"/>
      <c r="J37" s="10"/>
      <c r="K37" s="11"/>
    </row>
    <row r="38" spans="1:15" x14ac:dyDescent="0.3">
      <c r="D38" s="2"/>
      <c r="G38" s="11"/>
      <c r="H38" s="10"/>
      <c r="I38" s="11"/>
      <c r="J38" s="10"/>
      <c r="K38" s="11"/>
    </row>
    <row r="39" spans="1:15" x14ac:dyDescent="0.3">
      <c r="A39" t="s">
        <v>12</v>
      </c>
      <c r="B39" s="1">
        <v>0</v>
      </c>
      <c r="D39" s="2">
        <v>360</v>
      </c>
      <c r="F39">
        <v>80</v>
      </c>
      <c r="G39" s="11"/>
      <c r="H39" s="10">
        <f t="shared" ref="H39:H43" si="6">B39*D39</f>
        <v>0</v>
      </c>
      <c r="I39" s="11"/>
      <c r="J39" s="2">
        <f t="shared" ref="J39:J43" si="7">B39*F39</f>
        <v>0</v>
      </c>
      <c r="K39" s="11"/>
      <c r="L39">
        <v>4</v>
      </c>
      <c r="O39">
        <f>B39*4.16</f>
        <v>0</v>
      </c>
    </row>
    <row r="40" spans="1:15" x14ac:dyDescent="0.3">
      <c r="A40" t="s">
        <v>11</v>
      </c>
      <c r="B40" s="1">
        <v>0</v>
      </c>
      <c r="D40" s="2">
        <v>480</v>
      </c>
      <c r="F40">
        <v>96</v>
      </c>
      <c r="G40" s="11"/>
      <c r="H40" s="10">
        <f t="shared" si="6"/>
        <v>0</v>
      </c>
      <c r="I40" s="11"/>
      <c r="J40" s="2">
        <f t="shared" si="7"/>
        <v>0</v>
      </c>
      <c r="K40" s="11"/>
      <c r="L40">
        <v>2</v>
      </c>
      <c r="O40">
        <f>B40*3.2</f>
        <v>0</v>
      </c>
    </row>
    <row r="41" spans="1:15" x14ac:dyDescent="0.3">
      <c r="A41" t="s">
        <v>35</v>
      </c>
      <c r="B41" s="1">
        <v>0</v>
      </c>
      <c r="D41" s="2">
        <v>300</v>
      </c>
      <c r="F41">
        <v>70</v>
      </c>
      <c r="G41" s="11"/>
      <c r="H41" s="10">
        <f t="shared" si="6"/>
        <v>0</v>
      </c>
      <c r="I41" s="11"/>
      <c r="J41" s="2">
        <f t="shared" si="7"/>
        <v>0</v>
      </c>
      <c r="K41" s="11"/>
      <c r="L41">
        <v>5</v>
      </c>
      <c r="O41">
        <f>B41*3.04</f>
        <v>0</v>
      </c>
    </row>
    <row r="42" spans="1:15" x14ac:dyDescent="0.3">
      <c r="A42" t="s">
        <v>36</v>
      </c>
      <c r="B42" s="1">
        <v>0</v>
      </c>
      <c r="D42" s="2">
        <v>1600</v>
      </c>
      <c r="F42">
        <v>160</v>
      </c>
      <c r="G42" s="11"/>
      <c r="H42" s="10">
        <f t="shared" si="6"/>
        <v>0</v>
      </c>
      <c r="I42" s="11"/>
      <c r="J42" s="2">
        <f t="shared" si="7"/>
        <v>0</v>
      </c>
      <c r="K42" s="11"/>
      <c r="L42">
        <v>2</v>
      </c>
      <c r="O42">
        <f>B42*4.48</f>
        <v>0</v>
      </c>
    </row>
    <row r="43" spans="1:15" x14ac:dyDescent="0.3">
      <c r="A43" t="s">
        <v>10</v>
      </c>
      <c r="B43" s="1">
        <v>0</v>
      </c>
      <c r="D43" s="2">
        <v>1800</v>
      </c>
      <c r="F43">
        <v>360</v>
      </c>
      <c r="G43" s="11"/>
      <c r="H43" s="9">
        <f t="shared" si="6"/>
        <v>0</v>
      </c>
      <c r="I43" s="3"/>
      <c r="J43" s="9">
        <f t="shared" si="7"/>
        <v>0</v>
      </c>
      <c r="K43" s="11"/>
      <c r="L43">
        <v>2</v>
      </c>
      <c r="O43">
        <f>B43*10.56</f>
        <v>0</v>
      </c>
    </row>
    <row r="44" spans="1:15" x14ac:dyDescent="0.3">
      <c r="B44" s="1"/>
      <c r="D44" s="2"/>
      <c r="G44" s="11"/>
      <c r="H44" s="10"/>
      <c r="I44" s="11"/>
      <c r="J44" s="10"/>
      <c r="K44" s="11"/>
    </row>
    <row r="45" spans="1:15" x14ac:dyDescent="0.3">
      <c r="D45" s="8"/>
      <c r="E45" s="4"/>
      <c r="F45" s="4"/>
      <c r="G45" s="11"/>
      <c r="H45" s="13">
        <f>SUM(H39:H43)</f>
        <v>0</v>
      </c>
      <c r="I45" s="11"/>
      <c r="J45" s="13">
        <f>SUM(J39:J43)</f>
        <v>0</v>
      </c>
      <c r="K45" s="11"/>
      <c r="N45" t="s">
        <v>57</v>
      </c>
      <c r="O45">
        <f>SUM(O39:O43)</f>
        <v>0</v>
      </c>
    </row>
    <row r="46" spans="1:15" x14ac:dyDescent="0.3">
      <c r="A46" s="16" t="s">
        <v>65</v>
      </c>
      <c r="G46" s="11"/>
      <c r="H46" s="10"/>
      <c r="I46" s="11"/>
      <c r="J46" s="10"/>
      <c r="K46" s="11"/>
    </row>
    <row r="47" spans="1:15" x14ac:dyDescent="0.3">
      <c r="A47" t="s">
        <v>18</v>
      </c>
      <c r="B47" t="s">
        <v>25</v>
      </c>
      <c r="E47" t="s">
        <v>30</v>
      </c>
      <c r="H47" s="2"/>
      <c r="J47" s="2"/>
      <c r="M47" s="15"/>
    </row>
    <row r="48" spans="1:15" x14ac:dyDescent="0.3">
      <c r="A48" t="s">
        <v>19</v>
      </c>
      <c r="B48" t="s">
        <v>26</v>
      </c>
      <c r="E48" t="s">
        <v>31</v>
      </c>
      <c r="H48" s="2"/>
      <c r="J48" s="2"/>
    </row>
    <row r="49" spans="1:10" x14ac:dyDescent="0.3">
      <c r="A49" t="s">
        <v>20</v>
      </c>
      <c r="B49" t="s">
        <v>27</v>
      </c>
      <c r="E49" t="s">
        <v>32</v>
      </c>
      <c r="H49" s="2"/>
      <c r="J49" s="2"/>
    </row>
    <row r="50" spans="1:10" x14ac:dyDescent="0.3">
      <c r="A50" t="s">
        <v>21</v>
      </c>
      <c r="B50" t="s">
        <v>28</v>
      </c>
      <c r="E50" t="s">
        <v>33</v>
      </c>
      <c r="H50" s="2"/>
      <c r="J50" s="2"/>
    </row>
    <row r="51" spans="1:10" x14ac:dyDescent="0.3">
      <c r="A51" t="s">
        <v>22</v>
      </c>
      <c r="B51" t="s">
        <v>29</v>
      </c>
      <c r="E51" t="s">
        <v>38</v>
      </c>
      <c r="H51" s="2"/>
      <c r="J51" s="2"/>
    </row>
    <row r="52" spans="1:10" x14ac:dyDescent="0.3">
      <c r="H52" s="2"/>
      <c r="J52" s="2"/>
    </row>
    <row r="53" spans="1:10" x14ac:dyDescent="0.3">
      <c r="H53" s="2"/>
      <c r="J53" s="2"/>
    </row>
    <row r="54" spans="1:10" x14ac:dyDescent="0.3">
      <c r="A54" t="s">
        <v>60</v>
      </c>
      <c r="H54" s="2"/>
    </row>
    <row r="55" spans="1:10" x14ac:dyDescent="0.3">
      <c r="A55" t="s">
        <v>62</v>
      </c>
      <c r="H55" s="2"/>
    </row>
    <row r="56" spans="1:10" x14ac:dyDescent="0.3">
      <c r="A56" t="s">
        <v>64</v>
      </c>
      <c r="H56" s="2"/>
    </row>
    <row r="57" spans="1:10" x14ac:dyDescent="0.3">
      <c r="A57" t="s">
        <v>66</v>
      </c>
      <c r="H57" s="2"/>
    </row>
    <row r="58" spans="1:10" x14ac:dyDescent="0.3">
      <c r="H58" s="2"/>
    </row>
    <row r="59" spans="1:10" x14ac:dyDescent="0.3">
      <c r="H59" s="2"/>
    </row>
    <row r="60" spans="1:10" x14ac:dyDescent="0.3">
      <c r="H60" s="2"/>
    </row>
    <row r="61" spans="1:10" x14ac:dyDescent="0.3">
      <c r="H61" s="2"/>
    </row>
    <row r="62" spans="1:10" x14ac:dyDescent="0.3">
      <c r="H62" s="2"/>
    </row>
  </sheetData>
  <mergeCells count="2">
    <mergeCell ref="H10:J10"/>
    <mergeCell ref="H9:J9"/>
  </mergeCells>
  <pageMargins left="0.7" right="0.7" top="0.75" bottom="0.75" header="0.3" footer="0.3"/>
  <pageSetup orientation="landscape" horizontalDpi="0" verticalDpi="0" r:id="rId1"/>
  <ignoredErrors>
    <ignoredError sqref="O16 O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B32D5ECFF63C4B925F2F33D53CBC62" ma:contentTypeVersion="10" ma:contentTypeDescription="Create a new document." ma:contentTypeScope="" ma:versionID="e6978800b10f5365a3100bd3b814b3af">
  <xsd:schema xmlns:xsd="http://www.w3.org/2001/XMLSchema" xmlns:xs="http://www.w3.org/2001/XMLSchema" xmlns:p="http://schemas.microsoft.com/office/2006/metadata/properties" xmlns:ns3="8e291476-e2aa-4e40-9676-d9039933e64c" targetNamespace="http://schemas.microsoft.com/office/2006/metadata/properties" ma:root="true" ma:fieldsID="85a4f5c1ee9f82ae015ff50c46d7f91e" ns3:_="">
    <xsd:import namespace="8e291476-e2aa-4e40-9676-d9039933e6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91476-e2aa-4e40-9676-d9039933e6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4FE8C5-E689-44F4-8021-A824C2DA1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91476-e2aa-4e40-9676-d9039933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FF2681-D9C6-46E7-A91D-C2D9B9C4571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e291476-e2aa-4e40-9676-d9039933e64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E68020-30C8-4DDA-94E8-8B6318EE34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Martin</dc:creator>
  <cp:lastModifiedBy>Paul Martin</cp:lastModifiedBy>
  <cp:lastPrinted>2019-08-11T20:54:46Z</cp:lastPrinted>
  <dcterms:created xsi:type="dcterms:W3CDTF">2019-05-11T16:56:55Z</dcterms:created>
  <dcterms:modified xsi:type="dcterms:W3CDTF">2020-02-08T04:05:10Z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0x0101002BB32D5ECFF63C4B925F2F33D53CBC62</vt:lpwstr>
  </property>
</Properties>
</file>