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isur2\Desktop\"/>
    </mc:Choice>
  </mc:AlternateContent>
  <xr:revisionPtr revIDLastSave="0" documentId="13_ncr:1_{93E5EBEC-12BF-4AB7-AF7E-F49CD80F308D}" xr6:coauthVersionLast="47" xr6:coauthVersionMax="47" xr10:uidLastSave="{00000000-0000-0000-0000-000000000000}"/>
  <bookViews>
    <workbookView xWindow="-120" yWindow="-120" windowWidth="29040" windowHeight="15720" xr2:uid="{543DAFFD-9532-4B78-86E3-825C249C2531}"/>
  </bookViews>
  <sheets>
    <sheet name="Presupuesto" sheetId="1" r:id="rId1"/>
    <sheet name="Flujo de caja mensual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D27" i="2"/>
  <c r="E27" i="2"/>
  <c r="F27" i="2"/>
  <c r="G27" i="2"/>
  <c r="H27" i="2"/>
  <c r="I27" i="2"/>
  <c r="J27" i="2"/>
  <c r="K27" i="2"/>
  <c r="L27" i="2"/>
  <c r="M27" i="2"/>
  <c r="N27" i="2"/>
  <c r="O27" i="2"/>
  <c r="C27" i="2"/>
  <c r="D16" i="2"/>
  <c r="D33" i="2" s="1"/>
  <c r="E16" i="2"/>
  <c r="E33" i="2" s="1"/>
  <c r="F16" i="2"/>
  <c r="F33" i="2" s="1"/>
  <c r="G16" i="2"/>
  <c r="G32" i="2" s="1"/>
  <c r="H16" i="2"/>
  <c r="H32" i="2" s="1"/>
  <c r="I16" i="2"/>
  <c r="I32" i="2" s="1"/>
  <c r="J16" i="2"/>
  <c r="K16" i="2"/>
  <c r="L16" i="2"/>
  <c r="L33" i="2" s="1"/>
  <c r="M16" i="2"/>
  <c r="M33" i="2" s="1"/>
  <c r="N16" i="2"/>
  <c r="N33" i="2" s="1"/>
  <c r="O16" i="2"/>
  <c r="O32" i="2" s="1"/>
  <c r="C16" i="2"/>
  <c r="C32" i="2" s="1"/>
  <c r="D55" i="1"/>
  <c r="E54" i="1"/>
  <c r="F54" i="1" s="1"/>
  <c r="F55" i="1" s="1"/>
  <c r="X18" i="1"/>
  <c r="X15" i="1"/>
  <c r="L36" i="1"/>
  <c r="L39" i="1" s="1"/>
  <c r="T51" i="1"/>
  <c r="T50" i="1"/>
  <c r="T49" i="1"/>
  <c r="T48" i="1"/>
  <c r="T37" i="1"/>
  <c r="T39" i="1"/>
  <c r="T40" i="1"/>
  <c r="T41" i="1"/>
  <c r="T42" i="1"/>
  <c r="T43" i="1"/>
  <c r="T44" i="1"/>
  <c r="T45" i="1"/>
  <c r="T38" i="1"/>
  <c r="S52" i="1"/>
  <c r="R52" i="1"/>
  <c r="S46" i="1"/>
  <c r="R46" i="1"/>
  <c r="R21" i="1"/>
  <c r="T30" i="1"/>
  <c r="T31" i="1"/>
  <c r="T32" i="1"/>
  <c r="T33" i="1"/>
  <c r="T34" i="1"/>
  <c r="T29" i="1"/>
  <c r="T24" i="1"/>
  <c r="T25" i="1"/>
  <c r="T26" i="1"/>
  <c r="T23" i="1"/>
  <c r="T18" i="1"/>
  <c r="T19" i="1"/>
  <c r="T20" i="1"/>
  <c r="T17" i="1"/>
  <c r="M42" i="1"/>
  <c r="M43" i="1"/>
  <c r="M44" i="1"/>
  <c r="M41" i="1"/>
  <c r="M35" i="1"/>
  <c r="M37" i="1"/>
  <c r="M38" i="1"/>
  <c r="M34" i="1"/>
  <c r="S35" i="1"/>
  <c r="R35" i="1"/>
  <c r="S27" i="1"/>
  <c r="R27" i="1"/>
  <c r="S21" i="1"/>
  <c r="L45" i="1"/>
  <c r="K45" i="1"/>
  <c r="K39" i="1"/>
  <c r="K32" i="1"/>
  <c r="L32" i="1"/>
  <c r="M31" i="1"/>
  <c r="M30" i="1"/>
  <c r="M29" i="1"/>
  <c r="K27" i="1"/>
  <c r="L22" i="1"/>
  <c r="M22" i="1" s="1"/>
  <c r="L21" i="1"/>
  <c r="M21" i="1" s="1"/>
  <c r="M18" i="1"/>
  <c r="M19" i="1"/>
  <c r="M20" i="1"/>
  <c r="M23" i="1"/>
  <c r="M24" i="1"/>
  <c r="M25" i="1"/>
  <c r="M26" i="1"/>
  <c r="M17" i="1"/>
  <c r="F17" i="1"/>
  <c r="F18" i="1"/>
  <c r="F20" i="1"/>
  <c r="D21" i="1"/>
  <c r="E19" i="1"/>
  <c r="F19" i="1" s="1"/>
  <c r="E16" i="1"/>
  <c r="F32" i="2" l="1"/>
  <c r="K32" i="2"/>
  <c r="E32" i="2"/>
  <c r="N32" i="2"/>
  <c r="M32" i="2"/>
  <c r="J32" i="2"/>
  <c r="K33" i="2"/>
  <c r="D32" i="2"/>
  <c r="I33" i="2"/>
  <c r="L32" i="2"/>
  <c r="C33" i="2"/>
  <c r="H33" i="2"/>
  <c r="O33" i="2"/>
  <c r="G33" i="2"/>
  <c r="M36" i="1"/>
  <c r="X16" i="1" s="1"/>
  <c r="T52" i="1"/>
  <c r="X31" i="1" s="1"/>
  <c r="E55" i="1"/>
  <c r="C75" i="1" s="1"/>
  <c r="E75" i="1" s="1"/>
  <c r="T35" i="1"/>
  <c r="X29" i="1" s="1"/>
  <c r="T21" i="1"/>
  <c r="T46" i="1"/>
  <c r="X30" i="1" s="1"/>
  <c r="T27" i="1"/>
  <c r="X28" i="1" s="1"/>
  <c r="M45" i="1"/>
  <c r="X26" i="1" s="1"/>
  <c r="M32" i="1"/>
  <c r="X24" i="1" s="1"/>
  <c r="M27" i="1"/>
  <c r="X23" i="1" s="1"/>
  <c r="E21" i="1"/>
  <c r="L27" i="1"/>
  <c r="F16" i="1"/>
  <c r="F21" i="1" s="1"/>
  <c r="E62" i="1" s="1"/>
  <c r="C62" i="1" l="1"/>
  <c r="C73" i="1"/>
  <c r="X17" i="1"/>
  <c r="X19" i="1" s="1"/>
  <c r="E64" i="1" s="1"/>
  <c r="C64" i="1" s="1"/>
  <c r="C66" i="1" s="1"/>
  <c r="X27" i="1"/>
  <c r="M39" i="1"/>
  <c r="X25" i="1" s="1"/>
  <c r="C77" i="1" l="1"/>
  <c r="E77" i="1" s="1"/>
  <c r="E73" i="1"/>
  <c r="E66" i="1"/>
</calcChain>
</file>

<file path=xl/sharedStrings.xml><?xml version="1.0" encoding="utf-8"?>
<sst xmlns="http://schemas.openxmlformats.org/spreadsheetml/2006/main" count="320" uniqueCount="113">
  <si>
    <t>Ingresos</t>
  </si>
  <si>
    <t>¿Cuáles son tus fuentes de ingresos?</t>
  </si>
  <si>
    <t>¿Cada cuánto?</t>
  </si>
  <si>
    <t>Monto</t>
  </si>
  <si>
    <t>Mensual</t>
  </si>
  <si>
    <t>Anual</t>
  </si>
  <si>
    <t>Salario</t>
  </si>
  <si>
    <t>Bonos</t>
  </si>
  <si>
    <t>Dividendos</t>
  </si>
  <si>
    <t>Comisiones</t>
  </si>
  <si>
    <t>Otros</t>
  </si>
  <si>
    <t>Bimestral</t>
  </si>
  <si>
    <t>Semestral</t>
  </si>
  <si>
    <t>Total</t>
  </si>
  <si>
    <t>*(Llena con ''Mensual, Bimestral, Trimestral, Semestral, Anual'')</t>
  </si>
  <si>
    <t>¿Cuáles son tus gastos?</t>
  </si>
  <si>
    <t>N/NN</t>
  </si>
  <si>
    <t>Hogar</t>
  </si>
  <si>
    <t>Renta</t>
  </si>
  <si>
    <t>Administración</t>
  </si>
  <si>
    <t>Luz</t>
  </si>
  <si>
    <t>Agua</t>
  </si>
  <si>
    <t>Gas</t>
  </si>
  <si>
    <t>Teléfono</t>
  </si>
  <si>
    <t>Internet</t>
  </si>
  <si>
    <t>TV</t>
  </si>
  <si>
    <t>Otro</t>
  </si>
  <si>
    <t>Mensualidad casa</t>
  </si>
  <si>
    <t>N</t>
  </si>
  <si>
    <t>NN</t>
  </si>
  <si>
    <t>Comida</t>
  </si>
  <si>
    <t>Supermercado</t>
  </si>
  <si>
    <t>Comidas fuera de casa</t>
  </si>
  <si>
    <t>Transporte</t>
  </si>
  <si>
    <t>Combustible</t>
  </si>
  <si>
    <t>Transporte urbano/taxi</t>
  </si>
  <si>
    <t>Lavado coche</t>
  </si>
  <si>
    <t>Reparación</t>
  </si>
  <si>
    <t>Salud</t>
  </si>
  <si>
    <t>Consultas médicas</t>
  </si>
  <si>
    <t>Medicamentos</t>
  </si>
  <si>
    <t>Dentista</t>
  </si>
  <si>
    <t>Créditos/Deudas</t>
  </si>
  <si>
    <t>Crédito Hipotecario</t>
  </si>
  <si>
    <t>Crédito Auto</t>
  </si>
  <si>
    <t>Tarjeta de crédito</t>
  </si>
  <si>
    <t>Seguros</t>
  </si>
  <si>
    <t>Seguro de vida</t>
  </si>
  <si>
    <t>Seguro de auto</t>
  </si>
  <si>
    <t>Seguro de salud</t>
  </si>
  <si>
    <t>Higiene</t>
  </si>
  <si>
    <t>Cosmética/accesorios</t>
  </si>
  <si>
    <t>Peluquería</t>
  </si>
  <si>
    <t>Salón de belleza</t>
  </si>
  <si>
    <t>Productos limpieza</t>
  </si>
  <si>
    <t>Articulos uso personal</t>
  </si>
  <si>
    <t>Entretenimiento/Diversión</t>
  </si>
  <si>
    <t>Cine/teatro</t>
  </si>
  <si>
    <t>Gimnasio</t>
  </si>
  <si>
    <t>Cursos/formación</t>
  </si>
  <si>
    <t>Pasatiempos</t>
  </si>
  <si>
    <t>Libros</t>
  </si>
  <si>
    <t>Fiesta</t>
  </si>
  <si>
    <t>Restaurantes</t>
  </si>
  <si>
    <t>Viajes</t>
  </si>
  <si>
    <t>Regalos</t>
  </si>
  <si>
    <t>Veterinario</t>
  </si>
  <si>
    <t>Caridad</t>
  </si>
  <si>
    <t>Gastos</t>
  </si>
  <si>
    <t>Necesarios</t>
  </si>
  <si>
    <t>No necesarios</t>
  </si>
  <si>
    <t>Tipo gasto</t>
  </si>
  <si>
    <t>Valores</t>
  </si>
  <si>
    <t>Crédito deuda</t>
  </si>
  <si>
    <t>Seguro</t>
  </si>
  <si>
    <t>Suma cuales son tus gastos necesarios y no necesarios</t>
  </si>
  <si>
    <t>Ahorro</t>
  </si>
  <si>
    <t>*Vamos a ingresar lo que quisiéramos ahorrar y en que periodo, esto lo haremos aunque en el momento no lo estemos haciendo.</t>
  </si>
  <si>
    <t>Fujo de caja libre</t>
  </si>
  <si>
    <t>Flujo de caja Actual</t>
  </si>
  <si>
    <t>*Este flujo de caja muestra cuanto dinero tienes disponible al mes y al año después de cubrir todos tus gastos de hoy en día</t>
  </si>
  <si>
    <t>Flujo de caja con Ahorro</t>
  </si>
  <si>
    <t>Créditos/deudas</t>
  </si>
  <si>
    <t>Entretenimiento</t>
  </si>
  <si>
    <t>¿De donde vienen tus ingresos y tus gastos?</t>
  </si>
  <si>
    <t>Gasto</t>
  </si>
  <si>
    <t>*Este flujo de caja con ahorro te dice cuanto te queda para gastar después de guardar el dinero que quieres ahorrar</t>
  </si>
  <si>
    <t>Instrucciones</t>
  </si>
  <si>
    <t>1.- Con la información que ya llenamos en la pestaña de prespuesto, este modelo te ayudará a llevar un seguimiento mensual</t>
  </si>
  <si>
    <t>2.- Es importante que tu ajustes mes con mes tus ingresos y gastos de acuerdo a lo que vaya ocurriendo en tu ejercicio real. Por ejemplo puede que este mes te haya llegado una comisión más alta o bien que no te haya llegado, por lo cual es importante que tu modifiques ese monto en el mes correspondiente</t>
  </si>
  <si>
    <t>3.- Te ayudará a llevar un mejor control mes con mes con lo que al final de año podrás revisar si tu presupuesto y/o proyección que realizaste fue precisa o hace falta realizar algunos ajustes para el año siguiente.</t>
  </si>
  <si>
    <t>4.- Esta clase de plantillas te ayudan a llevar un mejor control de tus finanzas personales, por lo que es sumamente importante que las llenes con la información correcta mes tras mes.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</si>
  <si>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</si>
  <si>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</si>
  <si>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</si>
  <si>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</si>
  <si>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</si>
  <si>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</si>
  <si>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</si>
  <si>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</si>
  <si>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</si>
  <si>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</si>
  <si>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</si>
  <si>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</si>
  <si>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Flujo de Caja Acual</t>
  </si>
  <si>
    <t>Flujo de Caja con Ahorro</t>
  </si>
  <si>
    <t>FLUJO DE CAJA MENSUAL</t>
  </si>
  <si>
    <t>PRESUPUESTO MENSUAL/ANUAL</t>
  </si>
  <si>
    <t>1.- Llena cada campo lo más cercano a la realidad y haz un estudio de cuando vienes arrastrando en la historia de tus ingresos y gastos.</t>
  </si>
  <si>
    <t>2.-En tus gastos es importante que categorices los que son NECESARIOS es decir aquellos que si o si tienes que pagar cada determinado periodo y los NO NECESARIOS pero que son importantes considerar para acercarnos más a la realidad de nuestra situación financiera.</t>
  </si>
  <si>
    <t>3.- Es importante que si no estás ahorrando en este momento lo tomes en cuenta, esto te ayudara a poder determinar de mejor manera cuanto podemos gastar realmente ya habiendo destinado una cantidad a nuestro ahorro. Esto nos da un colchon para hacer frente a cualquier circunstancia no prevista o bien poder en un futuro poder realizar una inversión. Esto lo hablaremos en otras plantillas.</t>
  </si>
  <si>
    <t>4.- Haz un análisis preciso de donde vienen tus ingresos y tus gastos. Es importante tener más de una fuente de ingreso. Y también toma en cuenta de donde sale tu mayor % de gastos para que hagas un análisis y ver si es posible reducirlo.</t>
  </si>
  <si>
    <t>5.- Todo esto te ayudará a tomar decisiones más certeras y a llevar sanamente tus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</si>
</sst>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3" borderId="9" xfId="0" applyFont="1" applyFill="1" applyBorder="1"/>
    <xf numFmtId="0" fontId="0" fillId="4" borderId="0" xfId="0" applyFill="1"/>
    <xf numFmtId="0" fontId="0" fillId="4" borderId="4" xfId="0" applyFill="1" applyBorder="1"/>
    <xf numFmtId="164" fontId="0" fillId="4" borderId="0" xfId="1" applyNumberFormat="1" applyFont="1" applyFill="1" applyBorder="1"/>
    <xf numFmtId="164" fontId="0" fillId="4" borderId="0" xfId="0" applyNumberFormat="1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164" fontId="0" fillId="4" borderId="7" xfId="1" applyNumberFormat="1" applyFont="1" applyFill="1" applyBorder="1"/>
    <xf numFmtId="0" fontId="0" fillId="5" borderId="0" xfId="0" applyFill="1"/>
    <xf numFmtId="164" fontId="0" fillId="5" borderId="0" xfId="1" applyNumberFormat="1" applyFont="1" applyFill="1" applyBorder="1"/>
    <xf numFmtId="0" fontId="0" fillId="5" borderId="7" xfId="0" applyFill="1" applyBorder="1"/>
    <xf numFmtId="164" fontId="0" fillId="5" borderId="7" xfId="1" applyNumberFormat="1" applyFont="1" applyFill="1" applyBorder="1"/>
    <xf numFmtId="0" fontId="3" fillId="3" borderId="10" xfId="0" applyFont="1" applyFill="1" applyBorder="1"/>
    <xf numFmtId="164" fontId="3" fillId="3" borderId="10" xfId="0" applyNumberFormat="1" applyFont="1" applyFill="1" applyBorder="1"/>
    <xf numFmtId="164" fontId="3" fillId="3" borderId="11" xfId="0" applyNumberFormat="1" applyFont="1" applyFill="1" applyBorder="1"/>
    <xf numFmtId="0" fontId="5" fillId="4" borderId="0" xfId="0" applyFont="1" applyFill="1"/>
    <xf numFmtId="0" fontId="6" fillId="4" borderId="0" xfId="0" applyFont="1" applyFill="1"/>
    <xf numFmtId="0" fontId="8" fillId="4" borderId="4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5" xfId="0" applyFont="1" applyFill="1" applyBorder="1" applyAlignment="1">
      <alignment horizontal="center"/>
    </xf>
    <xf numFmtId="164" fontId="0" fillId="4" borderId="5" xfId="0" applyNumberForma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0" xfId="0" applyFont="1" applyFill="1"/>
    <xf numFmtId="0" fontId="3" fillId="6" borderId="5" xfId="0" applyFont="1" applyFill="1" applyBorder="1"/>
    <xf numFmtId="164" fontId="0" fillId="4" borderId="5" xfId="1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6" xfId="0" applyFont="1" applyFill="1" applyBorder="1"/>
    <xf numFmtId="164" fontId="0" fillId="4" borderId="8" xfId="0" applyNumberFormat="1" applyFill="1" applyBorder="1"/>
    <xf numFmtId="0" fontId="0" fillId="4" borderId="5" xfId="0" applyFill="1" applyBorder="1" applyAlignment="1">
      <alignment horizontal="center"/>
    </xf>
    <xf numFmtId="0" fontId="3" fillId="3" borderId="6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5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4" borderId="0" xfId="0" applyFill="1" applyAlignment="1"/>
    <xf numFmtId="0" fontId="10" fillId="11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1" xfId="0" applyFill="1" applyBorder="1"/>
    <xf numFmtId="164" fontId="0" fillId="4" borderId="3" xfId="0" applyNumberFormat="1" applyFill="1" applyBorder="1"/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164" fontId="0" fillId="4" borderId="2" xfId="0" applyNumberFormat="1" applyFill="1" applyBorder="1"/>
    <xf numFmtId="164" fontId="0" fillId="4" borderId="0" xfId="0" applyNumberFormat="1" applyFill="1" applyBorder="1"/>
    <xf numFmtId="164" fontId="0" fillId="4" borderId="2" xfId="1" applyNumberFormat="1" applyFont="1" applyFill="1" applyBorder="1"/>
    <xf numFmtId="164" fontId="0" fillId="4" borderId="3" xfId="1" applyNumberFormat="1" applyFont="1" applyFill="1" applyBorder="1"/>
    <xf numFmtId="164" fontId="0" fillId="4" borderId="4" xfId="1" applyNumberFormat="1" applyFont="1" applyFill="1" applyBorder="1"/>
    <xf numFmtId="164" fontId="0" fillId="4" borderId="6" xfId="1" applyNumberFormat="1" applyFont="1" applyFill="1" applyBorder="1"/>
    <xf numFmtId="164" fontId="0" fillId="4" borderId="8" xfId="1" applyNumberFormat="1" applyFont="1" applyFill="1" applyBorder="1"/>
    <xf numFmtId="164" fontId="0" fillId="4" borderId="7" xfId="0" applyNumberFormat="1" applyFill="1" applyBorder="1"/>
    <xf numFmtId="0" fontId="0" fillId="4" borderId="9" xfId="0" applyFill="1" applyBorder="1"/>
    <xf numFmtId="164" fontId="0" fillId="4" borderId="10" xfId="1" applyNumberFormat="1" applyFont="1" applyFill="1" applyBorder="1"/>
    <xf numFmtId="164" fontId="0" fillId="4" borderId="11" xfId="1" applyNumberFormat="1" applyFont="1" applyFill="1" applyBorder="1"/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12" borderId="9" xfId="0" applyFont="1" applyFill="1" applyBorder="1"/>
    <xf numFmtId="164" fontId="0" fillId="12" borderId="11" xfId="0" applyNumberFormat="1" applyFill="1" applyBorder="1"/>
    <xf numFmtId="164" fontId="0" fillId="12" borderId="10" xfId="0" applyNumberFormat="1" applyFill="1" applyBorder="1"/>
    <xf numFmtId="0" fontId="7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10" borderId="6" xfId="0" applyFont="1" applyFill="1" applyBorder="1"/>
    <xf numFmtId="0" fontId="9" fillId="10" borderId="9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12" fillId="4" borderId="0" xfId="0" applyFont="1" applyFill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14" fillId="4" borderId="0" xfId="0" applyFont="1" applyFill="1"/>
    <xf numFmtId="0" fontId="15" fillId="1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Presupuesto!$F$14:$F$15</c:f>
              <c:strCache>
                <c:ptCount val="2"/>
                <c:pt idx="0">
                  <c:v>Ingresos</c:v>
                </c:pt>
                <c:pt idx="1">
                  <c:v>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Presupuesto!$B$16:$B$20</c:f>
              <c:strCache>
                <c:ptCount val="5"/>
                <c:pt idx="0">
                  <c:v>Salario</c:v>
                </c:pt>
                <c:pt idx="1">
                  <c:v>Bonos</c:v>
                </c:pt>
                <c:pt idx="2">
                  <c:v>Dividendos</c:v>
                </c:pt>
                <c:pt idx="3">
                  <c:v>Comisiones</c:v>
                </c:pt>
                <c:pt idx="4">
                  <c:v>Otros</c:v>
                </c:pt>
              </c:strCache>
            </c:strRef>
          </c:cat>
          <c:val>
            <c:numRef>
              <c:f>Presupuesto!$F$16:$F$20</c:f>
              <c:numCache>
                <c:formatCode>_-"$"* #,##0_-;\-"$"* #,##0_-;_-"$"* "-"??_-;_-@_-</c:formatCode>
                <c:ptCount val="5"/>
                <c:pt idx="0">
                  <c:v>360000</c:v>
                </c:pt>
                <c:pt idx="1">
                  <c:v>0</c:v>
                </c:pt>
                <c:pt idx="2">
                  <c:v>0</c:v>
                </c:pt>
                <c:pt idx="3">
                  <c:v>30000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7-4AB2-A056-643457391248}"/>
            </c:ext>
          </c:extLst>
        </c:ser>
        <c:ser>
          <c:idx val="1"/>
          <c:order val="1"/>
          <c:tx>
            <c:strRef>
              <c:f>Presupuesto!$E$14:$E$15</c:f>
              <c:strCache>
                <c:ptCount val="2"/>
                <c:pt idx="0">
                  <c:v>Ingresos</c:v>
                </c:pt>
                <c:pt idx="1">
                  <c:v>Mensual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Presupuesto!$B$16:$B$20</c:f>
              <c:strCache>
                <c:ptCount val="5"/>
                <c:pt idx="0">
                  <c:v>Salario</c:v>
                </c:pt>
                <c:pt idx="1">
                  <c:v>Bonos</c:v>
                </c:pt>
                <c:pt idx="2">
                  <c:v>Dividendos</c:v>
                </c:pt>
                <c:pt idx="3">
                  <c:v>Comisiones</c:v>
                </c:pt>
                <c:pt idx="4">
                  <c:v>Otros</c:v>
                </c:pt>
              </c:strCache>
            </c:strRef>
          </c:cat>
          <c:val>
            <c:numRef>
              <c:f>Presupuesto!$E$16:$E$20</c:f>
              <c:numCache>
                <c:formatCode>General</c:formatCode>
                <c:ptCount val="5"/>
                <c:pt idx="0" formatCode="_-&quot;$&quot;* #,##0_-;\-&quot;$&quot;* #,##0_-;_-&quot;$&quot;* &quot;-&quot;??_-;_-@_-">
                  <c:v>30000</c:v>
                </c:pt>
                <c:pt idx="3" formatCode="_-&quot;$&quot;* #,##0_-;\-&quot;$&quot;* #,##0_-;_-&quot;$&quot;* &quot;-&quot;??_-;_-@_-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7-4AB2-A056-643457391248}"/>
            </c:ext>
          </c:extLst>
        </c:ser>
        <c:ser>
          <c:idx val="2"/>
          <c:order val="2"/>
          <c:tx>
            <c:strRef>
              <c:f>Presupuesto!$F$14:$F$15</c:f>
              <c:strCache>
                <c:ptCount val="2"/>
                <c:pt idx="0">
                  <c:v>Ingresos</c:v>
                </c:pt>
                <c:pt idx="1">
                  <c:v>Anual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Presupuesto!$B$16:$B$20</c:f>
              <c:strCache>
                <c:ptCount val="5"/>
                <c:pt idx="0">
                  <c:v>Salario</c:v>
                </c:pt>
                <c:pt idx="1">
                  <c:v>Bonos</c:v>
                </c:pt>
                <c:pt idx="2">
                  <c:v>Dividendos</c:v>
                </c:pt>
                <c:pt idx="3">
                  <c:v>Comisiones</c:v>
                </c:pt>
                <c:pt idx="4">
                  <c:v>Otros</c:v>
                </c:pt>
              </c:strCache>
            </c:strRef>
          </c:cat>
          <c:val>
            <c:numRef>
              <c:f>Presupuesto!$F$16:$F$20</c:f>
              <c:numCache>
                <c:formatCode>_-"$"* #,##0_-;\-"$"* #,##0_-;_-"$"* "-"??_-;_-@_-</c:formatCode>
                <c:ptCount val="5"/>
                <c:pt idx="0">
                  <c:v>360000</c:v>
                </c:pt>
                <c:pt idx="1">
                  <c:v>0</c:v>
                </c:pt>
                <c:pt idx="2">
                  <c:v>0</c:v>
                </c:pt>
                <c:pt idx="3">
                  <c:v>30000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7-4AB2-A056-64345739124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Presupuesto!$W$22:$W$31</c:f>
              <c:strCache>
                <c:ptCount val="10"/>
                <c:pt idx="0">
                  <c:v>Gastos</c:v>
                </c:pt>
                <c:pt idx="1">
                  <c:v>Hogar</c:v>
                </c:pt>
                <c:pt idx="2">
                  <c:v>Comida</c:v>
                </c:pt>
                <c:pt idx="3">
                  <c:v>Transporte</c:v>
                </c:pt>
                <c:pt idx="4">
                  <c:v>Salud</c:v>
                </c:pt>
                <c:pt idx="5">
                  <c:v>Créditos/deudas</c:v>
                </c:pt>
                <c:pt idx="6">
                  <c:v>Seguros</c:v>
                </c:pt>
                <c:pt idx="7">
                  <c:v>Higiene</c:v>
                </c:pt>
                <c:pt idx="8">
                  <c:v>Entretenimiento</c:v>
                </c:pt>
                <c:pt idx="9">
                  <c:v>Otros</c:v>
                </c:pt>
              </c:strCache>
            </c:strRef>
          </c:cat>
          <c:val>
            <c:numRef>
              <c:f>Presupuesto!$X$22:$X$31</c:f>
              <c:numCache>
                <c:formatCode>_-"$"* #,##0_-;\-"$"* #,##0_-;_-"$"* "-"??_-;_-@_-</c:formatCode>
                <c:ptCount val="10"/>
                <c:pt idx="1">
                  <c:v>176900</c:v>
                </c:pt>
                <c:pt idx="2">
                  <c:v>42000</c:v>
                </c:pt>
                <c:pt idx="3">
                  <c:v>22800</c:v>
                </c:pt>
                <c:pt idx="4">
                  <c:v>0</c:v>
                </c:pt>
                <c:pt idx="5">
                  <c:v>74400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6-4AD6-AD89-79B0A30044B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Presupuesto!$X$14</c:f>
              <c:strCache>
                <c:ptCount val="1"/>
                <c:pt idx="0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Presupuesto!$W$15:$W$18</c:f>
              <c:strCache>
                <c:ptCount val="4"/>
                <c:pt idx="0">
                  <c:v>Necesarios</c:v>
                </c:pt>
                <c:pt idx="1">
                  <c:v>No necesarios</c:v>
                </c:pt>
                <c:pt idx="2">
                  <c:v>Crédito deuda</c:v>
                </c:pt>
                <c:pt idx="3">
                  <c:v>Seguro</c:v>
                </c:pt>
              </c:strCache>
            </c:strRef>
          </c:cat>
          <c:val>
            <c:numRef>
              <c:f>Presupuesto!$X$15:$X$18</c:f>
              <c:numCache>
                <c:formatCode>_-"$"* #,##0_-;\-"$"* #,##0_-;_-"$"* "-"??_-;_-@_-</c:formatCode>
                <c:ptCount val="4"/>
                <c:pt idx="0">
                  <c:v>211700</c:v>
                </c:pt>
                <c:pt idx="1">
                  <c:v>30000</c:v>
                </c:pt>
                <c:pt idx="2">
                  <c:v>74400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4-448D-8840-197137CACD6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57</xdr:row>
      <xdr:rowOff>14287</xdr:rowOff>
    </xdr:from>
    <xdr:to>
      <xdr:col>12</xdr:col>
      <xdr:colOff>304800</xdr:colOff>
      <xdr:row>72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92CF5E-212F-909B-4381-A1E5D658A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495300</xdr:colOff>
      <xdr:row>57</xdr:row>
      <xdr:rowOff>14287</xdr:rowOff>
    </xdr:from>
    <xdr:to>
      <xdr:col>18</xdr:col>
      <xdr:colOff>533401</xdr:colOff>
      <xdr:row>72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9CBB98-542A-B53E-8E94-AD935F289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742950</xdr:colOff>
      <xdr:row>57</xdr:row>
      <xdr:rowOff>33337</xdr:rowOff>
    </xdr:from>
    <xdr:to>
      <xdr:col>25</xdr:col>
      <xdr:colOff>352425</xdr:colOff>
      <xdr:row>72</xdr:row>
      <xdr:rowOff>52387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8571C48-5EBE-0A9E-01A7-B88E7838E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4442-EAA9-4204-9936-627492CB744E}">
  <dimension ref="A1:Z78"/>
  <sheetViews>
    <sheetView tabSelected="1" workbookViewId="0">
      <selection activeCell="B19" sqref="B19"/>
    </sheetView>
  </sheetViews>
  <sheetFormatPr baseColWidth="10" defaultRowHeight="15" x14ac:dyDescent="0.25"/>
  <cols>
    <col min="1" max="1" width="4" style="2" customWidth="1"/>
    <col min="2" max="2" width="37.42578125" style="2" customWidth="1"/>
    <col min="3" max="3" width="12.140625" style="2" customWidth="1"/>
    <col min="4" max="4" width="12.7109375" style="2" customWidth="1"/>
    <col min="5" max="5" width="12.85546875" style="2" customWidth="1"/>
    <col min="6" max="6" width="13.5703125" style="2" customWidth="1"/>
    <col min="7" max="7" width="7" style="2" customWidth="1"/>
    <col min="8" max="8" width="23.140625" style="2" customWidth="1"/>
    <col min="9" max="9" width="8" style="2" customWidth="1"/>
    <col min="10" max="10" width="13.7109375" style="2" customWidth="1"/>
    <col min="11" max="11" width="14.5703125" style="2" bestFit="1" customWidth="1"/>
    <col min="12" max="12" width="11.42578125" style="2" customWidth="1"/>
    <col min="13" max="13" width="11.42578125" style="2"/>
    <col min="14" max="14" width="2.42578125" style="2" customWidth="1"/>
    <col min="15" max="15" width="20.28515625" style="2" customWidth="1"/>
    <col min="16" max="20" width="11.42578125" style="2"/>
    <col min="21" max="21" width="6.140625" style="2" customWidth="1"/>
    <col min="22" max="22" width="4.140625" style="2" customWidth="1"/>
    <col min="23" max="23" width="16.42578125" style="2" customWidth="1"/>
    <col min="24" max="24" width="13.42578125" style="2" customWidth="1"/>
    <col min="25" max="16384" width="11.42578125" style="2"/>
  </cols>
  <sheetData>
    <row r="1" spans="1:24" ht="21.75" customHeight="1" x14ac:dyDescent="0.25">
      <c r="A1" s="103" t="s">
        <v>107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4" ht="21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4" spans="1:24" x14ac:dyDescent="0.25">
      <c r="B4" s="104" t="s">
        <v>87</v>
      </c>
    </row>
    <row r="5" spans="1:24" x14ac:dyDescent="0.25">
      <c r="B5" s="2" t="s">
        <v>108</v>
      </c>
    </row>
    <row r="6" spans="1:24" x14ac:dyDescent="0.25">
      <c r="B6" s="2" t="s">
        <v>109</v>
      </c>
    </row>
    <row r="7" spans="1:24" x14ac:dyDescent="0.25">
      <c r="B7" s="2" t="s">
        <v>110</v>
      </c>
    </row>
    <row r="8" spans="1:24" x14ac:dyDescent="0.25">
      <c r="B8" s="2" t="s">
        <v>111</v>
      </c>
    </row>
    <row r="9" spans="1:24" x14ac:dyDescent="0.25">
      <c r="B9" s="2" t="s">
        <v>112</v>
      </c>
    </row>
    <row r="12" spans="1:24" x14ac:dyDescent="0.25">
      <c r="W12" s="17" t="s">
        <v>75</v>
      </c>
    </row>
    <row r="14" spans="1:24" ht="15.75" x14ac:dyDescent="0.25">
      <c r="B14" s="49" t="s">
        <v>0</v>
      </c>
      <c r="C14" s="50"/>
      <c r="D14" s="50"/>
      <c r="E14" s="50"/>
      <c r="F14" s="51"/>
      <c r="H14" s="67" t="s">
        <v>68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W14" s="32" t="s">
        <v>71</v>
      </c>
      <c r="X14" s="33" t="s">
        <v>72</v>
      </c>
    </row>
    <row r="15" spans="1:24" x14ac:dyDescent="0.25">
      <c r="B15" s="19" t="s">
        <v>1</v>
      </c>
      <c r="C15" s="20" t="s">
        <v>2</v>
      </c>
      <c r="D15" s="21" t="s">
        <v>3</v>
      </c>
      <c r="E15" s="21" t="s">
        <v>4</v>
      </c>
      <c r="F15" s="22" t="s">
        <v>5</v>
      </c>
      <c r="H15" s="24" t="s">
        <v>15</v>
      </c>
      <c r="I15" s="25" t="s">
        <v>16</v>
      </c>
      <c r="J15" s="25" t="s">
        <v>2</v>
      </c>
      <c r="K15" s="26" t="s">
        <v>3</v>
      </c>
      <c r="L15" s="26" t="s">
        <v>4</v>
      </c>
      <c r="M15" s="27" t="s">
        <v>5</v>
      </c>
      <c r="O15" s="19" t="s">
        <v>15</v>
      </c>
      <c r="P15" s="20" t="s">
        <v>16</v>
      </c>
      <c r="Q15" s="20" t="s">
        <v>2</v>
      </c>
      <c r="R15" s="21" t="s">
        <v>3</v>
      </c>
      <c r="S15" s="21" t="s">
        <v>4</v>
      </c>
      <c r="T15" s="22" t="s">
        <v>5</v>
      </c>
      <c r="V15" s="2" t="s">
        <v>28</v>
      </c>
      <c r="W15" s="34" t="s">
        <v>69</v>
      </c>
      <c r="X15" s="23">
        <f>SUMIF($I$17:$I$26,V15,$M$17:$M$26)+SUMIF($I$29:$I$31,V15,$M$29:$M$31)+SUMIF($I$34:$I$38,V15,$M$34:$M$38)+SUMIF($I$41:$I$44,V15,$M$41:$M$44)+SUMIF($P$29:$P$34,V15,$T$29:$T$34)+SUMIF($P$37:$P$45,V15,$T$37:$T$45)+SUMIF($P$48:$P$51,V15,$T$48:$T$51)</f>
        <v>211700</v>
      </c>
    </row>
    <row r="16" spans="1:24" x14ac:dyDescent="0.25">
      <c r="B16" s="3" t="s">
        <v>6</v>
      </c>
      <c r="C16" s="10" t="s">
        <v>4</v>
      </c>
      <c r="D16" s="11">
        <v>30000</v>
      </c>
      <c r="E16" s="5">
        <f>D16</f>
        <v>30000</v>
      </c>
      <c r="F16" s="23">
        <f>E16*12</f>
        <v>360000</v>
      </c>
      <c r="H16" s="28" t="s">
        <v>17</v>
      </c>
      <c r="I16" s="29"/>
      <c r="J16" s="29"/>
      <c r="K16" s="29"/>
      <c r="L16" s="29"/>
      <c r="M16" s="30"/>
      <c r="O16" s="28" t="s">
        <v>42</v>
      </c>
      <c r="P16" s="29"/>
      <c r="Q16" s="29"/>
      <c r="R16" s="29"/>
      <c r="S16" s="29"/>
      <c r="T16" s="30"/>
      <c r="V16" s="2" t="s">
        <v>29</v>
      </c>
      <c r="W16" s="34" t="s">
        <v>70</v>
      </c>
      <c r="X16" s="23">
        <f>SUMIF($I$17:$I$26,V16,$M$17:$M$26)+SUMIF($I$29:$I$31,V16,$M$29:$M$31)+SUMIF($I$34:$I$38,V16,$M$34:$M$38)+SUMIF($I$41:$I$44,V16,$M$41:$M$44)+SUMIF($P$29:$P$34,V16,$T$29:$T$34)+SUMIF($P$37:$P$45,V16,$T$37:$T$45)+SUMIF($P$48:$P$51,V16,$T$48:$T$51)</f>
        <v>30000</v>
      </c>
    </row>
    <row r="17" spans="2:24" x14ac:dyDescent="0.25">
      <c r="B17" s="3" t="s">
        <v>7</v>
      </c>
      <c r="C17" s="10" t="s">
        <v>4</v>
      </c>
      <c r="D17" s="11">
        <v>0</v>
      </c>
      <c r="F17" s="23">
        <f>E17*12</f>
        <v>0</v>
      </c>
      <c r="H17" s="3" t="s">
        <v>18</v>
      </c>
      <c r="I17" s="2" t="s">
        <v>28</v>
      </c>
      <c r="J17" s="10" t="s">
        <v>4</v>
      </c>
      <c r="K17" s="11">
        <v>12000</v>
      </c>
      <c r="L17" s="4">
        <v>12000</v>
      </c>
      <c r="M17" s="31">
        <f>L17*12</f>
        <v>144000</v>
      </c>
      <c r="O17" s="3" t="s">
        <v>43</v>
      </c>
      <c r="Q17" s="10" t="s">
        <v>4</v>
      </c>
      <c r="R17" s="11">
        <v>0</v>
      </c>
      <c r="S17" s="4">
        <v>0</v>
      </c>
      <c r="T17" s="31">
        <f>S17*12</f>
        <v>0</v>
      </c>
      <c r="W17" s="34" t="s">
        <v>73</v>
      </c>
      <c r="X17" s="23">
        <f>T21</f>
        <v>74400</v>
      </c>
    </row>
    <row r="18" spans="2:24" x14ac:dyDescent="0.25">
      <c r="B18" s="3" t="s">
        <v>8</v>
      </c>
      <c r="C18" s="10" t="s">
        <v>4</v>
      </c>
      <c r="D18" s="11">
        <v>0</v>
      </c>
      <c r="F18" s="23">
        <f>E18*12</f>
        <v>0</v>
      </c>
      <c r="H18" s="3" t="s">
        <v>27</v>
      </c>
      <c r="I18" s="2" t="s">
        <v>29</v>
      </c>
      <c r="J18" s="10" t="s">
        <v>4</v>
      </c>
      <c r="K18" s="11">
        <v>0</v>
      </c>
      <c r="L18" s="4">
        <v>0</v>
      </c>
      <c r="M18" s="31">
        <f t="shared" ref="M18:M26" si="0">L18*12</f>
        <v>0</v>
      </c>
      <c r="O18" s="3" t="s">
        <v>44</v>
      </c>
      <c r="Q18" s="10" t="s">
        <v>4</v>
      </c>
      <c r="R18" s="11">
        <v>5000</v>
      </c>
      <c r="S18" s="4">
        <v>5000</v>
      </c>
      <c r="T18" s="31">
        <f>S18*12</f>
        <v>60000</v>
      </c>
      <c r="W18" s="35" t="s">
        <v>74</v>
      </c>
      <c r="X18" s="36">
        <f>T22</f>
        <v>0</v>
      </c>
    </row>
    <row r="19" spans="2:24" x14ac:dyDescent="0.25">
      <c r="B19" s="3" t="s">
        <v>9</v>
      </c>
      <c r="C19" s="10" t="s">
        <v>12</v>
      </c>
      <c r="D19" s="11">
        <v>15000</v>
      </c>
      <c r="E19" s="5">
        <f>D19/6</f>
        <v>2500</v>
      </c>
      <c r="F19" s="23">
        <f>E19*12</f>
        <v>30000</v>
      </c>
      <c r="H19" s="3" t="s">
        <v>19</v>
      </c>
      <c r="I19" s="2" t="s">
        <v>29</v>
      </c>
      <c r="J19" s="10" t="s">
        <v>4</v>
      </c>
      <c r="K19" s="11">
        <v>0</v>
      </c>
      <c r="L19" s="4">
        <v>0</v>
      </c>
      <c r="M19" s="31">
        <f t="shared" si="0"/>
        <v>0</v>
      </c>
      <c r="O19" s="3" t="s">
        <v>45</v>
      </c>
      <c r="Q19" s="10" t="s">
        <v>4</v>
      </c>
      <c r="R19" s="11">
        <v>1200</v>
      </c>
      <c r="S19" s="4">
        <v>1200</v>
      </c>
      <c r="T19" s="31">
        <f>S19*12</f>
        <v>14400</v>
      </c>
      <c r="W19" s="1" t="s">
        <v>13</v>
      </c>
      <c r="X19" s="16">
        <f>SUM(X15:X18)</f>
        <v>316100</v>
      </c>
    </row>
    <row r="20" spans="2:24" x14ac:dyDescent="0.25">
      <c r="B20" s="7" t="s">
        <v>10</v>
      </c>
      <c r="C20" s="12" t="s">
        <v>4</v>
      </c>
      <c r="D20" s="13"/>
      <c r="E20" s="8"/>
      <c r="F20" s="23">
        <f>E20*12</f>
        <v>0</v>
      </c>
      <c r="H20" s="3" t="s">
        <v>20</v>
      </c>
      <c r="I20" s="2" t="s">
        <v>28</v>
      </c>
      <c r="J20" s="10" t="s">
        <v>4</v>
      </c>
      <c r="K20" s="11">
        <v>1500</v>
      </c>
      <c r="L20" s="4">
        <v>1500</v>
      </c>
      <c r="M20" s="31">
        <f t="shared" si="0"/>
        <v>18000</v>
      </c>
      <c r="O20" s="3" t="s">
        <v>10</v>
      </c>
      <c r="Q20" s="10" t="s">
        <v>4</v>
      </c>
      <c r="R20" s="11">
        <v>0</v>
      </c>
      <c r="S20" s="4">
        <v>0</v>
      </c>
      <c r="T20" s="31">
        <f>S20*12</f>
        <v>0</v>
      </c>
    </row>
    <row r="21" spans="2:24" x14ac:dyDescent="0.25">
      <c r="B21" s="1" t="s">
        <v>13</v>
      </c>
      <c r="C21" s="14"/>
      <c r="D21" s="15">
        <f>SUM(D16:D20)</f>
        <v>45000</v>
      </c>
      <c r="E21" s="15">
        <f>SUM(E16:E20)</f>
        <v>32500</v>
      </c>
      <c r="F21" s="16">
        <f>SUM(F16:F20)</f>
        <v>390000</v>
      </c>
      <c r="H21" s="3" t="s">
        <v>21</v>
      </c>
      <c r="I21" s="2" t="s">
        <v>28</v>
      </c>
      <c r="J21" s="10" t="s">
        <v>11</v>
      </c>
      <c r="K21" s="11">
        <v>450</v>
      </c>
      <c r="L21" s="4">
        <f>K21/2</f>
        <v>225</v>
      </c>
      <c r="M21" s="31">
        <f t="shared" si="0"/>
        <v>2700</v>
      </c>
      <c r="O21" s="1" t="s">
        <v>13</v>
      </c>
      <c r="P21" s="14"/>
      <c r="Q21" s="15"/>
      <c r="R21" s="16">
        <f>SUM(R17:R20)</f>
        <v>6200</v>
      </c>
      <c r="S21" s="16">
        <f>SUM(S17:S20)</f>
        <v>6200</v>
      </c>
      <c r="T21" s="16">
        <f>SUM(T17:T20)</f>
        <v>74400</v>
      </c>
    </row>
    <row r="22" spans="2:24" x14ac:dyDescent="0.25">
      <c r="H22" s="3" t="s">
        <v>22</v>
      </c>
      <c r="I22" s="2" t="s">
        <v>28</v>
      </c>
      <c r="J22" s="10" t="s">
        <v>12</v>
      </c>
      <c r="K22" s="11">
        <v>700</v>
      </c>
      <c r="L22" s="4">
        <f>K22/6</f>
        <v>116.66666666666667</v>
      </c>
      <c r="M22" s="31">
        <f t="shared" si="0"/>
        <v>1400</v>
      </c>
      <c r="O22" s="28" t="s">
        <v>46</v>
      </c>
      <c r="P22" s="29"/>
      <c r="Q22" s="29"/>
      <c r="R22" s="29"/>
      <c r="S22" s="29"/>
      <c r="T22" s="30"/>
      <c r="W22" s="55" t="s">
        <v>68</v>
      </c>
      <c r="X22" s="56"/>
    </row>
    <row r="23" spans="2:24" x14ac:dyDescent="0.25">
      <c r="C23" s="18" t="s">
        <v>14</v>
      </c>
      <c r="D23" s="18"/>
      <c r="E23" s="18"/>
      <c r="F23" s="18"/>
      <c r="H23" s="3" t="s">
        <v>23</v>
      </c>
      <c r="I23" s="2" t="s">
        <v>29</v>
      </c>
      <c r="J23" s="10" t="s">
        <v>4</v>
      </c>
      <c r="K23" s="11">
        <v>0</v>
      </c>
      <c r="L23" s="4">
        <v>0</v>
      </c>
      <c r="M23" s="31">
        <f t="shared" si="0"/>
        <v>0</v>
      </c>
      <c r="O23" s="3" t="s">
        <v>47</v>
      </c>
      <c r="P23" s="2" t="s">
        <v>28</v>
      </c>
      <c r="Q23" s="10" t="s">
        <v>4</v>
      </c>
      <c r="R23" s="11">
        <v>0</v>
      </c>
      <c r="S23" s="4">
        <v>0</v>
      </c>
      <c r="T23" s="31">
        <f>S23*12</f>
        <v>0</v>
      </c>
      <c r="W23" s="3" t="s">
        <v>17</v>
      </c>
      <c r="X23" s="23">
        <f>M27</f>
        <v>176900</v>
      </c>
    </row>
    <row r="24" spans="2:24" x14ac:dyDescent="0.25">
      <c r="H24" s="3" t="s">
        <v>24</v>
      </c>
      <c r="I24" s="2" t="s">
        <v>28</v>
      </c>
      <c r="J24" s="10" t="s">
        <v>4</v>
      </c>
      <c r="K24" s="11">
        <v>500</v>
      </c>
      <c r="L24" s="4">
        <v>500</v>
      </c>
      <c r="M24" s="31">
        <f t="shared" si="0"/>
        <v>6000</v>
      </c>
      <c r="O24" s="3" t="s">
        <v>48</v>
      </c>
      <c r="P24" s="2" t="s">
        <v>29</v>
      </c>
      <c r="Q24" s="10" t="s">
        <v>4</v>
      </c>
      <c r="R24" s="11">
        <v>0</v>
      </c>
      <c r="S24" s="4">
        <v>0</v>
      </c>
      <c r="T24" s="31">
        <f>S24*12</f>
        <v>0</v>
      </c>
      <c r="W24" s="3" t="s">
        <v>30</v>
      </c>
      <c r="X24" s="23">
        <f>M32</f>
        <v>42000</v>
      </c>
    </row>
    <row r="25" spans="2:24" x14ac:dyDescent="0.25">
      <c r="H25" s="3" t="s">
        <v>25</v>
      </c>
      <c r="I25" s="2" t="s">
        <v>29</v>
      </c>
      <c r="J25" s="10" t="s">
        <v>4</v>
      </c>
      <c r="K25" s="11">
        <v>400</v>
      </c>
      <c r="L25" s="4">
        <v>400</v>
      </c>
      <c r="M25" s="31">
        <f t="shared" si="0"/>
        <v>4800</v>
      </c>
      <c r="O25" s="3" t="s">
        <v>49</v>
      </c>
      <c r="P25" s="2" t="s">
        <v>29</v>
      </c>
      <c r="Q25" s="10" t="s">
        <v>4</v>
      </c>
      <c r="R25" s="11">
        <v>0</v>
      </c>
      <c r="S25" s="4">
        <v>0</v>
      </c>
      <c r="T25" s="31">
        <f>S25*12</f>
        <v>0</v>
      </c>
      <c r="W25" s="3" t="s">
        <v>33</v>
      </c>
      <c r="X25" s="23">
        <f>M39</f>
        <v>22800</v>
      </c>
    </row>
    <row r="26" spans="2:24" x14ac:dyDescent="0.25">
      <c r="H26" s="7" t="s">
        <v>26</v>
      </c>
      <c r="I26" s="8" t="s">
        <v>29</v>
      </c>
      <c r="J26" s="12" t="s">
        <v>4</v>
      </c>
      <c r="K26" s="13">
        <v>0</v>
      </c>
      <c r="L26" s="9">
        <v>0</v>
      </c>
      <c r="M26" s="31">
        <f t="shared" si="0"/>
        <v>0</v>
      </c>
      <c r="O26" s="3" t="s">
        <v>10</v>
      </c>
      <c r="P26" s="2" t="s">
        <v>28</v>
      </c>
      <c r="Q26" s="2" t="s">
        <v>4</v>
      </c>
      <c r="R26" s="4">
        <v>0</v>
      </c>
      <c r="S26" s="4">
        <v>0</v>
      </c>
      <c r="T26" s="31">
        <f>S26*12</f>
        <v>0</v>
      </c>
      <c r="W26" s="3" t="s">
        <v>38</v>
      </c>
      <c r="X26" s="23">
        <f>M45</f>
        <v>0</v>
      </c>
    </row>
    <row r="27" spans="2:24" x14ac:dyDescent="0.25">
      <c r="H27" s="1" t="s">
        <v>13</v>
      </c>
      <c r="I27" s="14"/>
      <c r="J27" s="15"/>
      <c r="K27" s="15">
        <f>SUM(K17:K26)</f>
        <v>15550</v>
      </c>
      <c r="L27" s="15">
        <f>SUM(L17:L26)</f>
        <v>14741.666666666666</v>
      </c>
      <c r="M27" s="16">
        <f>SUM(M17:M26)</f>
        <v>176900</v>
      </c>
      <c r="O27" s="1" t="s">
        <v>13</v>
      </c>
      <c r="P27" s="14"/>
      <c r="Q27" s="15"/>
      <c r="R27" s="16">
        <f>SUM(R23:R26)</f>
        <v>0</v>
      </c>
      <c r="S27" s="16">
        <f>SUM(S23:S26)</f>
        <v>0</v>
      </c>
      <c r="T27" s="16">
        <f>SUM(T23:T26)</f>
        <v>0</v>
      </c>
      <c r="W27" s="3" t="s">
        <v>82</v>
      </c>
      <c r="X27" s="23">
        <f>T21</f>
        <v>74400</v>
      </c>
    </row>
    <row r="28" spans="2:24" x14ac:dyDescent="0.25">
      <c r="H28" s="28" t="s">
        <v>30</v>
      </c>
      <c r="I28" s="29"/>
      <c r="J28" s="29"/>
      <c r="K28" s="29"/>
      <c r="L28" s="29"/>
      <c r="M28" s="30"/>
      <c r="O28" s="28" t="s">
        <v>50</v>
      </c>
      <c r="P28" s="29"/>
      <c r="Q28" s="29"/>
      <c r="R28" s="29"/>
      <c r="S28" s="29"/>
      <c r="T28" s="30"/>
      <c r="W28" s="3" t="s">
        <v>46</v>
      </c>
      <c r="X28" s="23">
        <f>T27</f>
        <v>0</v>
      </c>
    </row>
    <row r="29" spans="2:24" x14ac:dyDescent="0.25">
      <c r="H29" s="3" t="s">
        <v>31</v>
      </c>
      <c r="I29" s="2" t="s">
        <v>28</v>
      </c>
      <c r="J29" s="10" t="s">
        <v>4</v>
      </c>
      <c r="K29" s="11">
        <v>1500</v>
      </c>
      <c r="L29" s="4">
        <v>1500</v>
      </c>
      <c r="M29" s="31">
        <f>L29*12</f>
        <v>18000</v>
      </c>
      <c r="O29" s="3" t="s">
        <v>51</v>
      </c>
      <c r="P29" s="2" t="s">
        <v>28</v>
      </c>
      <c r="Q29" s="10" t="s">
        <v>4</v>
      </c>
      <c r="R29" s="11">
        <v>0</v>
      </c>
      <c r="S29" s="4">
        <v>0</v>
      </c>
      <c r="T29" s="31">
        <f t="shared" ref="T29:T34" si="1">S29*12</f>
        <v>0</v>
      </c>
      <c r="W29" s="3" t="s">
        <v>50</v>
      </c>
      <c r="X29" s="23">
        <f>T35</f>
        <v>0</v>
      </c>
    </row>
    <row r="30" spans="2:24" x14ac:dyDescent="0.25">
      <c r="H30" s="3" t="s">
        <v>32</v>
      </c>
      <c r="I30" s="2" t="s">
        <v>29</v>
      </c>
      <c r="J30" s="10" t="s">
        <v>4</v>
      </c>
      <c r="K30" s="11">
        <v>2000</v>
      </c>
      <c r="L30" s="4">
        <v>2000</v>
      </c>
      <c r="M30" s="31">
        <f>L30*12</f>
        <v>24000</v>
      </c>
      <c r="O30" s="3" t="s">
        <v>52</v>
      </c>
      <c r="P30" s="2" t="s">
        <v>29</v>
      </c>
      <c r="Q30" s="10" t="s">
        <v>4</v>
      </c>
      <c r="R30" s="11">
        <v>0</v>
      </c>
      <c r="S30" s="4">
        <v>0</v>
      </c>
      <c r="T30" s="31">
        <f t="shared" si="1"/>
        <v>0</v>
      </c>
      <c r="W30" s="3" t="s">
        <v>83</v>
      </c>
      <c r="X30" s="23">
        <f>T46</f>
        <v>0</v>
      </c>
    </row>
    <row r="31" spans="2:24" x14ac:dyDescent="0.25">
      <c r="H31" s="3" t="s">
        <v>26</v>
      </c>
      <c r="I31" s="2" t="s">
        <v>29</v>
      </c>
      <c r="J31" s="2" t="s">
        <v>4</v>
      </c>
      <c r="K31" s="4">
        <v>0</v>
      </c>
      <c r="L31" s="4">
        <v>0</v>
      </c>
      <c r="M31" s="31">
        <f>L31*12</f>
        <v>0</v>
      </c>
      <c r="O31" s="3" t="s">
        <v>53</v>
      </c>
      <c r="P31" s="2" t="s">
        <v>29</v>
      </c>
      <c r="Q31" s="10" t="s">
        <v>4</v>
      </c>
      <c r="R31" s="11">
        <v>0</v>
      </c>
      <c r="S31" s="4">
        <v>0</v>
      </c>
      <c r="T31" s="31">
        <f t="shared" si="1"/>
        <v>0</v>
      </c>
      <c r="W31" s="7" t="s">
        <v>10</v>
      </c>
      <c r="X31" s="36">
        <f>T52</f>
        <v>0</v>
      </c>
    </row>
    <row r="32" spans="2:24" x14ac:dyDescent="0.25">
      <c r="H32" s="1" t="s">
        <v>13</v>
      </c>
      <c r="I32" s="14"/>
      <c r="J32" s="15"/>
      <c r="K32" s="16">
        <f>SUM(K29:K31)</f>
        <v>3500</v>
      </c>
      <c r="L32" s="16">
        <f>SUM(L29:L31)</f>
        <v>3500</v>
      </c>
      <c r="M32" s="16">
        <f>SUM(M29:M31)</f>
        <v>42000</v>
      </c>
      <c r="O32" s="3" t="s">
        <v>54</v>
      </c>
      <c r="P32" s="2" t="s">
        <v>28</v>
      </c>
      <c r="Q32" s="10" t="s">
        <v>4</v>
      </c>
      <c r="R32" s="11">
        <v>0</v>
      </c>
      <c r="S32" s="4">
        <v>0</v>
      </c>
      <c r="T32" s="31">
        <f t="shared" si="1"/>
        <v>0</v>
      </c>
    </row>
    <row r="33" spans="8:20" x14ac:dyDescent="0.25">
      <c r="H33" s="28" t="s">
        <v>33</v>
      </c>
      <c r="I33" s="29"/>
      <c r="J33" s="29"/>
      <c r="K33" s="29"/>
      <c r="L33" s="29"/>
      <c r="M33" s="30"/>
      <c r="O33" s="3" t="s">
        <v>55</v>
      </c>
      <c r="P33" s="2" t="s">
        <v>28</v>
      </c>
      <c r="Q33" s="10" t="s">
        <v>4</v>
      </c>
      <c r="R33" s="11">
        <v>0</v>
      </c>
      <c r="S33" s="4">
        <v>0</v>
      </c>
      <c r="T33" s="31">
        <f t="shared" si="1"/>
        <v>0</v>
      </c>
    </row>
    <row r="34" spans="8:20" x14ac:dyDescent="0.25">
      <c r="H34" s="3" t="s">
        <v>34</v>
      </c>
      <c r="I34" s="2" t="s">
        <v>28</v>
      </c>
      <c r="J34" s="10" t="s">
        <v>4</v>
      </c>
      <c r="K34" s="11">
        <v>1800</v>
      </c>
      <c r="L34" s="4">
        <v>1800</v>
      </c>
      <c r="M34" s="31">
        <f>L34*12</f>
        <v>21600</v>
      </c>
      <c r="O34" s="3" t="s">
        <v>10</v>
      </c>
      <c r="P34" s="2" t="s">
        <v>28</v>
      </c>
      <c r="Q34" s="10" t="s">
        <v>4</v>
      </c>
      <c r="R34" s="11">
        <v>0</v>
      </c>
      <c r="S34" s="4">
        <v>0</v>
      </c>
      <c r="T34" s="31">
        <f t="shared" si="1"/>
        <v>0</v>
      </c>
    </row>
    <row r="35" spans="8:20" x14ac:dyDescent="0.25">
      <c r="H35" s="3" t="s">
        <v>35</v>
      </c>
      <c r="I35" s="2" t="s">
        <v>29</v>
      </c>
      <c r="J35" s="10" t="s">
        <v>4</v>
      </c>
      <c r="K35" s="11">
        <v>0</v>
      </c>
      <c r="L35" s="4">
        <v>0</v>
      </c>
      <c r="M35" s="31">
        <f>L35*12</f>
        <v>0</v>
      </c>
      <c r="O35" s="1" t="s">
        <v>13</v>
      </c>
      <c r="P35" s="14"/>
      <c r="Q35" s="15"/>
      <c r="R35" s="16">
        <f>SUM(R29:R34)</f>
        <v>0</v>
      </c>
      <c r="S35" s="16">
        <f>SUM(S29:S34)</f>
        <v>0</v>
      </c>
      <c r="T35" s="16">
        <f>SUM(T29:T34)</f>
        <v>0</v>
      </c>
    </row>
    <row r="36" spans="8:20" x14ac:dyDescent="0.25">
      <c r="H36" s="3" t="s">
        <v>36</v>
      </c>
      <c r="I36" s="2" t="s">
        <v>29</v>
      </c>
      <c r="J36" s="10" t="s">
        <v>11</v>
      </c>
      <c r="K36" s="11">
        <v>200</v>
      </c>
      <c r="L36" s="4">
        <f>K36/2</f>
        <v>100</v>
      </c>
      <c r="M36" s="31">
        <f>L36*12</f>
        <v>1200</v>
      </c>
      <c r="O36" s="28" t="s">
        <v>56</v>
      </c>
      <c r="P36" s="29"/>
      <c r="Q36" s="29"/>
      <c r="R36" s="29"/>
      <c r="S36" s="29"/>
      <c r="T36" s="30"/>
    </row>
    <row r="37" spans="8:20" x14ac:dyDescent="0.25">
      <c r="H37" s="3" t="s">
        <v>37</v>
      </c>
      <c r="I37" s="2" t="s">
        <v>28</v>
      </c>
      <c r="J37" s="10" t="s">
        <v>4</v>
      </c>
      <c r="K37" s="11">
        <v>0</v>
      </c>
      <c r="L37" s="4">
        <v>0</v>
      </c>
      <c r="M37" s="31">
        <f>L37*12</f>
        <v>0</v>
      </c>
      <c r="O37" s="3" t="s">
        <v>57</v>
      </c>
      <c r="P37" s="2" t="s">
        <v>28</v>
      </c>
      <c r="Q37" s="10" t="s">
        <v>4</v>
      </c>
      <c r="R37" s="11">
        <v>0</v>
      </c>
      <c r="S37" s="4">
        <v>0</v>
      </c>
      <c r="T37" s="31">
        <f t="shared" ref="T37:T45" si="2">S37*12</f>
        <v>0</v>
      </c>
    </row>
    <row r="38" spans="8:20" x14ac:dyDescent="0.25">
      <c r="H38" s="3" t="s">
        <v>10</v>
      </c>
      <c r="I38" s="2" t="s">
        <v>29</v>
      </c>
      <c r="J38" s="10" t="s">
        <v>4</v>
      </c>
      <c r="K38" s="11">
        <v>0</v>
      </c>
      <c r="L38" s="4">
        <v>0</v>
      </c>
      <c r="M38" s="31">
        <f>L38*12</f>
        <v>0</v>
      </c>
      <c r="O38" s="3" t="s">
        <v>58</v>
      </c>
      <c r="P38" s="2" t="s">
        <v>29</v>
      </c>
      <c r="Q38" s="10" t="s">
        <v>4</v>
      </c>
      <c r="R38" s="11">
        <v>0</v>
      </c>
      <c r="S38" s="4">
        <v>0</v>
      </c>
      <c r="T38" s="31">
        <f t="shared" si="2"/>
        <v>0</v>
      </c>
    </row>
    <row r="39" spans="8:20" x14ac:dyDescent="0.25">
      <c r="H39" s="1" t="s">
        <v>13</v>
      </c>
      <c r="I39" s="14"/>
      <c r="J39" s="15"/>
      <c r="K39" s="16">
        <f>SUM(K34:K38)</f>
        <v>2000</v>
      </c>
      <c r="L39" s="16">
        <f>SUM(L34:L38)</f>
        <v>1900</v>
      </c>
      <c r="M39" s="16">
        <f>SUM(M34:M38)</f>
        <v>22800</v>
      </c>
      <c r="O39" s="3" t="s">
        <v>59</v>
      </c>
      <c r="P39" s="2" t="s">
        <v>29</v>
      </c>
      <c r="Q39" s="10" t="s">
        <v>4</v>
      </c>
      <c r="R39" s="11">
        <v>0</v>
      </c>
      <c r="S39" s="4">
        <v>0</v>
      </c>
      <c r="T39" s="31">
        <f>S39*12</f>
        <v>0</v>
      </c>
    </row>
    <row r="40" spans="8:20" x14ac:dyDescent="0.25">
      <c r="H40" s="28" t="s">
        <v>38</v>
      </c>
      <c r="I40" s="29"/>
      <c r="J40" s="29"/>
      <c r="K40" s="29"/>
      <c r="L40" s="29"/>
      <c r="M40" s="30"/>
      <c r="O40" s="3" t="s">
        <v>60</v>
      </c>
      <c r="P40" s="2" t="s">
        <v>28</v>
      </c>
      <c r="Q40" s="10" t="s">
        <v>4</v>
      </c>
      <c r="R40" s="11">
        <v>0</v>
      </c>
      <c r="S40" s="4">
        <v>0</v>
      </c>
      <c r="T40" s="31">
        <f t="shared" si="2"/>
        <v>0</v>
      </c>
    </row>
    <row r="41" spans="8:20" x14ac:dyDescent="0.25">
      <c r="H41" s="3" t="s">
        <v>39</v>
      </c>
      <c r="I41" s="2" t="s">
        <v>28</v>
      </c>
      <c r="J41" s="10" t="s">
        <v>4</v>
      </c>
      <c r="K41" s="11">
        <v>0</v>
      </c>
      <c r="L41" s="4">
        <v>0</v>
      </c>
      <c r="M41" s="31">
        <f>L41*12</f>
        <v>0</v>
      </c>
      <c r="O41" s="3" t="s">
        <v>61</v>
      </c>
      <c r="P41" s="2" t="s">
        <v>29</v>
      </c>
      <c r="Q41" s="10" t="s">
        <v>4</v>
      </c>
      <c r="R41" s="11">
        <v>0</v>
      </c>
      <c r="S41" s="4">
        <v>0</v>
      </c>
      <c r="T41" s="31">
        <f t="shared" si="2"/>
        <v>0</v>
      </c>
    </row>
    <row r="42" spans="8:20" x14ac:dyDescent="0.25">
      <c r="H42" s="3" t="s">
        <v>40</v>
      </c>
      <c r="I42" s="2" t="s">
        <v>29</v>
      </c>
      <c r="J42" s="10" t="s">
        <v>4</v>
      </c>
      <c r="K42" s="11">
        <v>0</v>
      </c>
      <c r="L42" s="4">
        <v>0</v>
      </c>
      <c r="M42" s="31">
        <f>L42*12</f>
        <v>0</v>
      </c>
      <c r="O42" s="3" t="s">
        <v>62</v>
      </c>
      <c r="P42" s="2" t="s">
        <v>29</v>
      </c>
      <c r="Q42" s="10" t="s">
        <v>4</v>
      </c>
      <c r="R42" s="11">
        <v>0</v>
      </c>
      <c r="S42" s="4">
        <v>0</v>
      </c>
      <c r="T42" s="31">
        <f t="shared" si="2"/>
        <v>0</v>
      </c>
    </row>
    <row r="43" spans="8:20" x14ac:dyDescent="0.25">
      <c r="H43" s="3" t="s">
        <v>41</v>
      </c>
      <c r="I43" s="2" t="s">
        <v>29</v>
      </c>
      <c r="J43" s="10" t="s">
        <v>4</v>
      </c>
      <c r="K43" s="11">
        <v>0</v>
      </c>
      <c r="L43" s="4">
        <v>0</v>
      </c>
      <c r="M43" s="31">
        <f>L43*12</f>
        <v>0</v>
      </c>
      <c r="O43" s="3" t="s">
        <v>63</v>
      </c>
      <c r="P43" s="2" t="s">
        <v>28</v>
      </c>
      <c r="Q43" s="10" t="s">
        <v>4</v>
      </c>
      <c r="R43" s="11">
        <v>0</v>
      </c>
      <c r="S43" s="4">
        <v>0</v>
      </c>
      <c r="T43" s="31">
        <f t="shared" si="2"/>
        <v>0</v>
      </c>
    </row>
    <row r="44" spans="8:20" x14ac:dyDescent="0.25">
      <c r="H44" s="3" t="s">
        <v>10</v>
      </c>
      <c r="I44" s="2" t="s">
        <v>29</v>
      </c>
      <c r="J44" s="10" t="s">
        <v>4</v>
      </c>
      <c r="K44" s="11">
        <v>0</v>
      </c>
      <c r="L44" s="4">
        <v>0</v>
      </c>
      <c r="M44" s="31">
        <f>L44*12</f>
        <v>0</v>
      </c>
      <c r="O44" s="3" t="s">
        <v>64</v>
      </c>
      <c r="P44" s="2" t="s">
        <v>29</v>
      </c>
      <c r="Q44" s="10" t="s">
        <v>4</v>
      </c>
      <c r="R44" s="11">
        <v>0</v>
      </c>
      <c r="S44" s="4">
        <v>0</v>
      </c>
      <c r="T44" s="31">
        <f t="shared" si="2"/>
        <v>0</v>
      </c>
    </row>
    <row r="45" spans="8:20" x14ac:dyDescent="0.25">
      <c r="H45" s="1" t="s">
        <v>13</v>
      </c>
      <c r="I45" s="14"/>
      <c r="J45" s="15"/>
      <c r="K45" s="16">
        <f>SUM(K41:K44)</f>
        <v>0</v>
      </c>
      <c r="L45" s="16">
        <f>SUM(L41:L44)</f>
        <v>0</v>
      </c>
      <c r="M45" s="16">
        <f>SUM(M41:M44)</f>
        <v>0</v>
      </c>
      <c r="O45" s="3" t="s">
        <v>10</v>
      </c>
      <c r="P45" s="2" t="s">
        <v>29</v>
      </c>
      <c r="Q45" s="10" t="s">
        <v>4</v>
      </c>
      <c r="R45" s="11">
        <v>0</v>
      </c>
      <c r="S45" s="4">
        <v>0</v>
      </c>
      <c r="T45" s="31">
        <f t="shared" si="2"/>
        <v>0</v>
      </c>
    </row>
    <row r="46" spans="8:20" x14ac:dyDescent="0.25">
      <c r="O46" s="1" t="s">
        <v>13</v>
      </c>
      <c r="P46" s="14"/>
      <c r="Q46" s="15"/>
      <c r="R46" s="16">
        <f>SUM(R37:R45)</f>
        <v>0</v>
      </c>
      <c r="S46" s="16">
        <f>SUM(S37:S45)</f>
        <v>0</v>
      </c>
      <c r="T46" s="16">
        <f>SUM(T37:T45)</f>
        <v>0</v>
      </c>
    </row>
    <row r="47" spans="8:20" x14ac:dyDescent="0.25">
      <c r="O47" s="28" t="s">
        <v>10</v>
      </c>
      <c r="P47" s="29"/>
      <c r="Q47" s="29"/>
      <c r="R47" s="29"/>
      <c r="S47" s="29"/>
      <c r="T47" s="30"/>
    </row>
    <row r="48" spans="8:20" x14ac:dyDescent="0.25">
      <c r="O48" s="3" t="s">
        <v>65</v>
      </c>
      <c r="P48" s="2" t="s">
        <v>28</v>
      </c>
      <c r="Q48" s="10" t="s">
        <v>4</v>
      </c>
      <c r="R48" s="11">
        <v>0</v>
      </c>
      <c r="S48" s="4">
        <v>0</v>
      </c>
      <c r="T48" s="31">
        <f>S48*12</f>
        <v>0</v>
      </c>
    </row>
    <row r="49" spans="2:26" x14ac:dyDescent="0.25">
      <c r="O49" s="3" t="s">
        <v>66</v>
      </c>
      <c r="P49" s="2" t="s">
        <v>29</v>
      </c>
      <c r="Q49" s="10" t="s">
        <v>4</v>
      </c>
      <c r="R49" s="11">
        <v>0</v>
      </c>
      <c r="S49" s="4">
        <v>0</v>
      </c>
      <c r="T49" s="31">
        <f>S49*12</f>
        <v>0</v>
      </c>
    </row>
    <row r="50" spans="2:26" x14ac:dyDescent="0.25">
      <c r="B50" s="17" t="s">
        <v>77</v>
      </c>
      <c r="O50" s="3" t="s">
        <v>67</v>
      </c>
      <c r="P50" s="2" t="s">
        <v>29</v>
      </c>
      <c r="Q50" s="10" t="s">
        <v>4</v>
      </c>
      <c r="R50" s="11">
        <v>0</v>
      </c>
      <c r="S50" s="4">
        <v>0</v>
      </c>
      <c r="T50" s="31">
        <f>S50*12</f>
        <v>0</v>
      </c>
    </row>
    <row r="51" spans="2:26" x14ac:dyDescent="0.25">
      <c r="O51" s="3" t="s">
        <v>10</v>
      </c>
      <c r="P51" s="2" t="s">
        <v>28</v>
      </c>
      <c r="Q51" s="10" t="s">
        <v>4</v>
      </c>
      <c r="R51" s="11">
        <v>0</v>
      </c>
      <c r="S51" s="4">
        <v>0</v>
      </c>
      <c r="T51" s="31">
        <f>S51*12</f>
        <v>0</v>
      </c>
    </row>
    <row r="52" spans="2:26" ht="15.75" x14ac:dyDescent="0.25">
      <c r="B52" s="52" t="s">
        <v>76</v>
      </c>
      <c r="C52" s="53"/>
      <c r="D52" s="53"/>
      <c r="E52" s="53"/>
      <c r="F52" s="54"/>
      <c r="O52" s="1" t="s">
        <v>13</v>
      </c>
      <c r="P52" s="14"/>
      <c r="Q52" s="15"/>
      <c r="R52" s="16">
        <f>SUM(R48:R51)</f>
        <v>0</v>
      </c>
      <c r="S52" s="16">
        <f>SUM(S48:S51)</f>
        <v>0</v>
      </c>
      <c r="T52" s="16">
        <f>SUM(T48:T51)</f>
        <v>0</v>
      </c>
    </row>
    <row r="53" spans="2:26" x14ac:dyDescent="0.25">
      <c r="B53" s="19" t="s">
        <v>1</v>
      </c>
      <c r="C53" s="20" t="s">
        <v>2</v>
      </c>
      <c r="D53" s="21" t="s">
        <v>3</v>
      </c>
      <c r="E53" s="21" t="s">
        <v>4</v>
      </c>
      <c r="F53" s="22" t="s">
        <v>5</v>
      </c>
    </row>
    <row r="54" spans="2:26" x14ac:dyDescent="0.25">
      <c r="B54" s="3" t="s">
        <v>76</v>
      </c>
      <c r="C54" s="10" t="s">
        <v>4</v>
      </c>
      <c r="D54" s="11">
        <v>5000</v>
      </c>
      <c r="E54" s="5">
        <f>D54</f>
        <v>5000</v>
      </c>
      <c r="F54" s="23">
        <f>E54*12</f>
        <v>60000</v>
      </c>
    </row>
    <row r="55" spans="2:26" x14ac:dyDescent="0.25">
      <c r="B55" s="1" t="s">
        <v>13</v>
      </c>
      <c r="C55" s="14"/>
      <c r="D55" s="15">
        <f>SUM(D50:D54)</f>
        <v>5000</v>
      </c>
      <c r="E55" s="15">
        <f>SUM(E50:E54)</f>
        <v>5000</v>
      </c>
      <c r="F55" s="16">
        <f>SUM(F50:F54)</f>
        <v>60000</v>
      </c>
    </row>
    <row r="56" spans="2:26" ht="18.75" x14ac:dyDescent="0.3">
      <c r="H56" s="58" t="s">
        <v>84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2:26" x14ac:dyDescent="0.25"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2:26" x14ac:dyDescent="0.25">
      <c r="B58" s="17" t="s">
        <v>80</v>
      </c>
    </row>
    <row r="59" spans="2:26" ht="7.5" customHeight="1" x14ac:dyDescent="0.25"/>
    <row r="60" spans="2:26" ht="15.75" x14ac:dyDescent="0.25">
      <c r="B60" s="43" t="s">
        <v>79</v>
      </c>
      <c r="C60" s="44"/>
      <c r="D60" s="44"/>
      <c r="E60" s="44"/>
      <c r="F60" s="45"/>
    </row>
    <row r="61" spans="2:26" x14ac:dyDescent="0.25">
      <c r="B61" s="3"/>
      <c r="C61" s="46" t="s">
        <v>4</v>
      </c>
      <c r="D61" s="46"/>
      <c r="E61" s="46" t="s">
        <v>5</v>
      </c>
      <c r="F61" s="47"/>
    </row>
    <row r="62" spans="2:26" x14ac:dyDescent="0.25">
      <c r="B62" s="3" t="s">
        <v>0</v>
      </c>
      <c r="C62" s="41">
        <f>E21</f>
        <v>32500</v>
      </c>
      <c r="D62" s="48"/>
      <c r="E62" s="41">
        <f>F21</f>
        <v>390000</v>
      </c>
      <c r="F62" s="42"/>
    </row>
    <row r="63" spans="2:26" x14ac:dyDescent="0.25">
      <c r="B63" s="3"/>
      <c r="F63" s="6"/>
    </row>
    <row r="64" spans="2:26" x14ac:dyDescent="0.25">
      <c r="B64" s="3" t="s">
        <v>68</v>
      </c>
      <c r="C64" s="41">
        <f>E64/12</f>
        <v>26341.666666666668</v>
      </c>
      <c r="D64" s="41"/>
      <c r="E64" s="41">
        <f>X19</f>
        <v>316100</v>
      </c>
      <c r="F64" s="42"/>
    </row>
    <row r="65" spans="2:6" x14ac:dyDescent="0.25">
      <c r="B65" s="3"/>
      <c r="F65" s="6"/>
    </row>
    <row r="66" spans="2:6" x14ac:dyDescent="0.25">
      <c r="B66" s="38" t="s">
        <v>78</v>
      </c>
      <c r="C66" s="39">
        <f>C62-C64</f>
        <v>6158.3333333333321</v>
      </c>
      <c r="D66" s="39"/>
      <c r="E66" s="39">
        <f>E62-E64</f>
        <v>73900</v>
      </c>
      <c r="F66" s="40"/>
    </row>
    <row r="69" spans="2:6" x14ac:dyDescent="0.25">
      <c r="B69" s="17" t="s">
        <v>86</v>
      </c>
    </row>
    <row r="70" spans="2:6" ht="10.5" customHeight="1" x14ac:dyDescent="0.25"/>
    <row r="71" spans="2:6" ht="15.75" x14ac:dyDescent="0.25">
      <c r="B71" s="43" t="s">
        <v>81</v>
      </c>
      <c r="C71" s="44"/>
      <c r="D71" s="44"/>
      <c r="E71" s="44"/>
      <c r="F71" s="45"/>
    </row>
    <row r="72" spans="2:6" x14ac:dyDescent="0.25">
      <c r="B72" s="3"/>
      <c r="C72" s="59" t="s">
        <v>4</v>
      </c>
      <c r="D72" s="59"/>
      <c r="E72" s="59" t="s">
        <v>5</v>
      </c>
      <c r="F72" s="47"/>
    </row>
    <row r="73" spans="2:6" x14ac:dyDescent="0.25">
      <c r="B73" s="3" t="s">
        <v>0</v>
      </c>
      <c r="C73" s="60">
        <f>E21</f>
        <v>32500</v>
      </c>
      <c r="D73" s="61"/>
      <c r="E73" s="60">
        <f>C73*12</f>
        <v>390000</v>
      </c>
      <c r="F73" s="42"/>
    </row>
    <row r="74" spans="2:6" x14ac:dyDescent="0.25">
      <c r="B74" s="3"/>
      <c r="C74" s="62"/>
      <c r="D74" s="62"/>
      <c r="E74" s="62"/>
      <c r="F74" s="6"/>
    </row>
    <row r="75" spans="2:6" x14ac:dyDescent="0.25">
      <c r="B75" s="3" t="s">
        <v>76</v>
      </c>
      <c r="C75" s="60">
        <f>E55</f>
        <v>5000</v>
      </c>
      <c r="D75" s="60"/>
      <c r="E75" s="60">
        <f>C75*12</f>
        <v>60000</v>
      </c>
      <c r="F75" s="42"/>
    </row>
    <row r="76" spans="2:6" x14ac:dyDescent="0.25">
      <c r="B76" s="3"/>
      <c r="C76" s="63"/>
      <c r="D76" s="63"/>
      <c r="E76" s="63"/>
      <c r="F76" s="37"/>
    </row>
    <row r="77" spans="2:6" x14ac:dyDescent="0.25">
      <c r="B77" s="3" t="s">
        <v>85</v>
      </c>
      <c r="C77" s="60">
        <f>C73-C75</f>
        <v>27500</v>
      </c>
      <c r="D77" s="60"/>
      <c r="E77" s="60">
        <f>C77*12</f>
        <v>330000</v>
      </c>
      <c r="F77" s="42"/>
    </row>
    <row r="78" spans="2:6" x14ac:dyDescent="0.25">
      <c r="B78" s="7"/>
      <c r="C78" s="8"/>
      <c r="D78" s="8"/>
      <c r="E78" s="8"/>
      <c r="F78" s="64"/>
    </row>
  </sheetData>
  <dataConsolidate/>
  <mergeCells count="24">
    <mergeCell ref="W22:X22"/>
    <mergeCell ref="H56:Z56"/>
    <mergeCell ref="A1:U2"/>
    <mergeCell ref="B14:F14"/>
    <mergeCell ref="H14:T14"/>
    <mergeCell ref="B52:F52"/>
    <mergeCell ref="C62:D62"/>
    <mergeCell ref="E62:F62"/>
    <mergeCell ref="B60:F60"/>
    <mergeCell ref="C64:D64"/>
    <mergeCell ref="E64:F64"/>
    <mergeCell ref="C66:D66"/>
    <mergeCell ref="E66:F66"/>
    <mergeCell ref="C61:D61"/>
    <mergeCell ref="E61:F61"/>
    <mergeCell ref="C77:D77"/>
    <mergeCell ref="E77:F77"/>
    <mergeCell ref="B71:F71"/>
    <mergeCell ref="C72:D72"/>
    <mergeCell ref="E72:F72"/>
    <mergeCell ref="C73:D73"/>
    <mergeCell ref="E73:F73"/>
    <mergeCell ref="C75:D75"/>
    <mergeCell ref="E75:F75"/>
  </mergeCells>
  <dataValidations count="2">
    <dataValidation type="list" allowBlank="1" showInputMessage="1" showErrorMessage="1" sqref="C16:C20 J17:J26 J29:J31 J34:J38 J41:J44 Q17:Q20 Q23:Q26 Q29:Q34 Q37:Q45 Q48:Q51 C54" xr:uid="{3CCC437B-9FD3-4272-B993-A8896ABC0311}">
      <formula1>"Mensual, Bimestral, Trimestral, Semestral, Anual"</formula1>
    </dataValidation>
    <dataValidation type="list" allowBlank="1" showInputMessage="1" showErrorMessage="1" sqref="I17:I26 I29:I31 I34:I38 I41:I44 P29:P34 P17:P20 P23:P26 P37:P45 P48:P51 V15:V16" xr:uid="{F9298B8B-970F-429D-A924-6EE2A7295810}">
      <formula1>"N,NN"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5C1E-453F-4AFE-81C6-BBBC12FF2B64}">
  <dimension ref="B1:V33"/>
  <sheetViews>
    <sheetView workbookViewId="0">
      <selection activeCell="B4" sqref="B4"/>
    </sheetView>
  </sheetViews>
  <sheetFormatPr baseColWidth="10" defaultRowHeight="15" x14ac:dyDescent="0.25"/>
  <cols>
    <col min="1" max="1" width="5.28515625" style="2" customWidth="1"/>
    <col min="2" max="2" width="34" style="2" customWidth="1"/>
    <col min="3" max="16384" width="11.42578125" style="2"/>
  </cols>
  <sheetData>
    <row r="1" spans="2:22" ht="27.75" customHeight="1" x14ac:dyDescent="0.25">
      <c r="B1" s="105" t="s">
        <v>106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2:22" ht="22.5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2:22" ht="22.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2:22" ht="18" customHeight="1" x14ac:dyDescent="0.25">
      <c r="B4" s="107" t="s">
        <v>87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2:22" x14ac:dyDescent="0.25">
      <c r="B5" s="2" t="s">
        <v>88</v>
      </c>
    </row>
    <row r="6" spans="2:22" x14ac:dyDescent="0.25">
      <c r="B6" s="2" t="s">
        <v>89</v>
      </c>
    </row>
    <row r="7" spans="2:22" x14ac:dyDescent="0.25">
      <c r="B7" s="2" t="s">
        <v>90</v>
      </c>
    </row>
    <row r="8" spans="2:22" x14ac:dyDescent="0.25">
      <c r="B8" s="2" t="s">
        <v>91</v>
      </c>
    </row>
    <row r="10" spans="2:22" ht="22.5" customHeight="1" x14ac:dyDescent="0.25">
      <c r="B10" s="49" t="s">
        <v>0</v>
      </c>
      <c r="C10" s="50"/>
      <c r="D10" s="86" t="s">
        <v>92</v>
      </c>
      <c r="E10" s="87" t="s">
        <v>93</v>
      </c>
      <c r="F10" s="87" t="s">
        <v>94</v>
      </c>
      <c r="G10" s="87" t="s">
        <v>95</v>
      </c>
      <c r="H10" s="87" t="s">
        <v>96</v>
      </c>
      <c r="I10" s="87" t="s">
        <v>97</v>
      </c>
      <c r="J10" s="87" t="s">
        <v>98</v>
      </c>
      <c r="K10" s="87" t="s">
        <v>99</v>
      </c>
      <c r="L10" s="87" t="s">
        <v>100</v>
      </c>
      <c r="M10" s="87" t="s">
        <v>101</v>
      </c>
      <c r="N10" s="87" t="s">
        <v>102</v>
      </c>
      <c r="O10" s="88" t="s">
        <v>103</v>
      </c>
    </row>
    <row r="11" spans="2:22" x14ac:dyDescent="0.25">
      <c r="B11" s="65" t="s">
        <v>6</v>
      </c>
      <c r="C11" s="73">
        <v>30000</v>
      </c>
      <c r="D11" s="72">
        <v>30000</v>
      </c>
      <c r="E11" s="75">
        <v>30000</v>
      </c>
      <c r="F11" s="75">
        <v>30000</v>
      </c>
      <c r="G11" s="75">
        <v>30000</v>
      </c>
      <c r="H11" s="75">
        <v>30000</v>
      </c>
      <c r="I11" s="75">
        <v>30000</v>
      </c>
      <c r="J11" s="75">
        <v>30000</v>
      </c>
      <c r="K11" s="75">
        <v>30000</v>
      </c>
      <c r="L11" s="75">
        <v>30000</v>
      </c>
      <c r="M11" s="75">
        <v>30000</v>
      </c>
      <c r="N11" s="75">
        <v>30000</v>
      </c>
      <c r="O11" s="76">
        <v>30000</v>
      </c>
    </row>
    <row r="12" spans="2:22" x14ac:dyDescent="0.25">
      <c r="B12" s="3" t="s">
        <v>7</v>
      </c>
      <c r="C12" s="62"/>
      <c r="D12" s="77">
        <v>2000</v>
      </c>
      <c r="E12" s="4"/>
      <c r="F12" s="4"/>
      <c r="G12" s="4"/>
      <c r="H12" s="4"/>
      <c r="I12" s="4"/>
      <c r="J12" s="4">
        <v>5000</v>
      </c>
      <c r="K12" s="4"/>
      <c r="L12" s="4"/>
      <c r="M12" s="4"/>
      <c r="N12" s="4"/>
      <c r="O12" s="31"/>
    </row>
    <row r="13" spans="2:22" x14ac:dyDescent="0.25">
      <c r="B13" s="3" t="s">
        <v>8</v>
      </c>
      <c r="C13" s="62"/>
      <c r="D13" s="77"/>
      <c r="E13" s="4"/>
      <c r="F13" s="4"/>
      <c r="G13" s="4"/>
      <c r="H13" s="4"/>
      <c r="I13" s="4"/>
      <c r="J13" s="4"/>
      <c r="K13" s="4"/>
      <c r="L13" s="4"/>
      <c r="M13" s="4"/>
      <c r="N13" s="4"/>
      <c r="O13" s="31"/>
    </row>
    <row r="14" spans="2:22" x14ac:dyDescent="0.25">
      <c r="B14" s="3" t="s">
        <v>9</v>
      </c>
      <c r="C14" s="74">
        <v>2500</v>
      </c>
      <c r="D14" s="77">
        <v>2500</v>
      </c>
      <c r="E14" s="4">
        <v>1000</v>
      </c>
      <c r="F14" s="4"/>
      <c r="G14" s="4"/>
      <c r="H14" s="4">
        <v>4500</v>
      </c>
      <c r="I14" s="4"/>
      <c r="J14" s="4"/>
      <c r="K14" s="4">
        <v>2500</v>
      </c>
      <c r="L14" s="4">
        <v>2500</v>
      </c>
      <c r="M14" s="4"/>
      <c r="N14" s="4">
        <v>2500</v>
      </c>
      <c r="O14" s="31"/>
    </row>
    <row r="15" spans="2:22" x14ac:dyDescent="0.25">
      <c r="B15" s="7" t="s">
        <v>10</v>
      </c>
      <c r="C15" s="8"/>
      <c r="D15" s="78"/>
      <c r="E15" s="9"/>
      <c r="F15" s="9"/>
      <c r="G15" s="9"/>
      <c r="H15" s="9"/>
      <c r="I15" s="9"/>
      <c r="J15" s="9"/>
      <c r="K15" s="9"/>
      <c r="L15" s="9"/>
      <c r="M15" s="9"/>
      <c r="N15" s="9"/>
      <c r="O15" s="79"/>
    </row>
    <row r="16" spans="2:22" x14ac:dyDescent="0.25">
      <c r="B16" s="89" t="s">
        <v>13</v>
      </c>
      <c r="C16" s="90">
        <f>SUM(C11:C15)</f>
        <v>32500</v>
      </c>
      <c r="D16" s="91">
        <f t="shared" ref="D16:O16" si="0">SUM(D11:D15)</f>
        <v>34500</v>
      </c>
      <c r="E16" s="91">
        <f t="shared" si="0"/>
        <v>31000</v>
      </c>
      <c r="F16" s="91">
        <f t="shared" si="0"/>
        <v>30000</v>
      </c>
      <c r="G16" s="91">
        <f t="shared" si="0"/>
        <v>30000</v>
      </c>
      <c r="H16" s="91">
        <f t="shared" si="0"/>
        <v>34500</v>
      </c>
      <c r="I16" s="91">
        <f t="shared" si="0"/>
        <v>30000</v>
      </c>
      <c r="J16" s="91">
        <f t="shared" si="0"/>
        <v>35000</v>
      </c>
      <c r="K16" s="91">
        <f t="shared" si="0"/>
        <v>32500</v>
      </c>
      <c r="L16" s="91">
        <f t="shared" si="0"/>
        <v>32500</v>
      </c>
      <c r="M16" s="91">
        <f t="shared" si="0"/>
        <v>30000</v>
      </c>
      <c r="N16" s="91">
        <f t="shared" si="0"/>
        <v>32500</v>
      </c>
      <c r="O16" s="90">
        <f t="shared" si="0"/>
        <v>30000</v>
      </c>
    </row>
    <row r="17" spans="2:15" ht="24" customHeight="1" x14ac:dyDescent="0.25">
      <c r="B17" s="70" t="s">
        <v>68</v>
      </c>
      <c r="C17" s="71"/>
      <c r="D17" s="94" t="s">
        <v>92</v>
      </c>
      <c r="E17" s="95" t="s">
        <v>93</v>
      </c>
      <c r="F17" s="95" t="s">
        <v>94</v>
      </c>
      <c r="G17" s="95" t="s">
        <v>95</v>
      </c>
      <c r="H17" s="95" t="s">
        <v>96</v>
      </c>
      <c r="I17" s="95" t="s">
        <v>97</v>
      </c>
      <c r="J17" s="95" t="s">
        <v>98</v>
      </c>
      <c r="K17" s="95" t="s">
        <v>99</v>
      </c>
      <c r="L17" s="95" t="s">
        <v>100</v>
      </c>
      <c r="M17" s="95" t="s">
        <v>101</v>
      </c>
      <c r="N17" s="95" t="s">
        <v>102</v>
      </c>
      <c r="O17" s="96" t="s">
        <v>103</v>
      </c>
    </row>
    <row r="18" spans="2:15" x14ac:dyDescent="0.25">
      <c r="B18" s="65" t="s">
        <v>17</v>
      </c>
      <c r="C18" s="66">
        <v>14741.666666666666</v>
      </c>
      <c r="D18" s="75">
        <v>14742</v>
      </c>
      <c r="E18" s="75">
        <v>14742</v>
      </c>
      <c r="F18" s="75">
        <v>14742</v>
      </c>
      <c r="G18" s="75">
        <v>14742</v>
      </c>
      <c r="H18" s="75">
        <v>14742</v>
      </c>
      <c r="I18" s="75">
        <v>14742</v>
      </c>
      <c r="J18" s="75">
        <v>14742</v>
      </c>
      <c r="K18" s="75">
        <v>14742</v>
      </c>
      <c r="L18" s="75">
        <v>14742</v>
      </c>
      <c r="M18" s="75">
        <v>14742</v>
      </c>
      <c r="N18" s="75">
        <v>14742</v>
      </c>
      <c r="O18" s="76">
        <v>14742</v>
      </c>
    </row>
    <row r="19" spans="2:15" x14ac:dyDescent="0.25">
      <c r="B19" s="3" t="s">
        <v>30</v>
      </c>
      <c r="C19" s="23">
        <v>3500</v>
      </c>
      <c r="D19" s="4">
        <v>5000</v>
      </c>
      <c r="E19" s="4">
        <v>4000</v>
      </c>
      <c r="F19" s="4">
        <v>2500</v>
      </c>
      <c r="G19" s="4">
        <v>1000</v>
      </c>
      <c r="H19" s="4">
        <v>3500</v>
      </c>
      <c r="I19" s="4">
        <v>3000</v>
      </c>
      <c r="J19" s="4">
        <v>3500</v>
      </c>
      <c r="K19" s="4">
        <v>1500</v>
      </c>
      <c r="L19" s="4"/>
      <c r="M19" s="4">
        <v>4000</v>
      </c>
      <c r="N19" s="4">
        <v>2500</v>
      </c>
      <c r="O19" s="31"/>
    </row>
    <row r="20" spans="2:15" x14ac:dyDescent="0.25">
      <c r="B20" s="3" t="s">
        <v>33</v>
      </c>
      <c r="C20" s="23">
        <v>1900</v>
      </c>
      <c r="D20" s="4">
        <v>1900</v>
      </c>
      <c r="E20" s="4">
        <v>1500</v>
      </c>
      <c r="F20" s="4">
        <v>1300</v>
      </c>
      <c r="G20" s="4">
        <v>1900</v>
      </c>
      <c r="H20" s="4">
        <v>1800</v>
      </c>
      <c r="I20" s="4">
        <v>1800</v>
      </c>
      <c r="J20" s="4">
        <v>1800</v>
      </c>
      <c r="K20" s="4">
        <v>1800</v>
      </c>
      <c r="L20" s="4">
        <v>1800</v>
      </c>
      <c r="M20" s="4">
        <v>1800</v>
      </c>
      <c r="N20" s="4">
        <v>1800</v>
      </c>
      <c r="O20" s="31"/>
    </row>
    <row r="21" spans="2:15" x14ac:dyDescent="0.25">
      <c r="B21" s="3" t="s">
        <v>38</v>
      </c>
      <c r="C21" s="23">
        <v>0</v>
      </c>
      <c r="D21" s="4"/>
      <c r="E21" s="4"/>
      <c r="F21" s="4">
        <v>2500</v>
      </c>
      <c r="G21" s="4"/>
      <c r="H21" s="4"/>
      <c r="I21" s="4"/>
      <c r="J21" s="4">
        <v>500</v>
      </c>
      <c r="K21" s="4"/>
      <c r="L21" s="4">
        <v>150</v>
      </c>
      <c r="M21" s="4"/>
      <c r="N21" s="4"/>
      <c r="O21" s="31"/>
    </row>
    <row r="22" spans="2:15" x14ac:dyDescent="0.25">
      <c r="B22" s="3" t="s">
        <v>82</v>
      </c>
      <c r="C22" s="23">
        <v>6200</v>
      </c>
      <c r="D22" s="4">
        <v>6200</v>
      </c>
      <c r="E22" s="4">
        <v>6200</v>
      </c>
      <c r="F22" s="4">
        <v>6200</v>
      </c>
      <c r="G22" s="4">
        <v>6200</v>
      </c>
      <c r="H22" s="4">
        <v>6200</v>
      </c>
      <c r="I22" s="4">
        <v>6200</v>
      </c>
      <c r="J22" s="4">
        <v>6200</v>
      </c>
      <c r="K22" s="4">
        <v>6200</v>
      </c>
      <c r="L22" s="4">
        <v>6200</v>
      </c>
      <c r="M22" s="4">
        <v>6200</v>
      </c>
      <c r="N22" s="4">
        <v>6200</v>
      </c>
      <c r="O22" s="31">
        <v>6200</v>
      </c>
    </row>
    <row r="23" spans="2:15" x14ac:dyDescent="0.25">
      <c r="B23" s="3" t="s">
        <v>46</v>
      </c>
      <c r="C23" s="23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1"/>
    </row>
    <row r="24" spans="2:15" x14ac:dyDescent="0.25">
      <c r="B24" s="3" t="s">
        <v>50</v>
      </c>
      <c r="C24" s="23">
        <v>0</v>
      </c>
      <c r="D24" s="4">
        <v>200</v>
      </c>
      <c r="E24" s="4"/>
      <c r="F24" s="4">
        <v>250</v>
      </c>
      <c r="G24" s="4"/>
      <c r="H24" s="4">
        <v>360</v>
      </c>
      <c r="I24" s="4"/>
      <c r="J24" s="4"/>
      <c r="K24" s="4"/>
      <c r="L24" s="4">
        <v>450</v>
      </c>
      <c r="M24" s="4"/>
      <c r="N24" s="4"/>
      <c r="O24" s="31"/>
    </row>
    <row r="25" spans="2:15" x14ac:dyDescent="0.25">
      <c r="B25" s="3" t="s">
        <v>83</v>
      </c>
      <c r="C25" s="23">
        <v>0</v>
      </c>
      <c r="D25" s="4">
        <v>500</v>
      </c>
      <c r="E25" s="4"/>
      <c r="F25" s="4"/>
      <c r="G25" s="4">
        <v>700</v>
      </c>
      <c r="H25" s="4"/>
      <c r="I25" s="4"/>
      <c r="J25" s="4">
        <v>200</v>
      </c>
      <c r="K25" s="4"/>
      <c r="L25" s="4"/>
      <c r="M25" s="4"/>
      <c r="N25" s="4">
        <v>150</v>
      </c>
      <c r="O25" s="31"/>
    </row>
    <row r="26" spans="2:15" x14ac:dyDescent="0.25">
      <c r="B26" s="7" t="s">
        <v>10</v>
      </c>
      <c r="C26" s="36"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9"/>
    </row>
    <row r="27" spans="2:15" x14ac:dyDescent="0.25">
      <c r="B27" s="89" t="s">
        <v>13</v>
      </c>
      <c r="C27" s="91">
        <f>SUM(C18:C26)</f>
        <v>26341.666666666664</v>
      </c>
      <c r="D27" s="91">
        <f t="shared" ref="D27:O27" si="1">SUM(D18:D26)</f>
        <v>28542</v>
      </c>
      <c r="E27" s="91">
        <f t="shared" si="1"/>
        <v>26442</v>
      </c>
      <c r="F27" s="91">
        <f t="shared" si="1"/>
        <v>27492</v>
      </c>
      <c r="G27" s="91">
        <f t="shared" si="1"/>
        <v>24542</v>
      </c>
      <c r="H27" s="91">
        <f t="shared" si="1"/>
        <v>26602</v>
      </c>
      <c r="I27" s="91">
        <f t="shared" si="1"/>
        <v>25742</v>
      </c>
      <c r="J27" s="91">
        <f t="shared" si="1"/>
        <v>26942</v>
      </c>
      <c r="K27" s="91">
        <f t="shared" si="1"/>
        <v>24242</v>
      </c>
      <c r="L27" s="91">
        <f t="shared" si="1"/>
        <v>23342</v>
      </c>
      <c r="M27" s="91">
        <f t="shared" si="1"/>
        <v>26742</v>
      </c>
      <c r="N27" s="91">
        <f t="shared" si="1"/>
        <v>25392</v>
      </c>
      <c r="O27" s="90">
        <f t="shared" si="1"/>
        <v>20942</v>
      </c>
    </row>
    <row r="28" spans="2:15" ht="27" customHeight="1" x14ac:dyDescent="0.25">
      <c r="B28" s="93" t="s">
        <v>76</v>
      </c>
      <c r="C28" s="92"/>
      <c r="D28" s="84" t="s">
        <v>92</v>
      </c>
      <c r="E28" s="84" t="s">
        <v>93</v>
      </c>
      <c r="F28" s="84" t="s">
        <v>94</v>
      </c>
      <c r="G28" s="84" t="s">
        <v>95</v>
      </c>
      <c r="H28" s="84" t="s">
        <v>96</v>
      </c>
      <c r="I28" s="84" t="s">
        <v>97</v>
      </c>
      <c r="J28" s="84" t="s">
        <v>98</v>
      </c>
      <c r="K28" s="84" t="s">
        <v>99</v>
      </c>
      <c r="L28" s="84" t="s">
        <v>100</v>
      </c>
      <c r="M28" s="84" t="s">
        <v>101</v>
      </c>
      <c r="N28" s="84" t="s">
        <v>102</v>
      </c>
      <c r="O28" s="85" t="s">
        <v>103</v>
      </c>
    </row>
    <row r="29" spans="2:15" x14ac:dyDescent="0.25">
      <c r="B29" s="81" t="s">
        <v>76</v>
      </c>
      <c r="C29" s="83">
        <v>5000</v>
      </c>
      <c r="D29" s="82">
        <v>5000</v>
      </c>
      <c r="E29" s="82">
        <v>5000</v>
      </c>
      <c r="F29" s="82">
        <v>5000</v>
      </c>
      <c r="G29" s="82">
        <v>5000</v>
      </c>
      <c r="H29" s="82">
        <v>5000</v>
      </c>
      <c r="I29" s="82">
        <v>5000</v>
      </c>
      <c r="J29" s="82">
        <v>5000</v>
      </c>
      <c r="K29" s="82">
        <v>5000</v>
      </c>
      <c r="L29" s="82">
        <v>5000</v>
      </c>
      <c r="M29" s="82">
        <v>5000</v>
      </c>
      <c r="N29" s="82">
        <v>5000</v>
      </c>
      <c r="O29" s="83">
        <v>5000</v>
      </c>
    </row>
    <row r="31" spans="2:15" x14ac:dyDescent="0.25">
      <c r="D31" s="99" t="s">
        <v>92</v>
      </c>
      <c r="E31" s="100" t="s">
        <v>93</v>
      </c>
      <c r="F31" s="100" t="s">
        <v>94</v>
      </c>
      <c r="G31" s="100" t="s">
        <v>95</v>
      </c>
      <c r="H31" s="100" t="s">
        <v>96</v>
      </c>
      <c r="I31" s="100" t="s">
        <v>97</v>
      </c>
      <c r="J31" s="100" t="s">
        <v>98</v>
      </c>
      <c r="K31" s="100" t="s">
        <v>99</v>
      </c>
      <c r="L31" s="100" t="s">
        <v>100</v>
      </c>
      <c r="M31" s="100" t="s">
        <v>101</v>
      </c>
      <c r="N31" s="100" t="s">
        <v>102</v>
      </c>
      <c r="O31" s="101" t="s">
        <v>103</v>
      </c>
    </row>
    <row r="32" spans="2:15" x14ac:dyDescent="0.25">
      <c r="B32" s="97" t="s">
        <v>104</v>
      </c>
      <c r="C32" s="66">
        <f>C16-C27</f>
        <v>6158.3333333333358</v>
      </c>
      <c r="D32" s="73">
        <f t="shared" ref="D32:O32" si="2">D16-D27</f>
        <v>5958</v>
      </c>
      <c r="E32" s="73">
        <f t="shared" si="2"/>
        <v>4558</v>
      </c>
      <c r="F32" s="73">
        <f t="shared" si="2"/>
        <v>2508</v>
      </c>
      <c r="G32" s="73">
        <f t="shared" si="2"/>
        <v>5458</v>
      </c>
      <c r="H32" s="73">
        <f t="shared" si="2"/>
        <v>7898</v>
      </c>
      <c r="I32" s="73">
        <f t="shared" si="2"/>
        <v>4258</v>
      </c>
      <c r="J32" s="73">
        <f t="shared" si="2"/>
        <v>8058</v>
      </c>
      <c r="K32" s="73">
        <f t="shared" si="2"/>
        <v>8258</v>
      </c>
      <c r="L32" s="73">
        <f t="shared" si="2"/>
        <v>9158</v>
      </c>
      <c r="M32" s="73">
        <f t="shared" si="2"/>
        <v>3258</v>
      </c>
      <c r="N32" s="73">
        <f t="shared" si="2"/>
        <v>7108</v>
      </c>
      <c r="O32" s="66">
        <f t="shared" si="2"/>
        <v>9058</v>
      </c>
    </row>
    <row r="33" spans="2:15" x14ac:dyDescent="0.25">
      <c r="B33" s="98" t="s">
        <v>105</v>
      </c>
      <c r="C33" s="36">
        <f>C16-C29</f>
        <v>27500</v>
      </c>
      <c r="D33" s="80">
        <f t="shared" ref="D33:O33" si="3">D16-D29</f>
        <v>29500</v>
      </c>
      <c r="E33" s="80">
        <f t="shared" si="3"/>
        <v>26000</v>
      </c>
      <c r="F33" s="80">
        <f t="shared" si="3"/>
        <v>25000</v>
      </c>
      <c r="G33" s="80">
        <f t="shared" si="3"/>
        <v>25000</v>
      </c>
      <c r="H33" s="80">
        <f t="shared" si="3"/>
        <v>29500</v>
      </c>
      <c r="I33" s="80">
        <f t="shared" si="3"/>
        <v>25000</v>
      </c>
      <c r="J33" s="80">
        <f t="shared" si="3"/>
        <v>30000</v>
      </c>
      <c r="K33" s="80">
        <f t="shared" si="3"/>
        <v>27500</v>
      </c>
      <c r="L33" s="80">
        <f t="shared" si="3"/>
        <v>27500</v>
      </c>
      <c r="M33" s="80">
        <f t="shared" si="3"/>
        <v>25000</v>
      </c>
      <c r="N33" s="80">
        <f t="shared" si="3"/>
        <v>27500</v>
      </c>
      <c r="O33" s="36">
        <f t="shared" si="3"/>
        <v>25000</v>
      </c>
    </row>
  </sheetData>
  <mergeCells count="4">
    <mergeCell ref="B1:V2"/>
    <mergeCell ref="B10:C10"/>
    <mergeCell ref="B17:C17"/>
    <mergeCell ref="B28:C28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Flujo de caja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Perisur 2</dc:creator>
  <cp:lastModifiedBy>Perisur 2</cp:lastModifiedBy>
  <dcterms:created xsi:type="dcterms:W3CDTF">2024-07-13T16:34:01Z</dcterms:created>
  <dcterms:modified xsi:type="dcterms:W3CDTF">2024-07-13T19:36:49Z</dcterms:modified>
</cp:coreProperties>
</file>