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tterbookkeepers.sharepoint.com/sites/Shared/Shared Documents/BBK Current Clients/H/Harris County Emergency Services District No. 29 dba Champions ESD/Bookkeeping/Financials/2020/"/>
    </mc:Choice>
  </mc:AlternateContent>
  <xr:revisionPtr revIDLastSave="55" documentId="13_ncr:1_{80F5ADCD-230F-4137-A1A3-0244246AAE89}" xr6:coauthVersionLast="45" xr6:coauthVersionMax="45" xr10:uidLastSave="{F298A501-9754-40E0-94D4-940F528AC6B3}"/>
  <bookViews>
    <workbookView xWindow="-24120" yWindow="-120" windowWidth="24240" windowHeight="13140" xr2:uid="{9E896AA4-A912-40C9-A8EA-75D03E24B7C7}"/>
  </bookViews>
  <sheets>
    <sheet name="Monthly Change in Cash Position" sheetId="1" r:id="rId1"/>
    <sheet name="Monthly Operation Expenditures" sheetId="3" r:id="rId2"/>
    <sheet name="Budget-1.1.20-4.30.20" sheetId="7" r:id="rId3"/>
    <sheet name="Budget-Operation Expenditures" sheetId="6" r:id="rId4"/>
    <sheet name="April GL" sheetId="4" r:id="rId5"/>
  </sheets>
  <definedNames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4">'April GL'!$A:$E,'April GL'!$1:$1</definedName>
    <definedName name="_xlnm.Print_Titles" localSheetId="2">'Budget-1.1.20-4.30.20'!$A:$F,'Budget-1.1.20-4.30.20'!$1:$2</definedName>
    <definedName name="_xlnm.Print_Titles" localSheetId="3">'Budget-Operation Expenditures'!$A:$H,'Budget-Operation Expenditures'!$1:$2</definedName>
    <definedName name="_xlnm.Print_Titles" localSheetId="0">'Monthly Change in Cash Position'!$A:$F,'Monthly Change in Cash Position'!$1:$1</definedName>
    <definedName name="_xlnm.Print_Titles" localSheetId="1">'Monthly Operation Expenditures'!$A:$H,'Monthly Operation Expenditures'!$1:$1</definedName>
    <definedName name="QB_COLUMN_1" localSheetId="4" hidden="1">'April GL'!$F$1</definedName>
    <definedName name="QB_COLUMN_126" localSheetId="4" hidden="1">'April GL'!$N$1</definedName>
    <definedName name="QB_COLUMN_20" localSheetId="4" hidden="1">'April GL'!$T$1</definedName>
    <definedName name="QB_COLUMN_28" localSheetId="4" hidden="1">'April GL'!$V$1</definedName>
    <definedName name="QB_COLUMN_29" localSheetId="4" hidden="1">'April GL'!$X$1</definedName>
    <definedName name="QB_COLUMN_290" localSheetId="2" hidden="1">'Budget-1.1.20-4.30.20'!$BC$1</definedName>
    <definedName name="QB_COLUMN_290" localSheetId="3" hidden="1">'Budget-Operation Expenditures'!$BE$1</definedName>
    <definedName name="QB_COLUMN_2921" localSheetId="0" hidden="1">'Monthly Change in Cash Position'!$G$1</definedName>
    <definedName name="QB_COLUMN_2921" localSheetId="1" hidden="1">'Monthly Operation Expenditures'!$I$1</definedName>
    <definedName name="QB_COLUMN_2922" localSheetId="0" hidden="1">'Monthly Change in Cash Position'!$I$1</definedName>
    <definedName name="QB_COLUMN_2922" localSheetId="1" hidden="1">'Monthly Operation Expenditures'!$K$1</definedName>
    <definedName name="QB_COLUMN_2923" localSheetId="0" hidden="1">'Monthly Change in Cash Position'!$K$1</definedName>
    <definedName name="QB_COLUMN_2923" localSheetId="1" hidden="1">'Monthly Operation Expenditures'!$M$1</definedName>
    <definedName name="QB_COLUMN_2924" localSheetId="0" hidden="1">'Monthly Change in Cash Position'!$M$1</definedName>
    <definedName name="QB_COLUMN_2924" localSheetId="1" hidden="1">'Monthly Operation Expenditures'!$O$1</definedName>
    <definedName name="QB_COLUMN_2930" localSheetId="0" hidden="1">'Monthly Change in Cash Position'!$O$1</definedName>
    <definedName name="QB_COLUMN_2930" localSheetId="1" hidden="1">'Monthly Operation Expenditures'!$Q$1</definedName>
    <definedName name="QB_COLUMN_3" localSheetId="4" hidden="1">'April GL'!$H$1</definedName>
    <definedName name="QB_COLUMN_31" localSheetId="4" hidden="1">'April GL'!$Z$1</definedName>
    <definedName name="QB_COLUMN_4" localSheetId="4" hidden="1">'April GL'!$J$1</definedName>
    <definedName name="QB_COLUMN_5" localSheetId="4" hidden="1">'April GL'!$L$1</definedName>
    <definedName name="QB_COLUMN_59201" localSheetId="2" hidden="1">'Budget-1.1.20-4.30.20'!$G$2</definedName>
    <definedName name="QB_COLUMN_59201" localSheetId="3" hidden="1">'Budget-Operation Expenditures'!$I$2</definedName>
    <definedName name="QB_COLUMN_592010" localSheetId="2" hidden="1">'Budget-1.1.20-4.30.20'!$CA$2</definedName>
    <definedName name="QB_COLUMN_592010" localSheetId="3" hidden="1">'Budget-Operation Expenditures'!$CC$2</definedName>
    <definedName name="QB_COLUMN_592011" localSheetId="2" hidden="1">'Budget-1.1.20-4.30.20'!$CI$2</definedName>
    <definedName name="QB_COLUMN_592011" localSheetId="3" hidden="1">'Budget-Operation Expenditures'!$CK$2</definedName>
    <definedName name="QB_COLUMN_592012" localSheetId="2" hidden="1">'Budget-1.1.20-4.30.20'!$CQ$2</definedName>
    <definedName name="QB_COLUMN_592012" localSheetId="3" hidden="1">'Budget-Operation Expenditures'!$CS$2</definedName>
    <definedName name="QB_COLUMN_59202" localSheetId="2" hidden="1">'Budget-1.1.20-4.30.20'!$O$2</definedName>
    <definedName name="QB_COLUMN_59202" localSheetId="3" hidden="1">'Budget-Operation Expenditures'!$Q$2</definedName>
    <definedName name="QB_COLUMN_59203" localSheetId="2" hidden="1">'Budget-1.1.20-4.30.20'!$W$2</definedName>
    <definedName name="QB_COLUMN_59203" localSheetId="3" hidden="1">'Budget-Operation Expenditures'!$Y$2</definedName>
    <definedName name="QB_COLUMN_59204" localSheetId="2" hidden="1">'Budget-1.1.20-4.30.20'!$AE$2</definedName>
    <definedName name="QB_COLUMN_59204" localSheetId="3" hidden="1">'Budget-Operation Expenditures'!$AG$2</definedName>
    <definedName name="QB_COLUMN_59205" localSheetId="2" hidden="1">'Budget-1.1.20-4.30.20'!$AM$2</definedName>
    <definedName name="QB_COLUMN_59205" localSheetId="3" hidden="1">'Budget-Operation Expenditures'!$AO$2</definedName>
    <definedName name="QB_COLUMN_59206" localSheetId="2" hidden="1">'Budget-1.1.20-4.30.20'!$AU$2</definedName>
    <definedName name="QB_COLUMN_59206" localSheetId="3" hidden="1">'Budget-Operation Expenditures'!$AW$2</definedName>
    <definedName name="QB_COLUMN_59207" localSheetId="2" hidden="1">'Budget-1.1.20-4.30.20'!$BC$2</definedName>
    <definedName name="QB_COLUMN_59207" localSheetId="3" hidden="1">'Budget-Operation Expenditures'!$BE$2</definedName>
    <definedName name="QB_COLUMN_59208" localSheetId="2" hidden="1">'Budget-1.1.20-4.30.20'!$BK$2</definedName>
    <definedName name="QB_COLUMN_59208" localSheetId="3" hidden="1">'Budget-Operation Expenditures'!$BM$2</definedName>
    <definedName name="QB_COLUMN_59209" localSheetId="2" hidden="1">'Budget-1.1.20-4.30.20'!$BS$2</definedName>
    <definedName name="QB_COLUMN_59209" localSheetId="3" hidden="1">'Budget-Operation Expenditures'!$BU$2</definedName>
    <definedName name="QB_COLUMN_59300" localSheetId="2" hidden="1">'Budget-1.1.20-4.30.20'!$CY$2</definedName>
    <definedName name="QB_COLUMN_59300" localSheetId="3" hidden="1">'Budget-Operation Expenditures'!$DA$2</definedName>
    <definedName name="QB_COLUMN_63620" localSheetId="2" hidden="1">'Budget-1.1.20-4.30.20'!$DC$2</definedName>
    <definedName name="QB_COLUMN_63620" localSheetId="3" hidden="1">'Budget-Operation Expenditures'!$DE$2</definedName>
    <definedName name="QB_COLUMN_63621" localSheetId="2" hidden="1">'Budget-1.1.20-4.30.20'!$K$2</definedName>
    <definedName name="QB_COLUMN_63621" localSheetId="3" hidden="1">'Budget-Operation Expenditures'!$M$2</definedName>
    <definedName name="QB_COLUMN_636210" localSheetId="2" hidden="1">'Budget-1.1.20-4.30.20'!$CE$2</definedName>
    <definedName name="QB_COLUMN_636210" localSheetId="3" hidden="1">'Budget-Operation Expenditures'!$CG$2</definedName>
    <definedName name="QB_COLUMN_636211" localSheetId="2" hidden="1">'Budget-1.1.20-4.30.20'!$CM$2</definedName>
    <definedName name="QB_COLUMN_636211" localSheetId="3" hidden="1">'Budget-Operation Expenditures'!$CO$2</definedName>
    <definedName name="QB_COLUMN_636212" localSheetId="2" hidden="1">'Budget-1.1.20-4.30.20'!$CU$2</definedName>
    <definedName name="QB_COLUMN_636212" localSheetId="3" hidden="1">'Budget-Operation Expenditures'!$CW$2</definedName>
    <definedName name="QB_COLUMN_63622" localSheetId="2" hidden="1">'Budget-1.1.20-4.30.20'!$S$2</definedName>
    <definedName name="QB_COLUMN_63622" localSheetId="3" hidden="1">'Budget-Operation Expenditures'!$U$2</definedName>
    <definedName name="QB_COLUMN_63623" localSheetId="2" hidden="1">'Budget-1.1.20-4.30.20'!$AA$2</definedName>
    <definedName name="QB_COLUMN_63623" localSheetId="3" hidden="1">'Budget-Operation Expenditures'!$AC$2</definedName>
    <definedName name="QB_COLUMN_63624" localSheetId="2" hidden="1">'Budget-1.1.20-4.30.20'!$AI$2</definedName>
    <definedName name="QB_COLUMN_63624" localSheetId="3" hidden="1">'Budget-Operation Expenditures'!$AK$2</definedName>
    <definedName name="QB_COLUMN_63625" localSheetId="2" hidden="1">'Budget-1.1.20-4.30.20'!$AQ$2</definedName>
    <definedName name="QB_COLUMN_63625" localSheetId="3" hidden="1">'Budget-Operation Expenditures'!$AS$2</definedName>
    <definedName name="QB_COLUMN_63626" localSheetId="2" hidden="1">'Budget-1.1.20-4.30.20'!$AY$2</definedName>
    <definedName name="QB_COLUMN_63626" localSheetId="3" hidden="1">'Budget-Operation Expenditures'!$BA$2</definedName>
    <definedName name="QB_COLUMN_63627" localSheetId="2" hidden="1">'Budget-1.1.20-4.30.20'!$BG$2</definedName>
    <definedName name="QB_COLUMN_63627" localSheetId="3" hidden="1">'Budget-Operation Expenditures'!$BI$2</definedName>
    <definedName name="QB_COLUMN_63628" localSheetId="2" hidden="1">'Budget-1.1.20-4.30.20'!$BO$2</definedName>
    <definedName name="QB_COLUMN_63628" localSheetId="3" hidden="1">'Budget-Operation Expenditures'!$BQ$2</definedName>
    <definedName name="QB_COLUMN_63629" localSheetId="2" hidden="1">'Budget-1.1.20-4.30.20'!$BW$2</definedName>
    <definedName name="QB_COLUMN_63629" localSheetId="3" hidden="1">'Budget-Operation Expenditures'!$BY$2</definedName>
    <definedName name="QB_COLUMN_64430" localSheetId="2" hidden="1">'Budget-1.1.20-4.30.20'!$DE$2</definedName>
    <definedName name="QB_COLUMN_64430" localSheetId="3" hidden="1">'Budget-Operation Expenditures'!$DG$2</definedName>
    <definedName name="QB_COLUMN_64431" localSheetId="2" hidden="1">'Budget-1.1.20-4.30.20'!$M$2</definedName>
    <definedName name="QB_COLUMN_64431" localSheetId="3" hidden="1">'Budget-Operation Expenditures'!$O$2</definedName>
    <definedName name="QB_COLUMN_644310" localSheetId="2" hidden="1">'Budget-1.1.20-4.30.20'!$CG$2</definedName>
    <definedName name="QB_COLUMN_644310" localSheetId="3" hidden="1">'Budget-Operation Expenditures'!$CI$2</definedName>
    <definedName name="QB_COLUMN_644311" localSheetId="2" hidden="1">'Budget-1.1.20-4.30.20'!$CO$2</definedName>
    <definedName name="QB_COLUMN_644311" localSheetId="3" hidden="1">'Budget-Operation Expenditures'!$CQ$2</definedName>
    <definedName name="QB_COLUMN_644312" localSheetId="2" hidden="1">'Budget-1.1.20-4.30.20'!$CW$2</definedName>
    <definedName name="QB_COLUMN_644312" localSheetId="3" hidden="1">'Budget-Operation Expenditures'!$CY$2</definedName>
    <definedName name="QB_COLUMN_64432" localSheetId="2" hidden="1">'Budget-1.1.20-4.30.20'!$U$2</definedName>
    <definedName name="QB_COLUMN_64432" localSheetId="3" hidden="1">'Budget-Operation Expenditures'!$W$2</definedName>
    <definedName name="QB_COLUMN_64433" localSheetId="2" hidden="1">'Budget-1.1.20-4.30.20'!$AC$2</definedName>
    <definedName name="QB_COLUMN_64433" localSheetId="3" hidden="1">'Budget-Operation Expenditures'!$AE$2</definedName>
    <definedName name="QB_COLUMN_64434" localSheetId="2" hidden="1">'Budget-1.1.20-4.30.20'!$AK$2</definedName>
    <definedName name="QB_COLUMN_64434" localSheetId="3" hidden="1">'Budget-Operation Expenditures'!$AM$2</definedName>
    <definedName name="QB_COLUMN_64435" localSheetId="2" hidden="1">'Budget-1.1.20-4.30.20'!$AS$2</definedName>
    <definedName name="QB_COLUMN_64435" localSheetId="3" hidden="1">'Budget-Operation Expenditures'!$AU$2</definedName>
    <definedName name="QB_COLUMN_64436" localSheetId="2" hidden="1">'Budget-1.1.20-4.30.20'!$BA$2</definedName>
    <definedName name="QB_COLUMN_64436" localSheetId="3" hidden="1">'Budget-Operation Expenditures'!$BC$2</definedName>
    <definedName name="QB_COLUMN_64437" localSheetId="2" hidden="1">'Budget-1.1.20-4.30.20'!$BI$2</definedName>
    <definedName name="QB_COLUMN_64437" localSheetId="3" hidden="1">'Budget-Operation Expenditures'!$BK$2</definedName>
    <definedName name="QB_COLUMN_64438" localSheetId="2" hidden="1">'Budget-1.1.20-4.30.20'!$BQ$2</definedName>
    <definedName name="QB_COLUMN_64438" localSheetId="3" hidden="1">'Budget-Operation Expenditures'!$BS$2</definedName>
    <definedName name="QB_COLUMN_64439" localSheetId="2" hidden="1">'Budget-1.1.20-4.30.20'!$BY$2</definedName>
    <definedName name="QB_COLUMN_64439" localSheetId="3" hidden="1">'Budget-Operation Expenditures'!$CA$2</definedName>
    <definedName name="QB_COLUMN_7" localSheetId="4" hidden="1">'April GL'!$P$1</definedName>
    <definedName name="QB_COLUMN_76211" localSheetId="2" hidden="1">'Budget-1.1.20-4.30.20'!$I$2</definedName>
    <definedName name="QB_COLUMN_76211" localSheetId="3" hidden="1">'Budget-Operation Expenditures'!$K$2</definedName>
    <definedName name="QB_COLUMN_762110" localSheetId="2" hidden="1">'Budget-1.1.20-4.30.20'!$CC$2</definedName>
    <definedName name="QB_COLUMN_762110" localSheetId="3" hidden="1">'Budget-Operation Expenditures'!$CE$2</definedName>
    <definedName name="QB_COLUMN_762111" localSheetId="2" hidden="1">'Budget-1.1.20-4.30.20'!$CK$2</definedName>
    <definedName name="QB_COLUMN_762111" localSheetId="3" hidden="1">'Budget-Operation Expenditures'!$CM$2</definedName>
    <definedName name="QB_COLUMN_762112" localSheetId="2" hidden="1">'Budget-1.1.20-4.30.20'!$CS$2</definedName>
    <definedName name="QB_COLUMN_762112" localSheetId="3" hidden="1">'Budget-Operation Expenditures'!$CU$2</definedName>
    <definedName name="QB_COLUMN_76212" localSheetId="2" hidden="1">'Budget-1.1.20-4.30.20'!$Q$2</definedName>
    <definedName name="QB_COLUMN_76212" localSheetId="3" hidden="1">'Budget-Operation Expenditures'!$S$2</definedName>
    <definedName name="QB_COLUMN_76213" localSheetId="2" hidden="1">'Budget-1.1.20-4.30.20'!$Y$2</definedName>
    <definedName name="QB_COLUMN_76213" localSheetId="3" hidden="1">'Budget-Operation Expenditures'!$AA$2</definedName>
    <definedName name="QB_COLUMN_76214" localSheetId="2" hidden="1">'Budget-1.1.20-4.30.20'!$AG$2</definedName>
    <definedName name="QB_COLUMN_76214" localSheetId="3" hidden="1">'Budget-Operation Expenditures'!$AI$2</definedName>
    <definedName name="QB_COLUMN_76215" localSheetId="2" hidden="1">'Budget-1.1.20-4.30.20'!$AO$2</definedName>
    <definedName name="QB_COLUMN_76215" localSheetId="3" hidden="1">'Budget-Operation Expenditures'!$AQ$2</definedName>
    <definedName name="QB_COLUMN_76216" localSheetId="2" hidden="1">'Budget-1.1.20-4.30.20'!$AW$2</definedName>
    <definedName name="QB_COLUMN_76216" localSheetId="3" hidden="1">'Budget-Operation Expenditures'!$AY$2</definedName>
    <definedName name="QB_COLUMN_76217" localSheetId="2" hidden="1">'Budget-1.1.20-4.30.20'!$BE$2</definedName>
    <definedName name="QB_COLUMN_76217" localSheetId="3" hidden="1">'Budget-Operation Expenditures'!$BG$2</definedName>
    <definedName name="QB_COLUMN_76218" localSheetId="2" hidden="1">'Budget-1.1.20-4.30.20'!$BM$2</definedName>
    <definedName name="QB_COLUMN_76218" localSheetId="3" hidden="1">'Budget-Operation Expenditures'!$BO$2</definedName>
    <definedName name="QB_COLUMN_76219" localSheetId="2" hidden="1">'Budget-1.1.20-4.30.20'!$BU$2</definedName>
    <definedName name="QB_COLUMN_76219" localSheetId="3" hidden="1">'Budget-Operation Expenditures'!$BW$2</definedName>
    <definedName name="QB_COLUMN_76310" localSheetId="2" hidden="1">'Budget-1.1.20-4.30.20'!$DA$2</definedName>
    <definedName name="QB_COLUMN_76310" localSheetId="3" hidden="1">'Budget-Operation Expenditures'!$DC$2</definedName>
    <definedName name="QB_COLUMN_8" localSheetId="4" hidden="1">'April GL'!$R$1</definedName>
    <definedName name="QB_DATA_0" localSheetId="4" hidden="1">'April GL'!$2:$2,'April GL'!$3:$3,'April GL'!$4:$4,'April GL'!$5:$5,'April GL'!$6:$6,'April GL'!$7:$7,'April GL'!$8:$8,'April GL'!$10:$10,'April GL'!$11:$11,'April GL'!$12:$12,'April GL'!$13:$13,'April GL'!$14:$14,'April GL'!$15:$15,'April GL'!$16:$16,'April GL'!$17:$17,'April GL'!$19:$19</definedName>
    <definedName name="QB_DATA_0" localSheetId="2" hidden="1">'Budget-1.1.20-4.30.20'!$5:$5,'Budget-1.1.20-4.30.20'!$6:$6,'Budget-1.1.20-4.30.20'!$7:$7,'Budget-1.1.20-4.30.20'!$8:$8,'Budget-1.1.20-4.30.20'!$9:$9,'Budget-1.1.20-4.30.20'!$10:$10,'Budget-1.1.20-4.30.20'!$11:$11,'Budget-1.1.20-4.30.20'!$12:$12,'Budget-1.1.20-4.30.20'!$17:$17,'Budget-1.1.20-4.30.20'!$18:$18,'Budget-1.1.20-4.30.20'!$19:$19,'Budget-1.1.20-4.30.20'!$20:$20,'Budget-1.1.20-4.30.20'!$21:$21,'Budget-1.1.20-4.30.20'!$22:$22,'Budget-1.1.20-4.30.20'!$23:$23,'Budget-1.1.20-4.30.20'!$24:$24</definedName>
    <definedName name="QB_DATA_0" localSheetId="3" hidden="1">'Budget-Operation Expenditures'!$7:$7,'Budget-Operation Expenditures'!$8:$8,'Budget-Operation Expenditures'!$9:$9,'Budget-Operation Expenditures'!$10:$10,'Budget-Operation Expenditures'!$11:$11,'Budget-Operation Expenditures'!$12:$12,'Budget-Operation Expenditures'!$13:$13,'Budget-Operation Expenditures'!$14:$14,'Budget-Operation Expenditures'!$16:$16,'Budget-Operation Expenditures'!$17:$17,'Budget-Operation Expenditures'!$18:$18,'Budget-Operation Expenditures'!$19:$19,'Budget-Operation Expenditures'!$20:$20,'Budget-Operation Expenditures'!$21:$21,'Budget-Operation Expenditures'!$22:$22,'Budget-Operation Expenditures'!$23:$23</definedName>
    <definedName name="QB_DATA_0" localSheetId="0" hidden="1">'Monthly Change in Cash Position'!$4:$4,'Monthly Change in Cash Position'!$5:$5,'Monthly Change in Cash Position'!$6:$6,'Monthly Change in Cash Position'!$7:$7,'Monthly Change in Cash Position'!$12:$12,'Monthly Change in Cash Position'!$13:$13,'Monthly Change in Cash Position'!$14:$14,'Monthly Change in Cash Position'!$15:$15,'Monthly Change in Cash Position'!$16:$16,'Monthly Change in Cash Position'!$17:$17,'Monthly Change in Cash Position'!$18:$18,'Monthly Change in Cash Position'!$19:$19,'Monthly Change in Cash Position'!$22:$22,'Monthly Change in Cash Position'!$25:$25,'Monthly Change in Cash Position'!$31:$31</definedName>
    <definedName name="QB_DATA_0" localSheetId="1" hidden="1">'Monthly Operation Expenditures'!$6:$6,'Monthly Operation Expenditures'!$7:$7,'Monthly Operation Expenditures'!$8:$8,'Monthly Operation Expenditures'!$9:$9,'Monthly Operation Expenditures'!$10:$10,'Monthly Operation Expenditures'!$11:$11,'Monthly Operation Expenditures'!$12:$12,'Monthly Operation Expenditures'!$13:$13,'Monthly Operation Expenditures'!$15:$15,'Monthly Operation Expenditures'!$16:$16,'Monthly Operation Expenditures'!$17:$17,'Monthly Operation Expenditures'!$18:$18,'Monthly Operation Expenditures'!$19:$19,'Monthly Operation Expenditures'!$20:$20,'Monthly Operation Expenditures'!$21:$21,'Monthly Operation Expenditures'!$22:$22</definedName>
    <definedName name="QB_DATA_1" localSheetId="4" hidden="1">'April GL'!$20:$20,'April GL'!$22:$22,'April GL'!$25:$25,'April GL'!$26:$26,'April GL'!$28:$28,'April GL'!$30:$30,'April GL'!$31:$31,'April GL'!$32:$32,'April GL'!$34:$34,'April GL'!$35:$35,'April GL'!$36:$36,'April GL'!$38:$38,'April GL'!$39:$39,'April GL'!$40:$40,'April GL'!$41:$41,'April GL'!$42:$42</definedName>
    <definedName name="QB_DATA_1" localSheetId="2" hidden="1">'Budget-1.1.20-4.30.20'!$25:$25,'Budget-1.1.20-4.30.20'!$26:$26,'Budget-1.1.20-4.30.20'!$27:$27,'Budget-1.1.20-4.30.20'!$28:$28,'Budget-1.1.20-4.30.20'!$29:$29,'Budget-1.1.20-4.30.20'!$32:$32,'Budget-1.1.20-4.30.20'!$33:$33,'Budget-1.1.20-4.30.20'!$34:$34,'Budget-1.1.20-4.30.20'!$35:$35,'Budget-1.1.20-4.30.20'!$36:$36,'Budget-1.1.20-4.30.20'!$37:$37,'Budget-1.1.20-4.30.20'!$38:$38,'Budget-1.1.20-4.30.20'!$41:$41,'Budget-1.1.20-4.30.20'!$42:$42,'Budget-1.1.20-4.30.20'!$43:$43,'Budget-1.1.20-4.30.20'!$44:$44</definedName>
    <definedName name="QB_DATA_1" localSheetId="3" hidden="1">'Budget-Operation Expenditures'!$25:$25,'Budget-Operation Expenditures'!$27:$27,'Budget-Operation Expenditures'!$28:$28,'Budget-Operation Expenditures'!$29:$29,'Budget-Operation Expenditures'!$31:$31,'Budget-Operation Expenditures'!$32:$32,'Budget-Operation Expenditures'!$33:$33,'Budget-Operation Expenditures'!$34:$34,'Budget-Operation Expenditures'!$35:$35,'Budget-Operation Expenditures'!$36:$36,'Budget-Operation Expenditures'!$37:$37,'Budget-Operation Expenditures'!$38:$38,'Budget-Operation Expenditures'!$39:$39,'Budget-Operation Expenditures'!$40:$40</definedName>
    <definedName name="QB_DATA_1" localSheetId="1" hidden="1">'Monthly Operation Expenditures'!$24:$24,'Monthly Operation Expenditures'!$26:$26,'Monthly Operation Expenditures'!$27:$27,'Monthly Operation Expenditures'!$28:$28,'Monthly Operation Expenditures'!$30:$30,'Monthly Operation Expenditures'!$31:$31,'Monthly Operation Expenditures'!$32:$32,'Monthly Operation Expenditures'!$33:$33,'Monthly Operation Expenditures'!$34:$34,'Monthly Operation Expenditures'!$35:$35,'Monthly Operation Expenditures'!$36:$36,'Monthly Operation Expenditures'!$37:$37,'Monthly Operation Expenditures'!$38:$38</definedName>
    <definedName name="QB_DATA_10" localSheetId="4" hidden="1">'April GL'!$180:$180,'April GL'!$181:$181,'April GL'!$183:$183,'April GL'!$184:$184,'April GL'!$185:$185,'April GL'!$187:$187,'April GL'!$188:$188,'April GL'!$189:$189,'April GL'!$191:$191,'April GL'!$192:$192,'April GL'!$194:$194,'April GL'!$195:$195,'April GL'!$196:$196,'April GL'!$197:$197,'April GL'!$198:$198,'April GL'!$199:$199</definedName>
    <definedName name="QB_DATA_11" localSheetId="4" hidden="1">'April GL'!$200:$200,'April GL'!$201:$201,'April GL'!$203:$203,'April GL'!$204:$204,'April GL'!$205:$205,'April GL'!$206:$206,'April GL'!$207:$207,'April GL'!$208:$208,'April GL'!$209:$209,'April GL'!$210:$210,'April GL'!$211:$211,'April GL'!$212:$212,'April GL'!$213:$213,'April GL'!$214:$214,'April GL'!$215:$215,'April GL'!$216:$216</definedName>
    <definedName name="QB_DATA_12" localSheetId="4" hidden="1">'April GL'!$217:$217,'April GL'!$218:$218,'April GL'!$219:$219,'April GL'!$220:$220,'April GL'!$221:$221,'April GL'!$222:$222,'April GL'!$224:$224,'April GL'!$227:$227,'April GL'!$228:$228,'April GL'!$229:$229,'April GL'!$230:$230,'April GL'!$231:$231,'April GL'!$233:$233,'April GL'!$234:$234,'April GL'!$236:$236,'April GL'!$237:$237</definedName>
    <definedName name="QB_DATA_13" localSheetId="4" hidden="1">'April GL'!$239:$239,'April GL'!$241:$241,'April GL'!$243:$243,'April GL'!$244:$244,'April GL'!$245:$245,'April GL'!$246:$246,'April GL'!$247:$247,'April GL'!$248:$248,'April GL'!$249:$249,'April GL'!$250:$250,'April GL'!$251:$251,'April GL'!$252:$252,'April GL'!$254:$254,'April GL'!$256:$256,'April GL'!$258:$258,'April GL'!$260:$260</definedName>
    <definedName name="QB_DATA_14" localSheetId="4" hidden="1">'April GL'!$261:$261,'April GL'!$263:$263,'April GL'!$265:$265,'April GL'!$267:$267,'April GL'!$268:$268,'April GL'!$270:$270,'April GL'!$271:$271,'April GL'!$272:$272,'April GL'!$273:$273,'April GL'!$274:$274,'April GL'!$275:$275,'April GL'!$277:$277,'April GL'!$279:$279,'April GL'!$280:$280,'April GL'!$281:$281,'April GL'!$282:$282</definedName>
    <definedName name="QB_DATA_15" localSheetId="4" hidden="1">'April GL'!$283:$283,'April GL'!$284:$284,'April GL'!$286:$286,'April GL'!$287:$287,'April GL'!$288:$288,'April GL'!$289:$289,'April GL'!$290:$290,'April GL'!$291:$291,'April GL'!$292:$292,'April GL'!$294:$294,'April GL'!$295:$295,'April GL'!$296:$296,'April GL'!$297:$297,'April GL'!$298:$298,'April GL'!$299:$299,'April GL'!$300:$300</definedName>
    <definedName name="QB_DATA_16" localSheetId="4" hidden="1">'April GL'!$301:$301,'April GL'!$303:$303,'April GL'!$304:$304,'April GL'!$305:$305,'April GL'!$306:$306,'April GL'!$307:$307,'April GL'!$309:$309,'April GL'!$310:$310,'April GL'!$311:$311,'April GL'!$313:$313,'April GL'!$315:$315,'April GL'!$317:$317,'April GL'!$318:$318,'April GL'!$320:$320,'April GL'!$321:$321,'April GL'!$322:$322</definedName>
    <definedName name="QB_DATA_17" localSheetId="4" hidden="1">'April GL'!$323:$323,'April GL'!$324:$324,'April GL'!$325:$325,'April GL'!$326:$326,'April GL'!$327:$327,'April GL'!$329:$329,'April GL'!$331:$331,'April GL'!$333:$333,'April GL'!$335:$335,'April GL'!$337:$337,'April GL'!$339:$339,'April GL'!$340:$340,'April GL'!$341:$341,'April GL'!$343:$343,'April GL'!$344:$344,'April GL'!$345:$345</definedName>
    <definedName name="QB_DATA_18" localSheetId="4" hidden="1">'April GL'!$346:$346,'April GL'!$347:$347,'April GL'!$348:$348,'April GL'!$349:$349,'April GL'!$350:$350,'April GL'!$351:$351,'April GL'!$354:$354,'April GL'!$355:$355,'April GL'!$356:$356,'April GL'!$357:$357,'April GL'!$358:$358,'April GL'!$360:$360,'April GL'!$361:$361,'April GL'!$362:$362,'April GL'!$363:$363,'April GL'!$364:$364</definedName>
    <definedName name="QB_DATA_19" localSheetId="4" hidden="1">'April GL'!$365:$365,'April GL'!$366:$366,'April GL'!$367:$367,'April GL'!$369:$369,'April GL'!$370:$370,'April GL'!$371:$371,'April GL'!$372:$372,'April GL'!$373:$373,'April GL'!$374:$374,'April GL'!$375:$375,'April GL'!$376:$376,'April GL'!$377:$377,'April GL'!$378:$378,'April GL'!$379:$379,'April GL'!$380:$380,'April GL'!$381:$381</definedName>
    <definedName name="QB_DATA_2" localSheetId="4" hidden="1">'April GL'!$43:$43,'April GL'!$44:$44,'April GL'!$45:$45,'April GL'!$46:$46,'April GL'!$47:$47,'April GL'!$48:$48,'April GL'!$49:$49,'April GL'!$50:$50,'April GL'!$51:$51,'April GL'!$52:$52,'April GL'!$53:$53,'April GL'!$54:$54,'April GL'!$55:$55,'April GL'!$57:$57,'April GL'!$58:$58,'April GL'!$59:$59</definedName>
    <definedName name="QB_DATA_2" localSheetId="2" hidden="1">'Budget-1.1.20-4.30.20'!$46:$46,'Budget-1.1.20-4.30.20'!$52:$52,'Budget-1.1.20-4.30.20'!$53:$53,'Budget-1.1.20-4.30.20'!$54:$54</definedName>
    <definedName name="QB_DATA_20" localSheetId="4" hidden="1">'April GL'!$382:$382,'April GL'!$383:$383,'April GL'!$384:$384,'April GL'!$385:$385,'April GL'!$386:$386,'April GL'!$387:$387,'April GL'!$388:$388,'April GL'!$389:$389,'April GL'!$390:$390,'April GL'!$391:$391,'April GL'!$392:$392,'April GL'!$394:$394,'April GL'!$395:$395,'April GL'!$396:$396,'April GL'!$397:$397,'April GL'!$398:$398</definedName>
    <definedName name="QB_DATA_21" localSheetId="4" hidden="1">'April GL'!$399:$399,'April GL'!$400:$400,'April GL'!$402:$402,'April GL'!$405:$405,'April GL'!$406:$406,'April GL'!$407:$407,'April GL'!$409:$409,'April GL'!$410:$410,'April GL'!$411:$411,'April GL'!$413:$413,'April GL'!$414:$414,'April GL'!$415:$415,'April GL'!$416:$416,'April GL'!$417:$417,'April GL'!$418:$418,'April GL'!$419:$419</definedName>
    <definedName name="QB_DATA_22" localSheetId="4" hidden="1">'April GL'!$420:$420,'April GL'!$421:$421,'April GL'!$422:$422,'April GL'!$423:$423,'April GL'!$424:$424,'April GL'!$425:$425,'April GL'!$426:$426,'April GL'!$427:$427,'April GL'!$429:$429,'April GL'!$430:$430,'April GL'!$431:$431,'April GL'!$433:$433,'April GL'!$435:$435,'April GL'!$436:$436,'April GL'!$437:$437,'April GL'!$439:$439</definedName>
    <definedName name="QB_DATA_23" localSheetId="4" hidden="1">'April GL'!$440:$440,'April GL'!$442:$442,'April GL'!$443:$443,'April GL'!$444:$444,'April GL'!$445:$445,'April GL'!$446:$446,'April GL'!$447:$447,'April GL'!$448:$448,'April GL'!$449:$449,'April GL'!$450:$450,'April GL'!$451:$451,'April GL'!$452:$452,'April GL'!$453:$453,'April GL'!$454:$454,'April GL'!$455:$455,'April GL'!$456:$456</definedName>
    <definedName name="QB_DATA_24" localSheetId="4" hidden="1">'April GL'!$457:$457,'April GL'!$458:$458,'April GL'!$460:$460,'April GL'!$462:$462,'April GL'!$465:$465,'April GL'!$467:$467,'April GL'!$469:$469,'April GL'!$471:$471,'April GL'!$473:$473,'April GL'!$474:$474,'April GL'!$475:$475,'April GL'!$477:$477,'April GL'!$479:$479,'April GL'!$481:$481,'April GL'!$482:$482,'April GL'!$484:$484</definedName>
    <definedName name="QB_DATA_25" localSheetId="4" hidden="1">'April GL'!$485:$485,'April GL'!$487:$487,'April GL'!$489:$489,'April GL'!$491:$491,'April GL'!$493:$493,'April GL'!$495:$495,'April GL'!$496:$496,'April GL'!$498:$498,'April GL'!$501:$501,'April GL'!$502:$502,'April GL'!$503:$503,'April GL'!$505:$505,'April GL'!$507:$507,'April GL'!$509:$509,'April GL'!$511:$511,'April GL'!$513:$513</definedName>
    <definedName name="QB_DATA_26" localSheetId="4" hidden="1">'April GL'!$515:$515,'April GL'!$517:$517,'April GL'!$519:$519,'April GL'!$521:$521,'April GL'!$523:$523,'April GL'!$525:$525,'April GL'!$527:$527,'April GL'!$529:$529,'April GL'!$531:$531,'April GL'!$533:$533,'April GL'!$535:$535,'April GL'!$538:$538,'April GL'!$539:$539,'April GL'!$541:$541,'April GL'!$543:$543,'April GL'!$545:$545</definedName>
    <definedName name="QB_DATA_27" localSheetId="4" hidden="1">'April GL'!$547:$547,'April GL'!$550:$550,'April GL'!$552:$552,'April GL'!$554:$554,'April GL'!$556:$556,'April GL'!$557:$557,'April GL'!$559:$559,'April GL'!$561:$561,'April GL'!$563:$563,'April GL'!$566:$566</definedName>
    <definedName name="QB_DATA_3" localSheetId="4" hidden="1">'April GL'!$60:$60,'April GL'!$61:$61,'April GL'!$62:$62,'April GL'!$63:$63,'April GL'!$64:$64,'April GL'!$65:$65,'April GL'!$67:$67,'April GL'!$69:$69,'April GL'!$71:$71,'April GL'!$72:$72,'April GL'!$74:$74,'April GL'!$75:$75,'April GL'!$77:$77,'April GL'!$78:$78,'April GL'!$80:$80,'April GL'!$81:$81</definedName>
    <definedName name="QB_DATA_4" localSheetId="4" hidden="1">'April GL'!$83:$83,'April GL'!$84:$84,'April GL'!$85:$85,'April GL'!$86:$86,'April GL'!$87:$87,'April GL'!$88:$88,'April GL'!$89:$89,'April GL'!$90:$90,'April GL'!$91:$91,'April GL'!$92:$92,'April GL'!$93:$93,'April GL'!$94:$94,'April GL'!$95:$95,'April GL'!$96:$96,'April GL'!$97:$97,'April GL'!$98:$98</definedName>
    <definedName name="QB_DATA_5" localSheetId="4" hidden="1">'April GL'!$99:$99,'April GL'!$100:$100,'April GL'!$101:$101,'April GL'!$102:$102,'April GL'!$103:$103,'April GL'!$104:$104,'April GL'!$105:$105,'April GL'!$106:$106,'April GL'!$107:$107,'April GL'!$108:$108,'April GL'!$109:$109,'April GL'!$110:$110,'April GL'!$111:$111,'April GL'!$112:$112,'April GL'!$113:$113,'April GL'!$114:$114</definedName>
    <definedName name="QB_DATA_6" localSheetId="4" hidden="1">'April GL'!$115:$115,'April GL'!$116:$116,'April GL'!$117:$117,'April GL'!$118:$118,'April GL'!$119:$119,'April GL'!$120:$120,'April GL'!$121:$121,'April GL'!$122:$122,'April GL'!$123:$123,'April GL'!$124:$124,'April GL'!$125:$125,'April GL'!$126:$126,'April GL'!$127:$127,'April GL'!$128:$128,'April GL'!$129:$129,'April GL'!$130:$130</definedName>
    <definedName name="QB_DATA_7" localSheetId="4" hidden="1">'April GL'!$131:$131,'April GL'!$132:$132,'April GL'!$133:$133,'April GL'!$134:$134,'April GL'!$135:$135,'April GL'!$136:$136,'April GL'!$137:$137,'April GL'!$138:$138,'April GL'!$139:$139,'April GL'!$140:$140,'April GL'!$141:$141,'April GL'!$142:$142,'April GL'!$143:$143,'April GL'!$144:$144,'April GL'!$145:$145,'April GL'!$146:$146</definedName>
    <definedName name="QB_DATA_8" localSheetId="4" hidden="1">'April GL'!$147:$147,'April GL'!$148:$148,'April GL'!$149:$149,'April GL'!$150:$150,'April GL'!$151:$151,'April GL'!$152:$152,'April GL'!$153:$153,'April GL'!$154:$154,'April GL'!$155:$155,'April GL'!$156:$156,'April GL'!$157:$157,'April GL'!$158:$158,'April GL'!$159:$159,'April GL'!$160:$160,'April GL'!$161:$161,'April GL'!$162:$162</definedName>
    <definedName name="QB_DATA_9" localSheetId="4" hidden="1">'April GL'!$164:$164,'April GL'!$165:$165,'April GL'!$166:$166,'April GL'!$167:$167,'April GL'!$168:$168,'April GL'!$169:$169,'April GL'!$170:$170,'April GL'!$171:$171,'April GL'!$172:$172,'April GL'!$173:$173,'April GL'!$174:$174,'April GL'!$175:$175,'April GL'!$176:$176,'April GL'!$177:$177,'April GL'!$178:$178,'April GL'!$179:$179</definedName>
    <definedName name="QB_FORMULA_0" localSheetId="4" hidden="1">'April GL'!$V$9,'April GL'!$X$9,'April GL'!$Z$9,'April GL'!$V$18,'April GL'!$X$18,'April GL'!$Z$18,'April GL'!$V$21,'April GL'!$X$21,'April GL'!$Z$21,'April GL'!$Z$23,'April GL'!$V$24,'April GL'!$X$24,'April GL'!$Z$24,'April GL'!$V$27,'April GL'!$X$27,'April GL'!$Z$27</definedName>
    <definedName name="QB_FORMULA_0" localSheetId="2" hidden="1">'Budget-1.1.20-4.30.20'!$K$5,'Budget-1.1.20-4.30.20'!$M$5,'Budget-1.1.20-4.30.20'!$S$5,'Budget-1.1.20-4.30.20'!$U$5,'Budget-1.1.20-4.30.20'!$AA$5,'Budget-1.1.20-4.30.20'!$AC$5,'Budget-1.1.20-4.30.20'!$AI$5,'Budget-1.1.20-4.30.20'!$AK$5,'Budget-1.1.20-4.30.20'!$AQ$5,'Budget-1.1.20-4.30.20'!$AS$5,'Budget-1.1.20-4.30.20'!$AY$5,'Budget-1.1.20-4.30.20'!$BA$5,'Budget-1.1.20-4.30.20'!$BG$5,'Budget-1.1.20-4.30.20'!$BI$5,'Budget-1.1.20-4.30.20'!$BO$5,'Budget-1.1.20-4.30.20'!$BQ$5</definedName>
    <definedName name="QB_FORMULA_0" localSheetId="3" hidden="1">'Budget-Operation Expenditures'!$M$7,'Budget-Operation Expenditures'!$O$7,'Budget-Operation Expenditures'!$U$7,'Budget-Operation Expenditures'!$W$7,'Budget-Operation Expenditures'!$AC$7,'Budget-Operation Expenditures'!$AE$7,'Budget-Operation Expenditures'!$AK$7,'Budget-Operation Expenditures'!$AM$7,'Budget-Operation Expenditures'!$AS$7,'Budget-Operation Expenditures'!$AU$7,'Budget-Operation Expenditures'!$BA$7,'Budget-Operation Expenditures'!$BC$7,'Budget-Operation Expenditures'!$BI$7,'Budget-Operation Expenditures'!$BK$7,'Budget-Operation Expenditures'!$BQ$7,'Budget-Operation Expenditures'!$BS$7</definedName>
    <definedName name="QB_FORMULA_0" localSheetId="0" hidden="1">'Monthly Change in Cash Position'!$O$4,'Monthly Change in Cash Position'!$O$5,'Monthly Change in Cash Position'!$O$6,'Monthly Change in Cash Position'!$O$7,'Monthly Change in Cash Position'!$G$8,'Monthly Change in Cash Position'!$I$8,'Monthly Change in Cash Position'!$K$8,'Monthly Change in Cash Position'!$M$8,'Monthly Change in Cash Position'!$O$8,'Monthly Change in Cash Position'!$G$9,'Monthly Change in Cash Position'!$I$9,'Monthly Change in Cash Position'!$K$9,'Monthly Change in Cash Position'!$M$9,'Monthly Change in Cash Position'!$O$9,'Monthly Change in Cash Position'!$O$12,'Monthly Change in Cash Position'!$O$13</definedName>
    <definedName name="QB_FORMULA_0" localSheetId="1" hidden="1">'Monthly Operation Expenditures'!$Q$6,'Monthly Operation Expenditures'!$Q$7,'Monthly Operation Expenditures'!$Q$8,'Monthly Operation Expenditures'!$Q$9,'Monthly Operation Expenditures'!$Q$10,'Monthly Operation Expenditures'!$Q$11,'Monthly Operation Expenditures'!$Q$12,'Monthly Operation Expenditures'!$Q$13,'Monthly Operation Expenditures'!$Q$15,'Monthly Operation Expenditures'!$Q$16,'Monthly Operation Expenditures'!$Q$17,'Monthly Operation Expenditures'!$Q$18,'Monthly Operation Expenditures'!$Q$19,'Monthly Operation Expenditures'!$Q$20,'Monthly Operation Expenditures'!$Q$21,'Monthly Operation Expenditures'!$Q$22</definedName>
    <definedName name="QB_FORMULA_1" localSheetId="4" hidden="1">'April GL'!$Z$29,'April GL'!$V$33,'April GL'!$X$33,'April GL'!$Z$33,'April GL'!$V$37,'April GL'!$X$37,'April GL'!$Z$37,'April GL'!$V$56,'April GL'!$X$56,'April GL'!$Z$56,'April GL'!$V$66,'April GL'!$X$66,'April GL'!$Z$66,'April GL'!$Z$68,'April GL'!$Z$70,'April GL'!$V$73</definedName>
    <definedName name="QB_FORMULA_1" localSheetId="2" hidden="1">'Budget-1.1.20-4.30.20'!$BW$5,'Budget-1.1.20-4.30.20'!$BY$5,'Budget-1.1.20-4.30.20'!$CE$5,'Budget-1.1.20-4.30.20'!$CG$5,'Budget-1.1.20-4.30.20'!$CM$5,'Budget-1.1.20-4.30.20'!$CO$5,'Budget-1.1.20-4.30.20'!$CU$5,'Budget-1.1.20-4.30.20'!$CW$5,'Budget-1.1.20-4.30.20'!$CY$5,'Budget-1.1.20-4.30.20'!$DA$5,'Budget-1.1.20-4.30.20'!$DC$5,'Budget-1.1.20-4.30.20'!$DE$5,'Budget-1.1.20-4.30.20'!$K$6,'Budget-1.1.20-4.30.20'!$M$6,'Budget-1.1.20-4.30.20'!$S$6,'Budget-1.1.20-4.30.20'!$U$6</definedName>
    <definedName name="QB_FORMULA_1" localSheetId="3" hidden="1">'Budget-Operation Expenditures'!$BY$7,'Budget-Operation Expenditures'!$CA$7,'Budget-Operation Expenditures'!$CG$7,'Budget-Operation Expenditures'!$CI$7,'Budget-Operation Expenditures'!$CO$7,'Budget-Operation Expenditures'!$CQ$7,'Budget-Operation Expenditures'!$CW$7,'Budget-Operation Expenditures'!$CY$7,'Budget-Operation Expenditures'!$DA$7,'Budget-Operation Expenditures'!$DC$7,'Budget-Operation Expenditures'!$DE$7,'Budget-Operation Expenditures'!$DG$7,'Budget-Operation Expenditures'!$M$8,'Budget-Operation Expenditures'!$O$8,'Budget-Operation Expenditures'!$U$8,'Budget-Operation Expenditures'!$W$8</definedName>
    <definedName name="QB_FORMULA_1" localSheetId="0" hidden="1">'Monthly Change in Cash Position'!$O$14,'Monthly Change in Cash Position'!$O$15,'Monthly Change in Cash Position'!$O$16,'Monthly Change in Cash Position'!$O$17,'Monthly Change in Cash Position'!$O$18,'Monthly Change in Cash Position'!$O$19,'Monthly Change in Cash Position'!$G$20,'Monthly Change in Cash Position'!$I$20,'Monthly Change in Cash Position'!$K$20,'Monthly Change in Cash Position'!$M$20,'Monthly Change in Cash Position'!$O$20,'Monthly Change in Cash Position'!$O$22,'Monthly Change in Cash Position'!$G$23,'Monthly Change in Cash Position'!$I$23,'Monthly Change in Cash Position'!$K$23,'Monthly Change in Cash Position'!$M$23</definedName>
    <definedName name="QB_FORMULA_1" localSheetId="1" hidden="1">'Monthly Operation Expenditures'!$I$23,'Monthly Operation Expenditures'!$K$23,'Monthly Operation Expenditures'!$M$23,'Monthly Operation Expenditures'!$O$23,'Monthly Operation Expenditures'!$Q$23,'Monthly Operation Expenditures'!$Q$24,'Monthly Operation Expenditures'!$Q$26,'Monthly Operation Expenditures'!$Q$27,'Monthly Operation Expenditures'!$Q$28,'Monthly Operation Expenditures'!$I$29,'Monthly Operation Expenditures'!$K$29,'Monthly Operation Expenditures'!$M$29,'Monthly Operation Expenditures'!$O$29,'Monthly Operation Expenditures'!$Q$29,'Monthly Operation Expenditures'!$Q$30,'Monthly Operation Expenditures'!$Q$31</definedName>
    <definedName name="QB_FORMULA_10" localSheetId="4" hidden="1">'April GL'!$X$432,'April GL'!$Z$432,'April GL'!$Z$434,'April GL'!$V$438,'April GL'!$X$438,'April GL'!$Z$438,'April GL'!$V$441,'April GL'!$X$441,'April GL'!$Z$441,'April GL'!$V$459,'April GL'!$X$459,'April GL'!$Z$459,'April GL'!$Z$461,'April GL'!$Z$463,'April GL'!$V$464,'April GL'!$X$464</definedName>
    <definedName name="QB_FORMULA_10" localSheetId="2" hidden="1">'Budget-1.1.20-4.30.20'!$CM$10,'Budget-1.1.20-4.30.20'!$CO$10,'Budget-1.1.20-4.30.20'!$CU$10,'Budget-1.1.20-4.30.20'!$CW$10,'Budget-1.1.20-4.30.20'!$CY$10,'Budget-1.1.20-4.30.20'!$DA$10,'Budget-1.1.20-4.30.20'!$DC$10,'Budget-1.1.20-4.30.20'!$DE$10,'Budget-1.1.20-4.30.20'!$CY$11,'Budget-1.1.20-4.30.20'!$CY$12,'Budget-1.1.20-4.30.20'!$G$13,'Budget-1.1.20-4.30.20'!$I$13,'Budget-1.1.20-4.30.20'!$K$13,'Budget-1.1.20-4.30.20'!$M$13,'Budget-1.1.20-4.30.20'!$O$13,'Budget-1.1.20-4.30.20'!$Q$13</definedName>
    <definedName name="QB_FORMULA_10" localSheetId="3" hidden="1">'Budget-Operation Expenditures'!$CO$12,'Budget-Operation Expenditures'!$CQ$12,'Budget-Operation Expenditures'!$CW$12,'Budget-Operation Expenditures'!$CY$12,'Budget-Operation Expenditures'!$DA$12,'Budget-Operation Expenditures'!$DC$12,'Budget-Operation Expenditures'!$DE$12,'Budget-Operation Expenditures'!$DG$12,'Budget-Operation Expenditures'!$M$13,'Budget-Operation Expenditures'!$O$13,'Budget-Operation Expenditures'!$U$13,'Budget-Operation Expenditures'!$W$13,'Budget-Operation Expenditures'!$AC$13,'Budget-Operation Expenditures'!$AE$13,'Budget-Operation Expenditures'!$AK$13,'Budget-Operation Expenditures'!$AM$13</definedName>
    <definedName name="QB_FORMULA_11" localSheetId="4" hidden="1">'April GL'!$Z$464,'April GL'!$Z$466,'April GL'!$Z$468,'April GL'!$Z$470,'April GL'!$Z$472,'April GL'!$V$476,'April GL'!$X$476,'April GL'!$Z$476,'April GL'!$Z$478,'April GL'!$Z$480,'April GL'!$V$483,'April GL'!$X$483,'April GL'!$Z$483,'April GL'!$V$486,'April GL'!$X$486,'April GL'!$Z$486</definedName>
    <definedName name="QB_FORMULA_11" localSheetId="2" hidden="1">'Budget-1.1.20-4.30.20'!$S$13,'Budget-1.1.20-4.30.20'!$U$13,'Budget-1.1.20-4.30.20'!$W$13,'Budget-1.1.20-4.30.20'!$Y$13,'Budget-1.1.20-4.30.20'!$AA$13,'Budget-1.1.20-4.30.20'!$AC$13,'Budget-1.1.20-4.30.20'!$AE$13,'Budget-1.1.20-4.30.20'!$AG$13,'Budget-1.1.20-4.30.20'!$AI$13,'Budget-1.1.20-4.30.20'!$AK$13,'Budget-1.1.20-4.30.20'!$AM$13,'Budget-1.1.20-4.30.20'!$AO$13,'Budget-1.1.20-4.30.20'!$AQ$13,'Budget-1.1.20-4.30.20'!$AS$13,'Budget-1.1.20-4.30.20'!$AU$13,'Budget-1.1.20-4.30.20'!$AW$13</definedName>
    <definedName name="QB_FORMULA_11" localSheetId="3" hidden="1">'Budget-Operation Expenditures'!$AS$13,'Budget-Operation Expenditures'!$AU$13,'Budget-Operation Expenditures'!$BA$13,'Budget-Operation Expenditures'!$BC$13,'Budget-Operation Expenditures'!$BI$13,'Budget-Operation Expenditures'!$BK$13,'Budget-Operation Expenditures'!$BQ$13,'Budget-Operation Expenditures'!$BS$13,'Budget-Operation Expenditures'!$BY$13,'Budget-Operation Expenditures'!$CA$13,'Budget-Operation Expenditures'!$CG$13,'Budget-Operation Expenditures'!$CI$13,'Budget-Operation Expenditures'!$CO$13,'Budget-Operation Expenditures'!$CQ$13,'Budget-Operation Expenditures'!$CW$13,'Budget-Operation Expenditures'!$CY$13</definedName>
    <definedName name="QB_FORMULA_12" localSheetId="4" hidden="1">'April GL'!$Z$488,'April GL'!$Z$490,'April GL'!$Z$492,'April GL'!$Z$494,'April GL'!$V$497,'April GL'!$X$497,'April GL'!$Z$497,'April GL'!$Z$499,'April GL'!$V$500,'April GL'!$X$500,'April GL'!$Z$500,'April GL'!$V$504,'April GL'!$X$504,'April GL'!$Z$504,'April GL'!$Z$506,'April GL'!$Z$508</definedName>
    <definedName name="QB_FORMULA_12" localSheetId="2" hidden="1">'Budget-1.1.20-4.30.20'!$AY$13,'Budget-1.1.20-4.30.20'!$BA$13,'Budget-1.1.20-4.30.20'!$BC$13,'Budget-1.1.20-4.30.20'!$BE$13,'Budget-1.1.20-4.30.20'!$BG$13,'Budget-1.1.20-4.30.20'!$BI$13,'Budget-1.1.20-4.30.20'!$BK$13,'Budget-1.1.20-4.30.20'!$BM$13,'Budget-1.1.20-4.30.20'!$BO$13,'Budget-1.1.20-4.30.20'!$BQ$13,'Budget-1.1.20-4.30.20'!$BS$13,'Budget-1.1.20-4.30.20'!$BU$13,'Budget-1.1.20-4.30.20'!$BW$13,'Budget-1.1.20-4.30.20'!$BY$13,'Budget-1.1.20-4.30.20'!$CA$13,'Budget-1.1.20-4.30.20'!$CC$13</definedName>
    <definedName name="QB_FORMULA_12" localSheetId="3" hidden="1">'Budget-Operation Expenditures'!$DA$13,'Budget-Operation Expenditures'!$DC$13,'Budget-Operation Expenditures'!$DE$13,'Budget-Operation Expenditures'!$DG$13,'Budget-Operation Expenditures'!$DA$14,'Budget-Operation Expenditures'!$DA$16,'Budget-Operation Expenditures'!$DA$17,'Budget-Operation Expenditures'!$DA$18,'Budget-Operation Expenditures'!$DA$19,'Budget-Operation Expenditures'!$DA$20,'Budget-Operation Expenditures'!$DA$21,'Budget-Operation Expenditures'!$DA$22,'Budget-Operation Expenditures'!$M$23,'Budget-Operation Expenditures'!$O$23,'Budget-Operation Expenditures'!$U$23,'Budget-Operation Expenditures'!$W$23</definedName>
    <definedName name="QB_FORMULA_13" localSheetId="4" hidden="1">'April GL'!$Z$510,'April GL'!$Z$512,'April GL'!$Z$514,'April GL'!$Z$516,'April GL'!$Z$518,'April GL'!$Z$520,'April GL'!$Z$522,'April GL'!$Z$524,'April GL'!$Z$526,'April GL'!$Z$528,'April GL'!$Z$530,'April GL'!$Z$532,'April GL'!$Z$534,'April GL'!$Z$536,'April GL'!$V$537,'April GL'!$X$537</definedName>
    <definedName name="QB_FORMULA_13" localSheetId="2" hidden="1">'Budget-1.1.20-4.30.20'!$CE$13,'Budget-1.1.20-4.30.20'!$CG$13,'Budget-1.1.20-4.30.20'!$CI$13,'Budget-1.1.20-4.30.20'!$CK$13,'Budget-1.1.20-4.30.20'!$CM$13,'Budget-1.1.20-4.30.20'!$CO$13,'Budget-1.1.20-4.30.20'!$CQ$13,'Budget-1.1.20-4.30.20'!$CS$13,'Budget-1.1.20-4.30.20'!$CU$13,'Budget-1.1.20-4.30.20'!$CW$13,'Budget-1.1.20-4.30.20'!$CY$13,'Budget-1.1.20-4.30.20'!$DA$13,'Budget-1.1.20-4.30.20'!$DC$13,'Budget-1.1.20-4.30.20'!$DE$13,'Budget-1.1.20-4.30.20'!$G$14,'Budget-1.1.20-4.30.20'!$I$14</definedName>
    <definedName name="QB_FORMULA_13" localSheetId="3" hidden="1">'Budget-Operation Expenditures'!$AC$23,'Budget-Operation Expenditures'!$AE$23,'Budget-Operation Expenditures'!$AK$23,'Budget-Operation Expenditures'!$AM$23,'Budget-Operation Expenditures'!$AS$23,'Budget-Operation Expenditures'!$AU$23,'Budget-Operation Expenditures'!$BA$23,'Budget-Operation Expenditures'!$BC$23,'Budget-Operation Expenditures'!$BI$23,'Budget-Operation Expenditures'!$BK$23,'Budget-Operation Expenditures'!$BQ$23,'Budget-Operation Expenditures'!$BS$23,'Budget-Operation Expenditures'!$BY$23,'Budget-Operation Expenditures'!$CA$23,'Budget-Operation Expenditures'!$CG$23,'Budget-Operation Expenditures'!$CI$23</definedName>
    <definedName name="QB_FORMULA_14" localSheetId="4" hidden="1">'April GL'!$Z$537,'April GL'!$Z$540,'April GL'!$Z$542,'April GL'!$Z$544,'April GL'!$Z$546,'April GL'!$Z$548,'April GL'!$Z$549,'April GL'!$Z$551,'April GL'!$Z$553,'April GL'!$Z$555,'April GL'!$Z$558,'April GL'!$Z$560,'April GL'!$Z$562,'April GL'!$Z$564,'April GL'!$Z$565,'April GL'!$Z$567</definedName>
    <definedName name="QB_FORMULA_14" localSheetId="2" hidden="1">'Budget-1.1.20-4.30.20'!$K$14,'Budget-1.1.20-4.30.20'!$M$14,'Budget-1.1.20-4.30.20'!$O$14,'Budget-1.1.20-4.30.20'!$Q$14,'Budget-1.1.20-4.30.20'!$S$14,'Budget-1.1.20-4.30.20'!$U$14,'Budget-1.1.20-4.30.20'!$W$14,'Budget-1.1.20-4.30.20'!$Y$14,'Budget-1.1.20-4.30.20'!$AA$14,'Budget-1.1.20-4.30.20'!$AC$14,'Budget-1.1.20-4.30.20'!$AE$14,'Budget-1.1.20-4.30.20'!$AG$14,'Budget-1.1.20-4.30.20'!$AI$14,'Budget-1.1.20-4.30.20'!$AK$14,'Budget-1.1.20-4.30.20'!$AM$14,'Budget-1.1.20-4.30.20'!$AO$14</definedName>
    <definedName name="QB_FORMULA_14" localSheetId="3" hidden="1">'Budget-Operation Expenditures'!$CO$23,'Budget-Operation Expenditures'!$CQ$23,'Budget-Operation Expenditures'!$CW$23,'Budget-Operation Expenditures'!$CY$23,'Budget-Operation Expenditures'!$DA$23,'Budget-Operation Expenditures'!$DC$23,'Budget-Operation Expenditures'!$DE$23,'Budget-Operation Expenditures'!$DG$23,'Budget-Operation Expenditures'!$I$24,'Budget-Operation Expenditures'!$K$24,'Budget-Operation Expenditures'!$M$24,'Budget-Operation Expenditures'!$O$24,'Budget-Operation Expenditures'!$Q$24,'Budget-Operation Expenditures'!$S$24,'Budget-Operation Expenditures'!$U$24,'Budget-Operation Expenditures'!$W$24</definedName>
    <definedName name="QB_FORMULA_15" localSheetId="4" hidden="1">'April GL'!$V$568,'April GL'!$X$568,'April GL'!$Z$568</definedName>
    <definedName name="QB_FORMULA_15" localSheetId="2" hidden="1">'Budget-1.1.20-4.30.20'!$AQ$14,'Budget-1.1.20-4.30.20'!$AS$14,'Budget-1.1.20-4.30.20'!$AU$14,'Budget-1.1.20-4.30.20'!$AW$14,'Budget-1.1.20-4.30.20'!$AY$14,'Budget-1.1.20-4.30.20'!$BA$14,'Budget-1.1.20-4.30.20'!$BC$14,'Budget-1.1.20-4.30.20'!$BE$14,'Budget-1.1.20-4.30.20'!$BG$14,'Budget-1.1.20-4.30.20'!$BI$14,'Budget-1.1.20-4.30.20'!$BK$14,'Budget-1.1.20-4.30.20'!$BM$14,'Budget-1.1.20-4.30.20'!$BO$14,'Budget-1.1.20-4.30.20'!$BQ$14,'Budget-1.1.20-4.30.20'!$BS$14,'Budget-1.1.20-4.30.20'!$BU$14</definedName>
    <definedName name="QB_FORMULA_15" localSheetId="3" hidden="1">'Budget-Operation Expenditures'!$Y$24,'Budget-Operation Expenditures'!$AA$24,'Budget-Operation Expenditures'!$AC$24,'Budget-Operation Expenditures'!$AE$24,'Budget-Operation Expenditures'!$AG$24,'Budget-Operation Expenditures'!$AI$24,'Budget-Operation Expenditures'!$AK$24,'Budget-Operation Expenditures'!$AM$24,'Budget-Operation Expenditures'!$AO$24,'Budget-Operation Expenditures'!$AQ$24,'Budget-Operation Expenditures'!$AS$24,'Budget-Operation Expenditures'!$AU$24,'Budget-Operation Expenditures'!$AW$24,'Budget-Operation Expenditures'!$AY$24,'Budget-Operation Expenditures'!$BA$24,'Budget-Operation Expenditures'!$BC$24</definedName>
    <definedName name="QB_FORMULA_16" localSheetId="2" hidden="1">'Budget-1.1.20-4.30.20'!$BW$14,'Budget-1.1.20-4.30.20'!$BY$14,'Budget-1.1.20-4.30.20'!$CA$14,'Budget-1.1.20-4.30.20'!$CC$14,'Budget-1.1.20-4.30.20'!$CE$14,'Budget-1.1.20-4.30.20'!$CG$14,'Budget-1.1.20-4.30.20'!$CI$14,'Budget-1.1.20-4.30.20'!$CK$14,'Budget-1.1.20-4.30.20'!$CM$14,'Budget-1.1.20-4.30.20'!$CO$14,'Budget-1.1.20-4.30.20'!$CQ$14,'Budget-1.1.20-4.30.20'!$CS$14,'Budget-1.1.20-4.30.20'!$CU$14,'Budget-1.1.20-4.30.20'!$CW$14,'Budget-1.1.20-4.30.20'!$CY$14,'Budget-1.1.20-4.30.20'!$DA$14</definedName>
    <definedName name="QB_FORMULA_16" localSheetId="3" hidden="1">'Budget-Operation Expenditures'!$BE$24,'Budget-Operation Expenditures'!$BG$24,'Budget-Operation Expenditures'!$BI$24,'Budget-Operation Expenditures'!$BK$24,'Budget-Operation Expenditures'!$BM$24,'Budget-Operation Expenditures'!$BO$24,'Budget-Operation Expenditures'!$BQ$24,'Budget-Operation Expenditures'!$BS$24,'Budget-Operation Expenditures'!$BU$24,'Budget-Operation Expenditures'!$BW$24,'Budget-Operation Expenditures'!$BY$24,'Budget-Operation Expenditures'!$CA$24,'Budget-Operation Expenditures'!$CC$24,'Budget-Operation Expenditures'!$CE$24,'Budget-Operation Expenditures'!$CG$24,'Budget-Operation Expenditures'!$CI$24</definedName>
    <definedName name="QB_FORMULA_17" localSheetId="2" hidden="1">'Budget-1.1.20-4.30.20'!$DC$14,'Budget-1.1.20-4.30.20'!$DE$14,'Budget-1.1.20-4.30.20'!$K$17,'Budget-1.1.20-4.30.20'!$M$17,'Budget-1.1.20-4.30.20'!$S$17,'Budget-1.1.20-4.30.20'!$U$17,'Budget-1.1.20-4.30.20'!$AA$17,'Budget-1.1.20-4.30.20'!$AC$17,'Budget-1.1.20-4.30.20'!$AI$17,'Budget-1.1.20-4.30.20'!$AK$17,'Budget-1.1.20-4.30.20'!$AQ$17,'Budget-1.1.20-4.30.20'!$AS$17,'Budget-1.1.20-4.30.20'!$AY$17,'Budget-1.1.20-4.30.20'!$BA$17,'Budget-1.1.20-4.30.20'!$BG$17,'Budget-1.1.20-4.30.20'!$BI$17</definedName>
    <definedName name="QB_FORMULA_17" localSheetId="3" hidden="1">'Budget-Operation Expenditures'!$CK$24,'Budget-Operation Expenditures'!$CM$24,'Budget-Operation Expenditures'!$CO$24,'Budget-Operation Expenditures'!$CQ$24,'Budget-Operation Expenditures'!$CS$24,'Budget-Operation Expenditures'!$CU$24,'Budget-Operation Expenditures'!$CW$24,'Budget-Operation Expenditures'!$CY$24,'Budget-Operation Expenditures'!$DA$24,'Budget-Operation Expenditures'!$DC$24,'Budget-Operation Expenditures'!$DE$24,'Budget-Operation Expenditures'!$DG$24,'Budget-Operation Expenditures'!$M$25,'Budget-Operation Expenditures'!$O$25,'Budget-Operation Expenditures'!$U$25,'Budget-Operation Expenditures'!$W$25</definedName>
    <definedName name="QB_FORMULA_18" localSheetId="2" hidden="1">'Budget-1.1.20-4.30.20'!$BO$17,'Budget-1.1.20-4.30.20'!$BQ$17,'Budget-1.1.20-4.30.20'!$BW$17,'Budget-1.1.20-4.30.20'!$BY$17,'Budget-1.1.20-4.30.20'!$CE$17,'Budget-1.1.20-4.30.20'!$CG$17,'Budget-1.1.20-4.30.20'!$CM$17,'Budget-1.1.20-4.30.20'!$CO$17,'Budget-1.1.20-4.30.20'!$CU$17,'Budget-1.1.20-4.30.20'!$CW$17,'Budget-1.1.20-4.30.20'!$CY$17,'Budget-1.1.20-4.30.20'!$DA$17,'Budget-1.1.20-4.30.20'!$DC$17,'Budget-1.1.20-4.30.20'!$DE$17,'Budget-1.1.20-4.30.20'!$K$18,'Budget-1.1.20-4.30.20'!$M$18</definedName>
    <definedName name="QB_FORMULA_18" localSheetId="3" hidden="1">'Budget-Operation Expenditures'!$AC$25,'Budget-Operation Expenditures'!$AE$25,'Budget-Operation Expenditures'!$AK$25,'Budget-Operation Expenditures'!$AM$25,'Budget-Operation Expenditures'!$AS$25,'Budget-Operation Expenditures'!$AU$25,'Budget-Operation Expenditures'!$BA$25,'Budget-Operation Expenditures'!$BC$25,'Budget-Operation Expenditures'!$BI$25,'Budget-Operation Expenditures'!$BK$25,'Budget-Operation Expenditures'!$BQ$25,'Budget-Operation Expenditures'!$BS$25,'Budget-Operation Expenditures'!$BY$25,'Budget-Operation Expenditures'!$CA$25,'Budget-Operation Expenditures'!$CG$25,'Budget-Operation Expenditures'!$CI$25</definedName>
    <definedName name="QB_FORMULA_19" localSheetId="2" hidden="1">'Budget-1.1.20-4.30.20'!$S$18,'Budget-1.1.20-4.30.20'!$U$18,'Budget-1.1.20-4.30.20'!$AA$18,'Budget-1.1.20-4.30.20'!$AC$18,'Budget-1.1.20-4.30.20'!$AI$18,'Budget-1.1.20-4.30.20'!$AK$18,'Budget-1.1.20-4.30.20'!$AQ$18,'Budget-1.1.20-4.30.20'!$AS$18,'Budget-1.1.20-4.30.20'!$AY$18,'Budget-1.1.20-4.30.20'!$BA$18,'Budget-1.1.20-4.30.20'!$BG$18,'Budget-1.1.20-4.30.20'!$BI$18,'Budget-1.1.20-4.30.20'!$BO$18,'Budget-1.1.20-4.30.20'!$BQ$18,'Budget-1.1.20-4.30.20'!$BW$18,'Budget-1.1.20-4.30.20'!$BY$18</definedName>
    <definedName name="QB_FORMULA_19" localSheetId="3" hidden="1">'Budget-Operation Expenditures'!$CO$25,'Budget-Operation Expenditures'!$CQ$25,'Budget-Operation Expenditures'!$CW$25,'Budget-Operation Expenditures'!$CY$25,'Budget-Operation Expenditures'!$DA$25,'Budget-Operation Expenditures'!$DC$25,'Budget-Operation Expenditures'!$DE$25,'Budget-Operation Expenditures'!$DG$25,'Budget-Operation Expenditures'!$M$27,'Budget-Operation Expenditures'!$O$27,'Budget-Operation Expenditures'!$U$27,'Budget-Operation Expenditures'!$W$27,'Budget-Operation Expenditures'!$AC$27,'Budget-Operation Expenditures'!$AE$27,'Budget-Operation Expenditures'!$AK$27,'Budget-Operation Expenditures'!$AM$27</definedName>
    <definedName name="QB_FORMULA_2" localSheetId="4" hidden="1">'April GL'!$X$73,'April GL'!$Z$73,'April GL'!$V$76,'April GL'!$X$76,'April GL'!$Z$76,'April GL'!$V$79,'April GL'!$X$79,'April GL'!$Z$79,'April GL'!$V$82,'April GL'!$X$82,'April GL'!$Z$82,'April GL'!$V$163,'April GL'!$X$163,'April GL'!$Z$163,'April GL'!$V$182,'April GL'!$X$182</definedName>
    <definedName name="QB_FORMULA_2" localSheetId="2" hidden="1">'Budget-1.1.20-4.30.20'!$AA$6,'Budget-1.1.20-4.30.20'!$AC$6,'Budget-1.1.20-4.30.20'!$AI$6,'Budget-1.1.20-4.30.20'!$AK$6,'Budget-1.1.20-4.30.20'!$AQ$6,'Budget-1.1.20-4.30.20'!$AS$6,'Budget-1.1.20-4.30.20'!$AY$6,'Budget-1.1.20-4.30.20'!$BA$6,'Budget-1.1.20-4.30.20'!$BG$6,'Budget-1.1.20-4.30.20'!$BI$6,'Budget-1.1.20-4.30.20'!$BO$6,'Budget-1.1.20-4.30.20'!$BQ$6,'Budget-1.1.20-4.30.20'!$BW$6,'Budget-1.1.20-4.30.20'!$BY$6,'Budget-1.1.20-4.30.20'!$CE$6,'Budget-1.1.20-4.30.20'!$CG$6</definedName>
    <definedName name="QB_FORMULA_2" localSheetId="3" hidden="1">'Budget-Operation Expenditures'!$AC$8,'Budget-Operation Expenditures'!$AE$8,'Budget-Operation Expenditures'!$AK$8,'Budget-Operation Expenditures'!$AM$8,'Budget-Operation Expenditures'!$AS$8,'Budget-Operation Expenditures'!$AU$8,'Budget-Operation Expenditures'!$BA$8,'Budget-Operation Expenditures'!$BC$8,'Budget-Operation Expenditures'!$BI$8,'Budget-Operation Expenditures'!$BK$8,'Budget-Operation Expenditures'!$BQ$8,'Budget-Operation Expenditures'!$BS$8,'Budget-Operation Expenditures'!$BY$8,'Budget-Operation Expenditures'!$CA$8,'Budget-Operation Expenditures'!$CG$8,'Budget-Operation Expenditures'!$CI$8</definedName>
    <definedName name="QB_FORMULA_2" localSheetId="0" hidden="1">'Monthly Change in Cash Position'!$O$23,'Monthly Change in Cash Position'!$O$25,'Monthly Change in Cash Position'!$G$26,'Monthly Change in Cash Position'!$I$26,'Monthly Change in Cash Position'!$K$26,'Monthly Change in Cash Position'!$M$26,'Monthly Change in Cash Position'!$O$26,'Monthly Change in Cash Position'!$G$27,'Monthly Change in Cash Position'!$I$27,'Monthly Change in Cash Position'!$K$27,'Monthly Change in Cash Position'!$M$27,'Monthly Change in Cash Position'!$O$27,'Monthly Change in Cash Position'!$G$28,'Monthly Change in Cash Position'!$I$28,'Monthly Change in Cash Position'!$K$28,'Monthly Change in Cash Position'!$M$28</definedName>
    <definedName name="QB_FORMULA_2" localSheetId="1" hidden="1">'Monthly Operation Expenditures'!$Q$32,'Monthly Operation Expenditures'!$Q$33,'Monthly Operation Expenditures'!$Q$34,'Monthly Operation Expenditures'!$Q$35,'Monthly Operation Expenditures'!$Q$36,'Monthly Operation Expenditures'!$Q$37,'Monthly Operation Expenditures'!$Q$38,'Monthly Operation Expenditures'!$I$39,'Monthly Operation Expenditures'!$K$39,'Monthly Operation Expenditures'!$M$39,'Monthly Operation Expenditures'!$O$39,'Monthly Operation Expenditures'!$Q$39,'Monthly Operation Expenditures'!$I$40,'Monthly Operation Expenditures'!$K$40,'Monthly Operation Expenditures'!$M$40,'Monthly Operation Expenditures'!$O$40</definedName>
    <definedName name="QB_FORMULA_20" localSheetId="2" hidden="1">'Budget-1.1.20-4.30.20'!$CE$18,'Budget-1.1.20-4.30.20'!$CG$18,'Budget-1.1.20-4.30.20'!$CM$18,'Budget-1.1.20-4.30.20'!$CO$18,'Budget-1.1.20-4.30.20'!$CU$18,'Budget-1.1.20-4.30.20'!$CW$18,'Budget-1.1.20-4.30.20'!$CY$18,'Budget-1.1.20-4.30.20'!$DA$18,'Budget-1.1.20-4.30.20'!$DC$18,'Budget-1.1.20-4.30.20'!$DE$18,'Budget-1.1.20-4.30.20'!$K$19,'Budget-1.1.20-4.30.20'!$M$19,'Budget-1.1.20-4.30.20'!$S$19,'Budget-1.1.20-4.30.20'!$U$19,'Budget-1.1.20-4.30.20'!$AA$19,'Budget-1.1.20-4.30.20'!$AC$19</definedName>
    <definedName name="QB_FORMULA_20" localSheetId="3" hidden="1">'Budget-Operation Expenditures'!$AS$27,'Budget-Operation Expenditures'!$AU$27,'Budget-Operation Expenditures'!$BA$27,'Budget-Operation Expenditures'!$BC$27,'Budget-Operation Expenditures'!$BI$27,'Budget-Operation Expenditures'!$BK$27,'Budget-Operation Expenditures'!$BQ$27,'Budget-Operation Expenditures'!$BS$27,'Budget-Operation Expenditures'!$BY$27,'Budget-Operation Expenditures'!$CA$27,'Budget-Operation Expenditures'!$CG$27,'Budget-Operation Expenditures'!$CI$27,'Budget-Operation Expenditures'!$CO$27,'Budget-Operation Expenditures'!$CQ$27,'Budget-Operation Expenditures'!$CW$27,'Budget-Operation Expenditures'!$CY$27</definedName>
    <definedName name="QB_FORMULA_21" localSheetId="2" hidden="1">'Budget-1.1.20-4.30.20'!$AI$19,'Budget-1.1.20-4.30.20'!$AK$19,'Budget-1.1.20-4.30.20'!$AQ$19,'Budget-1.1.20-4.30.20'!$AS$19,'Budget-1.1.20-4.30.20'!$AY$19,'Budget-1.1.20-4.30.20'!$BA$19,'Budget-1.1.20-4.30.20'!$BG$19,'Budget-1.1.20-4.30.20'!$BI$19,'Budget-1.1.20-4.30.20'!$BO$19,'Budget-1.1.20-4.30.20'!$BQ$19,'Budget-1.1.20-4.30.20'!$BW$19,'Budget-1.1.20-4.30.20'!$BY$19,'Budget-1.1.20-4.30.20'!$CE$19,'Budget-1.1.20-4.30.20'!$CG$19,'Budget-1.1.20-4.30.20'!$CM$19,'Budget-1.1.20-4.30.20'!$CO$19</definedName>
    <definedName name="QB_FORMULA_21" localSheetId="3" hidden="1">'Budget-Operation Expenditures'!$DA$27,'Budget-Operation Expenditures'!$DC$27,'Budget-Operation Expenditures'!$DE$27,'Budget-Operation Expenditures'!$DG$27,'Budget-Operation Expenditures'!$DA$28,'Budget-Operation Expenditures'!$M$29,'Budget-Operation Expenditures'!$O$29,'Budget-Operation Expenditures'!$U$29,'Budget-Operation Expenditures'!$W$29,'Budget-Operation Expenditures'!$AC$29,'Budget-Operation Expenditures'!$AE$29,'Budget-Operation Expenditures'!$AK$29,'Budget-Operation Expenditures'!$AM$29,'Budget-Operation Expenditures'!$AS$29,'Budget-Operation Expenditures'!$AU$29,'Budget-Operation Expenditures'!$BA$29</definedName>
    <definedName name="QB_FORMULA_22" localSheetId="2" hidden="1">'Budget-1.1.20-4.30.20'!$CU$19,'Budget-1.1.20-4.30.20'!$CW$19,'Budget-1.1.20-4.30.20'!$CY$19,'Budget-1.1.20-4.30.20'!$DA$19,'Budget-1.1.20-4.30.20'!$DC$19,'Budget-1.1.20-4.30.20'!$DE$19,'Budget-1.1.20-4.30.20'!$K$20,'Budget-1.1.20-4.30.20'!$M$20,'Budget-1.1.20-4.30.20'!$S$20,'Budget-1.1.20-4.30.20'!$U$20,'Budget-1.1.20-4.30.20'!$AA$20,'Budget-1.1.20-4.30.20'!$AC$20,'Budget-1.1.20-4.30.20'!$AI$20,'Budget-1.1.20-4.30.20'!$AK$20,'Budget-1.1.20-4.30.20'!$AQ$20,'Budget-1.1.20-4.30.20'!$AS$20</definedName>
    <definedName name="QB_FORMULA_22" localSheetId="3" hidden="1">'Budget-Operation Expenditures'!$BC$29,'Budget-Operation Expenditures'!$BI$29,'Budget-Operation Expenditures'!$BK$29,'Budget-Operation Expenditures'!$BQ$29,'Budget-Operation Expenditures'!$BS$29,'Budget-Operation Expenditures'!$BY$29,'Budget-Operation Expenditures'!$CA$29,'Budget-Operation Expenditures'!$CG$29,'Budget-Operation Expenditures'!$CI$29,'Budget-Operation Expenditures'!$CO$29,'Budget-Operation Expenditures'!$CQ$29,'Budget-Operation Expenditures'!$CW$29,'Budget-Operation Expenditures'!$CY$29,'Budget-Operation Expenditures'!$DA$29,'Budget-Operation Expenditures'!$DC$29,'Budget-Operation Expenditures'!$DE$29</definedName>
    <definedName name="QB_FORMULA_23" localSheetId="2" hidden="1">'Budget-1.1.20-4.30.20'!$AY$20,'Budget-1.1.20-4.30.20'!$BA$20,'Budget-1.1.20-4.30.20'!$BG$20,'Budget-1.1.20-4.30.20'!$BI$20,'Budget-1.1.20-4.30.20'!$BO$20,'Budget-1.1.20-4.30.20'!$BQ$20,'Budget-1.1.20-4.30.20'!$BW$20,'Budget-1.1.20-4.30.20'!$BY$20,'Budget-1.1.20-4.30.20'!$CE$20,'Budget-1.1.20-4.30.20'!$CG$20,'Budget-1.1.20-4.30.20'!$CM$20,'Budget-1.1.20-4.30.20'!$CO$20,'Budget-1.1.20-4.30.20'!$CU$20,'Budget-1.1.20-4.30.20'!$CW$20,'Budget-1.1.20-4.30.20'!$CY$20,'Budget-1.1.20-4.30.20'!$DA$20</definedName>
    <definedName name="QB_FORMULA_23" localSheetId="3" hidden="1">'Budget-Operation Expenditures'!$DG$29,'Budget-Operation Expenditures'!$I$30,'Budget-Operation Expenditures'!$K$30,'Budget-Operation Expenditures'!$M$30,'Budget-Operation Expenditures'!$O$30,'Budget-Operation Expenditures'!$Q$30,'Budget-Operation Expenditures'!$S$30,'Budget-Operation Expenditures'!$U$30,'Budget-Operation Expenditures'!$W$30,'Budget-Operation Expenditures'!$Y$30,'Budget-Operation Expenditures'!$AA$30,'Budget-Operation Expenditures'!$AC$30,'Budget-Operation Expenditures'!$AE$30,'Budget-Operation Expenditures'!$AG$30,'Budget-Operation Expenditures'!$AI$30,'Budget-Operation Expenditures'!$AK$30</definedName>
    <definedName name="QB_FORMULA_24" localSheetId="2" hidden="1">'Budget-1.1.20-4.30.20'!$DC$20,'Budget-1.1.20-4.30.20'!$DE$20,'Budget-1.1.20-4.30.20'!$K$21,'Budget-1.1.20-4.30.20'!$M$21,'Budget-1.1.20-4.30.20'!$S$21,'Budget-1.1.20-4.30.20'!$U$21,'Budget-1.1.20-4.30.20'!$AA$21,'Budget-1.1.20-4.30.20'!$AC$21,'Budget-1.1.20-4.30.20'!$AI$21,'Budget-1.1.20-4.30.20'!$AK$21,'Budget-1.1.20-4.30.20'!$AQ$21,'Budget-1.1.20-4.30.20'!$AS$21,'Budget-1.1.20-4.30.20'!$AY$21,'Budget-1.1.20-4.30.20'!$BA$21,'Budget-1.1.20-4.30.20'!$BG$21,'Budget-1.1.20-4.30.20'!$BI$21</definedName>
    <definedName name="QB_FORMULA_24" localSheetId="3" hidden="1">'Budget-Operation Expenditures'!$AM$30,'Budget-Operation Expenditures'!$AO$30,'Budget-Operation Expenditures'!$AQ$30,'Budget-Operation Expenditures'!$AS$30,'Budget-Operation Expenditures'!$AU$30,'Budget-Operation Expenditures'!$AW$30,'Budget-Operation Expenditures'!$AY$30,'Budget-Operation Expenditures'!$BA$30,'Budget-Operation Expenditures'!$BC$30,'Budget-Operation Expenditures'!$BE$30,'Budget-Operation Expenditures'!$BG$30,'Budget-Operation Expenditures'!$BI$30,'Budget-Operation Expenditures'!$BK$30,'Budget-Operation Expenditures'!$BM$30,'Budget-Operation Expenditures'!$BO$30,'Budget-Operation Expenditures'!$BQ$30</definedName>
    <definedName name="QB_FORMULA_25" localSheetId="2" hidden="1">'Budget-1.1.20-4.30.20'!$BO$21,'Budget-1.1.20-4.30.20'!$BQ$21,'Budget-1.1.20-4.30.20'!$BW$21,'Budget-1.1.20-4.30.20'!$BY$21,'Budget-1.1.20-4.30.20'!$CE$21,'Budget-1.1.20-4.30.20'!$CG$21,'Budget-1.1.20-4.30.20'!$CM$21,'Budget-1.1.20-4.30.20'!$CO$21,'Budget-1.1.20-4.30.20'!$CU$21,'Budget-1.1.20-4.30.20'!$CW$21,'Budget-1.1.20-4.30.20'!$CY$21,'Budget-1.1.20-4.30.20'!$DA$21,'Budget-1.1.20-4.30.20'!$DC$21,'Budget-1.1.20-4.30.20'!$DE$21,'Budget-1.1.20-4.30.20'!$K$22,'Budget-1.1.20-4.30.20'!$M$22</definedName>
    <definedName name="QB_FORMULA_25" localSheetId="3" hidden="1">'Budget-Operation Expenditures'!$BS$30,'Budget-Operation Expenditures'!$BU$30,'Budget-Operation Expenditures'!$BW$30,'Budget-Operation Expenditures'!$BY$30,'Budget-Operation Expenditures'!$CA$30,'Budget-Operation Expenditures'!$CC$30,'Budget-Operation Expenditures'!$CE$30,'Budget-Operation Expenditures'!$CG$30,'Budget-Operation Expenditures'!$CI$30,'Budget-Operation Expenditures'!$CK$30,'Budget-Operation Expenditures'!$CM$30,'Budget-Operation Expenditures'!$CO$30,'Budget-Operation Expenditures'!$CQ$30,'Budget-Operation Expenditures'!$CS$30,'Budget-Operation Expenditures'!$CU$30,'Budget-Operation Expenditures'!$CW$30</definedName>
    <definedName name="QB_FORMULA_26" localSheetId="2" hidden="1">'Budget-1.1.20-4.30.20'!$S$22,'Budget-1.1.20-4.30.20'!$U$22,'Budget-1.1.20-4.30.20'!$AA$22,'Budget-1.1.20-4.30.20'!$AC$22,'Budget-1.1.20-4.30.20'!$AI$22,'Budget-1.1.20-4.30.20'!$AK$22,'Budget-1.1.20-4.30.20'!$AQ$22,'Budget-1.1.20-4.30.20'!$AS$22,'Budget-1.1.20-4.30.20'!$AY$22,'Budget-1.1.20-4.30.20'!$BA$22,'Budget-1.1.20-4.30.20'!$BG$22,'Budget-1.1.20-4.30.20'!$BI$22,'Budget-1.1.20-4.30.20'!$BO$22,'Budget-1.1.20-4.30.20'!$BQ$22,'Budget-1.1.20-4.30.20'!$BW$22,'Budget-1.1.20-4.30.20'!$BY$22</definedName>
    <definedName name="QB_FORMULA_26" localSheetId="3" hidden="1">'Budget-Operation Expenditures'!$CY$30,'Budget-Operation Expenditures'!$DA$30,'Budget-Operation Expenditures'!$DC$30,'Budget-Operation Expenditures'!$DE$30,'Budget-Operation Expenditures'!$DG$30,'Budget-Operation Expenditures'!$M$31,'Budget-Operation Expenditures'!$O$31,'Budget-Operation Expenditures'!$U$31,'Budget-Operation Expenditures'!$W$31,'Budget-Operation Expenditures'!$AC$31,'Budget-Operation Expenditures'!$AE$31,'Budget-Operation Expenditures'!$AK$31,'Budget-Operation Expenditures'!$AM$31,'Budget-Operation Expenditures'!$AS$31,'Budget-Operation Expenditures'!$AU$31,'Budget-Operation Expenditures'!$BA$31</definedName>
    <definedName name="QB_FORMULA_27" localSheetId="2" hidden="1">'Budget-1.1.20-4.30.20'!$CE$22,'Budget-1.1.20-4.30.20'!$CG$22,'Budget-1.1.20-4.30.20'!$CM$22,'Budget-1.1.20-4.30.20'!$CO$22,'Budget-1.1.20-4.30.20'!$CU$22,'Budget-1.1.20-4.30.20'!$CW$22,'Budget-1.1.20-4.30.20'!$CY$22,'Budget-1.1.20-4.30.20'!$DA$22,'Budget-1.1.20-4.30.20'!$DC$22,'Budget-1.1.20-4.30.20'!$DE$22,'Budget-1.1.20-4.30.20'!$K$23,'Budget-1.1.20-4.30.20'!$M$23,'Budget-1.1.20-4.30.20'!$S$23,'Budget-1.1.20-4.30.20'!$U$23,'Budget-1.1.20-4.30.20'!$AA$23,'Budget-1.1.20-4.30.20'!$AC$23</definedName>
    <definedName name="QB_FORMULA_27" localSheetId="3" hidden="1">'Budget-Operation Expenditures'!$BC$31,'Budget-Operation Expenditures'!$BI$31,'Budget-Operation Expenditures'!$BK$31,'Budget-Operation Expenditures'!$BQ$31,'Budget-Operation Expenditures'!$BS$31,'Budget-Operation Expenditures'!$BY$31,'Budget-Operation Expenditures'!$CA$31,'Budget-Operation Expenditures'!$CG$31,'Budget-Operation Expenditures'!$CI$31,'Budget-Operation Expenditures'!$CO$31,'Budget-Operation Expenditures'!$CQ$31,'Budget-Operation Expenditures'!$CW$31,'Budget-Operation Expenditures'!$CY$31,'Budget-Operation Expenditures'!$DA$31,'Budget-Operation Expenditures'!$DC$31,'Budget-Operation Expenditures'!$DE$31</definedName>
    <definedName name="QB_FORMULA_28" localSheetId="2" hidden="1">'Budget-1.1.20-4.30.20'!$AI$23,'Budget-1.1.20-4.30.20'!$AK$23,'Budget-1.1.20-4.30.20'!$AQ$23,'Budget-1.1.20-4.30.20'!$AS$23,'Budget-1.1.20-4.30.20'!$AY$23,'Budget-1.1.20-4.30.20'!$BA$23,'Budget-1.1.20-4.30.20'!$BG$23,'Budget-1.1.20-4.30.20'!$BI$23,'Budget-1.1.20-4.30.20'!$BO$23,'Budget-1.1.20-4.30.20'!$BQ$23,'Budget-1.1.20-4.30.20'!$BW$23,'Budget-1.1.20-4.30.20'!$BY$23,'Budget-1.1.20-4.30.20'!$CE$23,'Budget-1.1.20-4.30.20'!$CG$23,'Budget-1.1.20-4.30.20'!$CM$23,'Budget-1.1.20-4.30.20'!$CO$23</definedName>
    <definedName name="QB_FORMULA_28" localSheetId="3" hidden="1">'Budget-Operation Expenditures'!$DG$31,'Budget-Operation Expenditures'!$M$32,'Budget-Operation Expenditures'!$O$32,'Budget-Operation Expenditures'!$U$32,'Budget-Operation Expenditures'!$W$32,'Budget-Operation Expenditures'!$AC$32,'Budget-Operation Expenditures'!$AE$32,'Budget-Operation Expenditures'!$AK$32,'Budget-Operation Expenditures'!$AM$32,'Budget-Operation Expenditures'!$AS$32,'Budget-Operation Expenditures'!$AU$32,'Budget-Operation Expenditures'!$BA$32,'Budget-Operation Expenditures'!$BC$32,'Budget-Operation Expenditures'!$BI$32,'Budget-Operation Expenditures'!$BK$32,'Budget-Operation Expenditures'!$BQ$32</definedName>
    <definedName name="QB_FORMULA_29" localSheetId="2" hidden="1">'Budget-1.1.20-4.30.20'!$CU$23,'Budget-1.1.20-4.30.20'!$CW$23,'Budget-1.1.20-4.30.20'!$CY$23,'Budget-1.1.20-4.30.20'!$DA$23,'Budget-1.1.20-4.30.20'!$DC$23,'Budget-1.1.20-4.30.20'!$DE$23,'Budget-1.1.20-4.30.20'!$K$24,'Budget-1.1.20-4.30.20'!$M$24,'Budget-1.1.20-4.30.20'!$S$24,'Budget-1.1.20-4.30.20'!$U$24,'Budget-1.1.20-4.30.20'!$AA$24,'Budget-1.1.20-4.30.20'!$AC$24,'Budget-1.1.20-4.30.20'!$AI$24,'Budget-1.1.20-4.30.20'!$AK$24,'Budget-1.1.20-4.30.20'!$AQ$24,'Budget-1.1.20-4.30.20'!$AS$24</definedName>
    <definedName name="QB_FORMULA_29" localSheetId="3" hidden="1">'Budget-Operation Expenditures'!$BS$32,'Budget-Operation Expenditures'!$BY$32,'Budget-Operation Expenditures'!$CA$32,'Budget-Operation Expenditures'!$CG$32,'Budget-Operation Expenditures'!$CI$32,'Budget-Operation Expenditures'!$CO$32,'Budget-Operation Expenditures'!$CQ$32,'Budget-Operation Expenditures'!$CW$32,'Budget-Operation Expenditures'!$CY$32,'Budget-Operation Expenditures'!$DA$32,'Budget-Operation Expenditures'!$DC$32,'Budget-Operation Expenditures'!$DE$32,'Budget-Operation Expenditures'!$DG$32,'Budget-Operation Expenditures'!$M$33,'Budget-Operation Expenditures'!$O$33,'Budget-Operation Expenditures'!$U$33</definedName>
    <definedName name="QB_FORMULA_3" localSheetId="4" hidden="1">'April GL'!$Z$182,'April GL'!$V$186,'April GL'!$X$186,'April GL'!$Z$186,'April GL'!$V$190,'April GL'!$X$190,'April GL'!$Z$190,'April GL'!$V$193,'April GL'!$X$193,'April GL'!$Z$193,'April GL'!$V$202,'April GL'!$X$202,'April GL'!$Z$202,'April GL'!$V$223,'April GL'!$X$223,'April GL'!$Z$223</definedName>
    <definedName name="QB_FORMULA_3" localSheetId="2" hidden="1">'Budget-1.1.20-4.30.20'!$CM$6,'Budget-1.1.20-4.30.20'!$CO$6,'Budget-1.1.20-4.30.20'!$CU$6,'Budget-1.1.20-4.30.20'!$CW$6,'Budget-1.1.20-4.30.20'!$CY$6,'Budget-1.1.20-4.30.20'!$DA$6,'Budget-1.1.20-4.30.20'!$DC$6,'Budget-1.1.20-4.30.20'!$DE$6,'Budget-1.1.20-4.30.20'!$K$7,'Budget-1.1.20-4.30.20'!$M$7,'Budget-1.1.20-4.30.20'!$S$7,'Budget-1.1.20-4.30.20'!$U$7,'Budget-1.1.20-4.30.20'!$AA$7,'Budget-1.1.20-4.30.20'!$AC$7,'Budget-1.1.20-4.30.20'!$AI$7,'Budget-1.1.20-4.30.20'!$AK$7</definedName>
    <definedName name="QB_FORMULA_3" localSheetId="3" hidden="1">'Budget-Operation Expenditures'!$CO$8,'Budget-Operation Expenditures'!$CQ$8,'Budget-Operation Expenditures'!$CW$8,'Budget-Operation Expenditures'!$CY$8,'Budget-Operation Expenditures'!$DA$8,'Budget-Operation Expenditures'!$DC$8,'Budget-Operation Expenditures'!$DE$8,'Budget-Operation Expenditures'!$DG$8,'Budget-Operation Expenditures'!$M$9,'Budget-Operation Expenditures'!$O$9,'Budget-Operation Expenditures'!$U$9,'Budget-Operation Expenditures'!$W$9,'Budget-Operation Expenditures'!$AC$9,'Budget-Operation Expenditures'!$AE$9,'Budget-Operation Expenditures'!$AK$9,'Budget-Operation Expenditures'!$AM$9</definedName>
    <definedName name="QB_FORMULA_3" localSheetId="0" hidden="1">'Monthly Change in Cash Position'!$O$28,'Monthly Change in Cash Position'!$O$31,'Monthly Change in Cash Position'!$G$32,'Monthly Change in Cash Position'!$I$32,'Monthly Change in Cash Position'!$K$32,'Monthly Change in Cash Position'!$M$32,'Monthly Change in Cash Position'!$O$32,'Monthly Change in Cash Position'!$G$33,'Monthly Change in Cash Position'!$I$33,'Monthly Change in Cash Position'!$K$33,'Monthly Change in Cash Position'!$M$33,'Monthly Change in Cash Position'!$O$33,'Monthly Change in Cash Position'!$G$34,'Monthly Change in Cash Position'!$I$34,'Monthly Change in Cash Position'!$K$34,'Monthly Change in Cash Position'!$M$34</definedName>
    <definedName name="QB_FORMULA_3" localSheetId="1" hidden="1">'Monthly Operation Expenditures'!$Q$40,'Monthly Operation Expenditures'!$I$41,'Monthly Operation Expenditures'!$K$41,'Monthly Operation Expenditures'!$M$41,'Monthly Operation Expenditures'!$O$41,'Monthly Operation Expenditures'!$Q$41,'Monthly Operation Expenditures'!$I$42,'Monthly Operation Expenditures'!$K$42,'Monthly Operation Expenditures'!$M$42,'Monthly Operation Expenditures'!$O$42,'Monthly Operation Expenditures'!$Q$42,'Monthly Operation Expenditures'!$I$43,'Monthly Operation Expenditures'!$K$43,'Monthly Operation Expenditures'!$M$43,'Monthly Operation Expenditures'!$O$43,'Monthly Operation Expenditures'!$Q$43</definedName>
    <definedName name="QB_FORMULA_30" localSheetId="2" hidden="1">'Budget-1.1.20-4.30.20'!$AY$24,'Budget-1.1.20-4.30.20'!$BA$24,'Budget-1.1.20-4.30.20'!$BG$24,'Budget-1.1.20-4.30.20'!$BI$24,'Budget-1.1.20-4.30.20'!$BO$24,'Budget-1.1.20-4.30.20'!$BQ$24,'Budget-1.1.20-4.30.20'!$BW$24,'Budget-1.1.20-4.30.20'!$BY$24,'Budget-1.1.20-4.30.20'!$CE$24,'Budget-1.1.20-4.30.20'!$CG$24,'Budget-1.1.20-4.30.20'!$CM$24,'Budget-1.1.20-4.30.20'!$CO$24,'Budget-1.1.20-4.30.20'!$CU$24,'Budget-1.1.20-4.30.20'!$CW$24,'Budget-1.1.20-4.30.20'!$CY$24,'Budget-1.1.20-4.30.20'!$DA$24</definedName>
    <definedName name="QB_FORMULA_30" localSheetId="3" hidden="1">'Budget-Operation Expenditures'!$W$33,'Budget-Operation Expenditures'!$AC$33,'Budget-Operation Expenditures'!$AE$33,'Budget-Operation Expenditures'!$AK$33,'Budget-Operation Expenditures'!$AM$33,'Budget-Operation Expenditures'!$AS$33,'Budget-Operation Expenditures'!$AU$33,'Budget-Operation Expenditures'!$BA$33,'Budget-Operation Expenditures'!$BC$33,'Budget-Operation Expenditures'!$BI$33,'Budget-Operation Expenditures'!$BK$33,'Budget-Operation Expenditures'!$BQ$33,'Budget-Operation Expenditures'!$BS$33,'Budget-Operation Expenditures'!$BY$33,'Budget-Operation Expenditures'!$CA$33,'Budget-Operation Expenditures'!$CG$33</definedName>
    <definedName name="QB_FORMULA_31" localSheetId="2" hidden="1">'Budget-1.1.20-4.30.20'!$DC$24,'Budget-1.1.20-4.30.20'!$DE$24,'Budget-1.1.20-4.30.20'!$K$25,'Budget-1.1.20-4.30.20'!$M$25,'Budget-1.1.20-4.30.20'!$S$25,'Budget-1.1.20-4.30.20'!$U$25,'Budget-1.1.20-4.30.20'!$AA$25,'Budget-1.1.20-4.30.20'!$AC$25,'Budget-1.1.20-4.30.20'!$AI$25,'Budget-1.1.20-4.30.20'!$AK$25,'Budget-1.1.20-4.30.20'!$AQ$25,'Budget-1.1.20-4.30.20'!$AS$25,'Budget-1.1.20-4.30.20'!$AY$25,'Budget-1.1.20-4.30.20'!$BA$25,'Budget-1.1.20-4.30.20'!$BG$25,'Budget-1.1.20-4.30.20'!$BI$25</definedName>
    <definedName name="QB_FORMULA_31" localSheetId="3" hidden="1">'Budget-Operation Expenditures'!$CI$33,'Budget-Operation Expenditures'!$CO$33,'Budget-Operation Expenditures'!$CQ$33,'Budget-Operation Expenditures'!$CW$33,'Budget-Operation Expenditures'!$CY$33,'Budget-Operation Expenditures'!$DA$33,'Budget-Operation Expenditures'!$DC$33,'Budget-Operation Expenditures'!$DE$33,'Budget-Operation Expenditures'!$DG$33,'Budget-Operation Expenditures'!$M$34,'Budget-Operation Expenditures'!$O$34,'Budget-Operation Expenditures'!$U$34,'Budget-Operation Expenditures'!$W$34,'Budget-Operation Expenditures'!$AC$34,'Budget-Operation Expenditures'!$AE$34,'Budget-Operation Expenditures'!$AK$34</definedName>
    <definedName name="QB_FORMULA_32" localSheetId="2" hidden="1">'Budget-1.1.20-4.30.20'!$BO$25,'Budget-1.1.20-4.30.20'!$BQ$25,'Budget-1.1.20-4.30.20'!$BW$25,'Budget-1.1.20-4.30.20'!$BY$25,'Budget-1.1.20-4.30.20'!$CE$25,'Budget-1.1.20-4.30.20'!$CG$25,'Budget-1.1.20-4.30.20'!$CM$25,'Budget-1.1.20-4.30.20'!$CO$25,'Budget-1.1.20-4.30.20'!$CU$25,'Budget-1.1.20-4.30.20'!$CW$25,'Budget-1.1.20-4.30.20'!$CY$25,'Budget-1.1.20-4.30.20'!$DA$25,'Budget-1.1.20-4.30.20'!$DC$25,'Budget-1.1.20-4.30.20'!$DE$25,'Budget-1.1.20-4.30.20'!$K$26,'Budget-1.1.20-4.30.20'!$M$26</definedName>
    <definedName name="QB_FORMULA_32" localSheetId="3" hidden="1">'Budget-Operation Expenditures'!$AM$34,'Budget-Operation Expenditures'!$AS$34,'Budget-Operation Expenditures'!$AU$34,'Budget-Operation Expenditures'!$BA$34,'Budget-Operation Expenditures'!$BC$34,'Budget-Operation Expenditures'!$BI$34,'Budget-Operation Expenditures'!$BK$34,'Budget-Operation Expenditures'!$BQ$34,'Budget-Operation Expenditures'!$BS$34,'Budget-Operation Expenditures'!$BY$34,'Budget-Operation Expenditures'!$CA$34,'Budget-Operation Expenditures'!$CG$34,'Budget-Operation Expenditures'!$CI$34,'Budget-Operation Expenditures'!$CO$34,'Budget-Operation Expenditures'!$CQ$34,'Budget-Operation Expenditures'!$CW$34</definedName>
    <definedName name="QB_FORMULA_33" localSheetId="2" hidden="1">'Budget-1.1.20-4.30.20'!$S$26,'Budget-1.1.20-4.30.20'!$U$26,'Budget-1.1.20-4.30.20'!$AA$26,'Budget-1.1.20-4.30.20'!$AC$26,'Budget-1.1.20-4.30.20'!$AI$26,'Budget-1.1.20-4.30.20'!$AK$26,'Budget-1.1.20-4.30.20'!$AQ$26,'Budget-1.1.20-4.30.20'!$AS$26,'Budget-1.1.20-4.30.20'!$AY$26,'Budget-1.1.20-4.30.20'!$BA$26,'Budget-1.1.20-4.30.20'!$BG$26,'Budget-1.1.20-4.30.20'!$BI$26,'Budget-1.1.20-4.30.20'!$BO$26,'Budget-1.1.20-4.30.20'!$BQ$26,'Budget-1.1.20-4.30.20'!$BW$26,'Budget-1.1.20-4.30.20'!$BY$26</definedName>
    <definedName name="QB_FORMULA_33" localSheetId="3" hidden="1">'Budget-Operation Expenditures'!$CY$34,'Budget-Operation Expenditures'!$DA$34,'Budget-Operation Expenditures'!$DC$34,'Budget-Operation Expenditures'!$DE$34,'Budget-Operation Expenditures'!$DG$34,'Budget-Operation Expenditures'!$M$35,'Budget-Operation Expenditures'!$O$35,'Budget-Operation Expenditures'!$U$35,'Budget-Operation Expenditures'!$W$35,'Budget-Operation Expenditures'!$AC$35,'Budget-Operation Expenditures'!$AE$35,'Budget-Operation Expenditures'!$AK$35,'Budget-Operation Expenditures'!$AM$35,'Budget-Operation Expenditures'!$AS$35,'Budget-Operation Expenditures'!$AU$35,'Budget-Operation Expenditures'!$BA$35</definedName>
    <definedName name="QB_FORMULA_34" localSheetId="2" hidden="1">'Budget-1.1.20-4.30.20'!$CE$26,'Budget-1.1.20-4.30.20'!$CG$26,'Budget-1.1.20-4.30.20'!$CM$26,'Budget-1.1.20-4.30.20'!$CO$26,'Budget-1.1.20-4.30.20'!$CU$26,'Budget-1.1.20-4.30.20'!$CW$26,'Budget-1.1.20-4.30.20'!$CY$26,'Budget-1.1.20-4.30.20'!$DA$26,'Budget-1.1.20-4.30.20'!$DC$26,'Budget-1.1.20-4.30.20'!$DE$26,'Budget-1.1.20-4.30.20'!$CY$27,'Budget-1.1.20-4.30.20'!$K$28,'Budget-1.1.20-4.30.20'!$M$28,'Budget-1.1.20-4.30.20'!$S$28,'Budget-1.1.20-4.30.20'!$U$28,'Budget-1.1.20-4.30.20'!$AA$28</definedName>
    <definedName name="QB_FORMULA_34" localSheetId="3" hidden="1">'Budget-Operation Expenditures'!$BC$35,'Budget-Operation Expenditures'!$BI$35,'Budget-Operation Expenditures'!$BK$35,'Budget-Operation Expenditures'!$BQ$35,'Budget-Operation Expenditures'!$BS$35,'Budget-Operation Expenditures'!$BY$35,'Budget-Operation Expenditures'!$CA$35,'Budget-Operation Expenditures'!$CG$35,'Budget-Operation Expenditures'!$CI$35,'Budget-Operation Expenditures'!$CO$35,'Budget-Operation Expenditures'!$CQ$35,'Budget-Operation Expenditures'!$CW$35,'Budget-Operation Expenditures'!$CY$35,'Budget-Operation Expenditures'!$DA$35,'Budget-Operation Expenditures'!$DC$35,'Budget-Operation Expenditures'!$DE$35</definedName>
    <definedName name="QB_FORMULA_35" localSheetId="2" hidden="1">'Budget-1.1.20-4.30.20'!$AC$28,'Budget-1.1.20-4.30.20'!$AI$28,'Budget-1.1.20-4.30.20'!$AK$28,'Budget-1.1.20-4.30.20'!$AQ$28,'Budget-1.1.20-4.30.20'!$AS$28,'Budget-1.1.20-4.30.20'!$AY$28,'Budget-1.1.20-4.30.20'!$BA$28,'Budget-1.1.20-4.30.20'!$BG$28,'Budget-1.1.20-4.30.20'!$BI$28,'Budget-1.1.20-4.30.20'!$BO$28,'Budget-1.1.20-4.30.20'!$BQ$28,'Budget-1.1.20-4.30.20'!$BW$28,'Budget-1.1.20-4.30.20'!$BY$28,'Budget-1.1.20-4.30.20'!$CE$28,'Budget-1.1.20-4.30.20'!$CG$28,'Budget-1.1.20-4.30.20'!$CM$28</definedName>
    <definedName name="QB_FORMULA_35" localSheetId="3" hidden="1">'Budget-Operation Expenditures'!$DG$35,'Budget-Operation Expenditures'!$M$36,'Budget-Operation Expenditures'!$O$36,'Budget-Operation Expenditures'!$U$36,'Budget-Operation Expenditures'!$W$36,'Budget-Operation Expenditures'!$AC$36,'Budget-Operation Expenditures'!$AE$36,'Budget-Operation Expenditures'!$AK$36,'Budget-Operation Expenditures'!$AM$36,'Budget-Operation Expenditures'!$AS$36,'Budget-Operation Expenditures'!$AU$36,'Budget-Operation Expenditures'!$BA$36,'Budget-Operation Expenditures'!$BC$36,'Budget-Operation Expenditures'!$BI$36,'Budget-Operation Expenditures'!$BK$36,'Budget-Operation Expenditures'!$BQ$36</definedName>
    <definedName name="QB_FORMULA_36" localSheetId="2" hidden="1">'Budget-1.1.20-4.30.20'!$CO$28,'Budget-1.1.20-4.30.20'!$CU$28,'Budget-1.1.20-4.30.20'!$CW$28,'Budget-1.1.20-4.30.20'!$CY$28,'Budget-1.1.20-4.30.20'!$DA$28,'Budget-1.1.20-4.30.20'!$DC$28,'Budget-1.1.20-4.30.20'!$DE$28,'Budget-1.1.20-4.30.20'!$K$29,'Budget-1.1.20-4.30.20'!$M$29,'Budget-1.1.20-4.30.20'!$S$29,'Budget-1.1.20-4.30.20'!$U$29,'Budget-1.1.20-4.30.20'!$AA$29,'Budget-1.1.20-4.30.20'!$AC$29,'Budget-1.1.20-4.30.20'!$AI$29,'Budget-1.1.20-4.30.20'!$AK$29,'Budget-1.1.20-4.30.20'!$AQ$29</definedName>
    <definedName name="QB_FORMULA_36" localSheetId="3" hidden="1">'Budget-Operation Expenditures'!$BS$36,'Budget-Operation Expenditures'!$BY$36,'Budget-Operation Expenditures'!$CA$36,'Budget-Operation Expenditures'!$CG$36,'Budget-Operation Expenditures'!$CI$36,'Budget-Operation Expenditures'!$CO$36,'Budget-Operation Expenditures'!$CQ$36,'Budget-Operation Expenditures'!$CW$36,'Budget-Operation Expenditures'!$CY$36,'Budget-Operation Expenditures'!$DA$36,'Budget-Operation Expenditures'!$DC$36,'Budget-Operation Expenditures'!$DE$36,'Budget-Operation Expenditures'!$DG$36,'Budget-Operation Expenditures'!$M$37,'Budget-Operation Expenditures'!$O$37,'Budget-Operation Expenditures'!$U$37</definedName>
    <definedName name="QB_FORMULA_37" localSheetId="2" hidden="1">'Budget-1.1.20-4.30.20'!$AS$29,'Budget-1.1.20-4.30.20'!$AY$29,'Budget-1.1.20-4.30.20'!$BA$29,'Budget-1.1.20-4.30.20'!$BG$29,'Budget-1.1.20-4.30.20'!$BI$29,'Budget-1.1.20-4.30.20'!$BO$29,'Budget-1.1.20-4.30.20'!$BQ$29,'Budget-1.1.20-4.30.20'!$BW$29,'Budget-1.1.20-4.30.20'!$BY$29,'Budget-1.1.20-4.30.20'!$CE$29,'Budget-1.1.20-4.30.20'!$CG$29,'Budget-1.1.20-4.30.20'!$CM$29,'Budget-1.1.20-4.30.20'!$CO$29,'Budget-1.1.20-4.30.20'!$CU$29,'Budget-1.1.20-4.30.20'!$CW$29,'Budget-1.1.20-4.30.20'!$CY$29</definedName>
    <definedName name="QB_FORMULA_37" localSheetId="3" hidden="1">'Budget-Operation Expenditures'!$W$37,'Budget-Operation Expenditures'!$AC$37,'Budget-Operation Expenditures'!$AE$37,'Budget-Operation Expenditures'!$AK$37,'Budget-Operation Expenditures'!$AM$37,'Budget-Operation Expenditures'!$AS$37,'Budget-Operation Expenditures'!$AU$37,'Budget-Operation Expenditures'!$BA$37,'Budget-Operation Expenditures'!$BC$37,'Budget-Operation Expenditures'!$BI$37,'Budget-Operation Expenditures'!$BK$37,'Budget-Operation Expenditures'!$BQ$37,'Budget-Operation Expenditures'!$BS$37,'Budget-Operation Expenditures'!$BY$37,'Budget-Operation Expenditures'!$CA$37,'Budget-Operation Expenditures'!$CG$37</definedName>
    <definedName name="QB_FORMULA_38" localSheetId="2" hidden="1">'Budget-1.1.20-4.30.20'!$DA$29,'Budget-1.1.20-4.30.20'!$DC$29,'Budget-1.1.20-4.30.20'!$DE$29,'Budget-1.1.20-4.30.20'!$G$30,'Budget-1.1.20-4.30.20'!$I$30,'Budget-1.1.20-4.30.20'!$K$30,'Budget-1.1.20-4.30.20'!$M$30,'Budget-1.1.20-4.30.20'!$O$30,'Budget-1.1.20-4.30.20'!$Q$30,'Budget-1.1.20-4.30.20'!$S$30,'Budget-1.1.20-4.30.20'!$U$30,'Budget-1.1.20-4.30.20'!$W$30,'Budget-1.1.20-4.30.20'!$Y$30,'Budget-1.1.20-4.30.20'!$AA$30,'Budget-1.1.20-4.30.20'!$AC$30,'Budget-1.1.20-4.30.20'!$AE$30</definedName>
    <definedName name="QB_FORMULA_38" localSheetId="3" hidden="1">'Budget-Operation Expenditures'!$CI$37,'Budget-Operation Expenditures'!$CO$37,'Budget-Operation Expenditures'!$CQ$37,'Budget-Operation Expenditures'!$CW$37,'Budget-Operation Expenditures'!$CY$37,'Budget-Operation Expenditures'!$DA$37,'Budget-Operation Expenditures'!$DC$37,'Budget-Operation Expenditures'!$DE$37,'Budget-Operation Expenditures'!$DG$37,'Budget-Operation Expenditures'!$M$38,'Budget-Operation Expenditures'!$O$38,'Budget-Operation Expenditures'!$U$38,'Budget-Operation Expenditures'!$W$38,'Budget-Operation Expenditures'!$AC$38,'Budget-Operation Expenditures'!$AE$38,'Budget-Operation Expenditures'!$AK$38</definedName>
    <definedName name="QB_FORMULA_39" localSheetId="2" hidden="1">'Budget-1.1.20-4.30.20'!$AG$30,'Budget-1.1.20-4.30.20'!$AI$30,'Budget-1.1.20-4.30.20'!$AK$30,'Budget-1.1.20-4.30.20'!$AM$30,'Budget-1.1.20-4.30.20'!$AO$30,'Budget-1.1.20-4.30.20'!$AQ$30,'Budget-1.1.20-4.30.20'!$AS$30,'Budget-1.1.20-4.30.20'!$AU$30,'Budget-1.1.20-4.30.20'!$AW$30,'Budget-1.1.20-4.30.20'!$AY$30,'Budget-1.1.20-4.30.20'!$BA$30,'Budget-1.1.20-4.30.20'!$BC$30,'Budget-1.1.20-4.30.20'!$BE$30,'Budget-1.1.20-4.30.20'!$BG$30,'Budget-1.1.20-4.30.20'!$BI$30,'Budget-1.1.20-4.30.20'!$BK$30</definedName>
    <definedName name="QB_FORMULA_39" localSheetId="3" hidden="1">'Budget-Operation Expenditures'!$AM$38,'Budget-Operation Expenditures'!$AS$38,'Budget-Operation Expenditures'!$AU$38,'Budget-Operation Expenditures'!$BA$38,'Budget-Operation Expenditures'!$BC$38,'Budget-Operation Expenditures'!$BI$38,'Budget-Operation Expenditures'!$BK$38,'Budget-Operation Expenditures'!$BQ$38,'Budget-Operation Expenditures'!$BS$38,'Budget-Operation Expenditures'!$BY$38,'Budget-Operation Expenditures'!$CA$38,'Budget-Operation Expenditures'!$CG$38,'Budget-Operation Expenditures'!$CI$38,'Budget-Operation Expenditures'!$CO$38,'Budget-Operation Expenditures'!$CQ$38,'Budget-Operation Expenditures'!$CW$38</definedName>
    <definedName name="QB_FORMULA_4" localSheetId="4" hidden="1">'April GL'!$Z$225,'April GL'!$V$226,'April GL'!$X$226,'April GL'!$Z$226,'April GL'!$V$232,'April GL'!$X$232,'April GL'!$Z$232,'April GL'!$V$235,'April GL'!$X$235,'April GL'!$Z$235,'April GL'!$V$238,'April GL'!$X$238,'April GL'!$Z$238,'April GL'!$Z$240,'April GL'!$Z$242,'April GL'!$V$253</definedName>
    <definedName name="QB_FORMULA_4" localSheetId="2" hidden="1">'Budget-1.1.20-4.30.20'!$AQ$7,'Budget-1.1.20-4.30.20'!$AS$7,'Budget-1.1.20-4.30.20'!$AY$7,'Budget-1.1.20-4.30.20'!$BA$7,'Budget-1.1.20-4.30.20'!$BG$7,'Budget-1.1.20-4.30.20'!$BI$7,'Budget-1.1.20-4.30.20'!$BO$7,'Budget-1.1.20-4.30.20'!$BQ$7,'Budget-1.1.20-4.30.20'!$BW$7,'Budget-1.1.20-4.30.20'!$BY$7,'Budget-1.1.20-4.30.20'!$CE$7,'Budget-1.1.20-4.30.20'!$CG$7,'Budget-1.1.20-4.30.20'!$CM$7,'Budget-1.1.20-4.30.20'!$CO$7,'Budget-1.1.20-4.30.20'!$CU$7,'Budget-1.1.20-4.30.20'!$CW$7</definedName>
    <definedName name="QB_FORMULA_4" localSheetId="3" hidden="1">'Budget-Operation Expenditures'!$AS$9,'Budget-Operation Expenditures'!$AU$9,'Budget-Operation Expenditures'!$BA$9,'Budget-Operation Expenditures'!$BC$9,'Budget-Operation Expenditures'!$BI$9,'Budget-Operation Expenditures'!$BK$9,'Budget-Operation Expenditures'!$BQ$9,'Budget-Operation Expenditures'!$BS$9,'Budget-Operation Expenditures'!$BY$9,'Budget-Operation Expenditures'!$CA$9,'Budget-Operation Expenditures'!$CG$9,'Budget-Operation Expenditures'!$CI$9,'Budget-Operation Expenditures'!$CO$9,'Budget-Operation Expenditures'!$CQ$9,'Budget-Operation Expenditures'!$CW$9,'Budget-Operation Expenditures'!$CY$9</definedName>
    <definedName name="QB_FORMULA_4" localSheetId="0" hidden="1">'Monthly Change in Cash Position'!$O$34</definedName>
    <definedName name="QB_FORMULA_40" localSheetId="2" hidden="1">'Budget-1.1.20-4.30.20'!$BM$30,'Budget-1.1.20-4.30.20'!$BO$30,'Budget-1.1.20-4.30.20'!$BQ$30,'Budget-1.1.20-4.30.20'!$BS$30,'Budget-1.1.20-4.30.20'!$BU$30,'Budget-1.1.20-4.30.20'!$BW$30,'Budget-1.1.20-4.30.20'!$BY$30,'Budget-1.1.20-4.30.20'!$CA$30,'Budget-1.1.20-4.30.20'!$CC$30,'Budget-1.1.20-4.30.20'!$CE$30,'Budget-1.1.20-4.30.20'!$CG$30,'Budget-1.1.20-4.30.20'!$CI$30,'Budget-1.1.20-4.30.20'!$CK$30,'Budget-1.1.20-4.30.20'!$CM$30,'Budget-1.1.20-4.30.20'!$CO$30,'Budget-1.1.20-4.30.20'!$CQ$30</definedName>
    <definedName name="QB_FORMULA_40" localSheetId="3" hidden="1">'Budget-Operation Expenditures'!$CY$38,'Budget-Operation Expenditures'!$DA$38,'Budget-Operation Expenditures'!$DC$38,'Budget-Operation Expenditures'!$DE$38,'Budget-Operation Expenditures'!$DG$38,'Budget-Operation Expenditures'!$M$39,'Budget-Operation Expenditures'!$O$39,'Budget-Operation Expenditures'!$U$39,'Budget-Operation Expenditures'!$W$39,'Budget-Operation Expenditures'!$AC$39,'Budget-Operation Expenditures'!$AE$39,'Budget-Operation Expenditures'!$AK$39,'Budget-Operation Expenditures'!$AM$39,'Budget-Operation Expenditures'!$AS$39,'Budget-Operation Expenditures'!$AU$39,'Budget-Operation Expenditures'!$BA$39</definedName>
    <definedName name="QB_FORMULA_41" localSheetId="2" hidden="1">'Budget-1.1.20-4.30.20'!$CS$30,'Budget-1.1.20-4.30.20'!$CU$30,'Budget-1.1.20-4.30.20'!$CW$30,'Budget-1.1.20-4.30.20'!$CY$30,'Budget-1.1.20-4.30.20'!$DA$30,'Budget-1.1.20-4.30.20'!$DC$30,'Budget-1.1.20-4.30.20'!$DE$30,'Budget-1.1.20-4.30.20'!$CY$32,'Budget-1.1.20-4.30.20'!$K$33,'Budget-1.1.20-4.30.20'!$M$33,'Budget-1.1.20-4.30.20'!$S$33,'Budget-1.1.20-4.30.20'!$U$33,'Budget-1.1.20-4.30.20'!$AA$33,'Budget-1.1.20-4.30.20'!$AC$33,'Budget-1.1.20-4.30.20'!$AI$33,'Budget-1.1.20-4.30.20'!$AK$33</definedName>
    <definedName name="QB_FORMULA_41" localSheetId="3" hidden="1">'Budget-Operation Expenditures'!$BC$39,'Budget-Operation Expenditures'!$BI$39,'Budget-Operation Expenditures'!$BK$39,'Budget-Operation Expenditures'!$BQ$39,'Budget-Operation Expenditures'!$BS$39,'Budget-Operation Expenditures'!$BY$39,'Budget-Operation Expenditures'!$CA$39,'Budget-Operation Expenditures'!$CG$39,'Budget-Operation Expenditures'!$CI$39,'Budget-Operation Expenditures'!$CO$39,'Budget-Operation Expenditures'!$CQ$39,'Budget-Operation Expenditures'!$CW$39,'Budget-Operation Expenditures'!$CY$39,'Budget-Operation Expenditures'!$DA$39,'Budget-Operation Expenditures'!$DC$39,'Budget-Operation Expenditures'!$DE$39</definedName>
    <definedName name="QB_FORMULA_42" localSheetId="2" hidden="1">'Budget-1.1.20-4.30.20'!$AQ$33,'Budget-1.1.20-4.30.20'!$AS$33,'Budget-1.1.20-4.30.20'!$AY$33,'Budget-1.1.20-4.30.20'!$BA$33,'Budget-1.1.20-4.30.20'!$BG$33,'Budget-1.1.20-4.30.20'!$BI$33,'Budget-1.1.20-4.30.20'!$BO$33,'Budget-1.1.20-4.30.20'!$BQ$33,'Budget-1.1.20-4.30.20'!$BW$33,'Budget-1.1.20-4.30.20'!$BY$33,'Budget-1.1.20-4.30.20'!$CE$33,'Budget-1.1.20-4.30.20'!$CG$33,'Budget-1.1.20-4.30.20'!$CM$33,'Budget-1.1.20-4.30.20'!$CO$33,'Budget-1.1.20-4.30.20'!$CU$33,'Budget-1.1.20-4.30.20'!$CW$33</definedName>
    <definedName name="QB_FORMULA_42" localSheetId="3" hidden="1">'Budget-Operation Expenditures'!$DG$39,'Budget-Operation Expenditures'!$M$40,'Budget-Operation Expenditures'!$O$40,'Budget-Operation Expenditures'!$U$40,'Budget-Operation Expenditures'!$W$40,'Budget-Operation Expenditures'!$AC$40,'Budget-Operation Expenditures'!$AE$40,'Budget-Operation Expenditures'!$AK$40,'Budget-Operation Expenditures'!$AM$40,'Budget-Operation Expenditures'!$AS$40,'Budget-Operation Expenditures'!$AU$40,'Budget-Operation Expenditures'!$BA$40,'Budget-Operation Expenditures'!$BC$40,'Budget-Operation Expenditures'!$BI$40,'Budget-Operation Expenditures'!$BK$40,'Budget-Operation Expenditures'!$BQ$40</definedName>
    <definedName name="QB_FORMULA_43" localSheetId="2" hidden="1">'Budget-1.1.20-4.30.20'!$CY$33,'Budget-1.1.20-4.30.20'!$DA$33,'Budget-1.1.20-4.30.20'!$DC$33,'Budget-1.1.20-4.30.20'!$DE$33,'Budget-1.1.20-4.30.20'!$K$34,'Budget-1.1.20-4.30.20'!$M$34,'Budget-1.1.20-4.30.20'!$S$34,'Budget-1.1.20-4.30.20'!$U$34,'Budget-1.1.20-4.30.20'!$AA$34,'Budget-1.1.20-4.30.20'!$AC$34,'Budget-1.1.20-4.30.20'!$AI$34,'Budget-1.1.20-4.30.20'!$AK$34,'Budget-1.1.20-4.30.20'!$AQ$34,'Budget-1.1.20-4.30.20'!$AS$34,'Budget-1.1.20-4.30.20'!$AY$34,'Budget-1.1.20-4.30.20'!$BA$34</definedName>
    <definedName name="QB_FORMULA_43" localSheetId="3" hidden="1">'Budget-Operation Expenditures'!$BS$40,'Budget-Operation Expenditures'!$BY$40,'Budget-Operation Expenditures'!$CA$40,'Budget-Operation Expenditures'!$CG$40,'Budget-Operation Expenditures'!$CI$40,'Budget-Operation Expenditures'!$CO$40,'Budget-Operation Expenditures'!$CQ$40,'Budget-Operation Expenditures'!$CW$40,'Budget-Operation Expenditures'!$CY$40,'Budget-Operation Expenditures'!$DA$40,'Budget-Operation Expenditures'!$DC$40,'Budget-Operation Expenditures'!$DE$40,'Budget-Operation Expenditures'!$DG$40,'Budget-Operation Expenditures'!$I$41,'Budget-Operation Expenditures'!$K$41,'Budget-Operation Expenditures'!$M$41</definedName>
    <definedName name="QB_FORMULA_44" localSheetId="2" hidden="1">'Budget-1.1.20-4.30.20'!$BG$34,'Budget-1.1.20-4.30.20'!$BI$34,'Budget-1.1.20-4.30.20'!$BO$34,'Budget-1.1.20-4.30.20'!$BQ$34,'Budget-1.1.20-4.30.20'!$BW$34,'Budget-1.1.20-4.30.20'!$BY$34,'Budget-1.1.20-4.30.20'!$CE$34,'Budget-1.1.20-4.30.20'!$CG$34,'Budget-1.1.20-4.30.20'!$CM$34,'Budget-1.1.20-4.30.20'!$CO$34,'Budget-1.1.20-4.30.20'!$CU$34,'Budget-1.1.20-4.30.20'!$CW$34,'Budget-1.1.20-4.30.20'!$CY$34,'Budget-1.1.20-4.30.20'!$DA$34,'Budget-1.1.20-4.30.20'!$DC$34,'Budget-1.1.20-4.30.20'!$DE$34</definedName>
    <definedName name="QB_FORMULA_44" localSheetId="3" hidden="1">'Budget-Operation Expenditures'!$O$41,'Budget-Operation Expenditures'!$Q$41,'Budget-Operation Expenditures'!$S$41,'Budget-Operation Expenditures'!$U$41,'Budget-Operation Expenditures'!$W$41,'Budget-Operation Expenditures'!$Y$41,'Budget-Operation Expenditures'!$AA$41,'Budget-Operation Expenditures'!$AC$41,'Budget-Operation Expenditures'!$AE$41,'Budget-Operation Expenditures'!$AG$41,'Budget-Operation Expenditures'!$AI$41,'Budget-Operation Expenditures'!$AK$41,'Budget-Operation Expenditures'!$AM$41,'Budget-Operation Expenditures'!$AO$41,'Budget-Operation Expenditures'!$AQ$41,'Budget-Operation Expenditures'!$AS$41</definedName>
    <definedName name="QB_FORMULA_45" localSheetId="2" hidden="1">'Budget-1.1.20-4.30.20'!$K$35,'Budget-1.1.20-4.30.20'!$M$35,'Budget-1.1.20-4.30.20'!$S$35,'Budget-1.1.20-4.30.20'!$U$35,'Budget-1.1.20-4.30.20'!$AA$35,'Budget-1.1.20-4.30.20'!$AC$35,'Budget-1.1.20-4.30.20'!$AI$35,'Budget-1.1.20-4.30.20'!$AK$35,'Budget-1.1.20-4.30.20'!$AQ$35,'Budget-1.1.20-4.30.20'!$AS$35,'Budget-1.1.20-4.30.20'!$AY$35,'Budget-1.1.20-4.30.20'!$BA$35,'Budget-1.1.20-4.30.20'!$BG$35,'Budget-1.1.20-4.30.20'!$BI$35,'Budget-1.1.20-4.30.20'!$BO$35,'Budget-1.1.20-4.30.20'!$BQ$35</definedName>
    <definedName name="QB_FORMULA_45" localSheetId="3" hidden="1">'Budget-Operation Expenditures'!$AU$41,'Budget-Operation Expenditures'!$AW$41,'Budget-Operation Expenditures'!$AY$41,'Budget-Operation Expenditures'!$BA$41,'Budget-Operation Expenditures'!$BC$41,'Budget-Operation Expenditures'!$BE$41,'Budget-Operation Expenditures'!$BG$41,'Budget-Operation Expenditures'!$BI$41,'Budget-Operation Expenditures'!$BK$41,'Budget-Operation Expenditures'!$BM$41,'Budget-Operation Expenditures'!$BO$41,'Budget-Operation Expenditures'!$BQ$41,'Budget-Operation Expenditures'!$BS$41,'Budget-Operation Expenditures'!$BU$41,'Budget-Operation Expenditures'!$BW$41,'Budget-Operation Expenditures'!$BY$41</definedName>
    <definedName name="QB_FORMULA_46" localSheetId="2" hidden="1">'Budget-1.1.20-4.30.20'!$BW$35,'Budget-1.1.20-4.30.20'!$BY$35,'Budget-1.1.20-4.30.20'!$CE$35,'Budget-1.1.20-4.30.20'!$CG$35,'Budget-1.1.20-4.30.20'!$CM$35,'Budget-1.1.20-4.30.20'!$CO$35,'Budget-1.1.20-4.30.20'!$CU$35,'Budget-1.1.20-4.30.20'!$CW$35,'Budget-1.1.20-4.30.20'!$CY$35,'Budget-1.1.20-4.30.20'!$DA$35,'Budget-1.1.20-4.30.20'!$DC$35,'Budget-1.1.20-4.30.20'!$DE$35,'Budget-1.1.20-4.30.20'!$K$36,'Budget-1.1.20-4.30.20'!$M$36,'Budget-1.1.20-4.30.20'!$S$36,'Budget-1.1.20-4.30.20'!$U$36</definedName>
    <definedName name="QB_FORMULA_46" localSheetId="3" hidden="1">'Budget-Operation Expenditures'!$CA$41,'Budget-Operation Expenditures'!$CC$41,'Budget-Operation Expenditures'!$CE$41,'Budget-Operation Expenditures'!$CG$41,'Budget-Operation Expenditures'!$CI$41,'Budget-Operation Expenditures'!$CK$41,'Budget-Operation Expenditures'!$CM$41,'Budget-Operation Expenditures'!$CO$41,'Budget-Operation Expenditures'!$CQ$41,'Budget-Operation Expenditures'!$CS$41,'Budget-Operation Expenditures'!$CU$41,'Budget-Operation Expenditures'!$CW$41,'Budget-Operation Expenditures'!$CY$41,'Budget-Operation Expenditures'!$DA$41,'Budget-Operation Expenditures'!$DC$41,'Budget-Operation Expenditures'!$DE$41</definedName>
    <definedName name="QB_FORMULA_47" localSheetId="2" hidden="1">'Budget-1.1.20-4.30.20'!$AA$36,'Budget-1.1.20-4.30.20'!$AC$36,'Budget-1.1.20-4.30.20'!$AI$36,'Budget-1.1.20-4.30.20'!$AK$36,'Budget-1.1.20-4.30.20'!$AQ$36,'Budget-1.1.20-4.30.20'!$AS$36,'Budget-1.1.20-4.30.20'!$AY$36,'Budget-1.1.20-4.30.20'!$BA$36,'Budget-1.1.20-4.30.20'!$BG$36,'Budget-1.1.20-4.30.20'!$BI$36,'Budget-1.1.20-4.30.20'!$BO$36,'Budget-1.1.20-4.30.20'!$BQ$36,'Budget-1.1.20-4.30.20'!$BW$36,'Budget-1.1.20-4.30.20'!$BY$36,'Budget-1.1.20-4.30.20'!$CE$36,'Budget-1.1.20-4.30.20'!$CG$36</definedName>
    <definedName name="QB_FORMULA_47" localSheetId="3" hidden="1">'Budget-Operation Expenditures'!$DG$41,'Budget-Operation Expenditures'!$I$42,'Budget-Operation Expenditures'!$K$42,'Budget-Operation Expenditures'!$M$42,'Budget-Operation Expenditures'!$O$42,'Budget-Operation Expenditures'!$Q$42,'Budget-Operation Expenditures'!$S$42,'Budget-Operation Expenditures'!$U$42,'Budget-Operation Expenditures'!$W$42,'Budget-Operation Expenditures'!$Y$42,'Budget-Operation Expenditures'!$AA$42,'Budget-Operation Expenditures'!$AC$42,'Budget-Operation Expenditures'!$AE$42,'Budget-Operation Expenditures'!$AG$42,'Budget-Operation Expenditures'!$AI$42,'Budget-Operation Expenditures'!$AK$42</definedName>
    <definedName name="QB_FORMULA_48" localSheetId="2" hidden="1">'Budget-1.1.20-4.30.20'!$CM$36,'Budget-1.1.20-4.30.20'!$CO$36,'Budget-1.1.20-4.30.20'!$CU$36,'Budget-1.1.20-4.30.20'!$CW$36,'Budget-1.1.20-4.30.20'!$CY$36,'Budget-1.1.20-4.30.20'!$DA$36,'Budget-1.1.20-4.30.20'!$DC$36,'Budget-1.1.20-4.30.20'!$DE$36,'Budget-1.1.20-4.30.20'!$K$37,'Budget-1.1.20-4.30.20'!$M$37,'Budget-1.1.20-4.30.20'!$S$37,'Budget-1.1.20-4.30.20'!$U$37,'Budget-1.1.20-4.30.20'!$AA$37,'Budget-1.1.20-4.30.20'!$AC$37,'Budget-1.1.20-4.30.20'!$AI$37,'Budget-1.1.20-4.30.20'!$AK$37</definedName>
    <definedName name="QB_FORMULA_48" localSheetId="3" hidden="1">'Budget-Operation Expenditures'!$AM$42,'Budget-Operation Expenditures'!$AO$42,'Budget-Operation Expenditures'!$AQ$42,'Budget-Operation Expenditures'!$AS$42,'Budget-Operation Expenditures'!$AU$42,'Budget-Operation Expenditures'!$AW$42,'Budget-Operation Expenditures'!$AY$42,'Budget-Operation Expenditures'!$BA$42,'Budget-Operation Expenditures'!$BC$42,'Budget-Operation Expenditures'!$BE$42,'Budget-Operation Expenditures'!$BG$42,'Budget-Operation Expenditures'!$BI$42,'Budget-Operation Expenditures'!$BK$42,'Budget-Operation Expenditures'!$BM$42,'Budget-Operation Expenditures'!$BO$42,'Budget-Operation Expenditures'!$BQ$42</definedName>
    <definedName name="QB_FORMULA_49" localSheetId="2" hidden="1">'Budget-1.1.20-4.30.20'!$AQ$37,'Budget-1.1.20-4.30.20'!$AS$37,'Budget-1.1.20-4.30.20'!$AY$37,'Budget-1.1.20-4.30.20'!$BA$37,'Budget-1.1.20-4.30.20'!$BG$37,'Budget-1.1.20-4.30.20'!$BI$37,'Budget-1.1.20-4.30.20'!$BO$37,'Budget-1.1.20-4.30.20'!$BQ$37,'Budget-1.1.20-4.30.20'!$BW$37,'Budget-1.1.20-4.30.20'!$BY$37,'Budget-1.1.20-4.30.20'!$CE$37,'Budget-1.1.20-4.30.20'!$CG$37,'Budget-1.1.20-4.30.20'!$CM$37,'Budget-1.1.20-4.30.20'!$CO$37,'Budget-1.1.20-4.30.20'!$CU$37,'Budget-1.1.20-4.30.20'!$CW$37</definedName>
    <definedName name="QB_FORMULA_49" localSheetId="3" hidden="1">'Budget-Operation Expenditures'!$BS$42,'Budget-Operation Expenditures'!$BU$42,'Budget-Operation Expenditures'!$BW$42,'Budget-Operation Expenditures'!$BY$42,'Budget-Operation Expenditures'!$CA$42,'Budget-Operation Expenditures'!$CC$42,'Budget-Operation Expenditures'!$CE$42,'Budget-Operation Expenditures'!$CG$42,'Budget-Operation Expenditures'!$CI$42,'Budget-Operation Expenditures'!$CK$42,'Budget-Operation Expenditures'!$CM$42,'Budget-Operation Expenditures'!$CO$42,'Budget-Operation Expenditures'!$CQ$42,'Budget-Operation Expenditures'!$CS$42,'Budget-Operation Expenditures'!$CU$42,'Budget-Operation Expenditures'!$CW$42</definedName>
    <definedName name="QB_FORMULA_5" localSheetId="4" hidden="1">'April GL'!$X$253,'April GL'!$Z$253,'April GL'!$Z$255,'April GL'!$Z$257,'April GL'!$Z$259,'April GL'!$V$262,'April GL'!$X$262,'April GL'!$Z$262,'April GL'!$Z$264,'April GL'!$Z$266,'April GL'!$V$269,'April GL'!$X$269,'April GL'!$Z$269,'April GL'!$V$276,'April GL'!$X$276,'April GL'!$Z$276</definedName>
    <definedName name="QB_FORMULA_5" localSheetId="2" hidden="1">'Budget-1.1.20-4.30.20'!$CY$7,'Budget-1.1.20-4.30.20'!$DA$7,'Budget-1.1.20-4.30.20'!$DC$7,'Budget-1.1.20-4.30.20'!$DE$7,'Budget-1.1.20-4.30.20'!$K$8,'Budget-1.1.20-4.30.20'!$M$8,'Budget-1.1.20-4.30.20'!$S$8,'Budget-1.1.20-4.30.20'!$U$8,'Budget-1.1.20-4.30.20'!$AA$8,'Budget-1.1.20-4.30.20'!$AC$8,'Budget-1.1.20-4.30.20'!$AI$8,'Budget-1.1.20-4.30.20'!$AK$8,'Budget-1.1.20-4.30.20'!$AQ$8,'Budget-1.1.20-4.30.20'!$AS$8,'Budget-1.1.20-4.30.20'!$AY$8,'Budget-1.1.20-4.30.20'!$BA$8</definedName>
    <definedName name="QB_FORMULA_5" localSheetId="3" hidden="1">'Budget-Operation Expenditures'!$DA$9,'Budget-Operation Expenditures'!$DC$9,'Budget-Operation Expenditures'!$DE$9,'Budget-Operation Expenditures'!$DG$9,'Budget-Operation Expenditures'!$M$10,'Budget-Operation Expenditures'!$O$10,'Budget-Operation Expenditures'!$U$10,'Budget-Operation Expenditures'!$W$10,'Budget-Operation Expenditures'!$AC$10,'Budget-Operation Expenditures'!$AE$10,'Budget-Operation Expenditures'!$AK$10,'Budget-Operation Expenditures'!$AM$10,'Budget-Operation Expenditures'!$AS$10,'Budget-Operation Expenditures'!$AU$10,'Budget-Operation Expenditures'!$BA$10,'Budget-Operation Expenditures'!$BC$10</definedName>
    <definedName name="QB_FORMULA_50" localSheetId="2" hidden="1">'Budget-1.1.20-4.30.20'!$CY$37,'Budget-1.1.20-4.30.20'!$DA$37,'Budget-1.1.20-4.30.20'!$DC$37,'Budget-1.1.20-4.30.20'!$DE$37,'Budget-1.1.20-4.30.20'!$K$38,'Budget-1.1.20-4.30.20'!$M$38,'Budget-1.1.20-4.30.20'!$S$38,'Budget-1.1.20-4.30.20'!$U$38,'Budget-1.1.20-4.30.20'!$AA$38,'Budget-1.1.20-4.30.20'!$AC$38,'Budget-1.1.20-4.30.20'!$AI$38,'Budget-1.1.20-4.30.20'!$AK$38,'Budget-1.1.20-4.30.20'!$AQ$38,'Budget-1.1.20-4.30.20'!$AS$38,'Budget-1.1.20-4.30.20'!$AY$38,'Budget-1.1.20-4.30.20'!$BA$38</definedName>
    <definedName name="QB_FORMULA_50" localSheetId="3" hidden="1">'Budget-Operation Expenditures'!$CY$42,'Budget-Operation Expenditures'!$DA$42,'Budget-Operation Expenditures'!$DC$42,'Budget-Operation Expenditures'!$DE$42,'Budget-Operation Expenditures'!$DG$42,'Budget-Operation Expenditures'!$I$43,'Budget-Operation Expenditures'!$K$43,'Budget-Operation Expenditures'!$M$43,'Budget-Operation Expenditures'!$O$43,'Budget-Operation Expenditures'!$Q$43,'Budget-Operation Expenditures'!$S$43,'Budget-Operation Expenditures'!$U$43,'Budget-Operation Expenditures'!$W$43,'Budget-Operation Expenditures'!$Y$43,'Budget-Operation Expenditures'!$AA$43,'Budget-Operation Expenditures'!$AC$43</definedName>
    <definedName name="QB_FORMULA_51" localSheetId="2" hidden="1">'Budget-1.1.20-4.30.20'!$BG$38,'Budget-1.1.20-4.30.20'!$BI$38,'Budget-1.1.20-4.30.20'!$BO$38,'Budget-1.1.20-4.30.20'!$BQ$38,'Budget-1.1.20-4.30.20'!$BW$38,'Budget-1.1.20-4.30.20'!$BY$38,'Budget-1.1.20-4.30.20'!$CE$38,'Budget-1.1.20-4.30.20'!$CG$38,'Budget-1.1.20-4.30.20'!$CM$38,'Budget-1.1.20-4.30.20'!$CO$38,'Budget-1.1.20-4.30.20'!$CU$38,'Budget-1.1.20-4.30.20'!$CW$38,'Budget-1.1.20-4.30.20'!$CY$38,'Budget-1.1.20-4.30.20'!$DA$38,'Budget-1.1.20-4.30.20'!$DC$38,'Budget-1.1.20-4.30.20'!$DE$38</definedName>
    <definedName name="QB_FORMULA_51" localSheetId="3" hidden="1">'Budget-Operation Expenditures'!$AE$43,'Budget-Operation Expenditures'!$AG$43,'Budget-Operation Expenditures'!$AI$43,'Budget-Operation Expenditures'!$AK$43,'Budget-Operation Expenditures'!$AM$43,'Budget-Operation Expenditures'!$AO$43,'Budget-Operation Expenditures'!$AQ$43,'Budget-Operation Expenditures'!$AS$43,'Budget-Operation Expenditures'!$AU$43,'Budget-Operation Expenditures'!$AW$43,'Budget-Operation Expenditures'!$AY$43,'Budget-Operation Expenditures'!$BA$43,'Budget-Operation Expenditures'!$BC$43,'Budget-Operation Expenditures'!$BE$43,'Budget-Operation Expenditures'!$BG$43,'Budget-Operation Expenditures'!$BI$43</definedName>
    <definedName name="QB_FORMULA_52" localSheetId="2" hidden="1">'Budget-1.1.20-4.30.20'!$G$39,'Budget-1.1.20-4.30.20'!$I$39,'Budget-1.1.20-4.30.20'!$K$39,'Budget-1.1.20-4.30.20'!$M$39,'Budget-1.1.20-4.30.20'!$O$39,'Budget-1.1.20-4.30.20'!$Q$39,'Budget-1.1.20-4.30.20'!$S$39,'Budget-1.1.20-4.30.20'!$U$39,'Budget-1.1.20-4.30.20'!$W$39,'Budget-1.1.20-4.30.20'!$Y$39,'Budget-1.1.20-4.30.20'!$AA$39,'Budget-1.1.20-4.30.20'!$AC$39,'Budget-1.1.20-4.30.20'!$AE$39,'Budget-1.1.20-4.30.20'!$AG$39,'Budget-1.1.20-4.30.20'!$AI$39,'Budget-1.1.20-4.30.20'!$AK$39</definedName>
    <definedName name="QB_FORMULA_52" localSheetId="3" hidden="1">'Budget-Operation Expenditures'!$BK$43,'Budget-Operation Expenditures'!$BM$43,'Budget-Operation Expenditures'!$BO$43,'Budget-Operation Expenditures'!$BQ$43,'Budget-Operation Expenditures'!$BS$43,'Budget-Operation Expenditures'!$BU$43,'Budget-Operation Expenditures'!$BW$43,'Budget-Operation Expenditures'!$BY$43,'Budget-Operation Expenditures'!$CA$43,'Budget-Operation Expenditures'!$CC$43,'Budget-Operation Expenditures'!$CE$43,'Budget-Operation Expenditures'!$CG$43,'Budget-Operation Expenditures'!$CI$43,'Budget-Operation Expenditures'!$CK$43,'Budget-Operation Expenditures'!$CM$43,'Budget-Operation Expenditures'!$CO$43</definedName>
    <definedName name="QB_FORMULA_53" localSheetId="2" hidden="1">'Budget-1.1.20-4.30.20'!$AM$39,'Budget-1.1.20-4.30.20'!$AO$39,'Budget-1.1.20-4.30.20'!$AQ$39,'Budget-1.1.20-4.30.20'!$AS$39,'Budget-1.1.20-4.30.20'!$AU$39,'Budget-1.1.20-4.30.20'!$AW$39,'Budget-1.1.20-4.30.20'!$AY$39,'Budget-1.1.20-4.30.20'!$BA$39,'Budget-1.1.20-4.30.20'!$BC$39,'Budget-1.1.20-4.30.20'!$BE$39,'Budget-1.1.20-4.30.20'!$BG$39,'Budget-1.1.20-4.30.20'!$BI$39,'Budget-1.1.20-4.30.20'!$BK$39,'Budget-1.1.20-4.30.20'!$BM$39,'Budget-1.1.20-4.30.20'!$BO$39,'Budget-1.1.20-4.30.20'!$BQ$39</definedName>
    <definedName name="QB_FORMULA_53" localSheetId="3" hidden="1">'Budget-Operation Expenditures'!$CQ$43,'Budget-Operation Expenditures'!$CS$43,'Budget-Operation Expenditures'!$CU$43,'Budget-Operation Expenditures'!$CW$43,'Budget-Operation Expenditures'!$CY$43,'Budget-Operation Expenditures'!$DA$43,'Budget-Operation Expenditures'!$DC$43,'Budget-Operation Expenditures'!$DE$43,'Budget-Operation Expenditures'!$DG$43,'Budget-Operation Expenditures'!$I$44,'Budget-Operation Expenditures'!$K$44,'Budget-Operation Expenditures'!$M$44,'Budget-Operation Expenditures'!$O$44,'Budget-Operation Expenditures'!$Q$44,'Budget-Operation Expenditures'!$S$44,'Budget-Operation Expenditures'!$U$44</definedName>
    <definedName name="QB_FORMULA_54" localSheetId="2" hidden="1">'Budget-1.1.20-4.30.20'!$BS$39,'Budget-1.1.20-4.30.20'!$BU$39,'Budget-1.1.20-4.30.20'!$BW$39,'Budget-1.1.20-4.30.20'!$BY$39,'Budget-1.1.20-4.30.20'!$CA$39,'Budget-1.1.20-4.30.20'!$CC$39,'Budget-1.1.20-4.30.20'!$CE$39,'Budget-1.1.20-4.30.20'!$CG$39,'Budget-1.1.20-4.30.20'!$CI$39,'Budget-1.1.20-4.30.20'!$CK$39,'Budget-1.1.20-4.30.20'!$CM$39,'Budget-1.1.20-4.30.20'!$CO$39,'Budget-1.1.20-4.30.20'!$CQ$39,'Budget-1.1.20-4.30.20'!$CS$39,'Budget-1.1.20-4.30.20'!$CU$39,'Budget-1.1.20-4.30.20'!$CW$39</definedName>
    <definedName name="QB_FORMULA_54" localSheetId="3" hidden="1">'Budget-Operation Expenditures'!$W$44,'Budget-Operation Expenditures'!$Y$44,'Budget-Operation Expenditures'!$AA$44,'Budget-Operation Expenditures'!$AC$44,'Budget-Operation Expenditures'!$AE$44,'Budget-Operation Expenditures'!$AG$44,'Budget-Operation Expenditures'!$AI$44,'Budget-Operation Expenditures'!$AK$44,'Budget-Operation Expenditures'!$AM$44,'Budget-Operation Expenditures'!$AO$44,'Budget-Operation Expenditures'!$AQ$44,'Budget-Operation Expenditures'!$AS$44,'Budget-Operation Expenditures'!$AU$44,'Budget-Operation Expenditures'!$AW$44,'Budget-Operation Expenditures'!$AY$44,'Budget-Operation Expenditures'!$BA$44</definedName>
    <definedName name="QB_FORMULA_55" localSheetId="2" hidden="1">'Budget-1.1.20-4.30.20'!$CY$39,'Budget-1.1.20-4.30.20'!$DA$39,'Budget-1.1.20-4.30.20'!$DC$39,'Budget-1.1.20-4.30.20'!$DE$39,'Budget-1.1.20-4.30.20'!$K$41,'Budget-1.1.20-4.30.20'!$M$41,'Budget-1.1.20-4.30.20'!$S$41,'Budget-1.1.20-4.30.20'!$U$41,'Budget-1.1.20-4.30.20'!$AA$41,'Budget-1.1.20-4.30.20'!$AC$41,'Budget-1.1.20-4.30.20'!$AI$41,'Budget-1.1.20-4.30.20'!$AK$41,'Budget-1.1.20-4.30.20'!$AQ$41,'Budget-1.1.20-4.30.20'!$AS$41,'Budget-1.1.20-4.30.20'!$AY$41,'Budget-1.1.20-4.30.20'!$BA$41</definedName>
    <definedName name="QB_FORMULA_55" localSheetId="3" hidden="1">'Budget-Operation Expenditures'!$BC$44,'Budget-Operation Expenditures'!$BE$44,'Budget-Operation Expenditures'!$BG$44,'Budget-Operation Expenditures'!$BI$44,'Budget-Operation Expenditures'!$BK$44,'Budget-Operation Expenditures'!$BM$44,'Budget-Operation Expenditures'!$BO$44,'Budget-Operation Expenditures'!$BQ$44,'Budget-Operation Expenditures'!$BS$44,'Budget-Operation Expenditures'!$BU$44,'Budget-Operation Expenditures'!$BW$44,'Budget-Operation Expenditures'!$BY$44,'Budget-Operation Expenditures'!$CA$44,'Budget-Operation Expenditures'!$CC$44,'Budget-Operation Expenditures'!$CE$44,'Budget-Operation Expenditures'!$CG$44</definedName>
    <definedName name="QB_FORMULA_56" localSheetId="2" hidden="1">'Budget-1.1.20-4.30.20'!$BG$41,'Budget-1.1.20-4.30.20'!$BI$41,'Budget-1.1.20-4.30.20'!$BO$41,'Budget-1.1.20-4.30.20'!$BQ$41,'Budget-1.1.20-4.30.20'!$BW$41,'Budget-1.1.20-4.30.20'!$BY$41,'Budget-1.1.20-4.30.20'!$CE$41,'Budget-1.1.20-4.30.20'!$CG$41,'Budget-1.1.20-4.30.20'!$CM$41,'Budget-1.1.20-4.30.20'!$CO$41,'Budget-1.1.20-4.30.20'!$CU$41,'Budget-1.1.20-4.30.20'!$CW$41,'Budget-1.1.20-4.30.20'!$CY$41,'Budget-1.1.20-4.30.20'!$DA$41,'Budget-1.1.20-4.30.20'!$DC$41,'Budget-1.1.20-4.30.20'!$DE$41</definedName>
    <definedName name="QB_FORMULA_56" localSheetId="3" hidden="1">'Budget-Operation Expenditures'!$CI$44,'Budget-Operation Expenditures'!$CK$44,'Budget-Operation Expenditures'!$CM$44,'Budget-Operation Expenditures'!$CO$44,'Budget-Operation Expenditures'!$CQ$44,'Budget-Operation Expenditures'!$CS$44,'Budget-Operation Expenditures'!$CU$44,'Budget-Operation Expenditures'!$CW$44,'Budget-Operation Expenditures'!$CY$44,'Budget-Operation Expenditures'!$DA$44,'Budget-Operation Expenditures'!$DC$44,'Budget-Operation Expenditures'!$DE$44,'Budget-Operation Expenditures'!$DG$44,'Budget-Operation Expenditures'!$I$45,'Budget-Operation Expenditures'!$K$45,'Budget-Operation Expenditures'!$M$45</definedName>
    <definedName name="QB_FORMULA_57" localSheetId="2" hidden="1">'Budget-1.1.20-4.30.20'!$K$42,'Budget-1.1.20-4.30.20'!$M$42,'Budget-1.1.20-4.30.20'!$S$42,'Budget-1.1.20-4.30.20'!$U$42,'Budget-1.1.20-4.30.20'!$AA$42,'Budget-1.1.20-4.30.20'!$AC$42,'Budget-1.1.20-4.30.20'!$AI$42,'Budget-1.1.20-4.30.20'!$AK$42,'Budget-1.1.20-4.30.20'!$AQ$42,'Budget-1.1.20-4.30.20'!$AS$42,'Budget-1.1.20-4.30.20'!$AY$42,'Budget-1.1.20-4.30.20'!$BA$42,'Budget-1.1.20-4.30.20'!$BG$42,'Budget-1.1.20-4.30.20'!$BI$42,'Budget-1.1.20-4.30.20'!$BO$42,'Budget-1.1.20-4.30.20'!$BQ$42</definedName>
    <definedName name="QB_FORMULA_57" localSheetId="3" hidden="1">'Budget-Operation Expenditures'!$O$45,'Budget-Operation Expenditures'!$Q$45,'Budget-Operation Expenditures'!$S$45,'Budget-Operation Expenditures'!$U$45,'Budget-Operation Expenditures'!$W$45,'Budget-Operation Expenditures'!$Y$45,'Budget-Operation Expenditures'!$AA$45,'Budget-Operation Expenditures'!$AC$45,'Budget-Operation Expenditures'!$AE$45,'Budget-Operation Expenditures'!$AG$45,'Budget-Operation Expenditures'!$AI$45,'Budget-Operation Expenditures'!$AK$45,'Budget-Operation Expenditures'!$AM$45,'Budget-Operation Expenditures'!$AO$45,'Budget-Operation Expenditures'!$AQ$45,'Budget-Operation Expenditures'!$AS$45</definedName>
    <definedName name="QB_FORMULA_58" localSheetId="2" hidden="1">'Budget-1.1.20-4.30.20'!$BW$42,'Budget-1.1.20-4.30.20'!$BY$42,'Budget-1.1.20-4.30.20'!$CE$42,'Budget-1.1.20-4.30.20'!$CG$42,'Budget-1.1.20-4.30.20'!$CM$42,'Budget-1.1.20-4.30.20'!$CO$42,'Budget-1.1.20-4.30.20'!$CU$42,'Budget-1.1.20-4.30.20'!$CW$42,'Budget-1.1.20-4.30.20'!$CY$42,'Budget-1.1.20-4.30.20'!$DA$42,'Budget-1.1.20-4.30.20'!$DC$42,'Budget-1.1.20-4.30.20'!$DE$42,'Budget-1.1.20-4.30.20'!$K$43,'Budget-1.1.20-4.30.20'!$M$43,'Budget-1.1.20-4.30.20'!$S$43,'Budget-1.1.20-4.30.20'!$U$43</definedName>
    <definedName name="QB_FORMULA_58" localSheetId="3" hidden="1">'Budget-Operation Expenditures'!$AU$45,'Budget-Operation Expenditures'!$AW$45,'Budget-Operation Expenditures'!$AY$45,'Budget-Operation Expenditures'!$BA$45,'Budget-Operation Expenditures'!$BC$45,'Budget-Operation Expenditures'!$BE$45,'Budget-Operation Expenditures'!$BG$45,'Budget-Operation Expenditures'!$BI$45,'Budget-Operation Expenditures'!$BK$45,'Budget-Operation Expenditures'!$BM$45,'Budget-Operation Expenditures'!$BO$45,'Budget-Operation Expenditures'!$BQ$45,'Budget-Operation Expenditures'!$BS$45,'Budget-Operation Expenditures'!$BU$45,'Budget-Operation Expenditures'!$BW$45,'Budget-Operation Expenditures'!$BY$45</definedName>
    <definedName name="QB_FORMULA_59" localSheetId="2" hidden="1">'Budget-1.1.20-4.30.20'!$AA$43,'Budget-1.1.20-4.30.20'!$AC$43,'Budget-1.1.20-4.30.20'!$AI$43,'Budget-1.1.20-4.30.20'!$AK$43,'Budget-1.1.20-4.30.20'!$AQ$43,'Budget-1.1.20-4.30.20'!$AS$43,'Budget-1.1.20-4.30.20'!$AY$43,'Budget-1.1.20-4.30.20'!$BA$43,'Budget-1.1.20-4.30.20'!$BG$43,'Budget-1.1.20-4.30.20'!$BI$43,'Budget-1.1.20-4.30.20'!$BO$43,'Budget-1.1.20-4.30.20'!$BQ$43,'Budget-1.1.20-4.30.20'!$BW$43,'Budget-1.1.20-4.30.20'!$BY$43,'Budget-1.1.20-4.30.20'!$CE$43,'Budget-1.1.20-4.30.20'!$CG$43</definedName>
    <definedName name="QB_FORMULA_59" localSheetId="3" hidden="1">'Budget-Operation Expenditures'!$CA$45,'Budget-Operation Expenditures'!$CC$45,'Budget-Operation Expenditures'!$CE$45,'Budget-Operation Expenditures'!$CG$45,'Budget-Operation Expenditures'!$CI$45,'Budget-Operation Expenditures'!$CK$45,'Budget-Operation Expenditures'!$CM$45,'Budget-Operation Expenditures'!$CO$45,'Budget-Operation Expenditures'!$CQ$45,'Budget-Operation Expenditures'!$CS$45,'Budget-Operation Expenditures'!$CU$45,'Budget-Operation Expenditures'!$CW$45,'Budget-Operation Expenditures'!$CY$45,'Budget-Operation Expenditures'!$DA$45,'Budget-Operation Expenditures'!$DC$45,'Budget-Operation Expenditures'!$DE$45</definedName>
    <definedName name="QB_FORMULA_6" localSheetId="4" hidden="1">'April GL'!$Z$278,'April GL'!$V$285,'April GL'!$X$285,'April GL'!$Z$285,'April GL'!$V$293,'April GL'!$X$293,'April GL'!$Z$293,'April GL'!$V$302,'April GL'!$X$302,'April GL'!$Z$302,'April GL'!$V$308,'April GL'!$X$308,'April GL'!$Z$308,'April GL'!$V$312,'April GL'!$X$312,'April GL'!$Z$312</definedName>
    <definedName name="QB_FORMULA_6" localSheetId="2" hidden="1">'Budget-1.1.20-4.30.20'!$BG$8,'Budget-1.1.20-4.30.20'!$BI$8,'Budget-1.1.20-4.30.20'!$BO$8,'Budget-1.1.20-4.30.20'!$BQ$8,'Budget-1.1.20-4.30.20'!$BW$8,'Budget-1.1.20-4.30.20'!$BY$8,'Budget-1.1.20-4.30.20'!$CE$8,'Budget-1.1.20-4.30.20'!$CG$8,'Budget-1.1.20-4.30.20'!$CM$8,'Budget-1.1.20-4.30.20'!$CO$8,'Budget-1.1.20-4.30.20'!$CU$8,'Budget-1.1.20-4.30.20'!$CW$8,'Budget-1.1.20-4.30.20'!$CY$8,'Budget-1.1.20-4.30.20'!$DA$8,'Budget-1.1.20-4.30.20'!$DC$8,'Budget-1.1.20-4.30.20'!$DE$8</definedName>
    <definedName name="QB_FORMULA_6" localSheetId="3" hidden="1">'Budget-Operation Expenditures'!$BI$10,'Budget-Operation Expenditures'!$BK$10,'Budget-Operation Expenditures'!$BQ$10,'Budget-Operation Expenditures'!$BS$10,'Budget-Operation Expenditures'!$BY$10,'Budget-Operation Expenditures'!$CA$10,'Budget-Operation Expenditures'!$CG$10,'Budget-Operation Expenditures'!$CI$10,'Budget-Operation Expenditures'!$CO$10,'Budget-Operation Expenditures'!$CQ$10,'Budget-Operation Expenditures'!$CW$10,'Budget-Operation Expenditures'!$CY$10,'Budget-Operation Expenditures'!$DA$10,'Budget-Operation Expenditures'!$DC$10,'Budget-Operation Expenditures'!$DE$10,'Budget-Operation Expenditures'!$DG$10</definedName>
    <definedName name="QB_FORMULA_60" localSheetId="2" hidden="1">'Budget-1.1.20-4.30.20'!$CM$43,'Budget-1.1.20-4.30.20'!$CO$43,'Budget-1.1.20-4.30.20'!$CU$43,'Budget-1.1.20-4.30.20'!$CW$43,'Budget-1.1.20-4.30.20'!$CY$43,'Budget-1.1.20-4.30.20'!$DA$43,'Budget-1.1.20-4.30.20'!$DC$43,'Budget-1.1.20-4.30.20'!$DE$43,'Budget-1.1.20-4.30.20'!$K$44,'Budget-1.1.20-4.30.20'!$M$44,'Budget-1.1.20-4.30.20'!$S$44,'Budget-1.1.20-4.30.20'!$U$44,'Budget-1.1.20-4.30.20'!$AA$44,'Budget-1.1.20-4.30.20'!$AC$44,'Budget-1.1.20-4.30.20'!$AI$44,'Budget-1.1.20-4.30.20'!$AK$44</definedName>
    <definedName name="QB_FORMULA_60" localSheetId="3" hidden="1">'Budget-Operation Expenditures'!$DG$45</definedName>
    <definedName name="QB_FORMULA_61" localSheetId="2" hidden="1">'Budget-1.1.20-4.30.20'!$AQ$44,'Budget-1.1.20-4.30.20'!$AS$44,'Budget-1.1.20-4.30.20'!$AY$44,'Budget-1.1.20-4.30.20'!$BA$44,'Budget-1.1.20-4.30.20'!$BG$44,'Budget-1.1.20-4.30.20'!$BI$44,'Budget-1.1.20-4.30.20'!$BO$44,'Budget-1.1.20-4.30.20'!$BQ$44,'Budget-1.1.20-4.30.20'!$BW$44,'Budget-1.1.20-4.30.20'!$BY$44,'Budget-1.1.20-4.30.20'!$CE$44,'Budget-1.1.20-4.30.20'!$CG$44,'Budget-1.1.20-4.30.20'!$CM$44,'Budget-1.1.20-4.30.20'!$CO$44,'Budget-1.1.20-4.30.20'!$CU$44,'Budget-1.1.20-4.30.20'!$CW$44</definedName>
    <definedName name="QB_FORMULA_62" localSheetId="2" hidden="1">'Budget-1.1.20-4.30.20'!$CY$44,'Budget-1.1.20-4.30.20'!$DA$44,'Budget-1.1.20-4.30.20'!$DC$44,'Budget-1.1.20-4.30.20'!$DE$44,'Budget-1.1.20-4.30.20'!$G$45,'Budget-1.1.20-4.30.20'!$I$45,'Budget-1.1.20-4.30.20'!$K$45,'Budget-1.1.20-4.30.20'!$M$45,'Budget-1.1.20-4.30.20'!$O$45,'Budget-1.1.20-4.30.20'!$Q$45,'Budget-1.1.20-4.30.20'!$S$45,'Budget-1.1.20-4.30.20'!$U$45,'Budget-1.1.20-4.30.20'!$W$45,'Budget-1.1.20-4.30.20'!$Y$45,'Budget-1.1.20-4.30.20'!$AA$45,'Budget-1.1.20-4.30.20'!$AC$45</definedName>
    <definedName name="QB_FORMULA_63" localSheetId="2" hidden="1">'Budget-1.1.20-4.30.20'!$AE$45,'Budget-1.1.20-4.30.20'!$AG$45,'Budget-1.1.20-4.30.20'!$AI$45,'Budget-1.1.20-4.30.20'!$AK$45,'Budget-1.1.20-4.30.20'!$AM$45,'Budget-1.1.20-4.30.20'!$AO$45,'Budget-1.1.20-4.30.20'!$AQ$45,'Budget-1.1.20-4.30.20'!$AS$45,'Budget-1.1.20-4.30.20'!$AU$45,'Budget-1.1.20-4.30.20'!$AW$45,'Budget-1.1.20-4.30.20'!$AY$45,'Budget-1.1.20-4.30.20'!$BA$45,'Budget-1.1.20-4.30.20'!$BC$45,'Budget-1.1.20-4.30.20'!$BE$45,'Budget-1.1.20-4.30.20'!$BG$45,'Budget-1.1.20-4.30.20'!$BI$45</definedName>
    <definedName name="QB_FORMULA_64" localSheetId="2" hidden="1">'Budget-1.1.20-4.30.20'!$BK$45,'Budget-1.1.20-4.30.20'!$BM$45,'Budget-1.1.20-4.30.20'!$BO$45,'Budget-1.1.20-4.30.20'!$BQ$45,'Budget-1.1.20-4.30.20'!$BS$45,'Budget-1.1.20-4.30.20'!$BU$45,'Budget-1.1.20-4.30.20'!$BW$45,'Budget-1.1.20-4.30.20'!$BY$45,'Budget-1.1.20-4.30.20'!$CA$45,'Budget-1.1.20-4.30.20'!$CC$45,'Budget-1.1.20-4.30.20'!$CE$45,'Budget-1.1.20-4.30.20'!$CG$45,'Budget-1.1.20-4.30.20'!$CI$45,'Budget-1.1.20-4.30.20'!$CK$45,'Budget-1.1.20-4.30.20'!$CM$45,'Budget-1.1.20-4.30.20'!$CO$45</definedName>
    <definedName name="QB_FORMULA_65" localSheetId="2" hidden="1">'Budget-1.1.20-4.30.20'!$CQ$45,'Budget-1.1.20-4.30.20'!$CS$45,'Budget-1.1.20-4.30.20'!$CU$45,'Budget-1.1.20-4.30.20'!$CW$45,'Budget-1.1.20-4.30.20'!$CY$45,'Budget-1.1.20-4.30.20'!$DA$45,'Budget-1.1.20-4.30.20'!$DC$45,'Budget-1.1.20-4.30.20'!$DE$45,'Budget-1.1.20-4.30.20'!$CY$46,'Budget-1.1.20-4.30.20'!$G$47,'Budget-1.1.20-4.30.20'!$I$47,'Budget-1.1.20-4.30.20'!$K$47,'Budget-1.1.20-4.30.20'!$M$47,'Budget-1.1.20-4.30.20'!$O$47,'Budget-1.1.20-4.30.20'!$Q$47,'Budget-1.1.20-4.30.20'!$S$47</definedName>
    <definedName name="QB_FORMULA_66" localSheetId="2" hidden="1">'Budget-1.1.20-4.30.20'!$U$47,'Budget-1.1.20-4.30.20'!$W$47,'Budget-1.1.20-4.30.20'!$Y$47,'Budget-1.1.20-4.30.20'!$AA$47,'Budget-1.1.20-4.30.20'!$AC$47,'Budget-1.1.20-4.30.20'!$AE$47,'Budget-1.1.20-4.30.20'!$AG$47,'Budget-1.1.20-4.30.20'!$AI$47,'Budget-1.1.20-4.30.20'!$AK$47,'Budget-1.1.20-4.30.20'!$AM$47,'Budget-1.1.20-4.30.20'!$AO$47,'Budget-1.1.20-4.30.20'!$AQ$47,'Budget-1.1.20-4.30.20'!$AS$47,'Budget-1.1.20-4.30.20'!$AU$47,'Budget-1.1.20-4.30.20'!$AW$47,'Budget-1.1.20-4.30.20'!$AY$47</definedName>
    <definedName name="QB_FORMULA_67" localSheetId="2" hidden="1">'Budget-1.1.20-4.30.20'!$BA$47,'Budget-1.1.20-4.30.20'!$BC$47,'Budget-1.1.20-4.30.20'!$BE$47,'Budget-1.1.20-4.30.20'!$BG$47,'Budget-1.1.20-4.30.20'!$BI$47,'Budget-1.1.20-4.30.20'!$BK$47,'Budget-1.1.20-4.30.20'!$BM$47,'Budget-1.1.20-4.30.20'!$BO$47,'Budget-1.1.20-4.30.20'!$BQ$47,'Budget-1.1.20-4.30.20'!$BS$47,'Budget-1.1.20-4.30.20'!$BU$47,'Budget-1.1.20-4.30.20'!$BW$47,'Budget-1.1.20-4.30.20'!$BY$47,'Budget-1.1.20-4.30.20'!$CA$47,'Budget-1.1.20-4.30.20'!$CC$47,'Budget-1.1.20-4.30.20'!$CE$47</definedName>
    <definedName name="QB_FORMULA_68" localSheetId="2" hidden="1">'Budget-1.1.20-4.30.20'!$CG$47,'Budget-1.1.20-4.30.20'!$CI$47,'Budget-1.1.20-4.30.20'!$CK$47,'Budget-1.1.20-4.30.20'!$CM$47,'Budget-1.1.20-4.30.20'!$CO$47,'Budget-1.1.20-4.30.20'!$CQ$47,'Budget-1.1.20-4.30.20'!$CS$47,'Budget-1.1.20-4.30.20'!$CU$47,'Budget-1.1.20-4.30.20'!$CW$47,'Budget-1.1.20-4.30.20'!$CY$47,'Budget-1.1.20-4.30.20'!$DA$47,'Budget-1.1.20-4.30.20'!$DC$47,'Budget-1.1.20-4.30.20'!$DE$47,'Budget-1.1.20-4.30.20'!$G$48,'Budget-1.1.20-4.30.20'!$I$48,'Budget-1.1.20-4.30.20'!$K$48</definedName>
    <definedName name="QB_FORMULA_69" localSheetId="2" hidden="1">'Budget-1.1.20-4.30.20'!$M$48,'Budget-1.1.20-4.30.20'!$O$48,'Budget-1.1.20-4.30.20'!$Q$48,'Budget-1.1.20-4.30.20'!$S$48,'Budget-1.1.20-4.30.20'!$U$48,'Budget-1.1.20-4.30.20'!$W$48,'Budget-1.1.20-4.30.20'!$Y$48,'Budget-1.1.20-4.30.20'!$AA$48,'Budget-1.1.20-4.30.20'!$AC$48,'Budget-1.1.20-4.30.20'!$AE$48,'Budget-1.1.20-4.30.20'!$AG$48,'Budget-1.1.20-4.30.20'!$AI$48,'Budget-1.1.20-4.30.20'!$AK$48,'Budget-1.1.20-4.30.20'!$AM$48,'Budget-1.1.20-4.30.20'!$AO$48,'Budget-1.1.20-4.30.20'!$AQ$48</definedName>
    <definedName name="QB_FORMULA_7" localSheetId="4" hidden="1">'April GL'!$Z$314,'April GL'!$Z$316,'April GL'!$V$319,'April GL'!$X$319,'April GL'!$Z$319,'April GL'!$V$328,'April GL'!$X$328,'April GL'!$Z$328,'April GL'!$Z$330,'April GL'!$Z$332,'April GL'!$Z$334,'April GL'!$Z$336,'April GL'!$Z$338,'April GL'!$V$342,'April GL'!$X$342,'April GL'!$Z$342</definedName>
    <definedName name="QB_FORMULA_7" localSheetId="2" hidden="1">'Budget-1.1.20-4.30.20'!$K$9,'Budget-1.1.20-4.30.20'!$M$9,'Budget-1.1.20-4.30.20'!$S$9,'Budget-1.1.20-4.30.20'!$U$9,'Budget-1.1.20-4.30.20'!$AA$9,'Budget-1.1.20-4.30.20'!$AC$9,'Budget-1.1.20-4.30.20'!$AI$9,'Budget-1.1.20-4.30.20'!$AK$9,'Budget-1.1.20-4.30.20'!$AQ$9,'Budget-1.1.20-4.30.20'!$AS$9,'Budget-1.1.20-4.30.20'!$AY$9,'Budget-1.1.20-4.30.20'!$BA$9,'Budget-1.1.20-4.30.20'!$BG$9,'Budget-1.1.20-4.30.20'!$BI$9,'Budget-1.1.20-4.30.20'!$BO$9,'Budget-1.1.20-4.30.20'!$BQ$9</definedName>
    <definedName name="QB_FORMULA_7" localSheetId="3" hidden="1">'Budget-Operation Expenditures'!$M$11,'Budget-Operation Expenditures'!$O$11,'Budget-Operation Expenditures'!$U$11,'Budget-Operation Expenditures'!$W$11,'Budget-Operation Expenditures'!$AC$11,'Budget-Operation Expenditures'!$AE$11,'Budget-Operation Expenditures'!$AK$11,'Budget-Operation Expenditures'!$AM$11,'Budget-Operation Expenditures'!$AS$11,'Budget-Operation Expenditures'!$AU$11,'Budget-Operation Expenditures'!$BA$11,'Budget-Operation Expenditures'!$BC$11,'Budget-Operation Expenditures'!$BI$11,'Budget-Operation Expenditures'!$BK$11,'Budget-Operation Expenditures'!$BQ$11,'Budget-Operation Expenditures'!$BS$11</definedName>
    <definedName name="QB_FORMULA_70" localSheetId="2" hidden="1">'Budget-1.1.20-4.30.20'!$AS$48,'Budget-1.1.20-4.30.20'!$AU$48,'Budget-1.1.20-4.30.20'!$AW$48,'Budget-1.1.20-4.30.20'!$AY$48,'Budget-1.1.20-4.30.20'!$BA$48,'Budget-1.1.20-4.30.20'!$BC$48,'Budget-1.1.20-4.30.20'!$BE$48,'Budget-1.1.20-4.30.20'!$BG$48,'Budget-1.1.20-4.30.20'!$BI$48,'Budget-1.1.20-4.30.20'!$BK$48,'Budget-1.1.20-4.30.20'!$BM$48,'Budget-1.1.20-4.30.20'!$BO$48,'Budget-1.1.20-4.30.20'!$BQ$48,'Budget-1.1.20-4.30.20'!$BS$48,'Budget-1.1.20-4.30.20'!$BU$48,'Budget-1.1.20-4.30.20'!$BW$48</definedName>
    <definedName name="QB_FORMULA_71" localSheetId="2" hidden="1">'Budget-1.1.20-4.30.20'!$BY$48,'Budget-1.1.20-4.30.20'!$CA$48,'Budget-1.1.20-4.30.20'!$CC$48,'Budget-1.1.20-4.30.20'!$CE$48,'Budget-1.1.20-4.30.20'!$CG$48,'Budget-1.1.20-4.30.20'!$CI$48,'Budget-1.1.20-4.30.20'!$CK$48,'Budget-1.1.20-4.30.20'!$CM$48,'Budget-1.1.20-4.30.20'!$CO$48,'Budget-1.1.20-4.30.20'!$CQ$48,'Budget-1.1.20-4.30.20'!$CS$48,'Budget-1.1.20-4.30.20'!$CU$48,'Budget-1.1.20-4.30.20'!$CW$48,'Budget-1.1.20-4.30.20'!$CY$48,'Budget-1.1.20-4.30.20'!$DA$48,'Budget-1.1.20-4.30.20'!$DC$48</definedName>
    <definedName name="QB_FORMULA_72" localSheetId="2" hidden="1">'Budget-1.1.20-4.30.20'!$DE$48,'Budget-1.1.20-4.30.20'!$K$52,'Budget-1.1.20-4.30.20'!$M$52,'Budget-1.1.20-4.30.20'!$S$52,'Budget-1.1.20-4.30.20'!$U$52,'Budget-1.1.20-4.30.20'!$AA$52,'Budget-1.1.20-4.30.20'!$AC$52,'Budget-1.1.20-4.30.20'!$AI$52,'Budget-1.1.20-4.30.20'!$AK$52,'Budget-1.1.20-4.30.20'!$AQ$52,'Budget-1.1.20-4.30.20'!$AS$52,'Budget-1.1.20-4.30.20'!$AY$52,'Budget-1.1.20-4.30.20'!$BA$52,'Budget-1.1.20-4.30.20'!$BG$52,'Budget-1.1.20-4.30.20'!$BI$52,'Budget-1.1.20-4.30.20'!$BO$52</definedName>
    <definedName name="QB_FORMULA_73" localSheetId="2" hidden="1">'Budget-1.1.20-4.30.20'!$BQ$52,'Budget-1.1.20-4.30.20'!$BW$52,'Budget-1.1.20-4.30.20'!$BY$52,'Budget-1.1.20-4.30.20'!$CE$52,'Budget-1.1.20-4.30.20'!$CG$52,'Budget-1.1.20-4.30.20'!$CM$52,'Budget-1.1.20-4.30.20'!$CO$52,'Budget-1.1.20-4.30.20'!$CU$52,'Budget-1.1.20-4.30.20'!$CW$52,'Budget-1.1.20-4.30.20'!$CY$52,'Budget-1.1.20-4.30.20'!$DA$52,'Budget-1.1.20-4.30.20'!$DC$52,'Budget-1.1.20-4.30.20'!$DE$52,'Budget-1.1.20-4.30.20'!$K$53,'Budget-1.1.20-4.30.20'!$M$53,'Budget-1.1.20-4.30.20'!$S$53</definedName>
    <definedName name="QB_FORMULA_74" localSheetId="2" hidden="1">'Budget-1.1.20-4.30.20'!$U$53,'Budget-1.1.20-4.30.20'!$AA$53,'Budget-1.1.20-4.30.20'!$AC$53,'Budget-1.1.20-4.30.20'!$AI$53,'Budget-1.1.20-4.30.20'!$AK$53,'Budget-1.1.20-4.30.20'!$AQ$53,'Budget-1.1.20-4.30.20'!$AS$53,'Budget-1.1.20-4.30.20'!$AY$53,'Budget-1.1.20-4.30.20'!$BA$53,'Budget-1.1.20-4.30.20'!$BG$53,'Budget-1.1.20-4.30.20'!$BI$53,'Budget-1.1.20-4.30.20'!$BO$53,'Budget-1.1.20-4.30.20'!$BQ$53,'Budget-1.1.20-4.30.20'!$BW$53,'Budget-1.1.20-4.30.20'!$BY$53,'Budget-1.1.20-4.30.20'!$CE$53</definedName>
    <definedName name="QB_FORMULA_75" localSheetId="2" hidden="1">'Budget-1.1.20-4.30.20'!$CG$53,'Budget-1.1.20-4.30.20'!$CM$53,'Budget-1.1.20-4.30.20'!$CO$53,'Budget-1.1.20-4.30.20'!$CU$53,'Budget-1.1.20-4.30.20'!$CW$53,'Budget-1.1.20-4.30.20'!$CY$53,'Budget-1.1.20-4.30.20'!$DA$53,'Budget-1.1.20-4.30.20'!$DC$53,'Budget-1.1.20-4.30.20'!$DE$53,'Budget-1.1.20-4.30.20'!$CY$54,'Budget-1.1.20-4.30.20'!$G$55,'Budget-1.1.20-4.30.20'!$I$55,'Budget-1.1.20-4.30.20'!$K$55,'Budget-1.1.20-4.30.20'!$M$55,'Budget-1.1.20-4.30.20'!$O$55,'Budget-1.1.20-4.30.20'!$Q$55</definedName>
    <definedName name="QB_FORMULA_76" localSheetId="2" hidden="1">'Budget-1.1.20-4.30.20'!$S$55,'Budget-1.1.20-4.30.20'!$U$55,'Budget-1.1.20-4.30.20'!$W$55,'Budget-1.1.20-4.30.20'!$Y$55,'Budget-1.1.20-4.30.20'!$AA$55,'Budget-1.1.20-4.30.20'!$AC$55,'Budget-1.1.20-4.30.20'!$AE$55,'Budget-1.1.20-4.30.20'!$AG$55,'Budget-1.1.20-4.30.20'!$AI$55,'Budget-1.1.20-4.30.20'!$AK$55,'Budget-1.1.20-4.30.20'!$AM$55,'Budget-1.1.20-4.30.20'!$AO$55,'Budget-1.1.20-4.30.20'!$AQ$55,'Budget-1.1.20-4.30.20'!$AS$55,'Budget-1.1.20-4.30.20'!$AU$55,'Budget-1.1.20-4.30.20'!$AW$55</definedName>
    <definedName name="QB_FORMULA_77" localSheetId="2" hidden="1">'Budget-1.1.20-4.30.20'!$AY$55,'Budget-1.1.20-4.30.20'!$BA$55,'Budget-1.1.20-4.30.20'!$BC$55,'Budget-1.1.20-4.30.20'!$BE$55,'Budget-1.1.20-4.30.20'!$BG$55,'Budget-1.1.20-4.30.20'!$BI$55,'Budget-1.1.20-4.30.20'!$BK$55,'Budget-1.1.20-4.30.20'!$BM$55,'Budget-1.1.20-4.30.20'!$BO$55,'Budget-1.1.20-4.30.20'!$BQ$55,'Budget-1.1.20-4.30.20'!$BS$55,'Budget-1.1.20-4.30.20'!$BU$55,'Budget-1.1.20-4.30.20'!$BW$55,'Budget-1.1.20-4.30.20'!$BY$55,'Budget-1.1.20-4.30.20'!$CA$55,'Budget-1.1.20-4.30.20'!$CC$55</definedName>
    <definedName name="QB_FORMULA_78" localSheetId="2" hidden="1">'Budget-1.1.20-4.30.20'!$CE$55,'Budget-1.1.20-4.30.20'!$CG$55,'Budget-1.1.20-4.30.20'!$CI$55,'Budget-1.1.20-4.30.20'!$CK$55,'Budget-1.1.20-4.30.20'!$CM$55,'Budget-1.1.20-4.30.20'!$CO$55,'Budget-1.1.20-4.30.20'!$CQ$55,'Budget-1.1.20-4.30.20'!$CS$55,'Budget-1.1.20-4.30.20'!$CU$55,'Budget-1.1.20-4.30.20'!$CW$55,'Budget-1.1.20-4.30.20'!$CY$55,'Budget-1.1.20-4.30.20'!$DA$55,'Budget-1.1.20-4.30.20'!$DC$55,'Budget-1.1.20-4.30.20'!$DE$55,'Budget-1.1.20-4.30.20'!$G$56,'Budget-1.1.20-4.30.20'!$I$56</definedName>
    <definedName name="QB_FORMULA_79" localSheetId="2" hidden="1">'Budget-1.1.20-4.30.20'!$K$56,'Budget-1.1.20-4.30.20'!$M$56,'Budget-1.1.20-4.30.20'!$O$56,'Budget-1.1.20-4.30.20'!$Q$56,'Budget-1.1.20-4.30.20'!$S$56,'Budget-1.1.20-4.30.20'!$U$56,'Budget-1.1.20-4.30.20'!$W$56,'Budget-1.1.20-4.30.20'!$Y$56,'Budget-1.1.20-4.30.20'!$AA$56,'Budget-1.1.20-4.30.20'!$AC$56,'Budget-1.1.20-4.30.20'!$AE$56,'Budget-1.1.20-4.30.20'!$AG$56,'Budget-1.1.20-4.30.20'!$AI$56,'Budget-1.1.20-4.30.20'!$AK$56,'Budget-1.1.20-4.30.20'!$AM$56,'Budget-1.1.20-4.30.20'!$AO$56</definedName>
    <definedName name="QB_FORMULA_8" localSheetId="4" hidden="1">'April GL'!$V$352,'April GL'!$X$352,'April GL'!$Z$352,'April GL'!$V$353,'April GL'!$X$353,'April GL'!$Z$353,'April GL'!$V$359,'April GL'!$X$359,'April GL'!$Z$359,'April GL'!$V$368,'April GL'!$X$368,'April GL'!$Z$368,'April GL'!$V$393,'April GL'!$X$393,'April GL'!$Z$393,'April GL'!$V$401</definedName>
    <definedName name="QB_FORMULA_8" localSheetId="2" hidden="1">'Budget-1.1.20-4.30.20'!$BW$9,'Budget-1.1.20-4.30.20'!$BY$9,'Budget-1.1.20-4.30.20'!$CE$9,'Budget-1.1.20-4.30.20'!$CG$9,'Budget-1.1.20-4.30.20'!$CM$9,'Budget-1.1.20-4.30.20'!$CO$9,'Budget-1.1.20-4.30.20'!$CU$9,'Budget-1.1.20-4.30.20'!$CW$9,'Budget-1.1.20-4.30.20'!$CY$9,'Budget-1.1.20-4.30.20'!$DA$9,'Budget-1.1.20-4.30.20'!$DC$9,'Budget-1.1.20-4.30.20'!$DE$9,'Budget-1.1.20-4.30.20'!$K$10,'Budget-1.1.20-4.30.20'!$M$10,'Budget-1.1.20-4.30.20'!$S$10,'Budget-1.1.20-4.30.20'!$U$10</definedName>
    <definedName name="QB_FORMULA_8" localSheetId="3" hidden="1">'Budget-Operation Expenditures'!$BY$11,'Budget-Operation Expenditures'!$CA$11,'Budget-Operation Expenditures'!$CG$11,'Budget-Operation Expenditures'!$CI$11,'Budget-Operation Expenditures'!$CO$11,'Budget-Operation Expenditures'!$CQ$11,'Budget-Operation Expenditures'!$CW$11,'Budget-Operation Expenditures'!$CY$11,'Budget-Operation Expenditures'!$DA$11,'Budget-Operation Expenditures'!$DC$11,'Budget-Operation Expenditures'!$DE$11,'Budget-Operation Expenditures'!$DG$11,'Budget-Operation Expenditures'!$M$12,'Budget-Operation Expenditures'!$O$12,'Budget-Operation Expenditures'!$U$12,'Budget-Operation Expenditures'!$W$12</definedName>
    <definedName name="QB_FORMULA_80" localSheetId="2" hidden="1">'Budget-1.1.20-4.30.20'!$AQ$56,'Budget-1.1.20-4.30.20'!$AS$56,'Budget-1.1.20-4.30.20'!$AU$56,'Budget-1.1.20-4.30.20'!$AW$56,'Budget-1.1.20-4.30.20'!$AY$56,'Budget-1.1.20-4.30.20'!$BA$56,'Budget-1.1.20-4.30.20'!$BC$56,'Budget-1.1.20-4.30.20'!$BE$56,'Budget-1.1.20-4.30.20'!$BG$56,'Budget-1.1.20-4.30.20'!$BI$56,'Budget-1.1.20-4.30.20'!$BK$56,'Budget-1.1.20-4.30.20'!$BM$56,'Budget-1.1.20-4.30.20'!$BO$56,'Budget-1.1.20-4.30.20'!$BQ$56,'Budget-1.1.20-4.30.20'!$BS$56,'Budget-1.1.20-4.30.20'!$BU$56</definedName>
    <definedName name="QB_FORMULA_81" localSheetId="2" hidden="1">'Budget-1.1.20-4.30.20'!$BW$56,'Budget-1.1.20-4.30.20'!$BY$56,'Budget-1.1.20-4.30.20'!$CA$56,'Budget-1.1.20-4.30.20'!$CC$56,'Budget-1.1.20-4.30.20'!$CE$56,'Budget-1.1.20-4.30.20'!$CG$56,'Budget-1.1.20-4.30.20'!$CI$56,'Budget-1.1.20-4.30.20'!$CK$56,'Budget-1.1.20-4.30.20'!$CM$56,'Budget-1.1.20-4.30.20'!$CO$56,'Budget-1.1.20-4.30.20'!$CQ$56,'Budget-1.1.20-4.30.20'!$CS$56,'Budget-1.1.20-4.30.20'!$CU$56,'Budget-1.1.20-4.30.20'!$CW$56,'Budget-1.1.20-4.30.20'!$CY$56,'Budget-1.1.20-4.30.20'!$DA$56</definedName>
    <definedName name="QB_FORMULA_82" localSheetId="2" hidden="1">'Budget-1.1.20-4.30.20'!$DC$56,'Budget-1.1.20-4.30.20'!$DE$56,'Budget-1.1.20-4.30.20'!$G$57,'Budget-1.1.20-4.30.20'!$I$57,'Budget-1.1.20-4.30.20'!$K$57,'Budget-1.1.20-4.30.20'!$M$57,'Budget-1.1.20-4.30.20'!$O$57,'Budget-1.1.20-4.30.20'!$Q$57,'Budget-1.1.20-4.30.20'!$S$57,'Budget-1.1.20-4.30.20'!$U$57,'Budget-1.1.20-4.30.20'!$W$57,'Budget-1.1.20-4.30.20'!$Y$57,'Budget-1.1.20-4.30.20'!$AA$57,'Budget-1.1.20-4.30.20'!$AC$57,'Budget-1.1.20-4.30.20'!$AE$57,'Budget-1.1.20-4.30.20'!$AG$57</definedName>
    <definedName name="QB_FORMULA_83" localSheetId="2" hidden="1">'Budget-1.1.20-4.30.20'!$AI$57,'Budget-1.1.20-4.30.20'!$AK$57,'Budget-1.1.20-4.30.20'!$AM$57,'Budget-1.1.20-4.30.20'!$AO$57,'Budget-1.1.20-4.30.20'!$AQ$57,'Budget-1.1.20-4.30.20'!$AS$57,'Budget-1.1.20-4.30.20'!$AU$57,'Budget-1.1.20-4.30.20'!$AW$57,'Budget-1.1.20-4.30.20'!$AY$57,'Budget-1.1.20-4.30.20'!$BA$57,'Budget-1.1.20-4.30.20'!$BC$57,'Budget-1.1.20-4.30.20'!$BE$57,'Budget-1.1.20-4.30.20'!$BG$57,'Budget-1.1.20-4.30.20'!$BI$57,'Budget-1.1.20-4.30.20'!$BK$57,'Budget-1.1.20-4.30.20'!$BM$57</definedName>
    <definedName name="QB_FORMULA_84" localSheetId="2" hidden="1">'Budget-1.1.20-4.30.20'!$BO$57,'Budget-1.1.20-4.30.20'!$BQ$57,'Budget-1.1.20-4.30.20'!$BS$57,'Budget-1.1.20-4.30.20'!$BU$57,'Budget-1.1.20-4.30.20'!$BW$57,'Budget-1.1.20-4.30.20'!$BY$57,'Budget-1.1.20-4.30.20'!$CA$57,'Budget-1.1.20-4.30.20'!$CC$57,'Budget-1.1.20-4.30.20'!$CE$57,'Budget-1.1.20-4.30.20'!$CG$57,'Budget-1.1.20-4.30.20'!$CI$57,'Budget-1.1.20-4.30.20'!$CK$57,'Budget-1.1.20-4.30.20'!$CM$57,'Budget-1.1.20-4.30.20'!$CO$57,'Budget-1.1.20-4.30.20'!$CQ$57,'Budget-1.1.20-4.30.20'!$CS$57</definedName>
    <definedName name="QB_FORMULA_85" localSheetId="2" hidden="1">'Budget-1.1.20-4.30.20'!$CU$57,'Budget-1.1.20-4.30.20'!$CW$57,'Budget-1.1.20-4.30.20'!$CY$57,'Budget-1.1.20-4.30.20'!$DA$57,'Budget-1.1.20-4.30.20'!$DC$57,'Budget-1.1.20-4.30.20'!$DE$57,'Budget-1.1.20-4.30.20'!$G$58,'Budget-1.1.20-4.30.20'!$I$58,'Budget-1.1.20-4.30.20'!$K$58,'Budget-1.1.20-4.30.20'!$M$58,'Budget-1.1.20-4.30.20'!$O$58,'Budget-1.1.20-4.30.20'!$Q$58,'Budget-1.1.20-4.30.20'!$S$58,'Budget-1.1.20-4.30.20'!$U$58,'Budget-1.1.20-4.30.20'!$W$58,'Budget-1.1.20-4.30.20'!$Y$58</definedName>
    <definedName name="QB_FORMULA_86" localSheetId="2" hidden="1">'Budget-1.1.20-4.30.20'!$AA$58,'Budget-1.1.20-4.30.20'!$AC$58,'Budget-1.1.20-4.30.20'!$AE$58,'Budget-1.1.20-4.30.20'!$AG$58,'Budget-1.1.20-4.30.20'!$AI$58,'Budget-1.1.20-4.30.20'!$AK$58,'Budget-1.1.20-4.30.20'!$AM$58,'Budget-1.1.20-4.30.20'!$AO$58,'Budget-1.1.20-4.30.20'!$AQ$58,'Budget-1.1.20-4.30.20'!$AS$58,'Budget-1.1.20-4.30.20'!$AU$58,'Budget-1.1.20-4.30.20'!$AW$58,'Budget-1.1.20-4.30.20'!$AY$58,'Budget-1.1.20-4.30.20'!$BA$58,'Budget-1.1.20-4.30.20'!$BC$58,'Budget-1.1.20-4.30.20'!$BE$58</definedName>
    <definedName name="QB_FORMULA_87" localSheetId="2" hidden="1">'Budget-1.1.20-4.30.20'!$BG$58,'Budget-1.1.20-4.30.20'!$BI$58,'Budget-1.1.20-4.30.20'!$BK$58,'Budget-1.1.20-4.30.20'!$BM$58,'Budget-1.1.20-4.30.20'!$BO$58,'Budget-1.1.20-4.30.20'!$BQ$58,'Budget-1.1.20-4.30.20'!$BS$58,'Budget-1.1.20-4.30.20'!$BU$58,'Budget-1.1.20-4.30.20'!$BW$58,'Budget-1.1.20-4.30.20'!$BY$58,'Budget-1.1.20-4.30.20'!$CA$58,'Budget-1.1.20-4.30.20'!$CC$58,'Budget-1.1.20-4.30.20'!$CE$58,'Budget-1.1.20-4.30.20'!$CG$58,'Budget-1.1.20-4.30.20'!$CI$58,'Budget-1.1.20-4.30.20'!$CK$58</definedName>
    <definedName name="QB_FORMULA_88" localSheetId="2" hidden="1">'Budget-1.1.20-4.30.20'!$CM$58,'Budget-1.1.20-4.30.20'!$CO$58,'Budget-1.1.20-4.30.20'!$CQ$58,'Budget-1.1.20-4.30.20'!$CS$58,'Budget-1.1.20-4.30.20'!$CU$58,'Budget-1.1.20-4.30.20'!$CW$58,'Budget-1.1.20-4.30.20'!$CY$58,'Budget-1.1.20-4.30.20'!$DA$58,'Budget-1.1.20-4.30.20'!$DC$58,'Budget-1.1.20-4.30.20'!$DE$58</definedName>
    <definedName name="QB_FORMULA_9" localSheetId="4" hidden="1">'April GL'!$X$401,'April GL'!$Z$401,'April GL'!$Z$403,'April GL'!$V$404,'April GL'!$X$404,'April GL'!$Z$404,'April GL'!$V$408,'April GL'!$X$408,'April GL'!$Z$408,'April GL'!$V$412,'April GL'!$X$412,'April GL'!$Z$412,'April GL'!$V$428,'April GL'!$X$428,'April GL'!$Z$428,'April GL'!$V$432</definedName>
    <definedName name="QB_FORMULA_9" localSheetId="2" hidden="1">'Budget-1.1.20-4.30.20'!$AA$10,'Budget-1.1.20-4.30.20'!$AC$10,'Budget-1.1.20-4.30.20'!$AI$10,'Budget-1.1.20-4.30.20'!$AK$10,'Budget-1.1.20-4.30.20'!$AQ$10,'Budget-1.1.20-4.30.20'!$AS$10,'Budget-1.1.20-4.30.20'!$AY$10,'Budget-1.1.20-4.30.20'!$BA$10,'Budget-1.1.20-4.30.20'!$BG$10,'Budget-1.1.20-4.30.20'!$BI$10,'Budget-1.1.20-4.30.20'!$BO$10,'Budget-1.1.20-4.30.20'!$BQ$10,'Budget-1.1.20-4.30.20'!$BW$10,'Budget-1.1.20-4.30.20'!$BY$10,'Budget-1.1.20-4.30.20'!$CE$10,'Budget-1.1.20-4.30.20'!$CG$10</definedName>
    <definedName name="QB_FORMULA_9" localSheetId="3" hidden="1">'Budget-Operation Expenditures'!$AC$12,'Budget-Operation Expenditures'!$AE$12,'Budget-Operation Expenditures'!$AK$12,'Budget-Operation Expenditures'!$AM$12,'Budget-Operation Expenditures'!$AS$12,'Budget-Operation Expenditures'!$AU$12,'Budget-Operation Expenditures'!$BA$12,'Budget-Operation Expenditures'!$BC$12,'Budget-Operation Expenditures'!$BI$12,'Budget-Operation Expenditures'!$BK$12,'Budget-Operation Expenditures'!$BQ$12,'Budget-Operation Expenditures'!$BS$12,'Budget-Operation Expenditures'!$BY$12,'Budget-Operation Expenditures'!$CA$12,'Budget-Operation Expenditures'!$CG$12,'Budget-Operation Expenditures'!$CI$12</definedName>
    <definedName name="QB_ROW_100020" localSheetId="4" hidden="1">'April GL'!$C$19</definedName>
    <definedName name="QB_ROW_10010" localSheetId="4" hidden="1">'April GL'!$B$83</definedName>
    <definedName name="QB_ROW_100320" localSheetId="4" hidden="1">'April GL'!$C$21</definedName>
    <definedName name="QB_ROW_101040" localSheetId="4" hidden="1">'April GL'!$E$321</definedName>
    <definedName name="QB_ROW_101270" localSheetId="3" hidden="1">'Budget-Operation Expenditures'!$H$16</definedName>
    <definedName name="QB_ROW_101270" localSheetId="1" hidden="1">'Monthly Operation Expenditures'!$H$15</definedName>
    <definedName name="QB_ROW_101340" localSheetId="4" hidden="1">'April GL'!$E$328</definedName>
    <definedName name="QB_ROW_102010" localSheetId="4" hidden="1">'April GL'!$B$164</definedName>
    <definedName name="QB_ROW_102020" localSheetId="4" hidden="1">'April GL'!$C$224</definedName>
    <definedName name="QB_ROW_102310" localSheetId="4" hidden="1">'April GL'!$B$226</definedName>
    <definedName name="QB_ROW_102320" localSheetId="4" hidden="1">'April GL'!$C$225</definedName>
    <definedName name="QB_ROW_103030" localSheetId="4" hidden="1">'April GL'!$D$360</definedName>
    <definedName name="QB_ROW_103040" localSheetId="4" hidden="1">'April GL'!$E$402</definedName>
    <definedName name="QB_ROW_103060" localSheetId="3" hidden="1">'Budget-Operation Expenditures'!$G$26</definedName>
    <definedName name="QB_ROW_103060" localSheetId="1" hidden="1">'Monthly Operation Expenditures'!$G$25</definedName>
    <definedName name="QB_ROW_10310" localSheetId="4" hidden="1">'April GL'!$B$163</definedName>
    <definedName name="QB_ROW_103330" localSheetId="4" hidden="1">'April GL'!$D$404</definedName>
    <definedName name="QB_ROW_103340" localSheetId="4" hidden="1">'April GL'!$E$403</definedName>
    <definedName name="QB_ROW_103360" localSheetId="3" hidden="1">'Budget-Operation Expenditures'!$G$30</definedName>
    <definedName name="QB_ROW_103360" localSheetId="1" hidden="1">'Monthly Operation Expenditures'!$G$29</definedName>
    <definedName name="QB_ROW_104010" localSheetId="4" hidden="1">'April GL'!$B$25</definedName>
    <definedName name="QB_ROW_104310" localSheetId="4" hidden="1">'April GL'!$B$27</definedName>
    <definedName name="QB_ROW_105010" localSheetId="4" hidden="1">'April GL'!$B$2</definedName>
    <definedName name="QB_ROW_105020" localSheetId="4" hidden="1">'April GL'!$C$22</definedName>
    <definedName name="QB_ROW_105310" localSheetId="4" hidden="1">'April GL'!$B$24</definedName>
    <definedName name="QB_ROW_105320" localSheetId="4" hidden="1">'April GL'!$C$23</definedName>
    <definedName name="QB_ROW_106010" localSheetId="4" hidden="1">'April GL'!$B$80</definedName>
    <definedName name="QB_ROW_106310" localSheetId="4" hidden="1">'April GL'!$B$82</definedName>
    <definedName name="QB_ROW_107010" localSheetId="4" hidden="1">'April GL'!$B$77</definedName>
    <definedName name="QB_ROW_107310" localSheetId="4" hidden="1">'April GL'!$B$79</definedName>
    <definedName name="QB_ROW_108010" localSheetId="4" hidden="1">'April GL'!$B$74</definedName>
    <definedName name="QB_ROW_108310" localSheetId="4" hidden="1">'April GL'!$B$76</definedName>
    <definedName name="QB_ROW_109010" localSheetId="4" hidden="1">'April GL'!$B$71</definedName>
    <definedName name="QB_ROW_109310" localSheetId="4" hidden="1">'April GL'!$B$73</definedName>
    <definedName name="QB_ROW_110010" localSheetId="4" hidden="1">'April GL'!$B$236</definedName>
    <definedName name="QB_ROW_11010" localSheetId="4" hidden="1">'April GL'!$B$67</definedName>
    <definedName name="QB_ROW_110310" localSheetId="4" hidden="1">'April GL'!$B$238</definedName>
    <definedName name="QB_ROW_111010" localSheetId="4" hidden="1">'April GL'!$B$233</definedName>
    <definedName name="QB_ROW_111310" localSheetId="4" hidden="1">'April GL'!$B$235</definedName>
    <definedName name="QB_ROW_112020" localSheetId="4" hidden="1">'April GL'!$C$203</definedName>
    <definedName name="QB_ROW_112320" localSheetId="4" hidden="1">'April GL'!$C$223</definedName>
    <definedName name="QB_ROW_113020" localSheetId="4" hidden="1">'April GL'!$C$194</definedName>
    <definedName name="QB_ROW_11310" localSheetId="4" hidden="1">'April GL'!$B$68</definedName>
    <definedName name="QB_ROW_113320" localSheetId="4" hidden="1">'April GL'!$C$202</definedName>
    <definedName name="QB_ROW_114020" localSheetId="4" hidden="1">'April GL'!$C$191</definedName>
    <definedName name="QB_ROW_114320" localSheetId="4" hidden="1">'April GL'!$C$193</definedName>
    <definedName name="QB_ROW_115020" localSheetId="4" hidden="1">'April GL'!$C$187</definedName>
    <definedName name="QB_ROW_115320" localSheetId="4" hidden="1">'April GL'!$C$190</definedName>
    <definedName name="QB_ROW_116020" localSheetId="4" hidden="1">'April GL'!$C$183</definedName>
    <definedName name="QB_ROW_116320" localSheetId="4" hidden="1">'April GL'!$C$186</definedName>
    <definedName name="QB_ROW_117020" localSheetId="4" hidden="1">'April GL'!$C$165</definedName>
    <definedName name="QB_ROW_117320" localSheetId="4" hidden="1">'April GL'!$C$182</definedName>
    <definedName name="QB_ROW_12010" localSheetId="4" hidden="1">'April GL'!$B$550</definedName>
    <definedName name="QB_ROW_12240" localSheetId="2" hidden="1">'Budget-1.1.20-4.30.20'!$E$46</definedName>
    <definedName name="QB_ROW_12310" localSheetId="4" hidden="1">'April GL'!$B$551</definedName>
    <definedName name="QB_ROW_13010" localSheetId="4" hidden="1">'April GL'!$B$246</definedName>
    <definedName name="QB_ROW_13240" localSheetId="2" hidden="1">'Budget-1.1.20-4.30.20'!$E$5</definedName>
    <definedName name="QB_ROW_13240" localSheetId="0" hidden="1">'Monthly Change in Cash Position'!$E$4</definedName>
    <definedName name="QB_ROW_13310" localSheetId="4" hidden="1">'April GL'!$B$253</definedName>
    <definedName name="QB_ROW_14010" localSheetId="4" hidden="1">'April GL'!$B$270</definedName>
    <definedName name="QB_ROW_14240" localSheetId="2" hidden="1">'Budget-1.1.20-4.30.20'!$E$12</definedName>
    <definedName name="QB_ROW_14240" localSheetId="0" hidden="1">'Monthly Change in Cash Position'!$E$7</definedName>
    <definedName name="QB_ROW_14310" localSheetId="4" hidden="1">'April GL'!$B$276</definedName>
    <definedName name="QB_ROW_15010" localSheetId="4" hidden="1">'April GL'!$B$57</definedName>
    <definedName name="QB_ROW_15310" localSheetId="4" hidden="1">'April GL'!$B$66</definedName>
    <definedName name="QB_ROW_16020" localSheetId="4" hidden="1">'April GL'!$C$3</definedName>
    <definedName name="QB_ROW_163011" localSheetId="4" hidden="1">'April GL'!$B$566</definedName>
    <definedName name="QB_ROW_16320" localSheetId="4" hidden="1">'April GL'!$C$9</definedName>
    <definedName name="QB_ROW_163311" localSheetId="4" hidden="1">'April GL'!$B$567</definedName>
    <definedName name="QB_ROW_17010" localSheetId="4" hidden="1">'April GL'!$B$260</definedName>
    <definedName name="QB_ROW_17240" localSheetId="2" hidden="1">'Budget-1.1.20-4.30.20'!$E$9</definedName>
    <definedName name="QB_ROW_17240" localSheetId="0" hidden="1">'Monthly Change in Cash Position'!$E$5</definedName>
    <definedName name="QB_ROW_17310" localSheetId="4" hidden="1">'April GL'!$B$262</definedName>
    <definedName name="QB_ROW_18010" localSheetId="4" hidden="1">'April GL'!$B$38</definedName>
    <definedName name="QB_ROW_18301" localSheetId="2" hidden="1">'Budget-1.1.20-4.30.20'!$A$58</definedName>
    <definedName name="QB_ROW_18301" localSheetId="3" hidden="1">'Budget-Operation Expenditures'!$A$45</definedName>
    <definedName name="QB_ROW_18301" localSheetId="0" hidden="1">'Monthly Change in Cash Position'!$A$34</definedName>
    <definedName name="QB_ROW_18301" localSheetId="1" hidden="1">'Monthly Operation Expenditures'!$A$43</definedName>
    <definedName name="QB_ROW_18310" localSheetId="4" hidden="1">'April GL'!$B$56</definedName>
    <definedName name="QB_ROW_19010" localSheetId="4" hidden="1">'April GL'!$B$552</definedName>
    <definedName name="QB_ROW_19011" localSheetId="2" hidden="1">'Budget-1.1.20-4.30.20'!$B$3</definedName>
    <definedName name="QB_ROW_19011" localSheetId="3" hidden="1">'Budget-Operation Expenditures'!$B$3</definedName>
    <definedName name="QB_ROW_19011" localSheetId="0" hidden="1">'Monthly Change in Cash Position'!$B$2</definedName>
    <definedName name="QB_ROW_19011" localSheetId="1" hidden="1">'Monthly Operation Expenditures'!$B$2</definedName>
    <definedName name="QB_ROW_19310" localSheetId="4" hidden="1">'April GL'!$B$553</definedName>
    <definedName name="QB_ROW_19311" localSheetId="2" hidden="1">'Budget-1.1.20-4.30.20'!$B$48</definedName>
    <definedName name="QB_ROW_19311" localSheetId="3" hidden="1">'Budget-Operation Expenditures'!$B$44</definedName>
    <definedName name="QB_ROW_19311" localSheetId="0" hidden="1">'Monthly Change in Cash Position'!$B$28</definedName>
    <definedName name="QB_ROW_19311" localSheetId="1" hidden="1">'Monthly Operation Expenditures'!$B$42</definedName>
    <definedName name="QB_ROW_20010" localSheetId="4" hidden="1">'April GL'!$B$554</definedName>
    <definedName name="QB_ROW_20031" localSheetId="2" hidden="1">'Budget-1.1.20-4.30.20'!$D$4</definedName>
    <definedName name="QB_ROW_20031" localSheetId="0" hidden="1">'Monthly Change in Cash Position'!$D$3</definedName>
    <definedName name="QB_ROW_20310" localSheetId="4" hidden="1">'April GL'!$B$555</definedName>
    <definedName name="QB_ROW_20331" localSheetId="2" hidden="1">'Budget-1.1.20-4.30.20'!$D$13</definedName>
    <definedName name="QB_ROW_20331" localSheetId="0" hidden="1">'Monthly Change in Cash Position'!$D$8</definedName>
    <definedName name="QB_ROW_21030" localSheetId="4" hidden="1">'April GL'!$D$281</definedName>
    <definedName name="QB_ROW_21031" localSheetId="2" hidden="1">'Budget-1.1.20-4.30.20'!$D$15</definedName>
    <definedName name="QB_ROW_21031" localSheetId="3" hidden="1">'Budget-Operation Expenditures'!$D$4</definedName>
    <definedName name="QB_ROW_21031" localSheetId="0" hidden="1">'Monthly Change in Cash Position'!$D$10</definedName>
    <definedName name="QB_ROW_21031" localSheetId="1" hidden="1">'Monthly Operation Expenditures'!$D$3</definedName>
    <definedName name="QB_ROW_21260" localSheetId="3" hidden="1">'Budget-Operation Expenditures'!$G$7</definedName>
    <definedName name="QB_ROW_21260" localSheetId="1" hidden="1">'Monthly Operation Expenditures'!$G$6</definedName>
    <definedName name="QB_ROW_21330" localSheetId="4" hidden="1">'April GL'!$D$285</definedName>
    <definedName name="QB_ROW_21331" localSheetId="2" hidden="1">'Budget-1.1.20-4.30.20'!$D$47</definedName>
    <definedName name="QB_ROW_21331" localSheetId="3" hidden="1">'Budget-Operation Expenditures'!$D$43</definedName>
    <definedName name="QB_ROW_21331" localSheetId="0" hidden="1">'Monthly Change in Cash Position'!$D$27</definedName>
    <definedName name="QB_ROW_21331" localSheetId="1" hidden="1">'Monthly Operation Expenditures'!$D$41</definedName>
    <definedName name="QB_ROW_22011" localSheetId="2" hidden="1">'Budget-1.1.20-4.30.20'!$B$49</definedName>
    <definedName name="QB_ROW_22011" localSheetId="0" hidden="1">'Monthly Change in Cash Position'!$B$29</definedName>
    <definedName name="QB_ROW_22030" localSheetId="4" hidden="1">'April GL'!$D$286</definedName>
    <definedName name="QB_ROW_22260" localSheetId="3" hidden="1">'Budget-Operation Expenditures'!$G$8</definedName>
    <definedName name="QB_ROW_22260" localSheetId="1" hidden="1">'Monthly Operation Expenditures'!$G$7</definedName>
    <definedName name="QB_ROW_22311" localSheetId="2" hidden="1">'Budget-1.1.20-4.30.20'!$B$57</definedName>
    <definedName name="QB_ROW_22311" localSheetId="0" hidden="1">'Monthly Change in Cash Position'!$B$33</definedName>
    <definedName name="QB_ROW_22330" localSheetId="4" hidden="1">'April GL'!$D$293</definedName>
    <definedName name="QB_ROW_23021" localSheetId="2" hidden="1">'Budget-1.1.20-4.30.20'!$C$50</definedName>
    <definedName name="QB_ROW_23021" localSheetId="0" hidden="1">'Monthly Change in Cash Position'!$C$30</definedName>
    <definedName name="QB_ROW_23030" localSheetId="4" hidden="1">'April GL'!$D$303</definedName>
    <definedName name="QB_ROW_23260" localSheetId="3" hidden="1">'Budget-Operation Expenditures'!$G$10</definedName>
    <definedName name="QB_ROW_23260" localSheetId="1" hidden="1">'Monthly Operation Expenditures'!$G$9</definedName>
    <definedName name="QB_ROW_23321" localSheetId="2" hidden="1">'Budget-1.1.20-4.30.20'!$C$56</definedName>
    <definedName name="QB_ROW_23321" localSheetId="0" hidden="1">'Monthly Change in Cash Position'!$C$32</definedName>
    <definedName name="QB_ROW_23330" localSheetId="4" hidden="1">'April GL'!$D$308</definedName>
    <definedName name="QB_ROW_24030" localSheetId="4" hidden="1">'April GL'!$D$309</definedName>
    <definedName name="QB_ROW_24260" localSheetId="3" hidden="1">'Budget-Operation Expenditures'!$G$11</definedName>
    <definedName name="QB_ROW_24260" localSheetId="1" hidden="1">'Monthly Operation Expenditures'!$G$10</definedName>
    <definedName name="QB_ROW_24330" localSheetId="4" hidden="1">'April GL'!$D$312</definedName>
    <definedName name="QB_ROW_25030" localSheetId="4" hidden="1">'April GL'!$D$313</definedName>
    <definedName name="QB_ROW_25260" localSheetId="3" hidden="1">'Budget-Operation Expenditures'!$G$12</definedName>
    <definedName name="QB_ROW_25260" localSheetId="1" hidden="1">'Monthly Operation Expenditures'!$G$11</definedName>
    <definedName name="QB_ROW_25301" localSheetId="4" hidden="1">'April GL'!$A$568</definedName>
    <definedName name="QB_ROW_25330" localSheetId="4" hidden="1">'April GL'!$D$314</definedName>
    <definedName name="QB_ROW_26030" localSheetId="4" hidden="1">'April GL'!$D$315</definedName>
    <definedName name="QB_ROW_26260" localSheetId="3" hidden="1">'Budget-Operation Expenditures'!$G$13</definedName>
    <definedName name="QB_ROW_26260" localSheetId="1" hidden="1">'Monthly Operation Expenditures'!$G$12</definedName>
    <definedName name="QB_ROW_26330" localSheetId="4" hidden="1">'April GL'!$D$316</definedName>
    <definedName name="QB_ROW_27030" localSheetId="4" hidden="1">'April GL'!$D$320</definedName>
    <definedName name="QB_ROW_27040" localSheetId="4" hidden="1">'April GL'!$E$343</definedName>
    <definedName name="QB_ROW_27060" localSheetId="3" hidden="1">'Budget-Operation Expenditures'!$G$15</definedName>
    <definedName name="QB_ROW_27060" localSheetId="1" hidden="1">'Monthly Operation Expenditures'!$G$14</definedName>
    <definedName name="QB_ROW_27270" localSheetId="3" hidden="1">'Budget-Operation Expenditures'!$H$23</definedName>
    <definedName name="QB_ROW_27270" localSheetId="1" hidden="1">'Monthly Operation Expenditures'!$H$22</definedName>
    <definedName name="QB_ROW_27330" localSheetId="4" hidden="1">'April GL'!$D$353</definedName>
    <definedName name="QB_ROW_27340" localSheetId="4" hidden="1">'April GL'!$E$352</definedName>
    <definedName name="QB_ROW_27360" localSheetId="3" hidden="1">'Budget-Operation Expenditures'!$G$24</definedName>
    <definedName name="QB_ROW_27360" localSheetId="1" hidden="1">'Monthly Operation Expenditures'!$G$23</definedName>
    <definedName name="QB_ROW_28040" localSheetId="4" hidden="1">'April GL'!$E$361</definedName>
    <definedName name="QB_ROW_28270" localSheetId="3" hidden="1">'Budget-Operation Expenditures'!$H$27</definedName>
    <definedName name="QB_ROW_28270" localSheetId="1" hidden="1">'Monthly Operation Expenditures'!$H$26</definedName>
    <definedName name="QB_ROW_28340" localSheetId="4" hidden="1">'April GL'!$E$368</definedName>
    <definedName name="QB_ROW_29030" localSheetId="4" hidden="1">'April GL'!$D$354</definedName>
    <definedName name="QB_ROW_29260" localSheetId="3" hidden="1">'Budget-Operation Expenditures'!$G$25</definedName>
    <definedName name="QB_ROW_29260" localSheetId="1" hidden="1">'Monthly Operation Expenditures'!$G$24</definedName>
    <definedName name="QB_ROW_29330" localSheetId="4" hidden="1">'April GL'!$D$359</definedName>
    <definedName name="QB_ROW_30040" localSheetId="4" hidden="1">'April GL'!$E$394</definedName>
    <definedName name="QB_ROW_3010" localSheetId="4" hidden="1">'April GL'!$B$243</definedName>
    <definedName name="QB_ROW_30270" localSheetId="3" hidden="1">'Budget-Operation Expenditures'!$H$29</definedName>
    <definedName name="QB_ROW_30270" localSheetId="1" hidden="1">'Monthly Operation Expenditures'!$H$28</definedName>
    <definedName name="QB_ROW_30340" localSheetId="4" hidden="1">'April GL'!$E$401</definedName>
    <definedName name="QB_ROW_31030" localSheetId="4" hidden="1">'April GL'!$D$405</definedName>
    <definedName name="QB_ROW_31260" localSheetId="3" hidden="1">'Budget-Operation Expenditures'!$G$31</definedName>
    <definedName name="QB_ROW_31260" localSheetId="1" hidden="1">'Monthly Operation Expenditures'!$G$30</definedName>
    <definedName name="QB_ROW_31330" localSheetId="4" hidden="1">'April GL'!$D$408</definedName>
    <definedName name="QB_ROW_32030" localSheetId="4" hidden="1">'April GL'!$D$409</definedName>
    <definedName name="QB_ROW_32260" localSheetId="3" hidden="1">'Budget-Operation Expenditures'!$G$32</definedName>
    <definedName name="QB_ROW_32260" localSheetId="1" hidden="1">'Monthly Operation Expenditures'!$G$31</definedName>
    <definedName name="QB_ROW_32330" localSheetId="4" hidden="1">'April GL'!$D$412</definedName>
    <definedName name="QB_ROW_33030" localSheetId="4" hidden="1">'April GL'!$D$413</definedName>
    <definedName name="QB_ROW_3310" localSheetId="4" hidden="1">'April GL'!$B$245</definedName>
    <definedName name="QB_ROW_33260" localSheetId="3" hidden="1">'Budget-Operation Expenditures'!$G$33</definedName>
    <definedName name="QB_ROW_33260" localSheetId="1" hidden="1">'Monthly Operation Expenditures'!$G$32</definedName>
    <definedName name="QB_ROW_33330" localSheetId="4" hidden="1">'April GL'!$D$428</definedName>
    <definedName name="QB_ROW_34030" localSheetId="4" hidden="1">'April GL'!$D$429</definedName>
    <definedName name="QB_ROW_34260" localSheetId="3" hidden="1">'Budget-Operation Expenditures'!$G$34</definedName>
    <definedName name="QB_ROW_34260" localSheetId="1" hidden="1">'Monthly Operation Expenditures'!$G$33</definedName>
    <definedName name="QB_ROW_34330" localSheetId="4" hidden="1">'April GL'!$D$432</definedName>
    <definedName name="QB_ROW_35030" localSheetId="4" hidden="1">'April GL'!$D$433</definedName>
    <definedName name="QB_ROW_35260" localSheetId="3" hidden="1">'Budget-Operation Expenditures'!$G$35</definedName>
    <definedName name="QB_ROW_35260" localSheetId="1" hidden="1">'Monthly Operation Expenditures'!$G$34</definedName>
    <definedName name="QB_ROW_35330" localSheetId="4" hidden="1">'April GL'!$D$434</definedName>
    <definedName name="QB_ROW_36030" localSheetId="4" hidden="1">'April GL'!$D$435</definedName>
    <definedName name="QB_ROW_36260" localSheetId="3" hidden="1">'Budget-Operation Expenditures'!$G$36</definedName>
    <definedName name="QB_ROW_36260" localSheetId="1" hidden="1">'Monthly Operation Expenditures'!$G$35</definedName>
    <definedName name="QB_ROW_36330" localSheetId="4" hidden="1">'April GL'!$D$438</definedName>
    <definedName name="QB_ROW_37030" localSheetId="4" hidden="1">'April GL'!$D$439</definedName>
    <definedName name="QB_ROW_37260" localSheetId="3" hidden="1">'Budget-Operation Expenditures'!$G$37</definedName>
    <definedName name="QB_ROW_37260" localSheetId="1" hidden="1">'Monthly Operation Expenditures'!$G$36</definedName>
    <definedName name="QB_ROW_37330" localSheetId="4" hidden="1">'April GL'!$D$441</definedName>
    <definedName name="QB_ROW_38030" localSheetId="4" hidden="1">'April GL'!$D$442</definedName>
    <definedName name="QB_ROW_38260" localSheetId="3" hidden="1">'Budget-Operation Expenditures'!$G$38</definedName>
    <definedName name="QB_ROW_38260" localSheetId="1" hidden="1">'Monthly Operation Expenditures'!$G$37</definedName>
    <definedName name="QB_ROW_38330" localSheetId="4" hidden="1">'April GL'!$D$459</definedName>
    <definedName name="QB_ROW_39030" localSheetId="4" hidden="1">'April GL'!$D$460</definedName>
    <definedName name="QB_ROW_39260" localSheetId="3" hidden="1">'Budget-Operation Expenditures'!$G$39</definedName>
    <definedName name="QB_ROW_39260" localSheetId="1" hidden="1">'Monthly Operation Expenditures'!$G$38</definedName>
    <definedName name="QB_ROW_39330" localSheetId="4" hidden="1">'April GL'!$D$461</definedName>
    <definedName name="QB_ROW_40010" localSheetId="4" hidden="1">'April GL'!$B$254</definedName>
    <definedName name="QB_ROW_4010" localSheetId="4" hidden="1">'April GL'!$B$241</definedName>
    <definedName name="QB_ROW_40240" localSheetId="2" hidden="1">'Budget-1.1.20-4.30.20'!$E$6</definedName>
    <definedName name="QB_ROW_40310" localSheetId="4" hidden="1">'April GL'!$B$255</definedName>
    <definedName name="QB_ROW_41010" localSheetId="4" hidden="1">'April GL'!$B$256</definedName>
    <definedName name="QB_ROW_41240" localSheetId="2" hidden="1">'Budget-1.1.20-4.30.20'!$E$7</definedName>
    <definedName name="QB_ROW_41310" localSheetId="4" hidden="1">'April GL'!$B$257</definedName>
    <definedName name="QB_ROW_42010" localSheetId="4" hidden="1">'April GL'!$B$258</definedName>
    <definedName name="QB_ROW_42240" localSheetId="2" hidden="1">'Budget-1.1.20-4.30.20'!$E$8</definedName>
    <definedName name="QB_ROW_42310" localSheetId="4" hidden="1">'April GL'!$B$259</definedName>
    <definedName name="QB_ROW_43010" localSheetId="4" hidden="1">'April GL'!$B$263</definedName>
    <definedName name="QB_ROW_4310" localSheetId="4" hidden="1">'April GL'!$B$242</definedName>
    <definedName name="QB_ROW_43240" localSheetId="2" hidden="1">'Budget-1.1.20-4.30.20'!$E$10</definedName>
    <definedName name="QB_ROW_43310" localSheetId="4" hidden="1">'April GL'!$B$264</definedName>
    <definedName name="QB_ROW_44010" localSheetId="4" hidden="1">'April GL'!$B$265</definedName>
    <definedName name="QB_ROW_44310" localSheetId="4" hidden="1">'April GL'!$B$266</definedName>
    <definedName name="QB_ROW_45010" localSheetId="4" hidden="1">'April GL'!$B$267</definedName>
    <definedName name="QB_ROW_45240" localSheetId="2" hidden="1">'Budget-1.1.20-4.30.20'!$E$11</definedName>
    <definedName name="QB_ROW_45240" localSheetId="0" hidden="1">'Monthly Change in Cash Position'!$E$6</definedName>
    <definedName name="QB_ROW_45310" localSheetId="4" hidden="1">'April GL'!$B$269</definedName>
    <definedName name="QB_ROW_46010" localSheetId="4" hidden="1">'April GL'!$B$279</definedName>
    <definedName name="QB_ROW_46020" localSheetId="4" hidden="1">'April GL'!$C$498</definedName>
    <definedName name="QB_ROW_46040" localSheetId="2" hidden="1">'Budget-1.1.20-4.30.20'!$E$16</definedName>
    <definedName name="QB_ROW_46040" localSheetId="3" hidden="1">'Budget-Operation Expenditures'!$E$5</definedName>
    <definedName name="QB_ROW_46040" localSheetId="0" hidden="1">'Monthly Change in Cash Position'!$E$11</definedName>
    <definedName name="QB_ROW_46040" localSheetId="1" hidden="1">'Monthly Operation Expenditures'!$E$4</definedName>
    <definedName name="QB_ROW_46310" localSheetId="4" hidden="1">'April GL'!$B$500</definedName>
    <definedName name="QB_ROW_46320" localSheetId="4" hidden="1">'April GL'!$C$499</definedName>
    <definedName name="QB_ROW_46340" localSheetId="2" hidden="1">'Budget-1.1.20-4.30.20'!$E$30</definedName>
    <definedName name="QB_ROW_46340" localSheetId="3" hidden="1">'Budget-Operation Expenditures'!$E$42</definedName>
    <definedName name="QB_ROW_46340" localSheetId="0" hidden="1">'Monthly Change in Cash Position'!$E$20</definedName>
    <definedName name="QB_ROW_46340" localSheetId="1" hidden="1">'Monthly Operation Expenditures'!$E$40</definedName>
    <definedName name="QB_ROW_47020" localSheetId="4" hidden="1">'April GL'!$C$280</definedName>
    <definedName name="QB_ROW_47030" localSheetId="4" hidden="1">'April GL'!$D$462</definedName>
    <definedName name="QB_ROW_47050" localSheetId="3" hidden="1">'Budget-Operation Expenditures'!$F$6</definedName>
    <definedName name="QB_ROW_47050" localSheetId="1" hidden="1">'Monthly Operation Expenditures'!$F$5</definedName>
    <definedName name="QB_ROW_47260" localSheetId="3" hidden="1">'Budget-Operation Expenditures'!$G$40</definedName>
    <definedName name="QB_ROW_47320" localSheetId="4" hidden="1">'April GL'!$C$464</definedName>
    <definedName name="QB_ROW_47330" localSheetId="4" hidden="1">'April GL'!$D$463</definedName>
    <definedName name="QB_ROW_47350" localSheetId="2" hidden="1">'Budget-1.1.20-4.30.20'!$F$17</definedName>
    <definedName name="QB_ROW_47350" localSheetId="3" hidden="1">'Budget-Operation Expenditures'!$F$41</definedName>
    <definedName name="QB_ROW_47350" localSheetId="0" hidden="1">'Monthly Change in Cash Position'!$F$12</definedName>
    <definedName name="QB_ROW_47350" localSheetId="1" hidden="1">'Monthly Operation Expenditures'!$F$39</definedName>
    <definedName name="QB_ROW_48020" localSheetId="4" hidden="1">'April GL'!$C$465</definedName>
    <definedName name="QB_ROW_48250" localSheetId="2" hidden="1">'Budget-1.1.20-4.30.20'!$F$18</definedName>
    <definedName name="QB_ROW_48250" localSheetId="0" hidden="1">'Monthly Change in Cash Position'!$F$13</definedName>
    <definedName name="QB_ROW_48320" localSheetId="4" hidden="1">'April GL'!$C$466</definedName>
    <definedName name="QB_ROW_49020" localSheetId="4" hidden="1">'April GL'!$C$467</definedName>
    <definedName name="QB_ROW_49250" localSheetId="2" hidden="1">'Budget-1.1.20-4.30.20'!$F$19</definedName>
    <definedName name="QB_ROW_49320" localSheetId="4" hidden="1">'April GL'!$C$468</definedName>
    <definedName name="QB_ROW_50020" localSheetId="4" hidden="1">'April GL'!$C$469</definedName>
    <definedName name="QB_ROW_50250" localSheetId="2" hidden="1">'Budget-1.1.20-4.30.20'!$F$20</definedName>
    <definedName name="QB_ROW_50250" localSheetId="0" hidden="1">'Monthly Change in Cash Position'!$F$14</definedName>
    <definedName name="QB_ROW_5030" localSheetId="4" hidden="1">'April GL'!$D$294</definedName>
    <definedName name="QB_ROW_50320" localSheetId="4" hidden="1">'April GL'!$C$470</definedName>
    <definedName name="QB_ROW_51020" localSheetId="4" hidden="1">'April GL'!$C$471</definedName>
    <definedName name="QB_ROW_51250" localSheetId="2" hidden="1">'Budget-1.1.20-4.30.20'!$F$21</definedName>
    <definedName name="QB_ROW_51320" localSheetId="4" hidden="1">'April GL'!$C$472</definedName>
    <definedName name="QB_ROW_52020" localSheetId="4" hidden="1">'April GL'!$C$473</definedName>
    <definedName name="QB_ROW_52250" localSheetId="2" hidden="1">'Budget-1.1.20-4.30.20'!$F$22</definedName>
    <definedName name="QB_ROW_52250" localSheetId="0" hidden="1">'Monthly Change in Cash Position'!$F$15</definedName>
    <definedName name="QB_ROW_52320" localSheetId="4" hidden="1">'April GL'!$C$476</definedName>
    <definedName name="QB_ROW_5260" localSheetId="3" hidden="1">'Budget-Operation Expenditures'!$G$9</definedName>
    <definedName name="QB_ROW_5260" localSheetId="1" hidden="1">'Monthly Operation Expenditures'!$G$8</definedName>
    <definedName name="QB_ROW_53020" localSheetId="4" hidden="1">'April GL'!$C$477</definedName>
    <definedName name="QB_ROW_53250" localSheetId="2" hidden="1">'Budget-1.1.20-4.30.20'!$F$23</definedName>
    <definedName name="QB_ROW_5330" localSheetId="4" hidden="1">'April GL'!$D$302</definedName>
    <definedName name="QB_ROW_53320" localSheetId="4" hidden="1">'April GL'!$C$478</definedName>
    <definedName name="QB_ROW_54020" localSheetId="4" hidden="1">'April GL'!$C$479</definedName>
    <definedName name="QB_ROW_54250" localSheetId="2" hidden="1">'Budget-1.1.20-4.30.20'!$F$24</definedName>
    <definedName name="QB_ROW_54320" localSheetId="4" hidden="1">'April GL'!$C$480</definedName>
    <definedName name="QB_ROW_55020" localSheetId="4" hidden="1">'April GL'!$C$484</definedName>
    <definedName name="QB_ROW_55250" localSheetId="2" hidden="1">'Budget-1.1.20-4.30.20'!$F$26</definedName>
    <definedName name="QB_ROW_55250" localSheetId="0" hidden="1">'Monthly Change in Cash Position'!$F$17</definedName>
    <definedName name="QB_ROW_55320" localSheetId="4" hidden="1">'April GL'!$C$486</definedName>
    <definedName name="QB_ROW_56020" localSheetId="4" hidden="1">'April GL'!$C$487</definedName>
    <definedName name="QB_ROW_56320" localSheetId="4" hidden="1">'April GL'!$C$488</definedName>
    <definedName name="QB_ROW_57020" localSheetId="4" hidden="1">'April GL'!$C$489</definedName>
    <definedName name="QB_ROW_57320" localSheetId="4" hidden="1">'April GL'!$C$490</definedName>
    <definedName name="QB_ROW_58020" localSheetId="4" hidden="1">'April GL'!$C$491</definedName>
    <definedName name="QB_ROW_58250" localSheetId="2" hidden="1">'Budget-1.1.20-4.30.20'!$F$27</definedName>
    <definedName name="QB_ROW_58250" localSheetId="0" hidden="1">'Monthly Change in Cash Position'!$F$18</definedName>
    <definedName name="QB_ROW_58320" localSheetId="4" hidden="1">'April GL'!$C$492</definedName>
    <definedName name="QB_ROW_59020" localSheetId="4" hidden="1">'April GL'!$C$495</definedName>
    <definedName name="QB_ROW_59250" localSheetId="2" hidden="1">'Budget-1.1.20-4.30.20'!$F$29</definedName>
    <definedName name="QB_ROW_59250" localSheetId="0" hidden="1">'Monthly Change in Cash Position'!$F$19</definedName>
    <definedName name="QB_ROW_59320" localSheetId="4" hidden="1">'April GL'!$C$497</definedName>
    <definedName name="QB_ROW_60010" localSheetId="4" hidden="1">'April GL'!$B$501</definedName>
    <definedName name="QB_ROW_60020" localSheetId="4" hidden="1">'April GL'!$C$535</definedName>
    <definedName name="QB_ROW_60040" localSheetId="2" hidden="1">'Budget-1.1.20-4.30.20'!$E$31</definedName>
    <definedName name="QB_ROW_60040" localSheetId="0" hidden="1">'Monthly Change in Cash Position'!$E$21</definedName>
    <definedName name="QB_ROW_6010" localSheetId="4" hidden="1">'April GL'!$B$239</definedName>
    <definedName name="QB_ROW_60310" localSheetId="4" hidden="1">'April GL'!$B$537</definedName>
    <definedName name="QB_ROW_60320" localSheetId="4" hidden="1">'April GL'!$C$536</definedName>
    <definedName name="QB_ROW_60340" localSheetId="2" hidden="1">'Budget-1.1.20-4.30.20'!$E$39</definedName>
    <definedName name="QB_ROW_60340" localSheetId="0" hidden="1">'Monthly Change in Cash Position'!$E$23</definedName>
    <definedName name="QB_ROW_61020" localSheetId="4" hidden="1">'April GL'!$C$505</definedName>
    <definedName name="QB_ROW_61250" localSheetId="2" hidden="1">'Budget-1.1.20-4.30.20'!$F$33</definedName>
    <definedName name="QB_ROW_61320" localSheetId="4" hidden="1">'April GL'!$C$506</definedName>
    <definedName name="QB_ROW_62020" localSheetId="4" hidden="1">'April GL'!$C$507</definedName>
    <definedName name="QB_ROW_62250" localSheetId="2" hidden="1">'Budget-1.1.20-4.30.20'!$F$34</definedName>
    <definedName name="QB_ROW_62320" localSheetId="4" hidden="1">'April GL'!$C$508</definedName>
    <definedName name="QB_ROW_63020" localSheetId="4" hidden="1">'April GL'!$C$509</definedName>
    <definedName name="QB_ROW_6310" localSheetId="4" hidden="1">'April GL'!$B$240</definedName>
    <definedName name="QB_ROW_63250" localSheetId="2" hidden="1">'Budget-1.1.20-4.30.20'!$F$35</definedName>
    <definedName name="QB_ROW_63320" localSheetId="4" hidden="1">'April GL'!$C$510</definedName>
    <definedName name="QB_ROW_64020" localSheetId="4" hidden="1">'April GL'!$C$511</definedName>
    <definedName name="QB_ROW_64320" localSheetId="4" hidden="1">'April GL'!$C$512</definedName>
    <definedName name="QB_ROW_65020" localSheetId="4" hidden="1">'April GL'!$C$513</definedName>
    <definedName name="QB_ROW_65320" localSheetId="4" hidden="1">'April GL'!$C$514</definedName>
    <definedName name="QB_ROW_66020" localSheetId="4" hidden="1">'April GL'!$C$515</definedName>
    <definedName name="QB_ROW_66250" localSheetId="2" hidden="1">'Budget-1.1.20-4.30.20'!$F$36</definedName>
    <definedName name="QB_ROW_66320" localSheetId="4" hidden="1">'April GL'!$C$516</definedName>
    <definedName name="QB_ROW_67020" localSheetId="4" hidden="1">'April GL'!$C$517</definedName>
    <definedName name="QB_ROW_67320" localSheetId="4" hidden="1">'April GL'!$C$518</definedName>
    <definedName name="QB_ROW_68020" localSheetId="4" hidden="1">'April GL'!$C$519</definedName>
    <definedName name="QB_ROW_68320" localSheetId="4" hidden="1">'April GL'!$C$520</definedName>
    <definedName name="QB_ROW_69020" localSheetId="4" hidden="1">'April GL'!$C$521</definedName>
    <definedName name="QB_ROW_69320" localSheetId="4" hidden="1">'April GL'!$C$522</definedName>
    <definedName name="QB_ROW_70020" localSheetId="4" hidden="1">'April GL'!$C$523</definedName>
    <definedName name="QB_ROW_7010" localSheetId="4" hidden="1">'April GL'!$B$69</definedName>
    <definedName name="QB_ROW_70320" localSheetId="4" hidden="1">'April GL'!$C$524</definedName>
    <definedName name="QB_ROW_71020" localSheetId="4" hidden="1">'April GL'!$C$525</definedName>
    <definedName name="QB_ROW_71320" localSheetId="4" hidden="1">'April GL'!$C$526</definedName>
    <definedName name="QB_ROW_72020" localSheetId="4" hidden="1">'April GL'!$C$527</definedName>
    <definedName name="QB_ROW_72250" localSheetId="2" hidden="1">'Budget-1.1.20-4.30.20'!$F$37</definedName>
    <definedName name="QB_ROW_72320" localSheetId="4" hidden="1">'April GL'!$C$528</definedName>
    <definedName name="QB_ROW_73020" localSheetId="4" hidden="1">'April GL'!$C$529</definedName>
    <definedName name="QB_ROW_7310" localSheetId="4" hidden="1">'April GL'!$B$70</definedName>
    <definedName name="QB_ROW_73250" localSheetId="2" hidden="1">'Budget-1.1.20-4.30.20'!$F$38</definedName>
    <definedName name="QB_ROW_73320" localSheetId="4" hidden="1">'April GL'!$C$530</definedName>
    <definedName name="QB_ROW_74020" localSheetId="4" hidden="1">'April GL'!$C$531</definedName>
    <definedName name="QB_ROW_74320" localSheetId="4" hidden="1">'April GL'!$C$532</definedName>
    <definedName name="QB_ROW_75020" localSheetId="4" hidden="1">'April GL'!$C$533</definedName>
    <definedName name="QB_ROW_75320" localSheetId="4" hidden="1">'April GL'!$C$534</definedName>
    <definedName name="QB_ROW_76010" localSheetId="4" hidden="1">'April GL'!$B$538</definedName>
    <definedName name="QB_ROW_76020" localSheetId="4" hidden="1">'April GL'!$C$547</definedName>
    <definedName name="QB_ROW_76040" localSheetId="2" hidden="1">'Budget-1.1.20-4.30.20'!$E$40</definedName>
    <definedName name="QB_ROW_76040" localSheetId="0" hidden="1">'Monthly Change in Cash Position'!$E$24</definedName>
    <definedName name="QB_ROW_76310" localSheetId="4" hidden="1">'April GL'!$B$549</definedName>
    <definedName name="QB_ROW_76320" localSheetId="4" hidden="1">'April GL'!$C$548</definedName>
    <definedName name="QB_ROW_76340" localSheetId="2" hidden="1">'Budget-1.1.20-4.30.20'!$E$45</definedName>
    <definedName name="QB_ROW_76340" localSheetId="0" hidden="1">'Monthly Change in Cash Position'!$E$26</definedName>
    <definedName name="QB_ROW_77010" localSheetId="4" hidden="1">'April GL'!$B$556</definedName>
    <definedName name="QB_ROW_77020" localSheetId="4" hidden="1">'April GL'!$C$563</definedName>
    <definedName name="QB_ROW_77030" localSheetId="2" hidden="1">'Budget-1.1.20-4.30.20'!$D$51</definedName>
    <definedName name="QB_ROW_77240" localSheetId="2" hidden="1">'Budget-1.1.20-4.30.20'!$E$54</definedName>
    <definedName name="QB_ROW_77310" localSheetId="4" hidden="1">'April GL'!$B$565</definedName>
    <definedName name="QB_ROW_77320" localSheetId="4" hidden="1">'April GL'!$C$564</definedName>
    <definedName name="QB_ROW_77330" localSheetId="2" hidden="1">'Budget-1.1.20-4.30.20'!$D$55</definedName>
    <definedName name="QB_ROW_77330" localSheetId="0" hidden="1">'Monthly Change in Cash Position'!$D$31</definedName>
    <definedName name="QB_ROW_78020" localSheetId="4" hidden="1">'April GL'!$C$561</definedName>
    <definedName name="QB_ROW_78320" localSheetId="4" hidden="1">'April GL'!$C$562</definedName>
    <definedName name="QB_ROW_79020" localSheetId="4" hidden="1">'April GL'!$C$481</definedName>
    <definedName name="QB_ROW_79250" localSheetId="2" hidden="1">'Budget-1.1.20-4.30.20'!$F$25</definedName>
    <definedName name="QB_ROW_79250" localSheetId="0" hidden="1">'Monthly Change in Cash Position'!$F$16</definedName>
    <definedName name="QB_ROW_79320" localSheetId="4" hidden="1">'April GL'!$C$483</definedName>
    <definedName name="QB_ROW_80020" localSheetId="4" hidden="1">'April GL'!$C$493</definedName>
    <definedName name="QB_ROW_8010" localSheetId="4" hidden="1">'April GL'!$B$277</definedName>
    <definedName name="QB_ROW_80250" localSheetId="2" hidden="1">'Budget-1.1.20-4.30.20'!$F$28</definedName>
    <definedName name="QB_ROW_80320" localSheetId="4" hidden="1">'April GL'!$C$494</definedName>
    <definedName name="QB_ROW_81020" localSheetId="4" hidden="1">'April GL'!$C$539</definedName>
    <definedName name="QB_ROW_81250" localSheetId="2" hidden="1">'Budget-1.1.20-4.30.20'!$F$41</definedName>
    <definedName name="QB_ROW_81250" localSheetId="0" hidden="1">'Monthly Change in Cash Position'!$F$25</definedName>
    <definedName name="QB_ROW_81320" localSheetId="4" hidden="1">'April GL'!$C$540</definedName>
    <definedName name="QB_ROW_82020" localSheetId="4" hidden="1">'April GL'!$C$541</definedName>
    <definedName name="QB_ROW_82250" localSheetId="2" hidden="1">'Budget-1.1.20-4.30.20'!$F$42</definedName>
    <definedName name="QB_ROW_82320" localSheetId="4" hidden="1">'April GL'!$C$542</definedName>
    <definedName name="QB_ROW_83020" localSheetId="4" hidden="1">'April GL'!$C$543</definedName>
    <definedName name="QB_ROW_8310" localSheetId="4" hidden="1">'April GL'!$B$278</definedName>
    <definedName name="QB_ROW_83250" localSheetId="2" hidden="1">'Budget-1.1.20-4.30.20'!$F$43</definedName>
    <definedName name="QB_ROW_83320" localSheetId="4" hidden="1">'April GL'!$C$544</definedName>
    <definedName name="QB_ROW_84020" localSheetId="4" hidden="1">'April GL'!$C$545</definedName>
    <definedName name="QB_ROW_84250" localSheetId="2" hidden="1">'Budget-1.1.20-4.30.20'!$F$44</definedName>
    <definedName name="QB_ROW_84320" localSheetId="4" hidden="1">'April GL'!$C$546</definedName>
    <definedName name="QB_ROW_85020" localSheetId="4" hidden="1">'April GL'!$C$557</definedName>
    <definedName name="QB_ROW_85240" localSheetId="2" hidden="1">'Budget-1.1.20-4.30.20'!$E$52</definedName>
    <definedName name="QB_ROW_85320" localSheetId="4" hidden="1">'April GL'!$C$558</definedName>
    <definedName name="QB_ROW_86020" localSheetId="4" hidden="1">'April GL'!$C$559</definedName>
    <definedName name="QB_ROW_86240" localSheetId="2" hidden="1">'Budget-1.1.20-4.30.20'!$E$53</definedName>
    <definedName name="QB_ROW_86320" localSheetId="4" hidden="1">'April GL'!$C$560</definedName>
    <definedName name="QB_ROW_86321" localSheetId="2" hidden="1">'Budget-1.1.20-4.30.20'!$C$14</definedName>
    <definedName name="QB_ROW_86321" localSheetId="0" hidden="1">'Monthly Change in Cash Position'!$C$9</definedName>
    <definedName name="QB_ROW_87010" localSheetId="4" hidden="1">'April GL'!$B$34</definedName>
    <definedName name="QB_ROW_87310" localSheetId="4" hidden="1">'April GL'!$B$37</definedName>
    <definedName name="QB_ROW_88040" localSheetId="4" hidden="1">'April GL'!$E$369</definedName>
    <definedName name="QB_ROW_88270" localSheetId="3" hidden="1">'Budget-Operation Expenditures'!$H$28</definedName>
    <definedName name="QB_ROW_88270" localSheetId="1" hidden="1">'Monthly Operation Expenditures'!$H$27</definedName>
    <definedName name="QB_ROW_88340" localSheetId="4" hidden="1">'April GL'!$E$393</definedName>
    <definedName name="QB_ROW_89040" localSheetId="4" hidden="1">'April GL'!$E$339</definedName>
    <definedName name="QB_ROW_89270" localSheetId="3" hidden="1">'Budget-Operation Expenditures'!$H$22</definedName>
    <definedName name="QB_ROW_89270" localSheetId="1" hidden="1">'Monthly Operation Expenditures'!$H$21</definedName>
    <definedName name="QB_ROW_89340" localSheetId="4" hidden="1">'April GL'!$E$342</definedName>
    <definedName name="QB_ROW_90040" localSheetId="4" hidden="1">'April GL'!$E$337</definedName>
    <definedName name="QB_ROW_9020" localSheetId="4" hidden="1">'April GL'!$C$10</definedName>
    <definedName name="QB_ROW_90270" localSheetId="3" hidden="1">'Budget-Operation Expenditures'!$H$21</definedName>
    <definedName name="QB_ROW_90270" localSheetId="1" hidden="1">'Monthly Operation Expenditures'!$H$20</definedName>
    <definedName name="QB_ROW_90340" localSheetId="4" hidden="1">'April GL'!$E$338</definedName>
    <definedName name="QB_ROW_91040" localSheetId="4" hidden="1">'April GL'!$E$335</definedName>
    <definedName name="QB_ROW_91270" localSheetId="3" hidden="1">'Budget-Operation Expenditures'!$H$20</definedName>
    <definedName name="QB_ROW_91270" localSheetId="1" hidden="1">'Monthly Operation Expenditures'!$H$19</definedName>
    <definedName name="QB_ROW_91340" localSheetId="4" hidden="1">'April GL'!$E$336</definedName>
    <definedName name="QB_ROW_92010" localSheetId="4" hidden="1">'April GL'!$B$30</definedName>
    <definedName name="QB_ROW_92310" localSheetId="4" hidden="1">'April GL'!$B$33</definedName>
    <definedName name="QB_ROW_93030" localSheetId="4" hidden="1">'April GL'!$D$317</definedName>
    <definedName name="QB_ROW_9320" localSheetId="4" hidden="1">'April GL'!$C$18</definedName>
    <definedName name="QB_ROW_93260" localSheetId="3" hidden="1">'Budget-Operation Expenditures'!$G$14</definedName>
    <definedName name="QB_ROW_93260" localSheetId="1" hidden="1">'Monthly Operation Expenditures'!$G$13</definedName>
    <definedName name="QB_ROW_93330" localSheetId="4" hidden="1">'April GL'!$D$319</definedName>
    <definedName name="QB_ROW_94040" localSheetId="4" hidden="1">'April GL'!$E$333</definedName>
    <definedName name="QB_ROW_94270" localSheetId="3" hidden="1">'Budget-Operation Expenditures'!$H$19</definedName>
    <definedName name="QB_ROW_94270" localSheetId="1" hidden="1">'Monthly Operation Expenditures'!$H$18</definedName>
    <definedName name="QB_ROW_94340" localSheetId="4" hidden="1">'April GL'!$E$334</definedName>
    <definedName name="QB_ROW_95020" localSheetId="4" hidden="1">'April GL'!$C$502</definedName>
    <definedName name="QB_ROW_95250" localSheetId="2" hidden="1">'Budget-1.1.20-4.30.20'!$F$32</definedName>
    <definedName name="QB_ROW_95250" localSheetId="0" hidden="1">'Monthly Change in Cash Position'!$F$22</definedName>
    <definedName name="QB_ROW_95320" localSheetId="4" hidden="1">'April GL'!$C$504</definedName>
    <definedName name="QB_ROW_96010" localSheetId="4" hidden="1">'April GL'!$B$227</definedName>
    <definedName name="QB_ROW_96310" localSheetId="4" hidden="1">'April GL'!$B$232</definedName>
    <definedName name="QB_ROW_97040" localSheetId="4" hidden="1">'April GL'!$E$331</definedName>
    <definedName name="QB_ROW_97270" localSheetId="3" hidden="1">'Budget-Operation Expenditures'!$H$18</definedName>
    <definedName name="QB_ROW_97270" localSheetId="1" hidden="1">'Monthly Operation Expenditures'!$H$17</definedName>
    <definedName name="QB_ROW_97340" localSheetId="4" hidden="1">'April GL'!$E$332</definedName>
    <definedName name="QB_ROW_98010" localSheetId="4" hidden="1">'April GL'!$B$28</definedName>
    <definedName name="QB_ROW_98310" localSheetId="4" hidden="1">'April GL'!$B$29</definedName>
    <definedName name="QB_ROW_99040" localSheetId="4" hidden="1">'April GL'!$E$329</definedName>
    <definedName name="QB_ROW_99270" localSheetId="3" hidden="1">'Budget-Operation Expenditures'!$H$17</definedName>
    <definedName name="QB_ROW_99270" localSheetId="1" hidden="1">'Monthly Operation Expenditures'!$H$16</definedName>
    <definedName name="QB_ROW_99340" localSheetId="4" hidden="1">'April GL'!$E$330</definedName>
    <definedName name="QBCANSUPPORTUPDATE" localSheetId="4">TRUE</definedName>
    <definedName name="QBCANSUPPORTUPDATE" localSheetId="2">TRUE</definedName>
    <definedName name="QBCANSUPPORTUPDATE" localSheetId="3">TRUE</definedName>
    <definedName name="QBCANSUPPORTUPDATE" localSheetId="0">TRUE</definedName>
    <definedName name="QBCANSUPPORTUPDATE" localSheetId="1">TRUE</definedName>
    <definedName name="QBCOMPANYFILENAME" localSheetId="4">"Q:\HCESD No. 29 dba Champions ESD\Harris County Emergency Services District No 29.qbw"</definedName>
    <definedName name="QBCOMPANYFILENAME" localSheetId="2">"Q:\HCESD No. 29 dba Champions ESD\Harris County Emergency Services District No 29.qbw"</definedName>
    <definedName name="QBCOMPANYFILENAME" localSheetId="3">"Q:\HCESD No. 29 dba Champions ESD\Harris County Emergency Services District No 29.qbw"</definedName>
    <definedName name="QBCOMPANYFILENAME" localSheetId="0">"Q:\HCESD No. 29 dba Champions ESD\Harris County Emergency Services District No 29.qbw"</definedName>
    <definedName name="QBCOMPANYFILENAME" localSheetId="1">"Q:\HCESD No. 29 dba Champions ESD\Harris County Emergency Services District No 29.qbw"</definedName>
    <definedName name="QBENDDATE" localSheetId="4">20200430</definedName>
    <definedName name="QBENDDATE" localSheetId="2">20201231</definedName>
    <definedName name="QBENDDATE" localSheetId="3">20201231</definedName>
    <definedName name="QBENDDATE" localSheetId="0">20200430</definedName>
    <definedName name="QBENDDATE" localSheetId="1">20200430</definedName>
    <definedName name="QBHEADERSONSCREEN" localSheetId="4">FALSE</definedName>
    <definedName name="QBHEADERSONSCREEN" localSheetId="2">FALSE</definedName>
    <definedName name="QBHEADERSONSCREEN" localSheetId="3">FALSE</definedName>
    <definedName name="QBHEADERSONSCREEN" localSheetId="0">FALSE</definedName>
    <definedName name="QBHEADERSONSCREEN" localSheetId="1">FALSE</definedName>
    <definedName name="QBMETADATASIZE" localSheetId="4">7582</definedName>
    <definedName name="QBMETADATASIZE" localSheetId="2">5914</definedName>
    <definedName name="QBMETADATASIZE" localSheetId="3">6038</definedName>
    <definedName name="QBMETADATASIZE" localSheetId="0">5914</definedName>
    <definedName name="QBMETADATASIZE" localSheetId="1">6038</definedName>
    <definedName name="QBPRESERVECOLOR" localSheetId="4">TRUE</definedName>
    <definedName name="QBPRESERVECOLOR" localSheetId="2">TRUE</definedName>
    <definedName name="QBPRESERVECOLOR" localSheetId="3">TRUE</definedName>
    <definedName name="QBPRESERVECOLOR" localSheetId="0">TRUE</definedName>
    <definedName name="QBPRESERVECOLOR" localSheetId="1">TRUE</definedName>
    <definedName name="QBPRESERVEFONT" localSheetId="4">TRUE</definedName>
    <definedName name="QBPRESERVEFONT" localSheetId="2">TRUE</definedName>
    <definedName name="QBPRESERVEFONT" localSheetId="3">TRUE</definedName>
    <definedName name="QBPRESERVEFONT" localSheetId="0">TRUE</definedName>
    <definedName name="QBPRESERVEFONT" localSheetId="1">TRUE</definedName>
    <definedName name="QBPRESERVEROWHEIGHT" localSheetId="4">TRUE</definedName>
    <definedName name="QBPRESERVEROWHEIGHT" localSheetId="2">TRUE</definedName>
    <definedName name="QBPRESERVEROWHEIGHT" localSheetId="3">TRUE</definedName>
    <definedName name="QBPRESERVEROWHEIGHT" localSheetId="0">TRUE</definedName>
    <definedName name="QBPRESERVEROWHEIGHT" localSheetId="1">TRUE</definedName>
    <definedName name="QBPRESERVESPACE" localSheetId="4">TRUE</definedName>
    <definedName name="QBPRESERVESPACE" localSheetId="2">TRUE</definedName>
    <definedName name="QBPRESERVESPACE" localSheetId="3">TRUE</definedName>
    <definedName name="QBPRESERVESPACE" localSheetId="0">TRUE</definedName>
    <definedName name="QBPRESERVESPACE" localSheetId="1">TRUE</definedName>
    <definedName name="QBREPORTCOLAXIS" localSheetId="4">0</definedName>
    <definedName name="QBREPORTCOLAXIS" localSheetId="2">6</definedName>
    <definedName name="QBREPORTCOLAXIS" localSheetId="3">6</definedName>
    <definedName name="QBREPORTCOLAXIS" localSheetId="0">6</definedName>
    <definedName name="QBREPORTCOLAXIS" localSheetId="1">6</definedName>
    <definedName name="QBREPORTCOMPANYID" localSheetId="4">"8e5bd8e6ce5c4fa9be12953195aa06c5"</definedName>
    <definedName name="QBREPORTCOMPANYID" localSheetId="2">"8e5bd8e6ce5c4fa9be12953195aa06c5"</definedName>
    <definedName name="QBREPORTCOMPANYID" localSheetId="3">"8e5bd8e6ce5c4fa9be12953195aa06c5"</definedName>
    <definedName name="QBREPORTCOMPANYID" localSheetId="0">"8e5bd8e6ce5c4fa9be12953195aa06c5"</definedName>
    <definedName name="QBREPORTCOMPANYID" localSheetId="1">"8e5bd8e6ce5c4fa9be12953195aa06c5"</definedName>
    <definedName name="QBREPORTCOMPARECOL_ANNUALBUDGET" localSheetId="4">FALSE</definedName>
    <definedName name="QBREPORTCOMPARECOL_ANNUALBUDGET" localSheetId="2">FALSE</definedName>
    <definedName name="QBREPORTCOMPARECOL_ANNUALBUDGET" localSheetId="3">FALSE</definedName>
    <definedName name="QBREPORTCOMPARECOL_ANNUALBUDGET" localSheetId="0">FALSE</definedName>
    <definedName name="QBREPORTCOMPARECOL_ANNUALBUDGET" localSheetId="1">FALSE</definedName>
    <definedName name="QBREPORTCOMPARECOL_AVGCOGS" localSheetId="4">FALSE</definedName>
    <definedName name="QBREPORTCOMPARECOL_AVGCOGS" localSheetId="2">FALSE</definedName>
    <definedName name="QBREPORTCOMPARECOL_AVGCOGS" localSheetId="3">FALSE</definedName>
    <definedName name="QBREPORTCOMPARECOL_AVGCOGS" localSheetId="0">FALSE</definedName>
    <definedName name="QBREPORTCOMPARECOL_AVGCOGS" localSheetId="1">FALSE</definedName>
    <definedName name="QBREPORTCOMPARECOL_AVGPRICE" localSheetId="4">FALSE</definedName>
    <definedName name="QBREPORTCOMPARECOL_AVGPRICE" localSheetId="2">FALSE</definedName>
    <definedName name="QBREPORTCOMPARECOL_AVGPRICE" localSheetId="3">FALSE</definedName>
    <definedName name="QBREPORTCOMPARECOL_AVGPRICE" localSheetId="0">FALSE</definedName>
    <definedName name="QBREPORTCOMPARECOL_AVGPRICE" localSheetId="1">FALSE</definedName>
    <definedName name="QBREPORTCOMPARECOL_BUDDIFF" localSheetId="4">FALSE</definedName>
    <definedName name="QBREPORTCOMPARECOL_BUDDIFF" localSheetId="2">TRUE</definedName>
    <definedName name="QBREPORTCOMPARECOL_BUDDIFF" localSheetId="3">TRUE</definedName>
    <definedName name="QBREPORTCOMPARECOL_BUDDIFF" localSheetId="0">FALSE</definedName>
    <definedName name="QBREPORTCOMPARECOL_BUDDIFF" localSheetId="1">FALSE</definedName>
    <definedName name="QBREPORTCOMPARECOL_BUDGET" localSheetId="4">FALSE</definedName>
    <definedName name="QBREPORTCOMPARECOL_BUDGET" localSheetId="2">TRUE</definedName>
    <definedName name="QBREPORTCOMPARECOL_BUDGET" localSheetId="3">TRUE</definedName>
    <definedName name="QBREPORTCOMPARECOL_BUDGET" localSheetId="0">FALSE</definedName>
    <definedName name="QBREPORTCOMPARECOL_BUDGET" localSheetId="1">FALSE</definedName>
    <definedName name="QBREPORTCOMPARECOL_BUDPCT" localSheetId="4">FALSE</definedName>
    <definedName name="QBREPORTCOMPARECOL_BUDPCT" localSheetId="2">TRUE</definedName>
    <definedName name="QBREPORTCOMPARECOL_BUDPCT" localSheetId="3">TRUE</definedName>
    <definedName name="QBREPORTCOMPARECOL_BUDPCT" localSheetId="0">FALSE</definedName>
    <definedName name="QBREPORTCOMPARECOL_BUDPCT" localSheetId="1">FALSE</definedName>
    <definedName name="QBREPORTCOMPARECOL_COGS" localSheetId="4">FALSE</definedName>
    <definedName name="QBREPORTCOMPARECOL_COGS" localSheetId="2">FALSE</definedName>
    <definedName name="QBREPORTCOMPARECOL_COGS" localSheetId="3">FALSE</definedName>
    <definedName name="QBREPORTCOMPARECOL_COGS" localSheetId="0">FALSE</definedName>
    <definedName name="QBREPORTCOMPARECOL_COGS" localSheetId="1">FALSE</definedName>
    <definedName name="QBREPORTCOMPARECOL_EXCLUDEAMOUNT" localSheetId="4">FALSE</definedName>
    <definedName name="QBREPORTCOMPARECOL_EXCLUDEAMOUNT" localSheetId="2">FALSE</definedName>
    <definedName name="QBREPORTCOMPARECOL_EXCLUDEAMOUNT" localSheetId="3">FALSE</definedName>
    <definedName name="QBREPORTCOMPARECOL_EXCLUDEAMOUNT" localSheetId="0">FALSE</definedName>
    <definedName name="QBREPORTCOMPARECOL_EXCLUDEAMOUNT" localSheetId="1">FALSE</definedName>
    <definedName name="QBREPORTCOMPARECOL_EXCLUDECURPERIOD" localSheetId="4">FALSE</definedName>
    <definedName name="QBREPORTCOMPARECOL_EXCLUDECURPERIOD" localSheetId="2">FALSE</definedName>
    <definedName name="QBREPORTCOMPARECOL_EXCLUDECURPERIOD" localSheetId="3">FALSE</definedName>
    <definedName name="QBREPORTCOMPARECOL_EXCLUDECURPERIOD" localSheetId="0">FALSE</definedName>
    <definedName name="QBREPORTCOMPARECOL_EXCLUDECURPERIOD" localSheetId="1">FALSE</definedName>
    <definedName name="QBREPORTCOMPARECOL_FORECAST" localSheetId="4">FALSE</definedName>
    <definedName name="QBREPORTCOMPARECOL_FORECAST" localSheetId="2">FALSE</definedName>
    <definedName name="QBREPORTCOMPARECOL_FORECAST" localSheetId="3">FALSE</definedName>
    <definedName name="QBREPORTCOMPARECOL_FORECAST" localSheetId="0">FALSE</definedName>
    <definedName name="QBREPORTCOMPARECOL_FORECAST" localSheetId="1">FALSE</definedName>
    <definedName name="QBREPORTCOMPARECOL_GROSSMARGIN" localSheetId="4">FALSE</definedName>
    <definedName name="QBREPORTCOMPARECOL_GROSSMARGIN" localSheetId="2">FALSE</definedName>
    <definedName name="QBREPORTCOMPARECOL_GROSSMARGIN" localSheetId="3">FALSE</definedName>
    <definedName name="QBREPORTCOMPARECOL_GROSSMARGIN" localSheetId="0">FALSE</definedName>
    <definedName name="QBREPORTCOMPARECOL_GROSSMARGIN" localSheetId="1">FALSE</definedName>
    <definedName name="QBREPORTCOMPARECOL_GROSSMARGINPCT" localSheetId="4">FALSE</definedName>
    <definedName name="QBREPORTCOMPARECOL_GROSSMARGINPCT" localSheetId="2">FALSE</definedName>
    <definedName name="QBREPORTCOMPARECOL_GROSSMARGINPCT" localSheetId="3">FALSE</definedName>
    <definedName name="QBREPORTCOMPARECOL_GROSSMARGINPCT" localSheetId="0">FALSE</definedName>
    <definedName name="QBREPORTCOMPARECOL_GROSSMARGINPCT" localSheetId="1">FALSE</definedName>
    <definedName name="QBREPORTCOMPARECOL_HOURS" localSheetId="4">FALSE</definedName>
    <definedName name="QBREPORTCOMPARECOL_HOURS" localSheetId="2">FALSE</definedName>
    <definedName name="QBREPORTCOMPARECOL_HOURS" localSheetId="3">FALSE</definedName>
    <definedName name="QBREPORTCOMPARECOL_HOURS" localSheetId="0">FALSE</definedName>
    <definedName name="QBREPORTCOMPARECOL_HOURS" localSheetId="1">FALSE</definedName>
    <definedName name="QBREPORTCOMPARECOL_PCTCOL" localSheetId="4">FALSE</definedName>
    <definedName name="QBREPORTCOMPARECOL_PCTCOL" localSheetId="2">FALSE</definedName>
    <definedName name="QBREPORTCOMPARECOL_PCTCOL" localSheetId="3">FALSE</definedName>
    <definedName name="QBREPORTCOMPARECOL_PCTCOL" localSheetId="0">FALSE</definedName>
    <definedName name="QBREPORTCOMPARECOL_PCTCOL" localSheetId="1">FALSE</definedName>
    <definedName name="QBREPORTCOMPARECOL_PCTEXPENSE" localSheetId="4">FALSE</definedName>
    <definedName name="QBREPORTCOMPARECOL_PCTEXPENSE" localSheetId="2">FALSE</definedName>
    <definedName name="QBREPORTCOMPARECOL_PCTEXPENSE" localSheetId="3">FALSE</definedName>
    <definedName name="QBREPORTCOMPARECOL_PCTEXPENSE" localSheetId="0">FALSE</definedName>
    <definedName name="QBREPORTCOMPARECOL_PCTEXPENSE" localSheetId="1">FALSE</definedName>
    <definedName name="QBREPORTCOMPARECOL_PCTINCOME" localSheetId="4">FALSE</definedName>
    <definedName name="QBREPORTCOMPARECOL_PCTINCOME" localSheetId="2">FALSE</definedName>
    <definedName name="QBREPORTCOMPARECOL_PCTINCOME" localSheetId="3">FALSE</definedName>
    <definedName name="QBREPORTCOMPARECOL_PCTINCOME" localSheetId="0">FALSE</definedName>
    <definedName name="QBREPORTCOMPARECOL_PCTINCOME" localSheetId="1">FALSE</definedName>
    <definedName name="QBREPORTCOMPARECOL_PCTOFSALES" localSheetId="4">FALSE</definedName>
    <definedName name="QBREPORTCOMPARECOL_PCTOFSALES" localSheetId="2">FALSE</definedName>
    <definedName name="QBREPORTCOMPARECOL_PCTOFSALES" localSheetId="3">FALSE</definedName>
    <definedName name="QBREPORTCOMPARECOL_PCTOFSALES" localSheetId="0">FALSE</definedName>
    <definedName name="QBREPORTCOMPARECOL_PCTOFSALES" localSheetId="1">FALSE</definedName>
    <definedName name="QBREPORTCOMPARECOL_PCTROW" localSheetId="4">FALSE</definedName>
    <definedName name="QBREPORTCOMPARECOL_PCTROW" localSheetId="2">FALSE</definedName>
    <definedName name="QBREPORTCOMPARECOL_PCTROW" localSheetId="3">FALSE</definedName>
    <definedName name="QBREPORTCOMPARECOL_PCTROW" localSheetId="0">FALSE</definedName>
    <definedName name="QBREPORTCOMPARECOL_PCTROW" localSheetId="1">FALSE</definedName>
    <definedName name="QBREPORTCOMPARECOL_PPDIFF" localSheetId="4">FALSE</definedName>
    <definedName name="QBREPORTCOMPARECOL_PPDIFF" localSheetId="2">FALSE</definedName>
    <definedName name="QBREPORTCOMPARECOL_PPDIFF" localSheetId="3">FALSE</definedName>
    <definedName name="QBREPORTCOMPARECOL_PPDIFF" localSheetId="0">FALSE</definedName>
    <definedName name="QBREPORTCOMPARECOL_PPDIFF" localSheetId="1">FALSE</definedName>
    <definedName name="QBREPORTCOMPARECOL_PPPCT" localSheetId="4">FALSE</definedName>
    <definedName name="QBREPORTCOMPARECOL_PPPCT" localSheetId="2">FALSE</definedName>
    <definedName name="QBREPORTCOMPARECOL_PPPCT" localSheetId="3">FALSE</definedName>
    <definedName name="QBREPORTCOMPARECOL_PPPCT" localSheetId="0">FALSE</definedName>
    <definedName name="QBREPORTCOMPARECOL_PPPCT" localSheetId="1">FALSE</definedName>
    <definedName name="QBREPORTCOMPARECOL_PREVPERIOD" localSheetId="4">FALSE</definedName>
    <definedName name="QBREPORTCOMPARECOL_PREVPERIOD" localSheetId="2">FALSE</definedName>
    <definedName name="QBREPORTCOMPARECOL_PREVPERIOD" localSheetId="3">FALSE</definedName>
    <definedName name="QBREPORTCOMPARECOL_PREVPERIOD" localSheetId="0">FALSE</definedName>
    <definedName name="QBREPORTCOMPARECOL_PREVPERIOD" localSheetId="1">FALSE</definedName>
    <definedName name="QBREPORTCOMPARECOL_PREVYEAR" localSheetId="4">FALSE</definedName>
    <definedName name="QBREPORTCOMPARECOL_PREVYEAR" localSheetId="2">FALSE</definedName>
    <definedName name="QBREPORTCOMPARECOL_PREVYEAR" localSheetId="3">FALSE</definedName>
    <definedName name="QBREPORTCOMPARECOL_PREVYEAR" localSheetId="0">FALSE</definedName>
    <definedName name="QBREPORTCOMPARECOL_PREVYEAR" localSheetId="1">FALSE</definedName>
    <definedName name="QBREPORTCOMPARECOL_PYDIFF" localSheetId="4">FALSE</definedName>
    <definedName name="QBREPORTCOMPARECOL_PYDIFF" localSheetId="2">FALSE</definedName>
    <definedName name="QBREPORTCOMPARECOL_PYDIFF" localSheetId="3">FALSE</definedName>
    <definedName name="QBREPORTCOMPARECOL_PYDIFF" localSheetId="0">FALSE</definedName>
    <definedName name="QBREPORTCOMPARECOL_PYDIFF" localSheetId="1">FALSE</definedName>
    <definedName name="QBREPORTCOMPARECOL_PYPCT" localSheetId="4">FALSE</definedName>
    <definedName name="QBREPORTCOMPARECOL_PYPCT" localSheetId="2">FALSE</definedName>
    <definedName name="QBREPORTCOMPARECOL_PYPCT" localSheetId="3">FALSE</definedName>
    <definedName name="QBREPORTCOMPARECOL_PYPCT" localSheetId="0">FALSE</definedName>
    <definedName name="QBREPORTCOMPARECOL_PYPCT" localSheetId="1">FALSE</definedName>
    <definedName name="QBREPORTCOMPARECOL_QTY" localSheetId="4">FALSE</definedName>
    <definedName name="QBREPORTCOMPARECOL_QTY" localSheetId="2">FALSE</definedName>
    <definedName name="QBREPORTCOMPARECOL_QTY" localSheetId="3">FALSE</definedName>
    <definedName name="QBREPORTCOMPARECOL_QTY" localSheetId="0">FALSE</definedName>
    <definedName name="QBREPORTCOMPARECOL_QTY" localSheetId="1">FALSE</definedName>
    <definedName name="QBREPORTCOMPARECOL_RATE" localSheetId="4">FALSE</definedName>
    <definedName name="QBREPORTCOMPARECOL_RATE" localSheetId="2">FALSE</definedName>
    <definedName name="QBREPORTCOMPARECOL_RATE" localSheetId="3">FALSE</definedName>
    <definedName name="QBREPORTCOMPARECOL_RATE" localSheetId="0">FALSE</definedName>
    <definedName name="QBREPORTCOMPARECOL_RATE" localSheetId="1">FALSE</definedName>
    <definedName name="QBREPORTCOMPARECOL_TRIPBILLEDMILES" localSheetId="4">FALSE</definedName>
    <definedName name="QBREPORTCOMPARECOL_TRIPBILLEDMILES" localSheetId="2">FALSE</definedName>
    <definedName name="QBREPORTCOMPARECOL_TRIPBILLEDMILES" localSheetId="3">FALSE</definedName>
    <definedName name="QBREPORTCOMPARECOL_TRIPBILLEDMILES" localSheetId="0">FALSE</definedName>
    <definedName name="QBREPORTCOMPARECOL_TRIPBILLEDMILES" localSheetId="1">FALSE</definedName>
    <definedName name="QBREPORTCOMPARECOL_TRIPBILLINGAMOUNT" localSheetId="4">FALSE</definedName>
    <definedName name="QBREPORTCOMPARECOL_TRIPBILLINGAMOUNT" localSheetId="2">FALSE</definedName>
    <definedName name="QBREPORTCOMPARECOL_TRIPBILLINGAMOUNT" localSheetId="3">FALSE</definedName>
    <definedName name="QBREPORTCOMPARECOL_TRIPBILLINGAMOUNT" localSheetId="0">FALSE</definedName>
    <definedName name="QBREPORTCOMPARECOL_TRIPBILLINGAMOUNT" localSheetId="1">FALSE</definedName>
    <definedName name="QBREPORTCOMPARECOL_TRIPMILES" localSheetId="4">FALSE</definedName>
    <definedName name="QBREPORTCOMPARECOL_TRIPMILES" localSheetId="2">FALSE</definedName>
    <definedName name="QBREPORTCOMPARECOL_TRIPMILES" localSheetId="3">FALSE</definedName>
    <definedName name="QBREPORTCOMPARECOL_TRIPMILES" localSheetId="0">FALSE</definedName>
    <definedName name="QBREPORTCOMPARECOL_TRIPMILES" localSheetId="1">FALSE</definedName>
    <definedName name="QBREPORTCOMPARECOL_TRIPNOTBILLABLEMILES" localSheetId="4">FALSE</definedName>
    <definedName name="QBREPORTCOMPARECOL_TRIPNOTBILLABLEMILES" localSheetId="2">FALSE</definedName>
    <definedName name="QBREPORTCOMPARECOL_TRIPNOTBILLABLEMILES" localSheetId="3">FALSE</definedName>
    <definedName name="QBREPORTCOMPARECOL_TRIPNOTBILLABLEMILES" localSheetId="0">FALSE</definedName>
    <definedName name="QBREPORTCOMPARECOL_TRIPNOTBILLABLEMILES" localSheetId="1">FALSE</definedName>
    <definedName name="QBREPORTCOMPARECOL_TRIPTAXDEDUCTIBLEAMOUNT" localSheetId="4">FALSE</definedName>
    <definedName name="QBREPORTCOMPARECOL_TRIPTAXDEDUCTIBLEAMOUNT" localSheetId="2">FALSE</definedName>
    <definedName name="QBREPORTCOMPARECOL_TRIPTAXDEDUCTIBLEAMOUNT" localSheetId="3">FALSE</definedName>
    <definedName name="QBREPORTCOMPARECOL_TRIPTAXDEDUCTIBLEAMOUNT" localSheetId="0">FALSE</definedName>
    <definedName name="QBREPORTCOMPARECOL_TRIPTAXDEDUCTIBLEAMOUNT" localSheetId="1">FALSE</definedName>
    <definedName name="QBREPORTCOMPARECOL_TRIPUNBILLEDMILES" localSheetId="4">FALSE</definedName>
    <definedName name="QBREPORTCOMPARECOL_TRIPUNBILLEDMILES" localSheetId="2">FALSE</definedName>
    <definedName name="QBREPORTCOMPARECOL_TRIPUNBILLEDMILES" localSheetId="3">FALSE</definedName>
    <definedName name="QBREPORTCOMPARECOL_TRIPUNBILLEDMILES" localSheetId="0">FALSE</definedName>
    <definedName name="QBREPORTCOMPARECOL_TRIPUNBILLEDMILES" localSheetId="1">FALSE</definedName>
    <definedName name="QBREPORTCOMPARECOL_YTD" localSheetId="4">FALSE</definedName>
    <definedName name="QBREPORTCOMPARECOL_YTD" localSheetId="2">FALSE</definedName>
    <definedName name="QBREPORTCOMPARECOL_YTD" localSheetId="3">FALSE</definedName>
    <definedName name="QBREPORTCOMPARECOL_YTD" localSheetId="0">FALSE</definedName>
    <definedName name="QBREPORTCOMPARECOL_YTD" localSheetId="1">FALSE</definedName>
    <definedName name="QBREPORTCOMPARECOL_YTDBUDGET" localSheetId="4">FALSE</definedName>
    <definedName name="QBREPORTCOMPARECOL_YTDBUDGET" localSheetId="2">FALSE</definedName>
    <definedName name="QBREPORTCOMPARECOL_YTDBUDGET" localSheetId="3">FALSE</definedName>
    <definedName name="QBREPORTCOMPARECOL_YTDBUDGET" localSheetId="0">FALSE</definedName>
    <definedName name="QBREPORTCOMPARECOL_YTDBUDGET" localSheetId="1">FALSE</definedName>
    <definedName name="QBREPORTCOMPARECOL_YTDPCT" localSheetId="4">FALSE</definedName>
    <definedName name="QBREPORTCOMPARECOL_YTDPCT" localSheetId="2">FALSE</definedName>
    <definedName name="QBREPORTCOMPARECOL_YTDPCT" localSheetId="3">FALSE</definedName>
    <definedName name="QBREPORTCOMPARECOL_YTDPCT" localSheetId="0">FALSE</definedName>
    <definedName name="QBREPORTCOMPARECOL_YTDPCT" localSheetId="1">FALSE</definedName>
    <definedName name="QBREPORTROWAXIS" localSheetId="4">12</definedName>
    <definedName name="QBREPORTROWAXIS" localSheetId="2">11</definedName>
    <definedName name="QBREPORTROWAXIS" localSheetId="3">11</definedName>
    <definedName name="QBREPORTROWAXIS" localSheetId="0">11</definedName>
    <definedName name="QBREPORTROWAXIS" localSheetId="1">11</definedName>
    <definedName name="QBREPORTSUBCOLAXIS" localSheetId="4">0</definedName>
    <definedName name="QBREPORTSUBCOLAXIS" localSheetId="2">24</definedName>
    <definedName name="QBREPORTSUBCOLAXIS" localSheetId="3">24</definedName>
    <definedName name="QBREPORTSUBCOLAXIS" localSheetId="0">0</definedName>
    <definedName name="QBREPORTSUBCOLAXIS" localSheetId="1">0</definedName>
    <definedName name="QBREPORTTYPE" localSheetId="4">42</definedName>
    <definedName name="QBREPORTTYPE" localSheetId="2">288</definedName>
    <definedName name="QBREPORTTYPE" localSheetId="3">288</definedName>
    <definedName name="QBREPORTTYPE" localSheetId="0">0</definedName>
    <definedName name="QBREPORTTYPE" localSheetId="1">0</definedName>
    <definedName name="QBROWHEADERS" localSheetId="4">5</definedName>
    <definedName name="QBROWHEADERS" localSheetId="2">6</definedName>
    <definedName name="QBROWHEADERS" localSheetId="3">8</definedName>
    <definedName name="QBROWHEADERS" localSheetId="0">6</definedName>
    <definedName name="QBROWHEADERS" localSheetId="1">8</definedName>
    <definedName name="QBSTARTDATE" localSheetId="4">20200401</definedName>
    <definedName name="QBSTARTDATE" localSheetId="2">20200101</definedName>
    <definedName name="QBSTARTDATE" localSheetId="3">20200101</definedName>
    <definedName name="QBSTARTDATE" localSheetId="0">20200101</definedName>
    <definedName name="QBSTARTDATE" localSheetId="1">20200101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7" l="1"/>
  <c r="M5" i="7"/>
  <c r="S5" i="7"/>
  <c r="U5" i="7"/>
  <c r="AA5" i="7"/>
  <c r="AC5" i="7"/>
  <c r="AI5" i="7"/>
  <c r="AK5" i="7"/>
  <c r="AQ5" i="7"/>
  <c r="AS5" i="7"/>
  <c r="AY5" i="7"/>
  <c r="BA5" i="7"/>
  <c r="BG5" i="7"/>
  <c r="BI5" i="7"/>
  <c r="BO5" i="7"/>
  <c r="BQ5" i="7"/>
  <c r="BW5" i="7"/>
  <c r="BY5" i="7"/>
  <c r="CE5" i="7"/>
  <c r="CG5" i="7"/>
  <c r="CM5" i="7"/>
  <c r="CO5" i="7"/>
  <c r="CU5" i="7"/>
  <c r="CW5" i="7"/>
  <c r="CY5" i="7"/>
  <c r="DA5" i="7"/>
  <c r="DE5" i="7"/>
  <c r="K6" i="7"/>
  <c r="M6" i="7"/>
  <c r="S6" i="7"/>
  <c r="U6" i="7"/>
  <c r="AA6" i="7"/>
  <c r="AC6" i="7"/>
  <c r="AI6" i="7"/>
  <c r="AK6" i="7"/>
  <c r="AQ6" i="7"/>
  <c r="AS6" i="7"/>
  <c r="AY6" i="7"/>
  <c r="BA6" i="7"/>
  <c r="BG6" i="7"/>
  <c r="BI6" i="7"/>
  <c r="BO6" i="7"/>
  <c r="BQ6" i="7"/>
  <c r="BW6" i="7"/>
  <c r="BY6" i="7"/>
  <c r="CE6" i="7"/>
  <c r="CG6" i="7"/>
  <c r="CM6" i="7"/>
  <c r="CO6" i="7"/>
  <c r="CU6" i="7"/>
  <c r="CW6" i="7"/>
  <c r="CY6" i="7"/>
  <c r="DA6" i="7"/>
  <c r="DC6" i="7" s="1"/>
  <c r="DE6" i="7"/>
  <c r="K7" i="7"/>
  <c r="M7" i="7"/>
  <c r="S7" i="7"/>
  <c r="U7" i="7"/>
  <c r="AA7" i="7"/>
  <c r="AC7" i="7"/>
  <c r="AI7" i="7"/>
  <c r="AK7" i="7"/>
  <c r="AQ7" i="7"/>
  <c r="AS7" i="7"/>
  <c r="AY7" i="7"/>
  <c r="BA7" i="7"/>
  <c r="BG7" i="7"/>
  <c r="BI7" i="7"/>
  <c r="BO7" i="7"/>
  <c r="BQ7" i="7"/>
  <c r="BW7" i="7"/>
  <c r="BY7" i="7"/>
  <c r="CE7" i="7"/>
  <c r="CG7" i="7"/>
  <c r="CM7" i="7"/>
  <c r="CO7" i="7"/>
  <c r="CU7" i="7"/>
  <c r="CW7" i="7"/>
  <c r="CY7" i="7"/>
  <c r="DA7" i="7"/>
  <c r="DC7" i="7" s="1"/>
  <c r="DE7" i="7"/>
  <c r="K8" i="7"/>
  <c r="M8" i="7"/>
  <c r="S8" i="7"/>
  <c r="U8" i="7"/>
  <c r="AA8" i="7"/>
  <c r="AC8" i="7"/>
  <c r="AI8" i="7"/>
  <c r="AK8" i="7"/>
  <c r="AQ8" i="7"/>
  <c r="AS8" i="7"/>
  <c r="AY8" i="7"/>
  <c r="BA8" i="7"/>
  <c r="BG8" i="7"/>
  <c r="BI8" i="7"/>
  <c r="BO8" i="7"/>
  <c r="BQ8" i="7"/>
  <c r="BW8" i="7"/>
  <c r="BY8" i="7"/>
  <c r="CE8" i="7"/>
  <c r="CG8" i="7"/>
  <c r="CM8" i="7"/>
  <c r="CO8" i="7"/>
  <c r="CU8" i="7"/>
  <c r="CW8" i="7"/>
  <c r="CY8" i="7"/>
  <c r="DA8" i="7"/>
  <c r="DC8" i="7" s="1"/>
  <c r="DE8" i="7"/>
  <c r="K9" i="7"/>
  <c r="M9" i="7"/>
  <c r="S9" i="7"/>
  <c r="U9" i="7"/>
  <c r="AA9" i="7"/>
  <c r="AC9" i="7"/>
  <c r="AI9" i="7"/>
  <c r="AK9" i="7"/>
  <c r="AQ9" i="7"/>
  <c r="AS9" i="7"/>
  <c r="AY9" i="7"/>
  <c r="BA9" i="7"/>
  <c r="BG9" i="7"/>
  <c r="BI9" i="7"/>
  <c r="BO9" i="7"/>
  <c r="BQ9" i="7"/>
  <c r="BW9" i="7"/>
  <c r="BY9" i="7"/>
  <c r="CE9" i="7"/>
  <c r="CG9" i="7"/>
  <c r="CM9" i="7"/>
  <c r="CO9" i="7"/>
  <c r="CU9" i="7"/>
  <c r="CW9" i="7"/>
  <c r="CY9" i="7"/>
  <c r="DA9" i="7"/>
  <c r="DE9" i="7"/>
  <c r="K10" i="7"/>
  <c r="M10" i="7"/>
  <c r="S10" i="7"/>
  <c r="U10" i="7"/>
  <c r="AA10" i="7"/>
  <c r="AC10" i="7"/>
  <c r="AI10" i="7"/>
  <c r="AK10" i="7"/>
  <c r="AQ10" i="7"/>
  <c r="AS10" i="7"/>
  <c r="AY10" i="7"/>
  <c r="BA10" i="7"/>
  <c r="BG10" i="7"/>
  <c r="BI10" i="7"/>
  <c r="BO10" i="7"/>
  <c r="BQ10" i="7"/>
  <c r="BW10" i="7"/>
  <c r="BY10" i="7"/>
  <c r="CE10" i="7"/>
  <c r="CG10" i="7"/>
  <c r="CM10" i="7"/>
  <c r="CO10" i="7"/>
  <c r="CU10" i="7"/>
  <c r="CW10" i="7"/>
  <c r="CY10" i="7"/>
  <c r="DA10" i="7"/>
  <c r="DC10" i="7" s="1"/>
  <c r="DE10" i="7"/>
  <c r="CY11" i="7"/>
  <c r="CY12" i="7"/>
  <c r="G13" i="7"/>
  <c r="I13" i="7"/>
  <c r="K13" i="7" s="1"/>
  <c r="M13" i="7"/>
  <c r="O13" i="7"/>
  <c r="Q13" i="7"/>
  <c r="S13" i="7" s="1"/>
  <c r="U13" i="7"/>
  <c r="W13" i="7"/>
  <c r="Y13" i="7"/>
  <c r="AA13" i="7" s="1"/>
  <c r="AC13" i="7"/>
  <c r="AE13" i="7"/>
  <c r="AG13" i="7"/>
  <c r="AI13" i="7" s="1"/>
  <c r="AK13" i="7"/>
  <c r="AM13" i="7"/>
  <c r="AM14" i="7" s="1"/>
  <c r="AO13" i="7"/>
  <c r="AU13" i="7"/>
  <c r="AW13" i="7"/>
  <c r="AY13" i="7" s="1"/>
  <c r="BA13" i="7"/>
  <c r="BC13" i="7"/>
  <c r="BE13" i="7"/>
  <c r="BG13" i="7" s="1"/>
  <c r="BI13" i="7"/>
  <c r="BK13" i="7"/>
  <c r="BM13" i="7"/>
  <c r="BO13" i="7" s="1"/>
  <c r="BQ13" i="7"/>
  <c r="BS13" i="7"/>
  <c r="BU13" i="7"/>
  <c r="BW13" i="7" s="1"/>
  <c r="BY13" i="7"/>
  <c r="CA13" i="7"/>
  <c r="CC13" i="7"/>
  <c r="CE13" i="7" s="1"/>
  <c r="CG13" i="7"/>
  <c r="CI13" i="7"/>
  <c r="CK13" i="7"/>
  <c r="CM13" i="7" s="1"/>
  <c r="CO13" i="7"/>
  <c r="CQ13" i="7"/>
  <c r="CS13" i="7"/>
  <c r="CU13" i="7" s="1"/>
  <c r="CW13" i="7"/>
  <c r="CY13" i="7"/>
  <c r="DE13" i="7" s="1"/>
  <c r="DA13" i="7"/>
  <c r="G14" i="7"/>
  <c r="I14" i="7"/>
  <c r="M14" i="7"/>
  <c r="O14" i="7"/>
  <c r="Q14" i="7"/>
  <c r="S14" i="7" s="1"/>
  <c r="U14" i="7"/>
  <c r="W14" i="7"/>
  <c r="Y14" i="7"/>
  <c r="AA14" i="7" s="1"/>
  <c r="AE14" i="7"/>
  <c r="AG14" i="7"/>
  <c r="AI14" i="7" s="1"/>
  <c r="AK14" i="7"/>
  <c r="AO14" i="7"/>
  <c r="AU14" i="7"/>
  <c r="AW14" i="7"/>
  <c r="AY14" i="7" s="1"/>
  <c r="BC14" i="7"/>
  <c r="BE14" i="7"/>
  <c r="BI14" i="7"/>
  <c r="BK14" i="7"/>
  <c r="BM14" i="7"/>
  <c r="BO14" i="7" s="1"/>
  <c r="BQ14" i="7"/>
  <c r="BS14" i="7"/>
  <c r="BS48" i="7" s="1"/>
  <c r="BS58" i="7" s="1"/>
  <c r="BU14" i="7"/>
  <c r="BY14" i="7" s="1"/>
  <c r="CA14" i="7"/>
  <c r="CC14" i="7"/>
  <c r="CE14" i="7" s="1"/>
  <c r="CG14" i="7"/>
  <c r="CI14" i="7"/>
  <c r="CK14" i="7"/>
  <c r="CM14" i="7" s="1"/>
  <c r="CO14" i="7"/>
  <c r="CQ14" i="7"/>
  <c r="CS14" i="7"/>
  <c r="CW14" i="7" s="1"/>
  <c r="K17" i="7"/>
  <c r="M17" i="7"/>
  <c r="S17" i="7"/>
  <c r="U17" i="7"/>
  <c r="AA17" i="7"/>
  <c r="AC17" i="7"/>
  <c r="AI17" i="7"/>
  <c r="AK17" i="7"/>
  <c r="AQ17" i="7"/>
  <c r="AS17" i="7"/>
  <c r="AY17" i="7"/>
  <c r="BA17" i="7"/>
  <c r="BG17" i="7"/>
  <c r="BI17" i="7"/>
  <c r="BO17" i="7"/>
  <c r="BQ17" i="7"/>
  <c r="BW17" i="7"/>
  <c r="BY17" i="7"/>
  <c r="CE17" i="7"/>
  <c r="CG17" i="7"/>
  <c r="CM17" i="7"/>
  <c r="CO17" i="7"/>
  <c r="CU17" i="7"/>
  <c r="CW17" i="7"/>
  <c r="CY17" i="7"/>
  <c r="DA17" i="7"/>
  <c r="DE17" i="7"/>
  <c r="K18" i="7"/>
  <c r="M18" i="7"/>
  <c r="S18" i="7"/>
  <c r="U18" i="7"/>
  <c r="AA18" i="7"/>
  <c r="AC18" i="7"/>
  <c r="AI18" i="7"/>
  <c r="AK18" i="7"/>
  <c r="AQ18" i="7"/>
  <c r="AS18" i="7"/>
  <c r="AY18" i="7"/>
  <c r="BA18" i="7"/>
  <c r="BG18" i="7"/>
  <c r="BI18" i="7"/>
  <c r="BO18" i="7"/>
  <c r="BQ18" i="7"/>
  <c r="BW18" i="7"/>
  <c r="BY18" i="7"/>
  <c r="CE18" i="7"/>
  <c r="CG18" i="7"/>
  <c r="CM18" i="7"/>
  <c r="CO18" i="7"/>
  <c r="CU18" i="7"/>
  <c r="CW18" i="7"/>
  <c r="CY18" i="7"/>
  <c r="DA18" i="7"/>
  <c r="DE18" i="7"/>
  <c r="K19" i="7"/>
  <c r="M19" i="7"/>
  <c r="S19" i="7"/>
  <c r="U19" i="7"/>
  <c r="AA19" i="7"/>
  <c r="AC19" i="7"/>
  <c r="AI19" i="7"/>
  <c r="AK19" i="7"/>
  <c r="AQ19" i="7"/>
  <c r="AS19" i="7"/>
  <c r="AY19" i="7"/>
  <c r="BA19" i="7"/>
  <c r="BG19" i="7"/>
  <c r="BI19" i="7"/>
  <c r="BO19" i="7"/>
  <c r="BQ19" i="7"/>
  <c r="BW19" i="7"/>
  <c r="BY19" i="7"/>
  <c r="CE19" i="7"/>
  <c r="CG19" i="7"/>
  <c r="CM19" i="7"/>
  <c r="CO19" i="7"/>
  <c r="CU19" i="7"/>
  <c r="CW19" i="7"/>
  <c r="CY19" i="7"/>
  <c r="DA19" i="7"/>
  <c r="DC19" i="7" s="1"/>
  <c r="DE19" i="7"/>
  <c r="K20" i="7"/>
  <c r="M20" i="7"/>
  <c r="S20" i="7"/>
  <c r="U20" i="7"/>
  <c r="AA20" i="7"/>
  <c r="AC20" i="7"/>
  <c r="AI20" i="7"/>
  <c r="AK20" i="7"/>
  <c r="AQ20" i="7"/>
  <c r="AS20" i="7"/>
  <c r="AY20" i="7"/>
  <c r="BA20" i="7"/>
  <c r="BG20" i="7"/>
  <c r="BI20" i="7"/>
  <c r="BO20" i="7"/>
  <c r="BQ20" i="7"/>
  <c r="BW20" i="7"/>
  <c r="BY20" i="7"/>
  <c r="CE20" i="7"/>
  <c r="CG20" i="7"/>
  <c r="CM20" i="7"/>
  <c r="CO20" i="7"/>
  <c r="CU20" i="7"/>
  <c r="CW20" i="7"/>
  <c r="CY20" i="7"/>
  <c r="DA20" i="7"/>
  <c r="DC20" i="7" s="1"/>
  <c r="DE20" i="7"/>
  <c r="K21" i="7"/>
  <c r="M21" i="7"/>
  <c r="S21" i="7"/>
  <c r="U21" i="7"/>
  <c r="AA21" i="7"/>
  <c r="AC21" i="7"/>
  <c r="AI21" i="7"/>
  <c r="AK21" i="7"/>
  <c r="AQ21" i="7"/>
  <c r="AS21" i="7"/>
  <c r="AY21" i="7"/>
  <c r="BA21" i="7"/>
  <c r="BG21" i="7"/>
  <c r="BI21" i="7"/>
  <c r="BO21" i="7"/>
  <c r="BQ21" i="7"/>
  <c r="BW21" i="7"/>
  <c r="BY21" i="7"/>
  <c r="CE21" i="7"/>
  <c r="CG21" i="7"/>
  <c r="CM21" i="7"/>
  <c r="CO21" i="7"/>
  <c r="CU21" i="7"/>
  <c r="CW21" i="7"/>
  <c r="CY21" i="7"/>
  <c r="DA21" i="7"/>
  <c r="DE21" i="7"/>
  <c r="K22" i="7"/>
  <c r="M22" i="7"/>
  <c r="S22" i="7"/>
  <c r="U22" i="7"/>
  <c r="AA22" i="7"/>
  <c r="AC22" i="7"/>
  <c r="AI22" i="7"/>
  <c r="AK22" i="7"/>
  <c r="AQ22" i="7"/>
  <c r="AS22" i="7"/>
  <c r="AY22" i="7"/>
  <c r="BA22" i="7"/>
  <c r="BG22" i="7"/>
  <c r="BI22" i="7"/>
  <c r="BO22" i="7"/>
  <c r="BQ22" i="7"/>
  <c r="BW22" i="7"/>
  <c r="BY22" i="7"/>
  <c r="CE22" i="7"/>
  <c r="CG22" i="7"/>
  <c r="CM22" i="7"/>
  <c r="CO22" i="7"/>
  <c r="CU22" i="7"/>
  <c r="CW22" i="7"/>
  <c r="CY22" i="7"/>
  <c r="DA22" i="7"/>
  <c r="DC22" i="7" s="1"/>
  <c r="DE22" i="7"/>
  <c r="K23" i="7"/>
  <c r="M23" i="7"/>
  <c r="S23" i="7"/>
  <c r="U23" i="7"/>
  <c r="AA23" i="7"/>
  <c r="AC23" i="7"/>
  <c r="AI23" i="7"/>
  <c r="AK23" i="7"/>
  <c r="AQ23" i="7"/>
  <c r="AS23" i="7"/>
  <c r="AY23" i="7"/>
  <c r="BA23" i="7"/>
  <c r="BG23" i="7"/>
  <c r="BI23" i="7"/>
  <c r="BO23" i="7"/>
  <c r="BQ23" i="7"/>
  <c r="BW23" i="7"/>
  <c r="BY23" i="7"/>
  <c r="CE23" i="7"/>
  <c r="CG23" i="7"/>
  <c r="CM23" i="7"/>
  <c r="CO23" i="7"/>
  <c r="CU23" i="7"/>
  <c r="CW23" i="7"/>
  <c r="CY23" i="7"/>
  <c r="DA23" i="7"/>
  <c r="DC23" i="7" s="1"/>
  <c r="DE23" i="7"/>
  <c r="K24" i="7"/>
  <c r="M24" i="7"/>
  <c r="S24" i="7"/>
  <c r="U24" i="7"/>
  <c r="AA24" i="7"/>
  <c r="AC24" i="7"/>
  <c r="AI24" i="7"/>
  <c r="AK24" i="7"/>
  <c r="AQ24" i="7"/>
  <c r="AS24" i="7"/>
  <c r="AY24" i="7"/>
  <c r="BA24" i="7"/>
  <c r="BG24" i="7"/>
  <c r="BI24" i="7"/>
  <c r="BO24" i="7"/>
  <c r="BQ24" i="7"/>
  <c r="BW24" i="7"/>
  <c r="BY24" i="7"/>
  <c r="CE24" i="7"/>
  <c r="CG24" i="7"/>
  <c r="CM24" i="7"/>
  <c r="CO24" i="7"/>
  <c r="CU24" i="7"/>
  <c r="CW24" i="7"/>
  <c r="CY24" i="7"/>
  <c r="DA24" i="7"/>
  <c r="DC24" i="7" s="1"/>
  <c r="DE24" i="7"/>
  <c r="K25" i="7"/>
  <c r="M25" i="7"/>
  <c r="S25" i="7"/>
  <c r="U25" i="7"/>
  <c r="AA25" i="7"/>
  <c r="AC25" i="7"/>
  <c r="AI25" i="7"/>
  <c r="AK25" i="7"/>
  <c r="AQ25" i="7"/>
  <c r="AS25" i="7"/>
  <c r="AY25" i="7"/>
  <c r="BA25" i="7"/>
  <c r="BG25" i="7"/>
  <c r="BI25" i="7"/>
  <c r="BO25" i="7"/>
  <c r="BQ25" i="7"/>
  <c r="BW25" i="7"/>
  <c r="BY25" i="7"/>
  <c r="CE25" i="7"/>
  <c r="CG25" i="7"/>
  <c r="CM25" i="7"/>
  <c r="CO25" i="7"/>
  <c r="CU25" i="7"/>
  <c r="CW25" i="7"/>
  <c r="CY25" i="7"/>
  <c r="DA25" i="7"/>
  <c r="DC25" i="7" s="1"/>
  <c r="DE25" i="7"/>
  <c r="K26" i="7"/>
  <c r="M26" i="7"/>
  <c r="S26" i="7"/>
  <c r="U26" i="7"/>
  <c r="AA26" i="7"/>
  <c r="AC26" i="7"/>
  <c r="AI26" i="7"/>
  <c r="AK26" i="7"/>
  <c r="AQ26" i="7"/>
  <c r="AS26" i="7"/>
  <c r="AY26" i="7"/>
  <c r="BA26" i="7"/>
  <c r="BG26" i="7"/>
  <c r="BI26" i="7"/>
  <c r="BO26" i="7"/>
  <c r="BQ26" i="7"/>
  <c r="BW26" i="7"/>
  <c r="BY26" i="7"/>
  <c r="CE26" i="7"/>
  <c r="CG26" i="7"/>
  <c r="CM26" i="7"/>
  <c r="CO26" i="7"/>
  <c r="CU26" i="7"/>
  <c r="CW26" i="7"/>
  <c r="CY26" i="7"/>
  <c r="DA26" i="7"/>
  <c r="DC26" i="7" s="1"/>
  <c r="DE26" i="7"/>
  <c r="CY27" i="7"/>
  <c r="K28" i="7"/>
  <c r="M28" i="7"/>
  <c r="S28" i="7"/>
  <c r="U28" i="7"/>
  <c r="AA28" i="7"/>
  <c r="AC28" i="7"/>
  <c r="AI28" i="7"/>
  <c r="AK28" i="7"/>
  <c r="AQ28" i="7"/>
  <c r="AS28" i="7"/>
  <c r="AY28" i="7"/>
  <c r="BA28" i="7"/>
  <c r="BG28" i="7"/>
  <c r="BI28" i="7"/>
  <c r="BO28" i="7"/>
  <c r="BQ28" i="7"/>
  <c r="BW28" i="7"/>
  <c r="BY28" i="7"/>
  <c r="CE28" i="7"/>
  <c r="CG28" i="7"/>
  <c r="CM28" i="7"/>
  <c r="CO28" i="7"/>
  <c r="CU28" i="7"/>
  <c r="CW28" i="7"/>
  <c r="CY28" i="7"/>
  <c r="DE28" i="7" s="1"/>
  <c r="DA28" i="7"/>
  <c r="DC28" i="7"/>
  <c r="K29" i="7"/>
  <c r="M29" i="7"/>
  <c r="S29" i="7"/>
  <c r="U29" i="7"/>
  <c r="AA29" i="7"/>
  <c r="AC29" i="7"/>
  <c r="AI29" i="7"/>
  <c r="AK29" i="7"/>
  <c r="AQ29" i="7"/>
  <c r="AS29" i="7"/>
  <c r="AY29" i="7"/>
  <c r="BA29" i="7"/>
  <c r="BG29" i="7"/>
  <c r="BI29" i="7"/>
  <c r="BO29" i="7"/>
  <c r="BQ29" i="7"/>
  <c r="BW29" i="7"/>
  <c r="BY29" i="7"/>
  <c r="CE29" i="7"/>
  <c r="CG29" i="7"/>
  <c r="CM29" i="7"/>
  <c r="CO29" i="7"/>
  <c r="CU29" i="7"/>
  <c r="CW29" i="7"/>
  <c r="CY29" i="7"/>
  <c r="DE29" i="7" s="1"/>
  <c r="DA29" i="7"/>
  <c r="DC29" i="7"/>
  <c r="G30" i="7"/>
  <c r="M30" i="7" s="1"/>
  <c r="I30" i="7"/>
  <c r="K30" i="7"/>
  <c r="O30" i="7"/>
  <c r="U30" i="7" s="1"/>
  <c r="Q30" i="7"/>
  <c r="S30" i="7"/>
  <c r="W30" i="7"/>
  <c r="AC30" i="7" s="1"/>
  <c r="Y30" i="7"/>
  <c r="AA30" i="7"/>
  <c r="AE30" i="7"/>
  <c r="AK30" i="7" s="1"/>
  <c r="AG30" i="7"/>
  <c r="AI30" i="7"/>
  <c r="AM30" i="7"/>
  <c r="AS30" i="7" s="1"/>
  <c r="AO30" i="7"/>
  <c r="AQ30" i="7"/>
  <c r="AU30" i="7"/>
  <c r="BA30" i="7" s="1"/>
  <c r="AW30" i="7"/>
  <c r="AY30" i="7"/>
  <c r="BC30" i="7"/>
  <c r="BI30" i="7" s="1"/>
  <c r="BE30" i="7"/>
  <c r="BG30" i="7"/>
  <c r="BK30" i="7"/>
  <c r="BQ30" i="7" s="1"/>
  <c r="BM30" i="7"/>
  <c r="BO30" i="7"/>
  <c r="BS30" i="7"/>
  <c r="BY30" i="7" s="1"/>
  <c r="BU30" i="7"/>
  <c r="BW30" i="7"/>
  <c r="CA30" i="7"/>
  <c r="CG30" i="7" s="1"/>
  <c r="CC30" i="7"/>
  <c r="CE30" i="7"/>
  <c r="CI30" i="7"/>
  <c r="CO30" i="7" s="1"/>
  <c r="CK30" i="7"/>
  <c r="CM30" i="7"/>
  <c r="CQ30" i="7"/>
  <c r="CW30" i="7" s="1"/>
  <c r="CS30" i="7"/>
  <c r="CU30" i="7"/>
  <c r="DA30" i="7"/>
  <c r="CY32" i="7"/>
  <c r="K33" i="7"/>
  <c r="M33" i="7"/>
  <c r="S33" i="7"/>
  <c r="U33" i="7"/>
  <c r="AA33" i="7"/>
  <c r="AC33" i="7"/>
  <c r="AI33" i="7"/>
  <c r="AK33" i="7"/>
  <c r="AQ33" i="7"/>
  <c r="AS33" i="7"/>
  <c r="AY33" i="7"/>
  <c r="BA33" i="7"/>
  <c r="BG33" i="7"/>
  <c r="BI33" i="7"/>
  <c r="BO33" i="7"/>
  <c r="BQ33" i="7"/>
  <c r="BW33" i="7"/>
  <c r="BY33" i="7"/>
  <c r="CE33" i="7"/>
  <c r="CG33" i="7"/>
  <c r="CM33" i="7"/>
  <c r="CO33" i="7"/>
  <c r="CU33" i="7"/>
  <c r="CW33" i="7"/>
  <c r="CY33" i="7"/>
  <c r="DA33" i="7"/>
  <c r="DC33" i="7" s="1"/>
  <c r="DE33" i="7"/>
  <c r="K34" i="7"/>
  <c r="M34" i="7"/>
  <c r="S34" i="7"/>
  <c r="U34" i="7"/>
  <c r="AA34" i="7"/>
  <c r="AC34" i="7"/>
  <c r="AI34" i="7"/>
  <c r="AK34" i="7"/>
  <c r="AQ34" i="7"/>
  <c r="AS34" i="7"/>
  <c r="AY34" i="7"/>
  <c r="BA34" i="7"/>
  <c r="BG34" i="7"/>
  <c r="BI34" i="7"/>
  <c r="BO34" i="7"/>
  <c r="BQ34" i="7"/>
  <c r="BW34" i="7"/>
  <c r="BY34" i="7"/>
  <c r="CE34" i="7"/>
  <c r="CG34" i="7"/>
  <c r="CM34" i="7"/>
  <c r="CO34" i="7"/>
  <c r="CU34" i="7"/>
  <c r="CW34" i="7"/>
  <c r="CY34" i="7"/>
  <c r="DA34" i="7"/>
  <c r="DC34" i="7" s="1"/>
  <c r="K35" i="7"/>
  <c r="M35" i="7"/>
  <c r="S35" i="7"/>
  <c r="U35" i="7"/>
  <c r="AA35" i="7"/>
  <c r="AC35" i="7"/>
  <c r="AI35" i="7"/>
  <c r="AK35" i="7"/>
  <c r="AQ35" i="7"/>
  <c r="AS35" i="7"/>
  <c r="AY35" i="7"/>
  <c r="BA35" i="7"/>
  <c r="BG35" i="7"/>
  <c r="BI35" i="7"/>
  <c r="BO35" i="7"/>
  <c r="BQ35" i="7"/>
  <c r="BW35" i="7"/>
  <c r="BY35" i="7"/>
  <c r="CE35" i="7"/>
  <c r="CG35" i="7"/>
  <c r="CM35" i="7"/>
  <c r="CO35" i="7"/>
  <c r="CU35" i="7"/>
  <c r="CW35" i="7"/>
  <c r="CY35" i="7"/>
  <c r="DA35" i="7"/>
  <c r="DC35" i="7" s="1"/>
  <c r="DE35" i="7"/>
  <c r="K36" i="7"/>
  <c r="M36" i="7"/>
  <c r="S36" i="7"/>
  <c r="U36" i="7"/>
  <c r="AA36" i="7"/>
  <c r="AC36" i="7"/>
  <c r="AI36" i="7"/>
  <c r="AK36" i="7"/>
  <c r="AQ36" i="7"/>
  <c r="AS36" i="7"/>
  <c r="AY36" i="7"/>
  <c r="BA36" i="7"/>
  <c r="BG36" i="7"/>
  <c r="BI36" i="7"/>
  <c r="BO36" i="7"/>
  <c r="BQ36" i="7"/>
  <c r="BW36" i="7"/>
  <c r="BY36" i="7"/>
  <c r="CE36" i="7"/>
  <c r="CG36" i="7"/>
  <c r="CM36" i="7"/>
  <c r="CO36" i="7"/>
  <c r="CU36" i="7"/>
  <c r="CW36" i="7"/>
  <c r="CY36" i="7"/>
  <c r="DA36" i="7"/>
  <c r="DC36" i="7" s="1"/>
  <c r="K37" i="7"/>
  <c r="M37" i="7"/>
  <c r="S37" i="7"/>
  <c r="U37" i="7"/>
  <c r="AA37" i="7"/>
  <c r="AC37" i="7"/>
  <c r="AI37" i="7"/>
  <c r="AK37" i="7"/>
  <c r="AQ37" i="7"/>
  <c r="AS37" i="7"/>
  <c r="AY37" i="7"/>
  <c r="BA37" i="7"/>
  <c r="BG37" i="7"/>
  <c r="BI37" i="7"/>
  <c r="BO37" i="7"/>
  <c r="BQ37" i="7"/>
  <c r="BW37" i="7"/>
  <c r="BY37" i="7"/>
  <c r="CE37" i="7"/>
  <c r="CG37" i="7"/>
  <c r="CM37" i="7"/>
  <c r="CO37" i="7"/>
  <c r="CU37" i="7"/>
  <c r="CW37" i="7"/>
  <c r="CY37" i="7"/>
  <c r="DA37" i="7"/>
  <c r="DC37" i="7" s="1"/>
  <c r="DE37" i="7"/>
  <c r="K38" i="7"/>
  <c r="M38" i="7"/>
  <c r="S38" i="7"/>
  <c r="U38" i="7"/>
  <c r="AA38" i="7"/>
  <c r="AC38" i="7"/>
  <c r="AI38" i="7"/>
  <c r="AK38" i="7"/>
  <c r="AQ38" i="7"/>
  <c r="AS38" i="7"/>
  <c r="AY38" i="7"/>
  <c r="BA38" i="7"/>
  <c r="BG38" i="7"/>
  <c r="BI38" i="7"/>
  <c r="BO38" i="7"/>
  <c r="BQ38" i="7"/>
  <c r="BW38" i="7"/>
  <c r="BY38" i="7"/>
  <c r="CE38" i="7"/>
  <c r="CG38" i="7"/>
  <c r="CM38" i="7"/>
  <c r="CO38" i="7"/>
  <c r="CU38" i="7"/>
  <c r="CW38" i="7"/>
  <c r="CY38" i="7"/>
  <c r="DA38" i="7"/>
  <c r="DC38" i="7" s="1"/>
  <c r="G39" i="7"/>
  <c r="I39" i="7"/>
  <c r="K39" i="7" s="1"/>
  <c r="M39" i="7"/>
  <c r="O39" i="7"/>
  <c r="Q39" i="7"/>
  <c r="S39" i="7" s="1"/>
  <c r="W39" i="7"/>
  <c r="Y39" i="7"/>
  <c r="AA39" i="7" s="1"/>
  <c r="AC39" i="7"/>
  <c r="AE39" i="7"/>
  <c r="AG39" i="7"/>
  <c r="AI39" i="7" s="1"/>
  <c r="AM39" i="7"/>
  <c r="AO39" i="7"/>
  <c r="AQ39" i="7" s="1"/>
  <c r="AS39" i="7"/>
  <c r="AU39" i="7"/>
  <c r="AW39" i="7"/>
  <c r="AY39" i="7" s="1"/>
  <c r="BC39" i="7"/>
  <c r="BE39" i="7"/>
  <c r="BG39" i="7" s="1"/>
  <c r="BI39" i="7"/>
  <c r="BK39" i="7"/>
  <c r="BM39" i="7"/>
  <c r="BO39" i="7" s="1"/>
  <c r="BS39" i="7"/>
  <c r="BU39" i="7"/>
  <c r="BW39" i="7" s="1"/>
  <c r="BY39" i="7"/>
  <c r="CA39" i="7"/>
  <c r="CC39" i="7"/>
  <c r="CE39" i="7" s="1"/>
  <c r="CI39" i="7"/>
  <c r="CK39" i="7"/>
  <c r="CM39" i="7" s="1"/>
  <c r="CO39" i="7"/>
  <c r="CQ39" i="7"/>
  <c r="CS39" i="7"/>
  <c r="CU39" i="7" s="1"/>
  <c r="CY39" i="7"/>
  <c r="K41" i="7"/>
  <c r="M41" i="7"/>
  <c r="S41" i="7"/>
  <c r="U41" i="7"/>
  <c r="AA41" i="7"/>
  <c r="AC41" i="7"/>
  <c r="AI41" i="7"/>
  <c r="AK41" i="7"/>
  <c r="AQ41" i="7"/>
  <c r="AS41" i="7"/>
  <c r="AY41" i="7"/>
  <c r="BA41" i="7"/>
  <c r="BG41" i="7"/>
  <c r="BI41" i="7"/>
  <c r="BO41" i="7"/>
  <c r="BQ41" i="7"/>
  <c r="BW41" i="7"/>
  <c r="BY41" i="7"/>
  <c r="CE41" i="7"/>
  <c r="CG41" i="7"/>
  <c r="CM41" i="7"/>
  <c r="CO41" i="7"/>
  <c r="CU41" i="7"/>
  <c r="CW41" i="7"/>
  <c r="CY41" i="7"/>
  <c r="DA41" i="7"/>
  <c r="DC41" i="7" s="1"/>
  <c r="K42" i="7"/>
  <c r="M42" i="7"/>
  <c r="S42" i="7"/>
  <c r="U42" i="7"/>
  <c r="AA42" i="7"/>
  <c r="AC42" i="7"/>
  <c r="AI42" i="7"/>
  <c r="AK42" i="7"/>
  <c r="AQ42" i="7"/>
  <c r="AS42" i="7"/>
  <c r="AY42" i="7"/>
  <c r="BA42" i="7"/>
  <c r="BG42" i="7"/>
  <c r="BI42" i="7"/>
  <c r="BO42" i="7"/>
  <c r="BQ42" i="7"/>
  <c r="BW42" i="7"/>
  <c r="BY42" i="7"/>
  <c r="CE42" i="7"/>
  <c r="CG42" i="7"/>
  <c r="CM42" i="7"/>
  <c r="CO42" i="7"/>
  <c r="CU42" i="7"/>
  <c r="CW42" i="7"/>
  <c r="CY42" i="7"/>
  <c r="DA42" i="7"/>
  <c r="DC42" i="7" s="1"/>
  <c r="DE42" i="7"/>
  <c r="K43" i="7"/>
  <c r="M43" i="7"/>
  <c r="S43" i="7"/>
  <c r="U43" i="7"/>
  <c r="AA43" i="7"/>
  <c r="AC43" i="7"/>
  <c r="AI43" i="7"/>
  <c r="AK43" i="7"/>
  <c r="AQ43" i="7"/>
  <c r="AS43" i="7"/>
  <c r="AY43" i="7"/>
  <c r="BA43" i="7"/>
  <c r="BG43" i="7"/>
  <c r="BI43" i="7"/>
  <c r="BO43" i="7"/>
  <c r="BQ43" i="7"/>
  <c r="BW43" i="7"/>
  <c r="BY43" i="7"/>
  <c r="CE43" i="7"/>
  <c r="CG43" i="7"/>
  <c r="CM43" i="7"/>
  <c r="CO43" i="7"/>
  <c r="CU43" i="7"/>
  <c r="CW43" i="7"/>
  <c r="CY43" i="7"/>
  <c r="DA43" i="7"/>
  <c r="DC43" i="7" s="1"/>
  <c r="K44" i="7"/>
  <c r="M44" i="7"/>
  <c r="S44" i="7"/>
  <c r="U44" i="7"/>
  <c r="AA44" i="7"/>
  <c r="AC44" i="7"/>
  <c r="AI44" i="7"/>
  <c r="AK44" i="7"/>
  <c r="AQ44" i="7"/>
  <c r="AS44" i="7"/>
  <c r="AY44" i="7"/>
  <c r="BA44" i="7"/>
  <c r="BG44" i="7"/>
  <c r="BI44" i="7"/>
  <c r="BO44" i="7"/>
  <c r="BQ44" i="7"/>
  <c r="BW44" i="7"/>
  <c r="BY44" i="7"/>
  <c r="CE44" i="7"/>
  <c r="CG44" i="7"/>
  <c r="CM44" i="7"/>
  <c r="CO44" i="7"/>
  <c r="CU44" i="7"/>
  <c r="CW44" i="7"/>
  <c r="CY44" i="7"/>
  <c r="DA44" i="7"/>
  <c r="DC44" i="7" s="1"/>
  <c r="DE44" i="7"/>
  <c r="G45" i="7"/>
  <c r="I45" i="7"/>
  <c r="K45" i="7" s="1"/>
  <c r="O45" i="7"/>
  <c r="Q45" i="7"/>
  <c r="S45" i="7" s="1"/>
  <c r="U45" i="7"/>
  <c r="W45" i="7"/>
  <c r="Y45" i="7"/>
  <c r="AA45" i="7" s="1"/>
  <c r="AE45" i="7"/>
  <c r="AG45" i="7"/>
  <c r="AI45" i="7" s="1"/>
  <c r="AK45" i="7"/>
  <c r="AM45" i="7"/>
  <c r="AO45" i="7"/>
  <c r="AQ45" i="7" s="1"/>
  <c r="AU45" i="7"/>
  <c r="BA45" i="7" s="1"/>
  <c r="AW45" i="7"/>
  <c r="AY45" i="7"/>
  <c r="BC45" i="7"/>
  <c r="BI45" i="7" s="1"/>
  <c r="BE45" i="7"/>
  <c r="BG45" i="7"/>
  <c r="BK45" i="7"/>
  <c r="BQ45" i="7" s="1"/>
  <c r="BM45" i="7"/>
  <c r="BO45" i="7"/>
  <c r="BS45" i="7"/>
  <c r="BY45" i="7" s="1"/>
  <c r="BU45" i="7"/>
  <c r="BW45" i="7"/>
  <c r="CA45" i="7"/>
  <c r="CG45" i="7" s="1"/>
  <c r="CC45" i="7"/>
  <c r="CE45" i="7"/>
  <c r="CI45" i="7"/>
  <c r="CO45" i="7" s="1"/>
  <c r="CK45" i="7"/>
  <c r="CM45" i="7"/>
  <c r="CQ45" i="7"/>
  <c r="CW45" i="7" s="1"/>
  <c r="CS45" i="7"/>
  <c r="CU45" i="7"/>
  <c r="CY45" i="7"/>
  <c r="CY46" i="7"/>
  <c r="G47" i="7"/>
  <c r="M47" i="7" s="1"/>
  <c r="I47" i="7"/>
  <c r="O47" i="7"/>
  <c r="O48" i="7" s="1"/>
  <c r="Q47" i="7"/>
  <c r="S47" i="7" s="1"/>
  <c r="U47" i="7"/>
  <c r="W47" i="7"/>
  <c r="Y47" i="7"/>
  <c r="AA47" i="7" s="1"/>
  <c r="AE47" i="7"/>
  <c r="AG47" i="7"/>
  <c r="AI47" i="7" s="1"/>
  <c r="AK47" i="7"/>
  <c r="AO47" i="7"/>
  <c r="AW47" i="7"/>
  <c r="DA47" i="7" s="1"/>
  <c r="BE47" i="7"/>
  <c r="BK47" i="7"/>
  <c r="BQ47" i="7" s="1"/>
  <c r="BM47" i="7"/>
  <c r="BS47" i="7"/>
  <c r="BU47" i="7"/>
  <c r="BW47" i="7" s="1"/>
  <c r="BY47" i="7"/>
  <c r="CA47" i="7"/>
  <c r="CG47" i="7" s="1"/>
  <c r="CC47" i="7"/>
  <c r="CI47" i="7"/>
  <c r="CK47" i="7"/>
  <c r="CM47" i="7" s="1"/>
  <c r="CO47" i="7"/>
  <c r="CQ47" i="7"/>
  <c r="CS47" i="7"/>
  <c r="CU47" i="7" s="1"/>
  <c r="CW47" i="7"/>
  <c r="G48" i="7"/>
  <c r="I48" i="7"/>
  <c r="M48" i="7" s="1"/>
  <c r="Q48" i="7"/>
  <c r="W48" i="7"/>
  <c r="AC48" i="7" s="1"/>
  <c r="Y48" i="7"/>
  <c r="AE48" i="7"/>
  <c r="AG48" i="7"/>
  <c r="AK48" i="7" s="1"/>
  <c r="AO48" i="7"/>
  <c r="BE48" i="7"/>
  <c r="BE58" i="7" s="1"/>
  <c r="BK48" i="7"/>
  <c r="BM48" i="7"/>
  <c r="BO48" i="7" s="1"/>
  <c r="CC48" i="7"/>
  <c r="CC58" i="7" s="1"/>
  <c r="CI48" i="7"/>
  <c r="CK48" i="7"/>
  <c r="CO48" i="7" s="1"/>
  <c r="CQ48" i="7"/>
  <c r="K52" i="7"/>
  <c r="M52" i="7"/>
  <c r="S52" i="7"/>
  <c r="U52" i="7"/>
  <c r="AA52" i="7"/>
  <c r="AC52" i="7"/>
  <c r="AI52" i="7"/>
  <c r="AK52" i="7"/>
  <c r="AQ52" i="7"/>
  <c r="AS52" i="7"/>
  <c r="AY52" i="7"/>
  <c r="BA52" i="7"/>
  <c r="BG52" i="7"/>
  <c r="BI52" i="7"/>
  <c r="BO52" i="7"/>
  <c r="BQ52" i="7"/>
  <c r="BW52" i="7"/>
  <c r="BY52" i="7"/>
  <c r="CE52" i="7"/>
  <c r="CG52" i="7"/>
  <c r="CM52" i="7"/>
  <c r="CO52" i="7"/>
  <c r="CU52" i="7"/>
  <c r="CW52" i="7"/>
  <c r="CY52" i="7"/>
  <c r="DA52" i="7"/>
  <c r="DC52" i="7" s="1"/>
  <c r="DE52" i="7"/>
  <c r="K53" i="7"/>
  <c r="M53" i="7"/>
  <c r="S53" i="7"/>
  <c r="U53" i="7"/>
  <c r="AA53" i="7"/>
  <c r="AC53" i="7"/>
  <c r="AI53" i="7"/>
  <c r="AK53" i="7"/>
  <c r="AQ53" i="7"/>
  <c r="AS53" i="7"/>
  <c r="AY53" i="7"/>
  <c r="BA53" i="7"/>
  <c r="BG53" i="7"/>
  <c r="BI53" i="7"/>
  <c r="BO53" i="7"/>
  <c r="BQ53" i="7"/>
  <c r="BW53" i="7"/>
  <c r="BY53" i="7"/>
  <c r="CE53" i="7"/>
  <c r="CG53" i="7"/>
  <c r="CM53" i="7"/>
  <c r="CO53" i="7"/>
  <c r="CU53" i="7"/>
  <c r="CW53" i="7"/>
  <c r="CY53" i="7"/>
  <c r="DA53" i="7"/>
  <c r="DC53" i="7" s="1"/>
  <c r="DE53" i="7"/>
  <c r="CY54" i="7"/>
  <c r="G55" i="7"/>
  <c r="M55" i="7" s="1"/>
  <c r="I55" i="7"/>
  <c r="K55" i="7"/>
  <c r="O55" i="7"/>
  <c r="U55" i="7" s="1"/>
  <c r="Q55" i="7"/>
  <c r="S55" i="7"/>
  <c r="W55" i="7"/>
  <c r="AC55" i="7" s="1"/>
  <c r="Y55" i="7"/>
  <c r="AA55" i="7"/>
  <c r="AE55" i="7"/>
  <c r="AK55" i="7" s="1"/>
  <c r="AG55" i="7"/>
  <c r="AI55" i="7"/>
  <c r="AM55" i="7"/>
  <c r="AS55" i="7" s="1"/>
  <c r="AO55" i="7"/>
  <c r="AQ55" i="7"/>
  <c r="AU55" i="7"/>
  <c r="BA55" i="7" s="1"/>
  <c r="AW55" i="7"/>
  <c r="AY55" i="7"/>
  <c r="BC55" i="7"/>
  <c r="BI55" i="7" s="1"/>
  <c r="BE55" i="7"/>
  <c r="BG55" i="7"/>
  <c r="BK55" i="7"/>
  <c r="BQ55" i="7" s="1"/>
  <c r="BM55" i="7"/>
  <c r="BO55" i="7"/>
  <c r="BS55" i="7"/>
  <c r="BY55" i="7" s="1"/>
  <c r="BU55" i="7"/>
  <c r="BW55" i="7"/>
  <c r="CA55" i="7"/>
  <c r="CG55" i="7" s="1"/>
  <c r="CC55" i="7"/>
  <c r="CE55" i="7"/>
  <c r="CI55" i="7"/>
  <c r="CO55" i="7" s="1"/>
  <c r="CK55" i="7"/>
  <c r="CM55" i="7"/>
  <c r="CQ55" i="7"/>
  <c r="CW55" i="7" s="1"/>
  <c r="CS55" i="7"/>
  <c r="CU55" i="7"/>
  <c r="CY55" i="7"/>
  <c r="DE55" i="7" s="1"/>
  <c r="DA55" i="7"/>
  <c r="DC55" i="7"/>
  <c r="G56" i="7"/>
  <c r="I56" i="7"/>
  <c r="K56" i="7" s="1"/>
  <c r="O56" i="7"/>
  <c r="U56" i="7" s="1"/>
  <c r="Q56" i="7"/>
  <c r="W56" i="7"/>
  <c r="Y56" i="7"/>
  <c r="Y57" i="7" s="1"/>
  <c r="AA56" i="7"/>
  <c r="AE56" i="7"/>
  <c r="AK56" i="7" s="1"/>
  <c r="AG56" i="7"/>
  <c r="AM56" i="7"/>
  <c r="AS56" i="7" s="1"/>
  <c r="AO56" i="7"/>
  <c r="AU56" i="7"/>
  <c r="BA56" i="7" s="1"/>
  <c r="AW56" i="7"/>
  <c r="AY56" i="7"/>
  <c r="BC56" i="7"/>
  <c r="BE56" i="7"/>
  <c r="BE57" i="7" s="1"/>
  <c r="BK56" i="7"/>
  <c r="BQ56" i="7" s="1"/>
  <c r="BM56" i="7"/>
  <c r="BO56" i="7"/>
  <c r="BS56" i="7"/>
  <c r="BU56" i="7"/>
  <c r="BW56" i="7" s="1"/>
  <c r="CA56" i="7"/>
  <c r="CG56" i="7" s="1"/>
  <c r="CC56" i="7"/>
  <c r="CI56" i="7"/>
  <c r="CK56" i="7"/>
  <c r="CK57" i="7" s="1"/>
  <c r="CM56" i="7"/>
  <c r="CQ56" i="7"/>
  <c r="CW56" i="7" s="1"/>
  <c r="CS56" i="7"/>
  <c r="G57" i="7"/>
  <c r="Q57" i="7"/>
  <c r="W57" i="7"/>
  <c r="AG57" i="7"/>
  <c r="AG58" i="7" s="1"/>
  <c r="AM57" i="7"/>
  <c r="AS57" i="7" s="1"/>
  <c r="AO57" i="7"/>
  <c r="AO58" i="7" s="1"/>
  <c r="AW57" i="7"/>
  <c r="BC57" i="7"/>
  <c r="BG57" i="7" s="1"/>
  <c r="BK57" i="7"/>
  <c r="BQ57" i="7" s="1"/>
  <c r="BM57" i="7"/>
  <c r="BS57" i="7"/>
  <c r="CC57" i="7"/>
  <c r="CI57" i="7"/>
  <c r="CS57" i="7"/>
  <c r="Q58" i="7"/>
  <c r="W58" i="7"/>
  <c r="BK58" i="7"/>
  <c r="BM58" i="7"/>
  <c r="CI58" i="7"/>
  <c r="U48" i="7" l="1"/>
  <c r="CK58" i="7"/>
  <c r="CO58" i="7" s="1"/>
  <c r="CM57" i="7"/>
  <c r="Y58" i="7"/>
  <c r="AA58" i="7" s="1"/>
  <c r="AA57" i="7"/>
  <c r="CQ57" i="7"/>
  <c r="M56" i="7"/>
  <c r="AW48" i="7"/>
  <c r="CS48" i="7"/>
  <c r="S48" i="7"/>
  <c r="BO57" i="7"/>
  <c r="AU57" i="7"/>
  <c r="CO56" i="7"/>
  <c r="AQ56" i="7"/>
  <c r="AC56" i="7"/>
  <c r="BU48" i="7"/>
  <c r="AE57" i="7"/>
  <c r="G58" i="7"/>
  <c r="CO57" i="7"/>
  <c r="AQ57" i="7"/>
  <c r="AC57" i="7"/>
  <c r="DA56" i="7"/>
  <c r="CE56" i="7"/>
  <c r="S56" i="7"/>
  <c r="AI48" i="7"/>
  <c r="K47" i="7"/>
  <c r="DA14" i="7"/>
  <c r="BQ58" i="7"/>
  <c r="BY56" i="7"/>
  <c r="CA48" i="7"/>
  <c r="CY56" i="7"/>
  <c r="BG56" i="7"/>
  <c r="CM48" i="7"/>
  <c r="BQ48" i="7"/>
  <c r="K48" i="7"/>
  <c r="BO47" i="7"/>
  <c r="AC47" i="7"/>
  <c r="BG14" i="7"/>
  <c r="K14" i="7"/>
  <c r="CE48" i="7"/>
  <c r="CU56" i="7"/>
  <c r="CU14" i="7"/>
  <c r="AC14" i="7"/>
  <c r="BI57" i="7"/>
  <c r="BU57" i="7"/>
  <c r="BW57" i="7" s="1"/>
  <c r="I57" i="7"/>
  <c r="CM58" i="7"/>
  <c r="AI56" i="7"/>
  <c r="BO58" i="7"/>
  <c r="CA57" i="7"/>
  <c r="O57" i="7"/>
  <c r="O58" i="7" s="1"/>
  <c r="BI56" i="7"/>
  <c r="CG48" i="7"/>
  <c r="AA48" i="7"/>
  <c r="CE47" i="7"/>
  <c r="BW14" i="7"/>
  <c r="BA14" i="7"/>
  <c r="BC47" i="7"/>
  <c r="BG47" i="7" s="1"/>
  <c r="DC18" i="7"/>
  <c r="AU47" i="7"/>
  <c r="CY30" i="7"/>
  <c r="DC17" i="7"/>
  <c r="AM47" i="7"/>
  <c r="AS47" i="7" s="1"/>
  <c r="AQ47" i="7"/>
  <c r="DC21" i="7"/>
  <c r="DC9" i="7"/>
  <c r="AS13" i="7"/>
  <c r="AS14" i="7"/>
  <c r="CY14" i="7"/>
  <c r="DE14" i="7" s="1"/>
  <c r="DC13" i="7"/>
  <c r="AQ13" i="7"/>
  <c r="DC5" i="7"/>
  <c r="AQ14" i="7"/>
  <c r="DA45" i="7"/>
  <c r="AS45" i="7"/>
  <c r="AC45" i="7"/>
  <c r="M45" i="7"/>
  <c r="DE43" i="7"/>
  <c r="DE41" i="7"/>
  <c r="DA39" i="7"/>
  <c r="CW39" i="7"/>
  <c r="CG39" i="7"/>
  <c r="BQ39" i="7"/>
  <c r="BA39" i="7"/>
  <c r="AK39" i="7"/>
  <c r="U39" i="7"/>
  <c r="DE38" i="7"/>
  <c r="DE36" i="7"/>
  <c r="DE34" i="7"/>
  <c r="M7" i="6"/>
  <c r="O7" i="6"/>
  <c r="U7" i="6"/>
  <c r="W7" i="6"/>
  <c r="AC7" i="6"/>
  <c r="AE7" i="6"/>
  <c r="AK7" i="6"/>
  <c r="AM7" i="6"/>
  <c r="AS7" i="6"/>
  <c r="AU7" i="6"/>
  <c r="BA7" i="6"/>
  <c r="BC7" i="6"/>
  <c r="BI7" i="6"/>
  <c r="BK7" i="6"/>
  <c r="BQ7" i="6"/>
  <c r="BS7" i="6"/>
  <c r="BY7" i="6"/>
  <c r="CA7" i="6"/>
  <c r="CG7" i="6"/>
  <c r="CI7" i="6"/>
  <c r="CO7" i="6"/>
  <c r="CQ7" i="6"/>
  <c r="CW7" i="6"/>
  <c r="CY7" i="6"/>
  <c r="DA7" i="6"/>
  <c r="DC7" i="6"/>
  <c r="M8" i="6"/>
  <c r="O8" i="6"/>
  <c r="U8" i="6"/>
  <c r="W8" i="6"/>
  <c r="AC8" i="6"/>
  <c r="AE8" i="6"/>
  <c r="AK8" i="6"/>
  <c r="AM8" i="6"/>
  <c r="AS8" i="6"/>
  <c r="AU8" i="6"/>
  <c r="BA8" i="6"/>
  <c r="BC8" i="6"/>
  <c r="BI8" i="6"/>
  <c r="BK8" i="6"/>
  <c r="BQ8" i="6"/>
  <c r="BS8" i="6"/>
  <c r="BY8" i="6"/>
  <c r="CA8" i="6"/>
  <c r="CG8" i="6"/>
  <c r="CI8" i="6"/>
  <c r="CO8" i="6"/>
  <c r="CQ8" i="6"/>
  <c r="CW8" i="6"/>
  <c r="CY8" i="6"/>
  <c r="DA8" i="6"/>
  <c r="DC8" i="6"/>
  <c r="M9" i="6"/>
  <c r="O9" i="6"/>
  <c r="U9" i="6"/>
  <c r="W9" i="6"/>
  <c r="AC9" i="6"/>
  <c r="AE9" i="6"/>
  <c r="AK9" i="6"/>
  <c r="AM9" i="6"/>
  <c r="AS9" i="6"/>
  <c r="AU9" i="6"/>
  <c r="BA9" i="6"/>
  <c r="BC9" i="6"/>
  <c r="BI9" i="6"/>
  <c r="BK9" i="6"/>
  <c r="BQ9" i="6"/>
  <c r="BS9" i="6"/>
  <c r="BY9" i="6"/>
  <c r="CA9" i="6"/>
  <c r="CG9" i="6"/>
  <c r="CI9" i="6"/>
  <c r="CO9" i="6"/>
  <c r="CQ9" i="6"/>
  <c r="CW9" i="6"/>
  <c r="CY9" i="6"/>
  <c r="DA9" i="6"/>
  <c r="DC9" i="6"/>
  <c r="M10" i="6"/>
  <c r="O10" i="6"/>
  <c r="U10" i="6"/>
  <c r="W10" i="6"/>
  <c r="AC10" i="6"/>
  <c r="AE10" i="6"/>
  <c r="AK10" i="6"/>
  <c r="AM10" i="6"/>
  <c r="AS10" i="6"/>
  <c r="AU10" i="6"/>
  <c r="BA10" i="6"/>
  <c r="BC10" i="6"/>
  <c r="BI10" i="6"/>
  <c r="BK10" i="6"/>
  <c r="BQ10" i="6"/>
  <c r="BS10" i="6"/>
  <c r="BY10" i="6"/>
  <c r="CA10" i="6"/>
  <c r="CG10" i="6"/>
  <c r="CI10" i="6"/>
  <c r="CO10" i="6"/>
  <c r="CQ10" i="6"/>
  <c r="CW10" i="6"/>
  <c r="CY10" i="6"/>
  <c r="DA10" i="6"/>
  <c r="DG10" i="6" s="1"/>
  <c r="DC10" i="6"/>
  <c r="M11" i="6"/>
  <c r="O11" i="6"/>
  <c r="U11" i="6"/>
  <c r="W11" i="6"/>
  <c r="AC11" i="6"/>
  <c r="AE11" i="6"/>
  <c r="AK11" i="6"/>
  <c r="AM11" i="6"/>
  <c r="AS11" i="6"/>
  <c r="AU11" i="6"/>
  <c r="BA11" i="6"/>
  <c r="BC11" i="6"/>
  <c r="BI11" i="6"/>
  <c r="BK11" i="6"/>
  <c r="BQ11" i="6"/>
  <c r="BS11" i="6"/>
  <c r="BY11" i="6"/>
  <c r="CA11" i="6"/>
  <c r="CG11" i="6"/>
  <c r="CI11" i="6"/>
  <c r="CO11" i="6"/>
  <c r="CQ11" i="6"/>
  <c r="CW11" i="6"/>
  <c r="CY11" i="6"/>
  <c r="DA11" i="6"/>
  <c r="DC11" i="6"/>
  <c r="DE11" i="6" s="1"/>
  <c r="M12" i="6"/>
  <c r="O12" i="6"/>
  <c r="U12" i="6"/>
  <c r="W12" i="6"/>
  <c r="AC12" i="6"/>
  <c r="AE12" i="6"/>
  <c r="AK12" i="6"/>
  <c r="AM12" i="6"/>
  <c r="AS12" i="6"/>
  <c r="AU12" i="6"/>
  <c r="BA12" i="6"/>
  <c r="BC12" i="6"/>
  <c r="BI12" i="6"/>
  <c r="BK12" i="6"/>
  <c r="BQ12" i="6"/>
  <c r="BS12" i="6"/>
  <c r="BY12" i="6"/>
  <c r="CA12" i="6"/>
  <c r="CG12" i="6"/>
  <c r="CI12" i="6"/>
  <c r="CO12" i="6"/>
  <c r="CQ12" i="6"/>
  <c r="CW12" i="6"/>
  <c r="CY12" i="6"/>
  <c r="DA12" i="6"/>
  <c r="DC12" i="6"/>
  <c r="M13" i="6"/>
  <c r="O13" i="6"/>
  <c r="U13" i="6"/>
  <c r="W13" i="6"/>
  <c r="AC13" i="6"/>
  <c r="AE13" i="6"/>
  <c r="AK13" i="6"/>
  <c r="AM13" i="6"/>
  <c r="AS13" i="6"/>
  <c r="AU13" i="6"/>
  <c r="BA13" i="6"/>
  <c r="BC13" i="6"/>
  <c r="BI13" i="6"/>
  <c r="BK13" i="6"/>
  <c r="BQ13" i="6"/>
  <c r="BS13" i="6"/>
  <c r="BY13" i="6"/>
  <c r="CA13" i="6"/>
  <c r="CG13" i="6"/>
  <c r="CI13" i="6"/>
  <c r="CO13" i="6"/>
  <c r="CQ13" i="6"/>
  <c r="CW13" i="6"/>
  <c r="CY13" i="6"/>
  <c r="DA13" i="6"/>
  <c r="DC13" i="6"/>
  <c r="DA14" i="6"/>
  <c r="DA16" i="6"/>
  <c r="DA17" i="6"/>
  <c r="DA18" i="6"/>
  <c r="DA19" i="6"/>
  <c r="DA20" i="6"/>
  <c r="DA21" i="6"/>
  <c r="DA22" i="6"/>
  <c r="M23" i="6"/>
  <c r="O23" i="6"/>
  <c r="U23" i="6"/>
  <c r="W23" i="6"/>
  <c r="AC23" i="6"/>
  <c r="AE23" i="6"/>
  <c r="AK23" i="6"/>
  <c r="AM23" i="6"/>
  <c r="AS23" i="6"/>
  <c r="AU23" i="6"/>
  <c r="BA23" i="6"/>
  <c r="BC23" i="6"/>
  <c r="BI23" i="6"/>
  <c r="BK23" i="6"/>
  <c r="BQ23" i="6"/>
  <c r="BS23" i="6"/>
  <c r="BY23" i="6"/>
  <c r="CA23" i="6"/>
  <c r="CG23" i="6"/>
  <c r="CI23" i="6"/>
  <c r="CO23" i="6"/>
  <c r="CQ23" i="6"/>
  <c r="CW23" i="6"/>
  <c r="CY23" i="6"/>
  <c r="DA23" i="6"/>
  <c r="DC23" i="6"/>
  <c r="DG23" i="6" s="1"/>
  <c r="I24" i="6"/>
  <c r="K24" i="6"/>
  <c r="Q24" i="6"/>
  <c r="S24" i="6"/>
  <c r="W24" i="6" s="1"/>
  <c r="Y24" i="6"/>
  <c r="AA24" i="6"/>
  <c r="AG24" i="6"/>
  <c r="AM24" i="6" s="1"/>
  <c r="AI24" i="6"/>
  <c r="AO24" i="6"/>
  <c r="AQ24" i="6"/>
  <c r="AW24" i="6"/>
  <c r="AY24" i="6"/>
  <c r="BC24" i="6" s="1"/>
  <c r="BE24" i="6"/>
  <c r="BG24" i="6"/>
  <c r="BM24" i="6"/>
  <c r="BO24" i="6"/>
  <c r="BS24" i="6" s="1"/>
  <c r="BU24" i="6"/>
  <c r="BW24" i="6"/>
  <c r="CC24" i="6"/>
  <c r="CE24" i="6"/>
  <c r="CI24" i="6" s="1"/>
  <c r="CK24" i="6"/>
  <c r="CM24" i="6"/>
  <c r="CS24" i="6"/>
  <c r="CU24" i="6"/>
  <c r="CY24" i="6" s="1"/>
  <c r="M25" i="6"/>
  <c r="O25" i="6"/>
  <c r="U25" i="6"/>
  <c r="W25" i="6"/>
  <c r="AC25" i="6"/>
  <c r="AE25" i="6"/>
  <c r="AK25" i="6"/>
  <c r="AM25" i="6"/>
  <c r="AS25" i="6"/>
  <c r="AU25" i="6"/>
  <c r="BA25" i="6"/>
  <c r="BC25" i="6"/>
  <c r="BI25" i="6"/>
  <c r="BK25" i="6"/>
  <c r="BQ25" i="6"/>
  <c r="BS25" i="6"/>
  <c r="BY25" i="6"/>
  <c r="CA25" i="6"/>
  <c r="CG25" i="6"/>
  <c r="CI25" i="6"/>
  <c r="CO25" i="6"/>
  <c r="CQ25" i="6"/>
  <c r="CW25" i="6"/>
  <c r="CY25" i="6"/>
  <c r="DA25" i="6"/>
  <c r="DC25" i="6"/>
  <c r="M27" i="6"/>
  <c r="O27" i="6"/>
  <c r="U27" i="6"/>
  <c r="W27" i="6"/>
  <c r="AC27" i="6"/>
  <c r="AE27" i="6"/>
  <c r="AK27" i="6"/>
  <c r="AM27" i="6"/>
  <c r="AS27" i="6"/>
  <c r="AU27" i="6"/>
  <c r="BA27" i="6"/>
  <c r="BC27" i="6"/>
  <c r="BI27" i="6"/>
  <c r="BK27" i="6"/>
  <c r="BQ27" i="6"/>
  <c r="BS27" i="6"/>
  <c r="BY27" i="6"/>
  <c r="CA27" i="6"/>
  <c r="CG27" i="6"/>
  <c r="CI27" i="6"/>
  <c r="CO27" i="6"/>
  <c r="CQ27" i="6"/>
  <c r="CW27" i="6"/>
  <c r="CY27" i="6"/>
  <c r="DA27" i="6"/>
  <c r="DC27" i="6"/>
  <c r="DA28" i="6"/>
  <c r="M29" i="6"/>
  <c r="O29" i="6"/>
  <c r="U29" i="6"/>
  <c r="W29" i="6"/>
  <c r="AC29" i="6"/>
  <c r="AE29" i="6"/>
  <c r="AK29" i="6"/>
  <c r="AM29" i="6"/>
  <c r="AS29" i="6"/>
  <c r="AU29" i="6"/>
  <c r="BA29" i="6"/>
  <c r="BC29" i="6"/>
  <c r="BI29" i="6"/>
  <c r="BK29" i="6"/>
  <c r="BQ29" i="6"/>
  <c r="BS29" i="6"/>
  <c r="BY29" i="6"/>
  <c r="CA29" i="6"/>
  <c r="CG29" i="6"/>
  <c r="CI29" i="6"/>
  <c r="CO29" i="6"/>
  <c r="CQ29" i="6"/>
  <c r="CW29" i="6"/>
  <c r="CY29" i="6"/>
  <c r="DA29" i="6"/>
  <c r="DC29" i="6"/>
  <c r="I30" i="6"/>
  <c r="M30" i="6" s="1"/>
  <c r="K30" i="6"/>
  <c r="Q30" i="6"/>
  <c r="S30" i="6"/>
  <c r="U30" i="6" s="1"/>
  <c r="Y30" i="6"/>
  <c r="AA30" i="6"/>
  <c r="AG30" i="6"/>
  <c r="AM30" i="6" s="1"/>
  <c r="AI30" i="6"/>
  <c r="AO30" i="6"/>
  <c r="AQ30" i="6"/>
  <c r="AW30" i="6"/>
  <c r="AW41" i="6" s="1"/>
  <c r="AW42" i="6" s="1"/>
  <c r="AW43" i="6" s="1"/>
  <c r="AW44" i="6" s="1"/>
  <c r="AW45" i="6" s="1"/>
  <c r="AY30" i="6"/>
  <c r="BE30" i="6"/>
  <c r="BK30" i="6" s="1"/>
  <c r="BG30" i="6"/>
  <c r="BM30" i="6"/>
  <c r="BO30" i="6"/>
  <c r="BQ30" i="6" s="1"/>
  <c r="BU30" i="6"/>
  <c r="BW30" i="6"/>
  <c r="CC30" i="6"/>
  <c r="CE30" i="6"/>
  <c r="CK30" i="6"/>
  <c r="CM30" i="6"/>
  <c r="CS30" i="6"/>
  <c r="CU30" i="6"/>
  <c r="CW30" i="6"/>
  <c r="M31" i="6"/>
  <c r="O31" i="6"/>
  <c r="U31" i="6"/>
  <c r="W31" i="6"/>
  <c r="AC31" i="6"/>
  <c r="AE31" i="6"/>
  <c r="AK31" i="6"/>
  <c r="AM31" i="6"/>
  <c r="AS31" i="6"/>
  <c r="AU31" i="6"/>
  <c r="BA31" i="6"/>
  <c r="BC31" i="6"/>
  <c r="BI31" i="6"/>
  <c r="BK31" i="6"/>
  <c r="BQ31" i="6"/>
  <c r="BS31" i="6"/>
  <c r="BY31" i="6"/>
  <c r="CA31" i="6"/>
  <c r="CG31" i="6"/>
  <c r="CI31" i="6"/>
  <c r="CO31" i="6"/>
  <c r="CQ31" i="6"/>
  <c r="CW31" i="6"/>
  <c r="CY31" i="6"/>
  <c r="DA31" i="6"/>
  <c r="DC31" i="6"/>
  <c r="M32" i="6"/>
  <c r="O32" i="6"/>
  <c r="U32" i="6"/>
  <c r="W32" i="6"/>
  <c r="AC32" i="6"/>
  <c r="AE32" i="6"/>
  <c r="AK32" i="6"/>
  <c r="AM32" i="6"/>
  <c r="AS32" i="6"/>
  <c r="AU32" i="6"/>
  <c r="BA32" i="6"/>
  <c r="BC32" i="6"/>
  <c r="BI32" i="6"/>
  <c r="BK32" i="6"/>
  <c r="BQ32" i="6"/>
  <c r="BS32" i="6"/>
  <c r="BY32" i="6"/>
  <c r="CA32" i="6"/>
  <c r="CG32" i="6"/>
  <c r="CI32" i="6"/>
  <c r="CO32" i="6"/>
  <c r="CQ32" i="6"/>
  <c r="CW32" i="6"/>
  <c r="CY32" i="6"/>
  <c r="DA32" i="6"/>
  <c r="DC32" i="6"/>
  <c r="M33" i="6"/>
  <c r="O33" i="6"/>
  <c r="U33" i="6"/>
  <c r="W33" i="6"/>
  <c r="AC33" i="6"/>
  <c r="AE33" i="6"/>
  <c r="AK33" i="6"/>
  <c r="AM33" i="6"/>
  <c r="AS33" i="6"/>
  <c r="AU33" i="6"/>
  <c r="BA33" i="6"/>
  <c r="BC33" i="6"/>
  <c r="BI33" i="6"/>
  <c r="BK33" i="6"/>
  <c r="BQ33" i="6"/>
  <c r="BS33" i="6"/>
  <c r="BY33" i="6"/>
  <c r="CA33" i="6"/>
  <c r="CG33" i="6"/>
  <c r="CI33" i="6"/>
  <c r="CO33" i="6"/>
  <c r="CQ33" i="6"/>
  <c r="CW33" i="6"/>
  <c r="CY33" i="6"/>
  <c r="DA33" i="6"/>
  <c r="DE33" i="6" s="1"/>
  <c r="DC33" i="6"/>
  <c r="M34" i="6"/>
  <c r="O34" i="6"/>
  <c r="U34" i="6"/>
  <c r="W34" i="6"/>
  <c r="AC34" i="6"/>
  <c r="AE34" i="6"/>
  <c r="AK34" i="6"/>
  <c r="AM34" i="6"/>
  <c r="AS34" i="6"/>
  <c r="AU34" i="6"/>
  <c r="BA34" i="6"/>
  <c r="BC34" i="6"/>
  <c r="BI34" i="6"/>
  <c r="BK34" i="6"/>
  <c r="BQ34" i="6"/>
  <c r="BS34" i="6"/>
  <c r="BY34" i="6"/>
  <c r="CA34" i="6"/>
  <c r="CG34" i="6"/>
  <c r="CI34" i="6"/>
  <c r="CO34" i="6"/>
  <c r="CQ34" i="6"/>
  <c r="CW34" i="6"/>
  <c r="CY34" i="6"/>
  <c r="DA34" i="6"/>
  <c r="DC34" i="6"/>
  <c r="M35" i="6"/>
  <c r="O35" i="6"/>
  <c r="U35" i="6"/>
  <c r="W35" i="6"/>
  <c r="AC35" i="6"/>
  <c r="AE35" i="6"/>
  <c r="AK35" i="6"/>
  <c r="AM35" i="6"/>
  <c r="AS35" i="6"/>
  <c r="AU35" i="6"/>
  <c r="BA35" i="6"/>
  <c r="BC35" i="6"/>
  <c r="BI35" i="6"/>
  <c r="BK35" i="6"/>
  <c r="BQ35" i="6"/>
  <c r="BS35" i="6"/>
  <c r="BY35" i="6"/>
  <c r="CA35" i="6"/>
  <c r="CG35" i="6"/>
  <c r="CI35" i="6"/>
  <c r="CO35" i="6"/>
  <c r="CQ35" i="6"/>
  <c r="CW35" i="6"/>
  <c r="CY35" i="6"/>
  <c r="DA35" i="6"/>
  <c r="DC35" i="6"/>
  <c r="M36" i="6"/>
  <c r="O36" i="6"/>
  <c r="U36" i="6"/>
  <c r="W36" i="6"/>
  <c r="AC36" i="6"/>
  <c r="AE36" i="6"/>
  <c r="AK36" i="6"/>
  <c r="AM36" i="6"/>
  <c r="AS36" i="6"/>
  <c r="AU36" i="6"/>
  <c r="BA36" i="6"/>
  <c r="BC36" i="6"/>
  <c r="BI36" i="6"/>
  <c r="BK36" i="6"/>
  <c r="BQ36" i="6"/>
  <c r="BS36" i="6"/>
  <c r="BY36" i="6"/>
  <c r="CA36" i="6"/>
  <c r="CG36" i="6"/>
  <c r="CI36" i="6"/>
  <c r="CO36" i="6"/>
  <c r="CQ36" i="6"/>
  <c r="CW36" i="6"/>
  <c r="CY36" i="6"/>
  <c r="DA36" i="6"/>
  <c r="DC36" i="6"/>
  <c r="M37" i="6"/>
  <c r="O37" i="6"/>
  <c r="U37" i="6"/>
  <c r="W37" i="6"/>
  <c r="AC37" i="6"/>
  <c r="AE37" i="6"/>
  <c r="AK37" i="6"/>
  <c r="AM37" i="6"/>
  <c r="AS37" i="6"/>
  <c r="AU37" i="6"/>
  <c r="BA37" i="6"/>
  <c r="BC37" i="6"/>
  <c r="BI37" i="6"/>
  <c r="BK37" i="6"/>
  <c r="BQ37" i="6"/>
  <c r="BS37" i="6"/>
  <c r="BY37" i="6"/>
  <c r="CA37" i="6"/>
  <c r="CG37" i="6"/>
  <c r="CI37" i="6"/>
  <c r="CO37" i="6"/>
  <c r="CQ37" i="6"/>
  <c r="CW37" i="6"/>
  <c r="CY37" i="6"/>
  <c r="DA37" i="6"/>
  <c r="DC37" i="6"/>
  <c r="M38" i="6"/>
  <c r="O38" i="6"/>
  <c r="U38" i="6"/>
  <c r="W38" i="6"/>
  <c r="AC38" i="6"/>
  <c r="AE38" i="6"/>
  <c r="AK38" i="6"/>
  <c r="AM38" i="6"/>
  <c r="AS38" i="6"/>
  <c r="AU38" i="6"/>
  <c r="BA38" i="6"/>
  <c r="BC38" i="6"/>
  <c r="BI38" i="6"/>
  <c r="BK38" i="6"/>
  <c r="BQ38" i="6"/>
  <c r="BS38" i="6"/>
  <c r="BY38" i="6"/>
  <c r="CA38" i="6"/>
  <c r="CG38" i="6"/>
  <c r="CI38" i="6"/>
  <c r="CO38" i="6"/>
  <c r="CQ38" i="6"/>
  <c r="CW38" i="6"/>
  <c r="CY38" i="6"/>
  <c r="DA38" i="6"/>
  <c r="DC38" i="6"/>
  <c r="M39" i="6"/>
  <c r="O39" i="6"/>
  <c r="U39" i="6"/>
  <c r="W39" i="6"/>
  <c r="AC39" i="6"/>
  <c r="AE39" i="6"/>
  <c r="AK39" i="6"/>
  <c r="AM39" i="6"/>
  <c r="AS39" i="6"/>
  <c r="AU39" i="6"/>
  <c r="BA39" i="6"/>
  <c r="BC39" i="6"/>
  <c r="BI39" i="6"/>
  <c r="BK39" i="6"/>
  <c r="BQ39" i="6"/>
  <c r="BS39" i="6"/>
  <c r="BY39" i="6"/>
  <c r="CA39" i="6"/>
  <c r="CG39" i="6"/>
  <c r="CI39" i="6"/>
  <c r="CO39" i="6"/>
  <c r="CQ39" i="6"/>
  <c r="CW39" i="6"/>
  <c r="CY39" i="6"/>
  <c r="DA39" i="6"/>
  <c r="DC39" i="6"/>
  <c r="M40" i="6"/>
  <c r="O40" i="6"/>
  <c r="U40" i="6"/>
  <c r="W40" i="6"/>
  <c r="AC40" i="6"/>
  <c r="AE40" i="6"/>
  <c r="AK40" i="6"/>
  <c r="AM40" i="6"/>
  <c r="AS40" i="6"/>
  <c r="AU40" i="6"/>
  <c r="BA40" i="6"/>
  <c r="BC40" i="6"/>
  <c r="BI40" i="6"/>
  <c r="BK40" i="6"/>
  <c r="BQ40" i="6"/>
  <c r="BS40" i="6"/>
  <c r="BY40" i="6"/>
  <c r="CA40" i="6"/>
  <c r="CG40" i="6"/>
  <c r="CI40" i="6"/>
  <c r="CO40" i="6"/>
  <c r="CQ40" i="6"/>
  <c r="CW40" i="6"/>
  <c r="CY40" i="6"/>
  <c r="DA40" i="6"/>
  <c r="DC40" i="6"/>
  <c r="Q41" i="6"/>
  <c r="Q42" i="6" s="1"/>
  <c r="Q43" i="6" s="1"/>
  <c r="Q44" i="6" s="1"/>
  <c r="Q45" i="6" s="1"/>
  <c r="CC41" i="6"/>
  <c r="CC42" i="6" s="1"/>
  <c r="CC43" i="6" s="1"/>
  <c r="CC44" i="6" s="1"/>
  <c r="CC45" i="6" s="1"/>
  <c r="V9" i="4"/>
  <c r="X9" i="4"/>
  <c r="X24" i="4" s="1"/>
  <c r="Z9" i="4"/>
  <c r="V18" i="4"/>
  <c r="X18" i="4"/>
  <c r="Z18" i="4"/>
  <c r="V21" i="4"/>
  <c r="X21" i="4"/>
  <c r="Z21" i="4"/>
  <c r="Z23" i="4"/>
  <c r="V27" i="4"/>
  <c r="X27" i="4"/>
  <c r="Z27" i="4"/>
  <c r="Z29" i="4"/>
  <c r="V33" i="4"/>
  <c r="X33" i="4"/>
  <c r="Z33" i="4"/>
  <c r="V37" i="4"/>
  <c r="X37" i="4"/>
  <c r="Z37" i="4"/>
  <c r="V56" i="4"/>
  <c r="X56" i="4"/>
  <c r="Z56" i="4"/>
  <c r="V66" i="4"/>
  <c r="X66" i="4"/>
  <c r="Z66" i="4"/>
  <c r="Z68" i="4"/>
  <c r="Z70" i="4"/>
  <c r="V73" i="4"/>
  <c r="X73" i="4"/>
  <c r="Z73" i="4"/>
  <c r="V76" i="4"/>
  <c r="X76" i="4"/>
  <c r="Z76" i="4"/>
  <c r="V79" i="4"/>
  <c r="X79" i="4"/>
  <c r="Z79" i="4"/>
  <c r="V82" i="4"/>
  <c r="X82" i="4"/>
  <c r="Z82" i="4"/>
  <c r="V163" i="4"/>
  <c r="X163" i="4"/>
  <c r="Z163" i="4"/>
  <c r="V182" i="4"/>
  <c r="X182" i="4"/>
  <c r="Z182" i="4"/>
  <c r="V186" i="4"/>
  <c r="X186" i="4"/>
  <c r="X226" i="4" s="1"/>
  <c r="Z186" i="4"/>
  <c r="V190" i="4"/>
  <c r="X190" i="4"/>
  <c r="Z190" i="4"/>
  <c r="V193" i="4"/>
  <c r="X193" i="4"/>
  <c r="Z193" i="4"/>
  <c r="V202" i="4"/>
  <c r="X202" i="4"/>
  <c r="Z202" i="4"/>
  <c r="V223" i="4"/>
  <c r="X223" i="4"/>
  <c r="Z223" i="4"/>
  <c r="Z225" i="4"/>
  <c r="V232" i="4"/>
  <c r="X232" i="4"/>
  <c r="Z232" i="4"/>
  <c r="V235" i="4"/>
  <c r="X235" i="4"/>
  <c r="Z235" i="4"/>
  <c r="V238" i="4"/>
  <c r="X238" i="4"/>
  <c r="Z238" i="4"/>
  <c r="Z240" i="4"/>
  <c r="Z242" i="4"/>
  <c r="V253" i="4"/>
  <c r="X253" i="4"/>
  <c r="Z253" i="4"/>
  <c r="Z255" i="4"/>
  <c r="Z257" i="4"/>
  <c r="Z259" i="4"/>
  <c r="V262" i="4"/>
  <c r="X262" i="4"/>
  <c r="Z262" i="4"/>
  <c r="Z264" i="4"/>
  <c r="Z266" i="4"/>
  <c r="V269" i="4"/>
  <c r="X269" i="4"/>
  <c r="Z269" i="4"/>
  <c r="V276" i="4"/>
  <c r="X276" i="4"/>
  <c r="Z276" i="4"/>
  <c r="Z278" i="4"/>
  <c r="V285" i="4"/>
  <c r="X285" i="4"/>
  <c r="Z285" i="4"/>
  <c r="V293" i="4"/>
  <c r="X293" i="4"/>
  <c r="Z293" i="4"/>
  <c r="V302" i="4"/>
  <c r="X302" i="4"/>
  <c r="Z302" i="4"/>
  <c r="V308" i="4"/>
  <c r="X308" i="4"/>
  <c r="Z308" i="4"/>
  <c r="V312" i="4"/>
  <c r="X312" i="4"/>
  <c r="Z312" i="4"/>
  <c r="Z314" i="4"/>
  <c r="Z316" i="4"/>
  <c r="V319" i="4"/>
  <c r="X319" i="4"/>
  <c r="Z319" i="4"/>
  <c r="V328" i="4"/>
  <c r="X328" i="4"/>
  <c r="Z328" i="4"/>
  <c r="Z330" i="4"/>
  <c r="Z332" i="4"/>
  <c r="Z334" i="4"/>
  <c r="Z336" i="4"/>
  <c r="Z338" i="4"/>
  <c r="V342" i="4"/>
  <c r="X342" i="4"/>
  <c r="Z342" i="4"/>
  <c r="V352" i="4"/>
  <c r="X352" i="4"/>
  <c r="Z352" i="4"/>
  <c r="X353" i="4"/>
  <c r="V359" i="4"/>
  <c r="X359" i="4"/>
  <c r="Z359" i="4"/>
  <c r="V368" i="4"/>
  <c r="X368" i="4"/>
  <c r="X404" i="4" s="1"/>
  <c r="Z368" i="4"/>
  <c r="V393" i="4"/>
  <c r="X393" i="4"/>
  <c r="Z393" i="4"/>
  <c r="V401" i="4"/>
  <c r="X401" i="4"/>
  <c r="Z401" i="4"/>
  <c r="Z403" i="4"/>
  <c r="V408" i="4"/>
  <c r="X408" i="4"/>
  <c r="Z408" i="4"/>
  <c r="V412" i="4"/>
  <c r="X412" i="4"/>
  <c r="Z412" i="4"/>
  <c r="V428" i="4"/>
  <c r="X428" i="4"/>
  <c r="Z428" i="4"/>
  <c r="V432" i="4"/>
  <c r="X432" i="4"/>
  <c r="Z432" i="4"/>
  <c r="Z434" i="4"/>
  <c r="V438" i="4"/>
  <c r="X438" i="4"/>
  <c r="Z438" i="4"/>
  <c r="V441" i="4"/>
  <c r="X441" i="4"/>
  <c r="Z441" i="4"/>
  <c r="V459" i="4"/>
  <c r="X459" i="4"/>
  <c r="Z459" i="4"/>
  <c r="Z461" i="4"/>
  <c r="Z463" i="4"/>
  <c r="Z466" i="4"/>
  <c r="Z468" i="4"/>
  <c r="Z470" i="4"/>
  <c r="Z472" i="4"/>
  <c r="V476" i="4"/>
  <c r="X476" i="4"/>
  <c r="Z476" i="4"/>
  <c r="Z478" i="4"/>
  <c r="Z480" i="4"/>
  <c r="V483" i="4"/>
  <c r="X483" i="4"/>
  <c r="Z483" i="4"/>
  <c r="V486" i="4"/>
  <c r="X486" i="4"/>
  <c r="Z486" i="4"/>
  <c r="Z488" i="4"/>
  <c r="Z490" i="4"/>
  <c r="Z492" i="4"/>
  <c r="Z494" i="4"/>
  <c r="V497" i="4"/>
  <c r="X497" i="4"/>
  <c r="Z497" i="4"/>
  <c r="Z499" i="4"/>
  <c r="V504" i="4"/>
  <c r="V537" i="4" s="1"/>
  <c r="X504" i="4"/>
  <c r="X537" i="4" s="1"/>
  <c r="Z504" i="4"/>
  <c r="Z506" i="4"/>
  <c r="Z508" i="4"/>
  <c r="Z537" i="4" s="1"/>
  <c r="Z510" i="4"/>
  <c r="Z512" i="4"/>
  <c r="Z514" i="4"/>
  <c r="Z516" i="4"/>
  <c r="Z518" i="4"/>
  <c r="Z520" i="4"/>
  <c r="Z522" i="4"/>
  <c r="Z524" i="4"/>
  <c r="Z526" i="4"/>
  <c r="Z528" i="4"/>
  <c r="Z530" i="4"/>
  <c r="Z532" i="4"/>
  <c r="Z534" i="4"/>
  <c r="Z536" i="4"/>
  <c r="Z540" i="4"/>
  <c r="Z549" i="4" s="1"/>
  <c r="Z542" i="4"/>
  <c r="Z544" i="4"/>
  <c r="Z546" i="4"/>
  <c r="Z548" i="4"/>
  <c r="Z551" i="4"/>
  <c r="Z553" i="4"/>
  <c r="Z555" i="4"/>
  <c r="Z558" i="4"/>
  <c r="Z560" i="4"/>
  <c r="Z565" i="4" s="1"/>
  <c r="Z562" i="4"/>
  <c r="Z564" i="4"/>
  <c r="Z567" i="4"/>
  <c r="Q6" i="3"/>
  <c r="Q7" i="3"/>
  <c r="Q8" i="3"/>
  <c r="Q9" i="3"/>
  <c r="Q10" i="3"/>
  <c r="Q11" i="3"/>
  <c r="Q12" i="3"/>
  <c r="Q13" i="3"/>
  <c r="Q15" i="3"/>
  <c r="Q16" i="3"/>
  <c r="Q17" i="3"/>
  <c r="Q18" i="3"/>
  <c r="Q19" i="3"/>
  <c r="Q20" i="3"/>
  <c r="Q21" i="3"/>
  <c r="Q22" i="3"/>
  <c r="I23" i="3"/>
  <c r="Q23" i="3" s="1"/>
  <c r="K23" i="3"/>
  <c r="M23" i="3"/>
  <c r="O23" i="3"/>
  <c r="Q24" i="3"/>
  <c r="Q26" i="3"/>
  <c r="Q27" i="3"/>
  <c r="Q28" i="3"/>
  <c r="I29" i="3"/>
  <c r="K29" i="3"/>
  <c r="M29" i="3"/>
  <c r="O29" i="3"/>
  <c r="Q30" i="3"/>
  <c r="Q31" i="3"/>
  <c r="Q32" i="3"/>
  <c r="Q33" i="3"/>
  <c r="Q34" i="3"/>
  <c r="Q35" i="3"/>
  <c r="Q36" i="3"/>
  <c r="Q37" i="3"/>
  <c r="Q38" i="3"/>
  <c r="M39" i="3"/>
  <c r="M40" i="3" s="1"/>
  <c r="M41" i="3" s="1"/>
  <c r="M42" i="3" s="1"/>
  <c r="M43" i="3" s="1"/>
  <c r="M33" i="1"/>
  <c r="M32" i="1"/>
  <c r="K32" i="1"/>
  <c r="K33" i="1" s="1"/>
  <c r="I32" i="1"/>
  <c r="I33" i="1" s="1"/>
  <c r="G32" i="1"/>
  <c r="G33" i="1" s="1"/>
  <c r="O31" i="1"/>
  <c r="M27" i="1"/>
  <c r="M26" i="1"/>
  <c r="K26" i="1"/>
  <c r="I26" i="1"/>
  <c r="G26" i="1"/>
  <c r="O25" i="1"/>
  <c r="M23" i="1"/>
  <c r="K23" i="1"/>
  <c r="I23" i="1"/>
  <c r="I27" i="1" s="1"/>
  <c r="G23" i="1"/>
  <c r="O22" i="1"/>
  <c r="M20" i="1"/>
  <c r="K20" i="1"/>
  <c r="I20" i="1"/>
  <c r="G20" i="1"/>
  <c r="G27" i="1" s="1"/>
  <c r="O19" i="1"/>
  <c r="O18" i="1"/>
  <c r="O17" i="1"/>
  <c r="O16" i="1"/>
  <c r="O15" i="1"/>
  <c r="O14" i="1"/>
  <c r="O13" i="1"/>
  <c r="O12" i="1"/>
  <c r="M9" i="1"/>
  <c r="I9" i="1"/>
  <c r="M8" i="1"/>
  <c r="K8" i="1"/>
  <c r="K9" i="1" s="1"/>
  <c r="I8" i="1"/>
  <c r="G8" i="1"/>
  <c r="G9" i="1" s="1"/>
  <c r="O7" i="1"/>
  <c r="O6" i="1"/>
  <c r="O5" i="1"/>
  <c r="O4" i="1"/>
  <c r="U58" i="7" l="1"/>
  <c r="S58" i="7"/>
  <c r="DG37" i="6"/>
  <c r="CA30" i="6"/>
  <c r="AK57" i="7"/>
  <c r="AI57" i="7"/>
  <c r="AE58" i="7"/>
  <c r="CU48" i="7"/>
  <c r="CW48" i="7"/>
  <c r="CS58" i="7"/>
  <c r="M28" i="1"/>
  <c r="M34" i="1" s="1"/>
  <c r="DG40" i="6"/>
  <c r="DG33" i="6"/>
  <c r="CY30" i="6"/>
  <c r="AM48" i="7"/>
  <c r="AQ48" i="7" s="1"/>
  <c r="BW48" i="7"/>
  <c r="BU58" i="7"/>
  <c r="BY48" i="7"/>
  <c r="DA48" i="7"/>
  <c r="AW58" i="7"/>
  <c r="O33" i="1"/>
  <c r="I39" i="3"/>
  <c r="I40" i="3" s="1"/>
  <c r="I41" i="3" s="1"/>
  <c r="DE39" i="6"/>
  <c r="DG36" i="6"/>
  <c r="AK30" i="6"/>
  <c r="K57" i="7"/>
  <c r="DA57" i="7"/>
  <c r="I58" i="7"/>
  <c r="DA58" i="7" s="1"/>
  <c r="DE56" i="7"/>
  <c r="DC56" i="7"/>
  <c r="O27" i="1"/>
  <c r="K27" i="1"/>
  <c r="O26" i="1"/>
  <c r="Z24" i="4"/>
  <c r="DE35" i="6"/>
  <c r="DG32" i="6"/>
  <c r="CQ30" i="6"/>
  <c r="BI30" i="6"/>
  <c r="K58" i="7"/>
  <c r="CA58" i="7"/>
  <c r="AC58" i="7"/>
  <c r="O39" i="3"/>
  <c r="O40" i="3" s="1"/>
  <c r="O41" i="3" s="1"/>
  <c r="O42" i="3" s="1"/>
  <c r="O43" i="3" s="1"/>
  <c r="DE31" i="6"/>
  <c r="CG30" i="6"/>
  <c r="DE29" i="6"/>
  <c r="M57" i="7"/>
  <c r="V24" i="4"/>
  <c r="CS41" i="6"/>
  <c r="CS42" i="6" s="1"/>
  <c r="CS43" i="6" s="1"/>
  <c r="CS44" i="6" s="1"/>
  <c r="CS45" i="6" s="1"/>
  <c r="U57" i="7"/>
  <c r="CY57" i="7"/>
  <c r="S57" i="7"/>
  <c r="BA57" i="7"/>
  <c r="AY57" i="7"/>
  <c r="BY57" i="7"/>
  <c r="I28" i="1"/>
  <c r="I34" i="1" s="1"/>
  <c r="K28" i="1"/>
  <c r="K34" i="1" s="1"/>
  <c r="O23" i="1"/>
  <c r="DE37" i="6"/>
  <c r="DC30" i="6"/>
  <c r="BY30" i="6"/>
  <c r="BA30" i="6"/>
  <c r="AE30" i="6"/>
  <c r="BM41" i="6"/>
  <c r="BM42" i="6" s="1"/>
  <c r="BM43" i="6" s="1"/>
  <c r="BM44" i="6" s="1"/>
  <c r="BM45" i="6" s="1"/>
  <c r="DE7" i="6"/>
  <c r="CG57" i="7"/>
  <c r="CE57" i="7"/>
  <c r="CW57" i="7"/>
  <c r="CU57" i="7"/>
  <c r="CQ58" i="7"/>
  <c r="BI47" i="7"/>
  <c r="BC48" i="7"/>
  <c r="DE30" i="7"/>
  <c r="DC30" i="7"/>
  <c r="BA47" i="7"/>
  <c r="AU48" i="7"/>
  <c r="AY47" i="7"/>
  <c r="CY47" i="7"/>
  <c r="DE47" i="7" s="1"/>
  <c r="DC14" i="7"/>
  <c r="AS48" i="7"/>
  <c r="DC39" i="7"/>
  <c r="DE39" i="7"/>
  <c r="DE45" i="7"/>
  <c r="DC45" i="7"/>
  <c r="O9" i="1"/>
  <c r="G28" i="1"/>
  <c r="O32" i="1"/>
  <c r="Q29" i="3"/>
  <c r="O8" i="1"/>
  <c r="O20" i="1"/>
  <c r="X464" i="4"/>
  <c r="X500" i="4" s="1"/>
  <c r="X568" i="4" s="1"/>
  <c r="K39" i="3"/>
  <c r="Q39" i="3" s="1"/>
  <c r="Z404" i="4"/>
  <c r="V404" i="4"/>
  <c r="V353" i="4"/>
  <c r="V464" i="4" s="1"/>
  <c r="V500" i="4" s="1"/>
  <c r="V568" i="4" s="1"/>
  <c r="Z353" i="4"/>
  <c r="Z464" i="4" s="1"/>
  <c r="Z500" i="4" s="1"/>
  <c r="Z226" i="4"/>
  <c r="V226" i="4"/>
  <c r="DC24" i="6"/>
  <c r="AG41" i="6"/>
  <c r="AG42" i="6" s="1"/>
  <c r="AG43" i="6" s="1"/>
  <c r="AG44" i="6" s="1"/>
  <c r="AG45" i="6" s="1"/>
  <c r="DA24" i="6"/>
  <c r="DE12" i="6"/>
  <c r="DG12" i="6"/>
  <c r="O30" i="6"/>
  <c r="DA30" i="6"/>
  <c r="DG30" i="6" s="1"/>
  <c r="DE25" i="6"/>
  <c r="DG25" i="6"/>
  <c r="DE8" i="6"/>
  <c r="DG8" i="6"/>
  <c r="DG39" i="6"/>
  <c r="DG38" i="6"/>
  <c r="DG35" i="6"/>
  <c r="DG34" i="6"/>
  <c r="DG31" i="6"/>
  <c r="CI30" i="6"/>
  <c r="BS30" i="6"/>
  <c r="BC30" i="6"/>
  <c r="AU30" i="6"/>
  <c r="W30" i="6"/>
  <c r="DG29" i="6"/>
  <c r="DE27" i="6"/>
  <c r="DE23" i="6"/>
  <c r="DE13" i="6"/>
  <c r="DE10" i="6"/>
  <c r="DE9" i="6"/>
  <c r="DE38" i="6"/>
  <c r="DE34" i="6"/>
  <c r="CO30" i="6"/>
  <c r="AC30" i="6"/>
  <c r="BI24" i="6"/>
  <c r="BG41" i="6"/>
  <c r="AS24" i="6"/>
  <c r="AQ41" i="6"/>
  <c r="M24" i="6"/>
  <c r="K41" i="6"/>
  <c r="DE40" i="6"/>
  <c r="DE36" i="6"/>
  <c r="DE32" i="6"/>
  <c r="AS30" i="6"/>
  <c r="CO24" i="6"/>
  <c r="CM41" i="6"/>
  <c r="BY24" i="6"/>
  <c r="BW41" i="6"/>
  <c r="AC24" i="6"/>
  <c r="AA41" i="6"/>
  <c r="CK41" i="6"/>
  <c r="BU41" i="6"/>
  <c r="BE41" i="6"/>
  <c r="AO41" i="6"/>
  <c r="Y41" i="6"/>
  <c r="I41" i="6"/>
  <c r="DG27" i="6"/>
  <c r="CW24" i="6"/>
  <c r="CU41" i="6"/>
  <c r="CQ24" i="6"/>
  <c r="CG24" i="6"/>
  <c r="CE41" i="6"/>
  <c r="CA24" i="6"/>
  <c r="BQ24" i="6"/>
  <c r="BO41" i="6"/>
  <c r="BK24" i="6"/>
  <c r="BA24" i="6"/>
  <c r="AY41" i="6"/>
  <c r="AU24" i="6"/>
  <c r="AK24" i="6"/>
  <c r="AI41" i="6"/>
  <c r="AE24" i="6"/>
  <c r="U24" i="6"/>
  <c r="S41" i="6"/>
  <c r="O24" i="6"/>
  <c r="DG13" i="6"/>
  <c r="DG11" i="6"/>
  <c r="DG9" i="6"/>
  <c r="DG7" i="6"/>
  <c r="I42" i="3"/>
  <c r="K40" i="3"/>
  <c r="AK58" i="7" l="1"/>
  <c r="AI58" i="7"/>
  <c r="DG24" i="6"/>
  <c r="CW58" i="7"/>
  <c r="CU58" i="7"/>
  <c r="DE30" i="6"/>
  <c r="DE57" i="7"/>
  <c r="DC57" i="7"/>
  <c r="M58" i="7"/>
  <c r="BY58" i="7"/>
  <c r="BW58" i="7"/>
  <c r="DA41" i="6"/>
  <c r="Z568" i="4"/>
  <c r="AM58" i="7"/>
  <c r="CG58" i="7"/>
  <c r="CE58" i="7"/>
  <c r="BC58" i="7"/>
  <c r="BI48" i="7"/>
  <c r="BG48" i="7"/>
  <c r="BA48" i="7"/>
  <c r="AU58" i="7"/>
  <c r="AY48" i="7"/>
  <c r="CY48" i="7"/>
  <c r="DE48" i="7" s="1"/>
  <c r="DC47" i="7"/>
  <c r="AS58" i="7"/>
  <c r="AQ58" i="7"/>
  <c r="G34" i="1"/>
  <c r="O34" i="1" s="1"/>
  <c r="O28" i="1"/>
  <c r="DE24" i="6"/>
  <c r="W41" i="6"/>
  <c r="S42" i="6"/>
  <c r="U41" i="6"/>
  <c r="BC41" i="6"/>
  <c r="AY42" i="6"/>
  <c r="BA41" i="6"/>
  <c r="CI41" i="6"/>
  <c r="CG41" i="6"/>
  <c r="CE42" i="6"/>
  <c r="Y42" i="6"/>
  <c r="AC41" i="6"/>
  <c r="BE42" i="6"/>
  <c r="BI41" i="6"/>
  <c r="CK42" i="6"/>
  <c r="CO41" i="6"/>
  <c r="O41" i="6"/>
  <c r="DC41" i="6"/>
  <c r="K42" i="6"/>
  <c r="AU41" i="6"/>
  <c r="AQ42" i="6"/>
  <c r="BK41" i="6"/>
  <c r="BG42" i="6"/>
  <c r="AM41" i="6"/>
  <c r="AI42" i="6"/>
  <c r="AK41" i="6"/>
  <c r="BS41" i="6"/>
  <c r="BQ41" i="6"/>
  <c r="BO42" i="6"/>
  <c r="CY41" i="6"/>
  <c r="CU42" i="6"/>
  <c r="CW41" i="6"/>
  <c r="I42" i="6"/>
  <c r="M41" i="6"/>
  <c r="AO42" i="6"/>
  <c r="AS41" i="6"/>
  <c r="BU42" i="6"/>
  <c r="BY41" i="6"/>
  <c r="AE41" i="6"/>
  <c r="AA42" i="6"/>
  <c r="CA41" i="6"/>
  <c r="BW42" i="6"/>
  <c r="CQ41" i="6"/>
  <c r="CM42" i="6"/>
  <c r="Q40" i="3"/>
  <c r="K41" i="3"/>
  <c r="I43" i="3"/>
  <c r="DC48" i="7" l="1"/>
  <c r="BI58" i="7"/>
  <c r="BG58" i="7"/>
  <c r="BA58" i="7"/>
  <c r="AY58" i="7"/>
  <c r="CY58" i="7"/>
  <c r="DE58" i="7" s="1"/>
  <c r="DC58" i="7"/>
  <c r="DE41" i="6"/>
  <c r="CQ42" i="6"/>
  <c r="CM43" i="6"/>
  <c r="CA42" i="6"/>
  <c r="BW43" i="6"/>
  <c r="AE42" i="6"/>
  <c r="AA43" i="6"/>
  <c r="CW42" i="6"/>
  <c r="CY42" i="6"/>
  <c r="CU43" i="6"/>
  <c r="BQ42" i="6"/>
  <c r="BS42" i="6"/>
  <c r="BO43" i="6"/>
  <c r="AM42" i="6"/>
  <c r="AK42" i="6"/>
  <c r="AI43" i="6"/>
  <c r="BK42" i="6"/>
  <c r="BG43" i="6"/>
  <c r="AU42" i="6"/>
  <c r="AQ43" i="6"/>
  <c r="O42" i="6"/>
  <c r="DC42" i="6"/>
  <c r="K43" i="6"/>
  <c r="CO42" i="6"/>
  <c r="CK43" i="6"/>
  <c r="BI42" i="6"/>
  <c r="BE43" i="6"/>
  <c r="Y43" i="6"/>
  <c r="AC42" i="6"/>
  <c r="W42" i="6"/>
  <c r="U42" i="6"/>
  <c r="S43" i="6"/>
  <c r="BY42" i="6"/>
  <c r="BU43" i="6"/>
  <c r="AO43" i="6"/>
  <c r="AS42" i="6"/>
  <c r="DA42" i="6"/>
  <c r="I43" i="6"/>
  <c r="M42" i="6"/>
  <c r="DG41" i="6"/>
  <c r="CG42" i="6"/>
  <c r="CI42" i="6"/>
  <c r="CE43" i="6"/>
  <c r="BC42" i="6"/>
  <c r="BA42" i="6"/>
  <c r="AY43" i="6"/>
  <c r="K42" i="3"/>
  <c r="Q41" i="3"/>
  <c r="DE42" i="6" l="1"/>
  <c r="CG43" i="6"/>
  <c r="CI43" i="6"/>
  <c r="CE44" i="6"/>
  <c r="AS43" i="6"/>
  <c r="AO44" i="6"/>
  <c r="BI43" i="6"/>
  <c r="BE44" i="6"/>
  <c r="CO43" i="6"/>
  <c r="CK44" i="6"/>
  <c r="DC43" i="6"/>
  <c r="O43" i="6"/>
  <c r="K44" i="6"/>
  <c r="BQ43" i="6"/>
  <c r="BS43" i="6"/>
  <c r="BO44" i="6"/>
  <c r="AA44" i="6"/>
  <c r="AE43" i="6"/>
  <c r="CA43" i="6"/>
  <c r="BW44" i="6"/>
  <c r="CQ43" i="6"/>
  <c r="CM44" i="6"/>
  <c r="BA43" i="6"/>
  <c r="BC43" i="6"/>
  <c r="AY44" i="6"/>
  <c r="M43" i="6"/>
  <c r="DA43" i="6"/>
  <c r="DE43" i="6" s="1"/>
  <c r="I44" i="6"/>
  <c r="BY43" i="6"/>
  <c r="BU44" i="6"/>
  <c r="U43" i="6"/>
  <c r="W43" i="6"/>
  <c r="S44" i="6"/>
  <c r="AC43" i="6"/>
  <c r="Y44" i="6"/>
  <c r="DG42" i="6"/>
  <c r="AU43" i="6"/>
  <c r="AQ44" i="6"/>
  <c r="BK43" i="6"/>
  <c r="BG44" i="6"/>
  <c r="AK43" i="6"/>
  <c r="AM43" i="6"/>
  <c r="AI44" i="6"/>
  <c r="CW43" i="6"/>
  <c r="CY43" i="6"/>
  <c r="CU44" i="6"/>
  <c r="K43" i="3"/>
  <c r="Q43" i="3" s="1"/>
  <c r="Q42" i="3"/>
  <c r="CW44" i="6" l="1"/>
  <c r="CU45" i="6"/>
  <c r="CY44" i="6"/>
  <c r="AK44" i="6"/>
  <c r="AM44" i="6"/>
  <c r="AI45" i="6"/>
  <c r="AC44" i="6"/>
  <c r="Y45" i="6"/>
  <c r="U44" i="6"/>
  <c r="S45" i="6"/>
  <c r="W44" i="6"/>
  <c r="BA44" i="6"/>
  <c r="AY45" i="6"/>
  <c r="BC44" i="6"/>
  <c r="AE44" i="6"/>
  <c r="AA45" i="6"/>
  <c r="AE45" i="6" s="1"/>
  <c r="O44" i="6"/>
  <c r="K45" i="6"/>
  <c r="DC44" i="6"/>
  <c r="DG43" i="6"/>
  <c r="BK44" i="6"/>
  <c r="BG45" i="6"/>
  <c r="AQ45" i="6"/>
  <c r="AU44" i="6"/>
  <c r="BY44" i="6"/>
  <c r="BU45" i="6"/>
  <c r="M44" i="6"/>
  <c r="DA44" i="6"/>
  <c r="I45" i="6"/>
  <c r="CM45" i="6"/>
  <c r="CQ44" i="6"/>
  <c r="BW45" i="6"/>
  <c r="CA45" i="6" s="1"/>
  <c r="CA44" i="6"/>
  <c r="BQ44" i="6"/>
  <c r="BS44" i="6"/>
  <c r="BO45" i="6"/>
  <c r="CO44" i="6"/>
  <c r="CK45" i="6"/>
  <c r="CO45" i="6" s="1"/>
  <c r="BI44" i="6"/>
  <c r="BE45" i="6"/>
  <c r="BI45" i="6" s="1"/>
  <c r="AS44" i="6"/>
  <c r="AO45" i="6"/>
  <c r="CG44" i="6"/>
  <c r="CI44" i="6"/>
  <c r="CE45" i="6"/>
  <c r="DG44" i="6" l="1"/>
  <c r="AS45" i="6"/>
  <c r="CG45" i="6"/>
  <c r="CI45" i="6"/>
  <c r="BQ45" i="6"/>
  <c r="BS45" i="6"/>
  <c r="CQ45" i="6"/>
  <c r="DE44" i="6"/>
  <c r="BY45" i="6"/>
  <c r="BK45" i="6"/>
  <c r="O45" i="6"/>
  <c r="DC45" i="6"/>
  <c r="U45" i="6"/>
  <c r="W45" i="6"/>
  <c r="AC45" i="6"/>
  <c r="AK45" i="6"/>
  <c r="AM45" i="6"/>
  <c r="CW45" i="6"/>
  <c r="CY45" i="6"/>
  <c r="M45" i="6"/>
  <c r="DA45" i="6"/>
  <c r="DE45" i="6" s="1"/>
  <c r="AU45" i="6"/>
  <c r="BA45" i="6"/>
  <c r="BC45" i="6"/>
  <c r="DG45" i="6" l="1"/>
</calcChain>
</file>

<file path=xl/sharedStrings.xml><?xml version="1.0" encoding="utf-8"?>
<sst xmlns="http://schemas.openxmlformats.org/spreadsheetml/2006/main" count="1769" uniqueCount="475">
  <si>
    <t>Jan 20</t>
  </si>
  <si>
    <t>Feb 20</t>
  </si>
  <si>
    <t>Mar 20</t>
  </si>
  <si>
    <t>Apr 20</t>
  </si>
  <si>
    <t>TOTAL</t>
  </si>
  <si>
    <t>Ordinary Income/Expense</t>
  </si>
  <si>
    <t>Income</t>
  </si>
  <si>
    <t>Tax Revenue (MM Acct)</t>
  </si>
  <si>
    <t>Sales Tax Revenue</t>
  </si>
  <si>
    <t>Other</t>
  </si>
  <si>
    <t>Interest Income</t>
  </si>
  <si>
    <t>Total Income</t>
  </si>
  <si>
    <t>Gross Profit</t>
  </si>
  <si>
    <t>Expense</t>
  </si>
  <si>
    <t>Operation Expenditures</t>
  </si>
  <si>
    <t>CESD Fire Operations Expenses</t>
  </si>
  <si>
    <t>HCAD Fee</t>
  </si>
  <si>
    <t>Sales Tax Audit Fee</t>
  </si>
  <si>
    <t>Legal Fees</t>
  </si>
  <si>
    <t>Administrative/Bookkeeping Serv</t>
  </si>
  <si>
    <t>Human Resources Services</t>
  </si>
  <si>
    <t>Architect Fees</t>
  </si>
  <si>
    <t>Bank Charges</t>
  </si>
  <si>
    <t>Total Operation Expenditures</t>
  </si>
  <si>
    <t>Capital Expenditures</t>
  </si>
  <si>
    <t>Projected</t>
  </si>
  <si>
    <t>Total Capital Expenditures</t>
  </si>
  <si>
    <t>Financing Expenditures</t>
  </si>
  <si>
    <t>Principle &amp; Int.-Pumper Trucks</t>
  </si>
  <si>
    <t>Total Financing Expenditures</t>
  </si>
  <si>
    <t>Total Expense</t>
  </si>
  <si>
    <t>Net Ordinary Income</t>
  </si>
  <si>
    <t>Other Income/Expense</t>
  </si>
  <si>
    <t>Other Income</t>
  </si>
  <si>
    <t>Other Financing Sources</t>
  </si>
  <si>
    <t>Total Other Income</t>
  </si>
  <si>
    <t>Net Other Income</t>
  </si>
  <si>
    <t>Net Income</t>
  </si>
  <si>
    <t>Total CESD Fire Operations Expenses</t>
  </si>
  <si>
    <t>61090 · Traffic Preemption Payments</t>
  </si>
  <si>
    <t>61086 · Event Hosting</t>
  </si>
  <si>
    <t>61085 · Public Relations</t>
  </si>
  <si>
    <t>61082 · Uniforms</t>
  </si>
  <si>
    <t>61081 · Fire Gear Maintenance</t>
  </si>
  <si>
    <t>61080 · Fire Gear</t>
  </si>
  <si>
    <t>61078 · Utilities</t>
  </si>
  <si>
    <t>61077 · Training</t>
  </si>
  <si>
    <t>61075 · Subscriptions/Dues</t>
  </si>
  <si>
    <t>Total Supplies</t>
  </si>
  <si>
    <t>61074 · Supplies-Office</t>
  </si>
  <si>
    <t>61073 · Supplies-Other</t>
  </si>
  <si>
    <t>61070 · Medical Supplies</t>
  </si>
  <si>
    <t>Supplies</t>
  </si>
  <si>
    <t>61071 · Medical Physicals</t>
  </si>
  <si>
    <t>Total 61060 · Maintenance</t>
  </si>
  <si>
    <t>61060 · Maintenance - Other</t>
  </si>
  <si>
    <t>61061 · Maintenance-E11</t>
  </si>
  <si>
    <t>61063 · Maintenance-TW11</t>
  </si>
  <si>
    <t>61065 · Maintenance-B11</t>
  </si>
  <si>
    <t>61064 · Maintenance-U10</t>
  </si>
  <si>
    <t>61067 · Maintenance C10</t>
  </si>
  <si>
    <t>61062 · Maintenance-E12</t>
  </si>
  <si>
    <t>610601 · Maintenance-Station 12</t>
  </si>
  <si>
    <t>61060 · Maintenance</t>
  </si>
  <si>
    <t>61059 · Maintenance-Other</t>
  </si>
  <si>
    <t>61055 · Insurance</t>
  </si>
  <si>
    <t>61054 · Recognition</t>
  </si>
  <si>
    <t>61052 · Fuel</t>
  </si>
  <si>
    <t>61050 · Equipment</t>
  </si>
  <si>
    <t>66000 · Payroll Expenses</t>
  </si>
  <si>
    <t>61020 · Computer Network</t>
  </si>
  <si>
    <t>61015 · Commuications</t>
  </si>
  <si>
    <t>Total no accnt</t>
  </si>
  <si>
    <t>No accnt</t>
  </si>
  <si>
    <t>Total Other Financing Sources</t>
  </si>
  <si>
    <t>Total Other Financing Sources - Other</t>
  </si>
  <si>
    <t>Other Financing Sources - Other</t>
  </si>
  <si>
    <t>Total Loan Proceeds</t>
  </si>
  <si>
    <t>Loan Proceeds</t>
  </si>
  <si>
    <t>Total Oper. Exp. Funded by HCESD #11</t>
  </si>
  <si>
    <t>Oper. Exp. Funded by HCESD #11</t>
  </si>
  <si>
    <t>Total Int.&amp; Prin.-Funded by HCESD #11</t>
  </si>
  <si>
    <t>Int.&amp; Prin.-Funded by HCESD #11</t>
  </si>
  <si>
    <t>Total 61010 · Commuications Center</t>
  </si>
  <si>
    <t>61010 · Commuications Center</t>
  </si>
  <si>
    <t>Total Bank Service Charge</t>
  </si>
  <si>
    <t>Bank Service Charge</t>
  </si>
  <si>
    <t>Total Ask Client</t>
  </si>
  <si>
    <t>Ask Client</t>
  </si>
  <si>
    <t>Total Financing Expenditures - Other</t>
  </si>
  <si>
    <t>Financing Expenditures - Other</t>
  </si>
  <si>
    <t>Total Principle &amp; Int.-Station 12</t>
  </si>
  <si>
    <t>Principle &amp; Int.-Station 12</t>
  </si>
  <si>
    <t>Total Principle &amp; Int.-Station 11</t>
  </si>
  <si>
    <t>Principle &amp; Int.-Station 11</t>
  </si>
  <si>
    <t>Total Principle &amp; Int.-Tower Truck</t>
  </si>
  <si>
    <t>Principle &amp; Int.-Tower Truck</t>
  </si>
  <si>
    <t>Total Principle &amp; Int.-Pumper Trucks</t>
  </si>
  <si>
    <t>Total Capital Expenditures - Other</t>
  </si>
  <si>
    <t>Capital Expenditures - Other</t>
  </si>
  <si>
    <t>Total UTILITY 10</t>
  </si>
  <si>
    <t>UTILITY 10</t>
  </si>
  <si>
    <t>Total BOOSTER 11</t>
  </si>
  <si>
    <t>BOOSTER 11</t>
  </si>
  <si>
    <t>Total COMMAND 10</t>
  </si>
  <si>
    <t>COMMAND 10</t>
  </si>
  <si>
    <t>Total FLSO VEHICLE</t>
  </si>
  <si>
    <t>FLSO VEHICLE</t>
  </si>
  <si>
    <t>Total DISTRICT 10</t>
  </si>
  <si>
    <t>DISTRICT 10</t>
  </si>
  <si>
    <t>Total TANKER 12</t>
  </si>
  <si>
    <t>TANKER 12</t>
  </si>
  <si>
    <t>Total TOWER 11</t>
  </si>
  <si>
    <t>TOWER 11</t>
  </si>
  <si>
    <t>Total ENGINE 12</t>
  </si>
  <si>
    <t>ENGINE 12</t>
  </si>
  <si>
    <t>Total ENGINE 11</t>
  </si>
  <si>
    <t>ENGINE 11</t>
  </si>
  <si>
    <t>Total ENGINE 10</t>
  </si>
  <si>
    <t>ENGINE 10</t>
  </si>
  <si>
    <t>Total 2014 Engines (2)</t>
  </si>
  <si>
    <t>2014 Engines (2)</t>
  </si>
  <si>
    <t>Total Westside Land</t>
  </si>
  <si>
    <t>Westside Land</t>
  </si>
  <si>
    <t>Total Thermal Imaging Equipment</t>
  </si>
  <si>
    <t>Thermal Imaging Equipment</t>
  </si>
  <si>
    <t>Total SCBA Air Packs</t>
  </si>
  <si>
    <t>SCBA Air Packs</t>
  </si>
  <si>
    <t>Total Capital Tab</t>
  </si>
  <si>
    <t>Capital Tab</t>
  </si>
  <si>
    <t>Total Projected</t>
  </si>
  <si>
    <t>Construction Account</t>
  </si>
  <si>
    <t>JE Dunn Construction Company</t>
  </si>
  <si>
    <t>Debit</t>
  </si>
  <si>
    <t>Check</t>
  </si>
  <si>
    <t>Total Operation Expenditures - Other</t>
  </si>
  <si>
    <t>Operation Expenditures - Other</t>
  </si>
  <si>
    <t>Total Bank Charges</t>
  </si>
  <si>
    <t>Station Admin Account-6252</t>
  </si>
  <si>
    <t>Total Comm. Education, Trainng,Travel</t>
  </si>
  <si>
    <t>Comm. Education, Trainng,Travel</t>
  </si>
  <si>
    <t>Total Architect Fees</t>
  </si>
  <si>
    <t>Total Loan Issuance Costs</t>
  </si>
  <si>
    <t>Loan Issuance Costs</t>
  </si>
  <si>
    <t>Total ISO Consulting Fee</t>
  </si>
  <si>
    <t>ISO Consulting Fee</t>
  </si>
  <si>
    <t>Total Human Resources Services</t>
  </si>
  <si>
    <t>20000 · Accounts Payable</t>
  </si>
  <si>
    <t>Organizology LLC</t>
  </si>
  <si>
    <t>1062</t>
  </si>
  <si>
    <t>Bill</t>
  </si>
  <si>
    <t>Total Administrative/Bookkeeping Serv</t>
  </si>
  <si>
    <t>Activity to complete the month of March</t>
  </si>
  <si>
    <t>Better Bookkeepers</t>
  </si>
  <si>
    <t>18692</t>
  </si>
  <si>
    <t>Total Election Expenses</t>
  </si>
  <si>
    <t>Election Expenses</t>
  </si>
  <si>
    <t>Total Legislative Action</t>
  </si>
  <si>
    <t>Legislative Action</t>
  </si>
  <si>
    <t>Total Legal Fees</t>
  </si>
  <si>
    <t>Coveler &amp; Associates, PC</t>
  </si>
  <si>
    <t>13080</t>
  </si>
  <si>
    <t>April Activity</t>
  </si>
  <si>
    <t>Coveler &amp; Peeler, PC</t>
  </si>
  <si>
    <t>58245</t>
  </si>
  <si>
    <t>Total Audit Fee</t>
  </si>
  <si>
    <t>Audit Fee</t>
  </si>
  <si>
    <t>Total Sales Tax Audit Fee</t>
  </si>
  <si>
    <t>Total Tax Preparation/Publishing</t>
  </si>
  <si>
    <t>Tax Preparation/Publishing</t>
  </si>
  <si>
    <t>Total HCAD Fee</t>
  </si>
  <si>
    <t>Total CESD Fire Operations Expenses - Other</t>
  </si>
  <si>
    <t>CESD Fire Operations Expenses - Other</t>
  </si>
  <si>
    <t>Total 61090 · Traffic Preemption Payments</t>
  </si>
  <si>
    <t>Total 61086 · Event Hosting</t>
  </si>
  <si>
    <t>Bancorp South-Dan Shelor</t>
  </si>
  <si>
    <t>Charged in Error By Eric Barzilla (Will pay back)</t>
  </si>
  <si>
    <t>Uber Eats</t>
  </si>
  <si>
    <t>Credit Card Charge</t>
  </si>
  <si>
    <t>Staybridge Suites</t>
  </si>
  <si>
    <t>Hotel COVID 19</t>
  </si>
  <si>
    <t>Food for COVID quaratine</t>
  </si>
  <si>
    <t>Vito's Famous</t>
  </si>
  <si>
    <t>Cypress Creek EMS</t>
  </si>
  <si>
    <t>7154</t>
  </si>
  <si>
    <t>Schlotzsky's</t>
  </si>
  <si>
    <t>Hotel COVID 19 A. Erekson</t>
  </si>
  <si>
    <t>Buffalo Wild Wings</t>
  </si>
  <si>
    <t>Bancorp South-Goerner</t>
  </si>
  <si>
    <t>Groceries for E. Barzilla</t>
  </si>
  <si>
    <t>Randall's</t>
  </si>
  <si>
    <t>Zaxby's</t>
  </si>
  <si>
    <t>Hotel for L. Ramirez</t>
  </si>
  <si>
    <t>Hotel for A. Erekson</t>
  </si>
  <si>
    <t>Panda Express</t>
  </si>
  <si>
    <t>Total 61085 · Public Relations</t>
  </si>
  <si>
    <t>esd29.info web address registration</t>
  </si>
  <si>
    <t>GoDaddy</t>
  </si>
  <si>
    <t>Total 61082 · Uniforms</t>
  </si>
  <si>
    <t>Webb's Uniforms</t>
  </si>
  <si>
    <t>37413</t>
  </si>
  <si>
    <t>37133</t>
  </si>
  <si>
    <t>Total 61081 · Fire Gear Maintenance</t>
  </si>
  <si>
    <t>Total 61080 · Fire Gear</t>
  </si>
  <si>
    <t>NAFECO</t>
  </si>
  <si>
    <t>1036149</t>
  </si>
  <si>
    <t>1035575</t>
  </si>
  <si>
    <t>Total 61078 · Utilities</t>
  </si>
  <si>
    <t>-MULTIPLE-</t>
  </si>
  <si>
    <t>Harris Co M.U.D. #191</t>
  </si>
  <si>
    <t>20840-1046715000</t>
  </si>
  <si>
    <t>3/30-4/29/20</t>
  </si>
  <si>
    <t>CP Energy</t>
  </si>
  <si>
    <t>7904515-9</t>
  </si>
  <si>
    <t>6402157121-7</t>
  </si>
  <si>
    <t>Pulse Power</t>
  </si>
  <si>
    <t>4/5/20-5/4/20</t>
  </si>
  <si>
    <t>Comcast</t>
  </si>
  <si>
    <t>8777 70 216 1517896</t>
  </si>
  <si>
    <t>4/10/20-5/9/20</t>
  </si>
  <si>
    <t>8777 70 216 2623040</t>
  </si>
  <si>
    <t>20840-1046715500</t>
  </si>
  <si>
    <t>20840-1046716000</t>
  </si>
  <si>
    <t>Bancorp South-Rogers</t>
  </si>
  <si>
    <t>Convenience Fee</t>
  </si>
  <si>
    <t>Harris County MUD #191</t>
  </si>
  <si>
    <t>B2005012934</t>
  </si>
  <si>
    <t>harris County WCID 109</t>
  </si>
  <si>
    <t>5847277</t>
  </si>
  <si>
    <t>3/25/20-4/23/20</t>
  </si>
  <si>
    <t>5847278</t>
  </si>
  <si>
    <t>Control Waste Services</t>
  </si>
  <si>
    <t>36236</t>
  </si>
  <si>
    <t>Total 61077 · Training</t>
  </si>
  <si>
    <t>Bancorp South-Hardy,F</t>
  </si>
  <si>
    <t xml:space="preserve"> Fire/Rescue Training Manikin</t>
  </si>
  <si>
    <t>Rescue Tech</t>
  </si>
  <si>
    <t>Justin Hoffman</t>
  </si>
  <si>
    <t>78624</t>
  </si>
  <si>
    <t>Total 61075 · Subscriptions/Dues</t>
  </si>
  <si>
    <t>DSHS Emergency Mdical Services</t>
  </si>
  <si>
    <t>8040-5490</t>
  </si>
  <si>
    <t>1 Year</t>
  </si>
  <si>
    <t>IAAI</t>
  </si>
  <si>
    <t>30534</t>
  </si>
  <si>
    <t>Total Supplies - Other</t>
  </si>
  <si>
    <t>Supplies - Other</t>
  </si>
  <si>
    <t>Total 61074 · Supplies-Office</t>
  </si>
  <si>
    <t>The UPS Store</t>
  </si>
  <si>
    <t>4/1/20-4/30/20</t>
  </si>
  <si>
    <t>Function 4, LLC</t>
  </si>
  <si>
    <t>67610117</t>
  </si>
  <si>
    <t>Heavy Duty Tape, Slim Clipboard, Binder</t>
  </si>
  <si>
    <t>Amazon</t>
  </si>
  <si>
    <t>INV759099</t>
  </si>
  <si>
    <t>INV778830</t>
  </si>
  <si>
    <t>Lease Direct</t>
  </si>
  <si>
    <t>Total 61073 · Supplies-Other</t>
  </si>
  <si>
    <t>Clorox Bleach</t>
  </si>
  <si>
    <t>Pledge</t>
  </si>
  <si>
    <t>Home Depot</t>
  </si>
  <si>
    <t>8370590</t>
  </si>
  <si>
    <t>Fabuloso (REFUND REQUESTED)</t>
  </si>
  <si>
    <t>Anti-Splash Urinal Screens</t>
  </si>
  <si>
    <t>Long Handled Scrub Brush</t>
  </si>
  <si>
    <t>70446</t>
  </si>
  <si>
    <t>370582</t>
  </si>
  <si>
    <t>Saucepan, Cast Iron Skillet (Station 12)</t>
  </si>
  <si>
    <t>Walmart</t>
  </si>
  <si>
    <t>Bancorp South-Hardy, H</t>
  </si>
  <si>
    <t>Station 12 Battery Charger</t>
  </si>
  <si>
    <t>Harbor Freight Tools</t>
  </si>
  <si>
    <t>Multipurpose Sprayer</t>
  </si>
  <si>
    <t>Thermometer</t>
  </si>
  <si>
    <t>Wall Plate for Dan's Office</t>
  </si>
  <si>
    <t>Readyrefresh</t>
  </si>
  <si>
    <t>3524920</t>
  </si>
  <si>
    <t>Clorox Wipes</t>
  </si>
  <si>
    <t>Sam's Club</t>
  </si>
  <si>
    <t>Lysol, Clorox Wipes</t>
  </si>
  <si>
    <t>Toilet Bowl Blocks</t>
  </si>
  <si>
    <t>Disinfectant, Sanitizer and Cleaner</t>
  </si>
  <si>
    <t>First Place Supply, Inc.</t>
  </si>
  <si>
    <t>Buckeye Cleaning Centers</t>
  </si>
  <si>
    <t>90208440</t>
  </si>
  <si>
    <t>90217134</t>
  </si>
  <si>
    <t>Cleaning Supplies</t>
  </si>
  <si>
    <t>Bruce Wisniewski</t>
  </si>
  <si>
    <t>Total 61070 · Medical Supplies</t>
  </si>
  <si>
    <t>Images Photography and Trophies</t>
  </si>
  <si>
    <t>04302020-1</t>
  </si>
  <si>
    <t>37390</t>
  </si>
  <si>
    <t>Cy-Fair Fire Department</t>
  </si>
  <si>
    <t>Marco Guillen</t>
  </si>
  <si>
    <t>Binder Lift LLC</t>
  </si>
  <si>
    <t>20128</t>
  </si>
  <si>
    <t>Icon Mastercard</t>
  </si>
  <si>
    <t>Medical Gloves</t>
  </si>
  <si>
    <t>Quadmed</t>
  </si>
  <si>
    <t>Total 61071 · Medical Physicals</t>
  </si>
  <si>
    <t>Bancorp South-Hearnsberger</t>
  </si>
  <si>
    <t>COVID-19 blood test</t>
  </si>
  <si>
    <t>First Response Family Clinic</t>
  </si>
  <si>
    <t>Amanda Erekson</t>
  </si>
  <si>
    <t>Medical Physical</t>
  </si>
  <si>
    <t>Joe Marroni</t>
  </si>
  <si>
    <t>Total 61060 · Maintenance - Other</t>
  </si>
  <si>
    <t>Dempsey Electric</t>
  </si>
  <si>
    <t>46268</t>
  </si>
  <si>
    <t>Lawn Lizard</t>
  </si>
  <si>
    <t>3530</t>
  </si>
  <si>
    <t>MB Servicess Air Conditioning&amp; Heating</t>
  </si>
  <si>
    <t>26563</t>
  </si>
  <si>
    <t>Deuty Chief Goerner</t>
  </si>
  <si>
    <t>Milton Frank Plumbing &amp; Cooling</t>
  </si>
  <si>
    <t>138164673</t>
  </si>
  <si>
    <t>6971084</t>
  </si>
  <si>
    <t>Total 61061 · Maintenance-E11</t>
  </si>
  <si>
    <t>Growth Services, Inc.</t>
  </si>
  <si>
    <t>202004031</t>
  </si>
  <si>
    <t>Repair of coffee maker</t>
  </si>
  <si>
    <t>Bunn-O-Matic</t>
  </si>
  <si>
    <t>Total 61063 · Maintenance-TW11</t>
  </si>
  <si>
    <t>Total 61065 · Maintenance-B11</t>
  </si>
  <si>
    <t>Total 61064 · Maintenance-U10</t>
  </si>
  <si>
    <t>Total 61067 · Maintenance C10</t>
  </si>
  <si>
    <t>Total 61062 · Maintenance-E12</t>
  </si>
  <si>
    <t>Total 610601 · Maintenance-Station 12</t>
  </si>
  <si>
    <t>Multipurpose Sprayer (Sta. 12)</t>
  </si>
  <si>
    <t>Scrubbing Pads (Sta. 12)</t>
  </si>
  <si>
    <t>Fabuloso Lavender (Sta. 12)</t>
  </si>
  <si>
    <t>Cerk Security</t>
  </si>
  <si>
    <t>5124</t>
  </si>
  <si>
    <t>Cypress Creek Pest Control</t>
  </si>
  <si>
    <t>814855</t>
  </si>
  <si>
    <t>36572</t>
  </si>
  <si>
    <t>Total 61059 · Maintenance-Other</t>
  </si>
  <si>
    <t>Honda Fan Repair</t>
  </si>
  <si>
    <t>Pen Tex Equipment</t>
  </si>
  <si>
    <t>Total 61055 · Insurance</t>
  </si>
  <si>
    <t>Total 61054 · Recognition</t>
  </si>
  <si>
    <t>Total 61052 · Fuel</t>
  </si>
  <si>
    <t>Wex Inc</t>
  </si>
  <si>
    <t>65261243</t>
  </si>
  <si>
    <t>64609567</t>
  </si>
  <si>
    <t>Total 61050 · Equipment</t>
  </si>
  <si>
    <t>Municpal Emergency Services</t>
  </si>
  <si>
    <t>IN1453280</t>
  </si>
  <si>
    <t>Metro Fire</t>
  </si>
  <si>
    <t>154183-1</t>
  </si>
  <si>
    <t>KnoxBox for Sta 11</t>
  </si>
  <si>
    <t>Knoxbox</t>
  </si>
  <si>
    <t>DreamSeats LLC</t>
  </si>
  <si>
    <t>4727602</t>
  </si>
  <si>
    <t>Total 66000 · Payroll Expenses</t>
  </si>
  <si>
    <t>Payroll Account 613</t>
  </si>
  <si>
    <t>Total 61020 · Computer Network</t>
  </si>
  <si>
    <t>Otterbox Case For iPad</t>
  </si>
  <si>
    <t>Prime ITS, Inc.</t>
  </si>
  <si>
    <t>21677</t>
  </si>
  <si>
    <t>21676</t>
  </si>
  <si>
    <t>Commissioners Advanced Threat Protection</t>
  </si>
  <si>
    <t>Microsoft</t>
  </si>
  <si>
    <t>Office 365 Fees</t>
  </si>
  <si>
    <t>Total 61015 · Commuications</t>
  </si>
  <si>
    <t>4/2-5/1/20</t>
  </si>
  <si>
    <t>Verizon</t>
  </si>
  <si>
    <t>9853679629</t>
  </si>
  <si>
    <t>Northwest Communication, Inc.</t>
  </si>
  <si>
    <t>1033831</t>
  </si>
  <si>
    <t>Total 50000 · Cost of Goods Sold</t>
  </si>
  <si>
    <t>50000 · Cost of Goods Sold</t>
  </si>
  <si>
    <t>Total Interest Income</t>
  </si>
  <si>
    <t>Loan Account-Wells Fargo 6149</t>
  </si>
  <si>
    <t>Deposit</t>
  </si>
  <si>
    <t>Trustmark Bank-6239</t>
  </si>
  <si>
    <t>BancorpSouth-6047-Sales Tax</t>
  </si>
  <si>
    <t>BancorpSouth-215-HCAD</t>
  </si>
  <si>
    <t>Total Other</t>
  </si>
  <si>
    <t>Operating Account 6245</t>
  </si>
  <si>
    <t>Total Donations</t>
  </si>
  <si>
    <t>Donations</t>
  </si>
  <si>
    <t>Total Bank Interest</t>
  </si>
  <si>
    <t>Bank Interest</t>
  </si>
  <si>
    <t>Total Sales Tax Revenue</t>
  </si>
  <si>
    <t>Total Tax Penalty &amp; Interest</t>
  </si>
  <si>
    <t>Tax Penalty &amp; Interest</t>
  </si>
  <si>
    <t>Total Tax Assessor Collection Fee</t>
  </si>
  <si>
    <t>Tax Assessor Collection Fee</t>
  </si>
  <si>
    <t>Total Delinquent Tax Revenue</t>
  </si>
  <si>
    <t>Delinquent Tax Revenue</t>
  </si>
  <si>
    <t>Total Tax Revenue (MM Acct)</t>
  </si>
  <si>
    <t>7182 PROP TAX    76045451CV                  0645                 PAYMENTS   CCD /</t>
  </si>
  <si>
    <t>Total 32000 · Retained Earnings</t>
  </si>
  <si>
    <t>2014 Pumper Truck</t>
  </si>
  <si>
    <t>BBK-Assets</t>
  </si>
  <si>
    <t>General Journal</t>
  </si>
  <si>
    <t>32000 · Retained Earnings</t>
  </si>
  <si>
    <t>Total 30000 · Opening Balance Equity</t>
  </si>
  <si>
    <t>30000 · Opening Balance Equity</t>
  </si>
  <si>
    <t>Total 24000 · Payroll Liabilities</t>
  </si>
  <si>
    <t>24000 · Payroll Liabilities</t>
  </si>
  <si>
    <t>Total Station 12 Loan</t>
  </si>
  <si>
    <t>Station 12 Loan</t>
  </si>
  <si>
    <t>Total Station 11 Loan</t>
  </si>
  <si>
    <t>Station 11 Loan</t>
  </si>
  <si>
    <t>Total Icon Mastercard</t>
  </si>
  <si>
    <t>Total BanCorpSouth Credit Card</t>
  </si>
  <si>
    <t>Total BanCorpSouth Credit Card - Other</t>
  </si>
  <si>
    <t>BanCorpSouth Credit Card - Other</t>
  </si>
  <si>
    <t>Total Bancorp South-Dan Shelor</t>
  </si>
  <si>
    <t>BancorpSouth</t>
  </si>
  <si>
    <t>5475 5606 0024 1788</t>
  </si>
  <si>
    <t>Total Bancorp South-Goerner</t>
  </si>
  <si>
    <t>5475 5606 0024 1812</t>
  </si>
  <si>
    <t>Total Bancorp South-Hardy,F</t>
  </si>
  <si>
    <t>Total Bancorp South-Hardy, H</t>
  </si>
  <si>
    <t>Total Bancorp South-Hearnsberger</t>
  </si>
  <si>
    <t>5475 5606 0024 1796</t>
  </si>
  <si>
    <t>Total Bancorp South-Rogers</t>
  </si>
  <si>
    <t>-SPLIT-</t>
  </si>
  <si>
    <t>Water Station 12 Account #20840-1046716000</t>
  </si>
  <si>
    <t>5475 5606 0024 1838</t>
  </si>
  <si>
    <t>BanCorpSouth Credit Card</t>
  </si>
  <si>
    <t>Total 20000 · Accounts Payable</t>
  </si>
  <si>
    <t>3/21-4/23/20</t>
  </si>
  <si>
    <t>Harris County Wa</t>
  </si>
  <si>
    <t>3/24-4/23/20</t>
  </si>
  <si>
    <t>Lowes</t>
  </si>
  <si>
    <t>Total 2014 Pumper Truck</t>
  </si>
  <si>
    <t>Total Station 11</t>
  </si>
  <si>
    <t>Station 11</t>
  </si>
  <si>
    <t>Total 2018 Pumper Truck</t>
  </si>
  <si>
    <t>2018 Pumper Truck</t>
  </si>
  <si>
    <t>Total Station 12</t>
  </si>
  <si>
    <t>Station 12</t>
  </si>
  <si>
    <t>Total 12100 · Inventory Asset</t>
  </si>
  <si>
    <t>12100 · Inventory Asset</t>
  </si>
  <si>
    <t>Total 11000 · Accounts Receivable</t>
  </si>
  <si>
    <t>11000 · Accounts Receivable</t>
  </si>
  <si>
    <t>Total Payroll Account 613</t>
  </si>
  <si>
    <t>Total Station Admin Account-6252</t>
  </si>
  <si>
    <t>Total Operating Account 6245</t>
  </si>
  <si>
    <t>Total Construction Account</t>
  </si>
  <si>
    <t>Total Petty Cash</t>
  </si>
  <si>
    <t>Petty Cash</t>
  </si>
  <si>
    <t>Total Loan Account-Wells Fargo 6149</t>
  </si>
  <si>
    <t>Total Demand Deposit Investment</t>
  </si>
  <si>
    <t>Total Demand Deposit Investment - Other</t>
  </si>
  <si>
    <t>Demand Deposit Investment - Other</t>
  </si>
  <si>
    <t>Total Trustmark Bank-6239</t>
  </si>
  <si>
    <t>Total BancorpSouth-215-HCAD</t>
  </si>
  <si>
    <t>Total BancorpSouth-6047-Sales Tax</t>
  </si>
  <si>
    <t>Demand Deposit Investment</t>
  </si>
  <si>
    <t>Balance</t>
  </si>
  <si>
    <t>Credit</t>
  </si>
  <si>
    <t>Split</t>
  </si>
  <si>
    <t>Memo</t>
  </si>
  <si>
    <t>Name</t>
  </si>
  <si>
    <t>Adj</t>
  </si>
  <si>
    <t>Num</t>
  </si>
  <si>
    <t>Date</t>
  </si>
  <si>
    <t>Type</t>
  </si>
  <si>
    <t>% of Budget</t>
  </si>
  <si>
    <t>$ Over Budget</t>
  </si>
  <si>
    <t>Budget</t>
  </si>
  <si>
    <t>May 20</t>
  </si>
  <si>
    <t>Jan - Dec 20</t>
  </si>
  <si>
    <t>Dec 20</t>
  </si>
  <si>
    <t>Nov 20</t>
  </si>
  <si>
    <t>Oct 20</t>
  </si>
  <si>
    <t>Sep 20</t>
  </si>
  <si>
    <t>Aug 20</t>
  </si>
  <si>
    <t>Jul 20</t>
  </si>
  <si>
    <t>Jun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</si>
</sst>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"/>
    <numFmt numFmtId="165" formatCode="mm/dd/yyyy"/>
    <numFmt numFmtId="166" formatCode="#,##0.0#%;\-#,##0.0#%"/>
  </numFmts>
  <fonts count="11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</font>
    <font>
      <b/>
      <sz val="10"/>
      <color rgb="FF323232"/>
      <name val="Arial"/>
      <family val="2"/>
    </font>
    <font>
      <sz val="10"/>
      <color theme="1"/>
      <name val="Calibri"/>
      <family val="2"/>
      <scheme val="minor"/>
    </font>
    <font>
      <sz val="10"/>
      <color rgb="FF323232"/>
      <name val="Arial"/>
      <family val="2"/>
    </font>
    <font>
      <b/>
      <sz val="9"/>
      <color rgb="FF323232"/>
      <name val="Arial"/>
      <family val="2"/>
    </font>
    <font>
      <sz val="9"/>
      <color theme="1"/>
      <name val="Calibri"/>
      <family val="2"/>
      <scheme val="minor"/>
    </font>
    <font>
      <sz val="9"/>
      <color rgb="FF323232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164" fontId="2" fillId="0" borderId="3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1" fillId="0" borderId="0" xfId="0" applyNumberFormat="1" applyFont="1"/>
    <xf numFmtId="165" fontId="2" fillId="0" borderId="0" xfId="0" applyNumberFormat="1" applyFont="1"/>
    <xf numFmtId="164" fontId="1" fillId="0" borderId="0" xfId="0" applyNumberFormat="1" applyFont="1"/>
    <xf numFmtId="166" fontId="1" fillId="0" borderId="5" xfId="0" applyNumberFormat="1" applyFont="1" applyBorder="1"/>
    <xf numFmtId="166" fontId="2" fillId="0" borderId="4" xfId="0" applyNumberFormat="1" applyFont="1" applyBorder="1"/>
    <xf numFmtId="166" fontId="2" fillId="0" borderId="0" xfId="0" applyNumberFormat="1" applyFont="1"/>
    <xf numFmtId="166" fontId="2" fillId="0" borderId="3" xfId="0" applyNumberFormat="1" applyFont="1" applyBorder="1"/>
    <xf numFmtId="166" fontId="2" fillId="0" borderId="2" xfId="0" applyNumberFormat="1" applyFont="1" applyBorder="1"/>
    <xf numFmtId="49" fontId="1" fillId="0" borderId="6" xfId="0" applyNumberFormat="1" applyFont="1" applyBorder="1" applyAlignment="1">
      <alignment horizontal="center"/>
    </xf>
    <xf numFmtId="49" fontId="0" fillId="0" borderId="0" xfId="0" applyNumberFormat="1" applyAlignment="1">
      <alignment horizontal="centerContinuous"/>
    </xf>
    <xf numFmtId="49" fontId="0" fillId="0" borderId="1" xfId="0" applyNumberFormat="1" applyBorder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39" fontId="0" fillId="0" borderId="0" xfId="0" applyNumberFormat="1"/>
    <xf numFmtId="49" fontId="4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/>
    <xf numFmtId="164" fontId="6" fillId="0" borderId="0" xfId="0" applyNumberFormat="1" applyFont="1"/>
    <xf numFmtId="49" fontId="6" fillId="0" borderId="0" xfId="0" applyNumberFormat="1" applyFont="1"/>
    <xf numFmtId="0" fontId="5" fillId="0" borderId="0" xfId="0" applyFont="1"/>
    <xf numFmtId="164" fontId="6" fillId="0" borderId="2" xfId="0" applyNumberFormat="1" applyFont="1" applyBorder="1"/>
    <xf numFmtId="164" fontId="6" fillId="0" borderId="4" xfId="0" applyNumberFormat="1" applyFont="1" applyBorder="1"/>
    <xf numFmtId="164" fontId="4" fillId="0" borderId="5" xfId="0" applyNumberFormat="1" applyFont="1" applyBorder="1"/>
    <xf numFmtId="0" fontId="4" fillId="0" borderId="0" xfId="0" applyFont="1"/>
    <xf numFmtId="164" fontId="6" fillId="0" borderId="0" xfId="0" applyNumberFormat="1" applyFont="1" applyBorder="1"/>
    <xf numFmtId="164" fontId="6" fillId="0" borderId="3" xfId="0" applyNumberFormat="1" applyFont="1" applyBorder="1"/>
    <xf numFmtId="0" fontId="4" fillId="0" borderId="0" xfId="0" applyNumberFormat="1" applyFont="1"/>
    <xf numFmtId="0" fontId="5" fillId="0" borderId="0" xfId="0" applyNumberFormat="1" applyFont="1"/>
    <xf numFmtId="49" fontId="7" fillId="0" borderId="0" xfId="0" applyNumberFormat="1" applyFont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49" fontId="7" fillId="0" borderId="0" xfId="0" applyNumberFormat="1" applyFont="1"/>
    <xf numFmtId="164" fontId="9" fillId="0" borderId="0" xfId="0" applyNumberFormat="1" applyFont="1"/>
    <xf numFmtId="49" fontId="9" fillId="0" borderId="0" xfId="0" applyNumberFormat="1" applyFont="1"/>
    <xf numFmtId="0" fontId="8" fillId="0" borderId="0" xfId="0" applyFont="1"/>
    <xf numFmtId="164" fontId="9" fillId="0" borderId="2" xfId="0" applyNumberFormat="1" applyFont="1" applyBorder="1"/>
    <xf numFmtId="164" fontId="9" fillId="0" borderId="4" xfId="0" applyNumberFormat="1" applyFont="1" applyBorder="1"/>
    <xf numFmtId="164" fontId="7" fillId="0" borderId="5" xfId="0" applyNumberFormat="1" applyFont="1" applyBorder="1"/>
    <xf numFmtId="0" fontId="7" fillId="0" borderId="0" xfId="0" applyFont="1"/>
    <xf numFmtId="49" fontId="10" fillId="0" borderId="0" xfId="0" applyNumberFormat="1" applyFont="1" applyAlignment="1">
      <alignment horizontal="centerContinuous"/>
    </xf>
    <xf numFmtId="49" fontId="10" fillId="0" borderId="1" xfId="0" applyNumberFormat="1" applyFont="1" applyBorder="1" applyAlignment="1">
      <alignment horizontal="centerContinuous"/>
    </xf>
    <xf numFmtId="49" fontId="10" fillId="0" borderId="0" xfId="0" applyNumberFormat="1" applyFont="1"/>
    <xf numFmtId="49" fontId="10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39" fontId="10" fillId="0" borderId="0" xfId="0" applyNumberFormat="1" applyFont="1"/>
  </cellXfs>
  <cellStyles count="2">
    <cellStyle name="Normal" xfId="0" builtinId="0"/>
    <cellStyle name="Normal 2" xfId="1" xr:uid="{88DF9029-C6AB-4050-AB75-8065ED93EA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57150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57150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66675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66675</xdr:rowOff>
        </xdr:to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381000</xdr:colOff>
          <xdr:row>1</xdr:row>
          <xdr:rowOff>76200</xdr:rowOff>
        </xdr:to>
        <xdr:sp macro="" textlink="">
          <xdr:nvSpPr>
            <xdr:cNvPr id="10241" name="FILTER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5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381000</xdr:colOff>
          <xdr:row>1</xdr:row>
          <xdr:rowOff>76200</xdr:rowOff>
        </xdr:to>
        <xdr:sp macro="" textlink="">
          <xdr:nvSpPr>
            <xdr:cNvPr id="10242" name="HEADER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5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161925</xdr:colOff>
          <xdr:row>1</xdr:row>
          <xdr:rowOff>28575</xdr:rowOff>
        </xdr:to>
        <xdr:sp macro="" textlink="">
          <xdr:nvSpPr>
            <xdr:cNvPr id="6145" name="FILTER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161925</xdr:colOff>
          <xdr:row>1</xdr:row>
          <xdr:rowOff>28575</xdr:rowOff>
        </xdr:to>
        <xdr:sp macro="" textlink="">
          <xdr:nvSpPr>
            <xdr:cNvPr id="6146" name="HEADER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B17BD-7846-4C66-8884-CCF18675646D}">
  <sheetPr codeName="Sheet1"/>
  <dimension ref="A1:O35"/>
  <sheetViews>
    <sheetView tabSelected="1" workbookViewId="0">
      <pane xSplit="6" ySplit="1" topLeftCell="G5" activePane="bottomRight" state="frozenSplit"/>
      <selection pane="topRight" activeCell="G1" sqref="G1"/>
      <selection pane="bottomLeft" activeCell="A2" sqref="A2"/>
      <selection pane="bottomRight" activeCell="U11" sqref="U11"/>
    </sheetView>
  </sheetViews>
  <sheetFormatPr defaultRowHeight="12.75" x14ac:dyDescent="0.2"/>
  <cols>
    <col min="1" max="5" width="3" style="41" customWidth="1"/>
    <col min="6" max="6" width="28" style="41" customWidth="1"/>
    <col min="7" max="7" width="11.7109375" style="42" bestFit="1" customWidth="1"/>
    <col min="8" max="8" width="2.28515625" style="42" customWidth="1"/>
    <col min="9" max="9" width="10.7109375" style="42" bestFit="1" customWidth="1"/>
    <col min="10" max="10" width="2.28515625" style="42" customWidth="1"/>
    <col min="11" max="11" width="10.140625" style="42" bestFit="1" customWidth="1"/>
    <col min="12" max="12" width="2.28515625" style="42" customWidth="1"/>
    <col min="13" max="13" width="10.7109375" style="42" bestFit="1" customWidth="1"/>
    <col min="14" max="14" width="2.28515625" style="42" customWidth="1"/>
    <col min="15" max="15" width="11.7109375" style="42" bestFit="1" customWidth="1"/>
    <col min="16" max="16384" width="9.140625" style="34"/>
  </cols>
  <sheetData>
    <row r="1" spans="1:15" s="30" customFormat="1" ht="13.5" thickBot="1" x14ac:dyDescent="0.25">
      <c r="A1" s="27"/>
      <c r="B1" s="27"/>
      <c r="C1" s="27"/>
      <c r="D1" s="27"/>
      <c r="E1" s="27"/>
      <c r="F1" s="27"/>
      <c r="G1" s="28" t="s">
        <v>0</v>
      </c>
      <c r="H1" s="29"/>
      <c r="I1" s="28" t="s">
        <v>1</v>
      </c>
      <c r="J1" s="29"/>
      <c r="K1" s="28" t="s">
        <v>2</v>
      </c>
      <c r="L1" s="29"/>
      <c r="M1" s="28" t="s">
        <v>3</v>
      </c>
      <c r="N1" s="29"/>
      <c r="O1" s="28" t="s">
        <v>4</v>
      </c>
    </row>
    <row r="2" spans="1:15" ht="13.5" thickTop="1" x14ac:dyDescent="0.2">
      <c r="A2" s="31"/>
      <c r="B2" s="31" t="s">
        <v>5</v>
      </c>
      <c r="C2" s="31"/>
      <c r="D2" s="31"/>
      <c r="E2" s="31"/>
      <c r="F2" s="31"/>
      <c r="G2" s="32"/>
      <c r="H2" s="33"/>
      <c r="I2" s="32"/>
      <c r="J2" s="33"/>
      <c r="K2" s="32"/>
      <c r="L2" s="33"/>
      <c r="M2" s="32"/>
      <c r="N2" s="33"/>
      <c r="O2" s="32"/>
    </row>
    <row r="3" spans="1:15" x14ac:dyDescent="0.2">
      <c r="A3" s="31"/>
      <c r="B3" s="31"/>
      <c r="C3" s="31"/>
      <c r="D3" s="31" t="s">
        <v>6</v>
      </c>
      <c r="E3" s="31"/>
      <c r="F3" s="31"/>
      <c r="G3" s="32"/>
      <c r="H3" s="33"/>
      <c r="I3" s="32"/>
      <c r="J3" s="33"/>
      <c r="K3" s="32"/>
      <c r="L3" s="33"/>
      <c r="M3" s="32"/>
      <c r="N3" s="33"/>
      <c r="O3" s="32"/>
    </row>
    <row r="4" spans="1:15" x14ac:dyDescent="0.2">
      <c r="A4" s="31"/>
      <c r="B4" s="31"/>
      <c r="C4" s="31"/>
      <c r="D4" s="31"/>
      <c r="E4" s="31" t="s">
        <v>7</v>
      </c>
      <c r="F4" s="31"/>
      <c r="G4" s="32">
        <v>1821415.4</v>
      </c>
      <c r="H4" s="33"/>
      <c r="I4" s="32">
        <v>520220.65</v>
      </c>
      <c r="J4" s="33"/>
      <c r="K4" s="32">
        <v>34204.42</v>
      </c>
      <c r="L4" s="33"/>
      <c r="M4" s="32">
        <v>10440.77</v>
      </c>
      <c r="N4" s="33"/>
      <c r="O4" s="32">
        <f t="shared" ref="O4:O9" si="0">ROUND(SUM(G4:M4),5)</f>
        <v>2386281.2400000002</v>
      </c>
    </row>
    <row r="5" spans="1:15" x14ac:dyDescent="0.2">
      <c r="A5" s="31"/>
      <c r="B5" s="31"/>
      <c r="C5" s="31"/>
      <c r="D5" s="31"/>
      <c r="E5" s="31" t="s">
        <v>8</v>
      </c>
      <c r="F5" s="31"/>
      <c r="G5" s="32">
        <v>251389.23</v>
      </c>
      <c r="H5" s="33"/>
      <c r="I5" s="32">
        <v>272865.8</v>
      </c>
      <c r="J5" s="33"/>
      <c r="K5" s="32">
        <v>326330.96999999997</v>
      </c>
      <c r="L5" s="33"/>
      <c r="M5" s="32">
        <v>232864.83</v>
      </c>
      <c r="N5" s="33"/>
      <c r="O5" s="32">
        <f t="shared" si="0"/>
        <v>1083450.83</v>
      </c>
    </row>
    <row r="6" spans="1:15" x14ac:dyDescent="0.2">
      <c r="A6" s="31"/>
      <c r="B6" s="31"/>
      <c r="C6" s="31"/>
      <c r="D6" s="31"/>
      <c r="E6" s="31" t="s">
        <v>9</v>
      </c>
      <c r="F6" s="31"/>
      <c r="G6" s="32">
        <v>242.61</v>
      </c>
      <c r="H6" s="33"/>
      <c r="I6" s="32">
        <v>0</v>
      </c>
      <c r="J6" s="33"/>
      <c r="K6" s="32">
        <v>1579.19</v>
      </c>
      <c r="L6" s="33"/>
      <c r="M6" s="32">
        <v>3407</v>
      </c>
      <c r="N6" s="33"/>
      <c r="O6" s="32">
        <f t="shared" si="0"/>
        <v>5228.8</v>
      </c>
    </row>
    <row r="7" spans="1:15" ht="13.5" thickBot="1" x14ac:dyDescent="0.25">
      <c r="A7" s="31"/>
      <c r="B7" s="31"/>
      <c r="C7" s="31"/>
      <c r="D7" s="31"/>
      <c r="E7" s="31" t="s">
        <v>10</v>
      </c>
      <c r="F7" s="31"/>
      <c r="G7" s="39">
        <v>9358.57</v>
      </c>
      <c r="H7" s="33"/>
      <c r="I7" s="39">
        <v>9286.23</v>
      </c>
      <c r="J7" s="33"/>
      <c r="K7" s="39">
        <v>10117.799999999999</v>
      </c>
      <c r="L7" s="33"/>
      <c r="M7" s="39">
        <v>5675.59</v>
      </c>
      <c r="N7" s="33"/>
      <c r="O7" s="39">
        <f t="shared" si="0"/>
        <v>34438.19</v>
      </c>
    </row>
    <row r="8" spans="1:15" ht="13.5" thickBot="1" x14ac:dyDescent="0.25">
      <c r="A8" s="31"/>
      <c r="B8" s="31"/>
      <c r="C8" s="31"/>
      <c r="D8" s="31" t="s">
        <v>11</v>
      </c>
      <c r="E8" s="31"/>
      <c r="F8" s="31"/>
      <c r="G8" s="40">
        <f>ROUND(SUM(G3:G7),5)</f>
        <v>2082405.81</v>
      </c>
      <c r="H8" s="33"/>
      <c r="I8" s="40">
        <f>ROUND(SUM(I3:I7),5)</f>
        <v>802372.68</v>
      </c>
      <c r="J8" s="33"/>
      <c r="K8" s="40">
        <f>ROUND(SUM(K3:K7),5)</f>
        <v>372232.38</v>
      </c>
      <c r="L8" s="33"/>
      <c r="M8" s="40">
        <f>ROUND(SUM(M3:M7),5)</f>
        <v>252388.19</v>
      </c>
      <c r="N8" s="33"/>
      <c r="O8" s="40">
        <f t="shared" si="0"/>
        <v>3509399.06</v>
      </c>
    </row>
    <row r="9" spans="1:15" x14ac:dyDescent="0.2">
      <c r="A9" s="31"/>
      <c r="B9" s="31"/>
      <c r="C9" s="31" t="s">
        <v>12</v>
      </c>
      <c r="D9" s="31"/>
      <c r="E9" s="31"/>
      <c r="F9" s="31"/>
      <c r="G9" s="32">
        <f>G8</f>
        <v>2082405.81</v>
      </c>
      <c r="H9" s="33"/>
      <c r="I9" s="32">
        <f>I8</f>
        <v>802372.68</v>
      </c>
      <c r="J9" s="33"/>
      <c r="K9" s="32">
        <f>K8</f>
        <v>372232.38</v>
      </c>
      <c r="L9" s="33"/>
      <c r="M9" s="32">
        <f>M8</f>
        <v>252388.19</v>
      </c>
      <c r="N9" s="33"/>
      <c r="O9" s="32">
        <f t="shared" si="0"/>
        <v>3509399.06</v>
      </c>
    </row>
    <row r="10" spans="1:15" x14ac:dyDescent="0.2">
      <c r="A10" s="31"/>
      <c r="B10" s="31"/>
      <c r="C10" s="31"/>
      <c r="D10" s="31" t="s">
        <v>13</v>
      </c>
      <c r="E10" s="31"/>
      <c r="F10" s="31"/>
      <c r="G10" s="32"/>
      <c r="H10" s="33"/>
      <c r="I10" s="32"/>
      <c r="J10" s="33"/>
      <c r="K10" s="32"/>
      <c r="L10" s="33"/>
      <c r="M10" s="32"/>
      <c r="N10" s="33"/>
      <c r="O10" s="32"/>
    </row>
    <row r="11" spans="1:15" x14ac:dyDescent="0.2">
      <c r="A11" s="31"/>
      <c r="B11" s="31"/>
      <c r="C11" s="31"/>
      <c r="D11" s="31"/>
      <c r="E11" s="31" t="s">
        <v>14</v>
      </c>
      <c r="F11" s="31"/>
      <c r="G11" s="32"/>
      <c r="H11" s="33"/>
      <c r="I11" s="32"/>
      <c r="J11" s="33"/>
      <c r="K11" s="32"/>
      <c r="L11" s="33"/>
      <c r="M11" s="32"/>
      <c r="N11" s="33"/>
      <c r="O11" s="32"/>
    </row>
    <row r="12" spans="1:15" x14ac:dyDescent="0.2">
      <c r="A12" s="31"/>
      <c r="B12" s="31"/>
      <c r="C12" s="31"/>
      <c r="D12" s="31"/>
      <c r="E12" s="31"/>
      <c r="F12" s="31" t="s">
        <v>15</v>
      </c>
      <c r="G12" s="32">
        <v>402310.07</v>
      </c>
      <c r="H12" s="33"/>
      <c r="I12" s="32">
        <v>283007.78000000003</v>
      </c>
      <c r="J12" s="33"/>
      <c r="K12" s="32">
        <v>320996.76</v>
      </c>
      <c r="L12" s="33"/>
      <c r="M12" s="32">
        <v>352842.62</v>
      </c>
      <c r="N12" s="33"/>
      <c r="O12" s="32">
        <f t="shared" ref="O12:O20" si="1">ROUND(SUM(G12:M12),5)</f>
        <v>1359157.23</v>
      </c>
    </row>
    <row r="13" spans="1:15" x14ac:dyDescent="0.2">
      <c r="A13" s="31"/>
      <c r="B13" s="31"/>
      <c r="C13" s="31"/>
      <c r="D13" s="31"/>
      <c r="E13" s="31"/>
      <c r="F13" s="31" t="s">
        <v>16</v>
      </c>
      <c r="G13" s="32">
        <v>0</v>
      </c>
      <c r="H13" s="33"/>
      <c r="I13" s="32">
        <v>5773</v>
      </c>
      <c r="J13" s="33"/>
      <c r="K13" s="32">
        <v>0</v>
      </c>
      <c r="L13" s="33"/>
      <c r="M13" s="32">
        <v>0</v>
      </c>
      <c r="N13" s="33"/>
      <c r="O13" s="32">
        <f t="shared" si="1"/>
        <v>5773</v>
      </c>
    </row>
    <row r="14" spans="1:15" x14ac:dyDescent="0.2">
      <c r="A14" s="31"/>
      <c r="B14" s="31"/>
      <c r="C14" s="31"/>
      <c r="D14" s="31"/>
      <c r="E14" s="31"/>
      <c r="F14" s="31" t="s">
        <v>17</v>
      </c>
      <c r="G14" s="32">
        <v>0</v>
      </c>
      <c r="H14" s="33"/>
      <c r="I14" s="32">
        <v>0</v>
      </c>
      <c r="J14" s="33"/>
      <c r="K14" s="32">
        <v>28179</v>
      </c>
      <c r="L14" s="33"/>
      <c r="M14" s="32">
        <v>0</v>
      </c>
      <c r="N14" s="33"/>
      <c r="O14" s="32">
        <f t="shared" si="1"/>
        <v>28179</v>
      </c>
    </row>
    <row r="15" spans="1:15" x14ac:dyDescent="0.2">
      <c r="A15" s="31"/>
      <c r="B15" s="31"/>
      <c r="C15" s="31"/>
      <c r="D15" s="31"/>
      <c r="E15" s="31"/>
      <c r="F15" s="31" t="s">
        <v>18</v>
      </c>
      <c r="G15" s="32">
        <v>6132.02</v>
      </c>
      <c r="H15" s="33"/>
      <c r="I15" s="32">
        <v>3524.22</v>
      </c>
      <c r="J15" s="33"/>
      <c r="K15" s="32">
        <v>5321.97</v>
      </c>
      <c r="L15" s="33"/>
      <c r="M15" s="32">
        <v>7475.3</v>
      </c>
      <c r="N15" s="33"/>
      <c r="O15" s="32">
        <f t="shared" si="1"/>
        <v>22453.51</v>
      </c>
    </row>
    <row r="16" spans="1:15" x14ac:dyDescent="0.2">
      <c r="A16" s="31"/>
      <c r="B16" s="31"/>
      <c r="C16" s="31"/>
      <c r="D16" s="31"/>
      <c r="E16" s="31"/>
      <c r="F16" s="31" t="s">
        <v>19</v>
      </c>
      <c r="G16" s="32">
        <v>3850</v>
      </c>
      <c r="H16" s="33"/>
      <c r="I16" s="32">
        <v>0</v>
      </c>
      <c r="J16" s="33"/>
      <c r="K16" s="32">
        <v>3200</v>
      </c>
      <c r="L16" s="33"/>
      <c r="M16" s="32">
        <v>375</v>
      </c>
      <c r="N16" s="33"/>
      <c r="O16" s="32">
        <f t="shared" si="1"/>
        <v>7425</v>
      </c>
    </row>
    <row r="17" spans="1:15" x14ac:dyDescent="0.2">
      <c r="A17" s="31"/>
      <c r="B17" s="31"/>
      <c r="C17" s="31"/>
      <c r="D17" s="31"/>
      <c r="E17" s="31"/>
      <c r="F17" s="31" t="s">
        <v>20</v>
      </c>
      <c r="G17" s="32">
        <v>5900</v>
      </c>
      <c r="H17" s="33"/>
      <c r="I17" s="32">
        <v>4856</v>
      </c>
      <c r="J17" s="33"/>
      <c r="K17" s="32">
        <v>5900</v>
      </c>
      <c r="L17" s="33"/>
      <c r="M17" s="32">
        <v>5900</v>
      </c>
      <c r="N17" s="33"/>
      <c r="O17" s="32">
        <f t="shared" si="1"/>
        <v>22556</v>
      </c>
    </row>
    <row r="18" spans="1:15" x14ac:dyDescent="0.2">
      <c r="A18" s="31"/>
      <c r="B18" s="31"/>
      <c r="C18" s="31"/>
      <c r="D18" s="31"/>
      <c r="E18" s="31"/>
      <c r="F18" s="31" t="s">
        <v>21</v>
      </c>
      <c r="G18" s="32">
        <v>0</v>
      </c>
      <c r="H18" s="33"/>
      <c r="I18" s="32">
        <v>6333.92</v>
      </c>
      <c r="J18" s="33"/>
      <c r="K18" s="32">
        <v>0</v>
      </c>
      <c r="L18" s="33"/>
      <c r="M18" s="32">
        <v>0</v>
      </c>
      <c r="N18" s="33"/>
      <c r="O18" s="32">
        <f t="shared" si="1"/>
        <v>6333.92</v>
      </c>
    </row>
    <row r="19" spans="1:15" ht="13.5" thickBot="1" x14ac:dyDescent="0.25">
      <c r="A19" s="31"/>
      <c r="B19" s="31"/>
      <c r="C19" s="31"/>
      <c r="D19" s="31"/>
      <c r="E19" s="31"/>
      <c r="F19" s="31" t="s">
        <v>22</v>
      </c>
      <c r="G19" s="35">
        <v>12.53</v>
      </c>
      <c r="H19" s="33"/>
      <c r="I19" s="35">
        <v>10.94</v>
      </c>
      <c r="J19" s="33"/>
      <c r="K19" s="35">
        <v>10.88</v>
      </c>
      <c r="L19" s="33"/>
      <c r="M19" s="35">
        <v>13.6</v>
      </c>
      <c r="N19" s="33"/>
      <c r="O19" s="35">
        <f t="shared" si="1"/>
        <v>47.95</v>
      </c>
    </row>
    <row r="20" spans="1:15" x14ac:dyDescent="0.2">
      <c r="A20" s="31"/>
      <c r="B20" s="31"/>
      <c r="C20" s="31"/>
      <c r="D20" s="31"/>
      <c r="E20" s="31" t="s">
        <v>23</v>
      </c>
      <c r="F20" s="31"/>
      <c r="G20" s="32">
        <f>ROUND(SUM(G11:G19),5)</f>
        <v>418204.62</v>
      </c>
      <c r="H20" s="33"/>
      <c r="I20" s="32">
        <f>ROUND(SUM(I11:I19),5)</f>
        <v>303505.86</v>
      </c>
      <c r="J20" s="33"/>
      <c r="K20" s="32">
        <f>ROUND(SUM(K11:K19),5)</f>
        <v>363608.61</v>
      </c>
      <c r="L20" s="33"/>
      <c r="M20" s="32">
        <f>ROUND(SUM(M11:M19),5)</f>
        <v>366606.52</v>
      </c>
      <c r="N20" s="33"/>
      <c r="O20" s="32">
        <f t="shared" si="1"/>
        <v>1451925.61</v>
      </c>
    </row>
    <row r="21" spans="1:15" x14ac:dyDescent="0.2">
      <c r="A21" s="31"/>
      <c r="B21" s="31"/>
      <c r="C21" s="31"/>
      <c r="D21" s="31"/>
      <c r="E21" s="31" t="s">
        <v>24</v>
      </c>
      <c r="F21" s="31"/>
      <c r="G21" s="32"/>
      <c r="H21" s="33"/>
      <c r="I21" s="32"/>
      <c r="J21" s="33"/>
      <c r="K21" s="32"/>
      <c r="L21" s="33"/>
      <c r="M21" s="32"/>
      <c r="N21" s="33"/>
      <c r="O21" s="32"/>
    </row>
    <row r="22" spans="1:15" ht="13.5" thickBot="1" x14ac:dyDescent="0.25">
      <c r="A22" s="31"/>
      <c r="B22" s="31"/>
      <c r="C22" s="31"/>
      <c r="D22" s="31"/>
      <c r="E22" s="31"/>
      <c r="F22" s="31" t="s">
        <v>25</v>
      </c>
      <c r="G22" s="35">
        <v>118540</v>
      </c>
      <c r="H22" s="33"/>
      <c r="I22" s="35">
        <v>0</v>
      </c>
      <c r="J22" s="33"/>
      <c r="K22" s="35">
        <v>0</v>
      </c>
      <c r="L22" s="33"/>
      <c r="M22" s="35">
        <v>125378</v>
      </c>
      <c r="N22" s="33"/>
      <c r="O22" s="35">
        <f>ROUND(SUM(G22:M22),5)</f>
        <v>243918</v>
      </c>
    </row>
    <row r="23" spans="1:15" x14ac:dyDescent="0.2">
      <c r="A23" s="31"/>
      <c r="B23" s="31"/>
      <c r="C23" s="31"/>
      <c r="D23" s="31"/>
      <c r="E23" s="31" t="s">
        <v>26</v>
      </c>
      <c r="F23" s="31"/>
      <c r="G23" s="32">
        <f>ROUND(SUM(G21:G22),5)</f>
        <v>118540</v>
      </c>
      <c r="H23" s="33"/>
      <c r="I23" s="32">
        <f>ROUND(SUM(I21:I22),5)</f>
        <v>0</v>
      </c>
      <c r="J23" s="33"/>
      <c r="K23" s="32">
        <f>ROUND(SUM(K21:K22),5)</f>
        <v>0</v>
      </c>
      <c r="L23" s="33"/>
      <c r="M23" s="32">
        <f>ROUND(SUM(M21:M22),5)</f>
        <v>125378</v>
      </c>
      <c r="N23" s="33"/>
      <c r="O23" s="32">
        <f>ROUND(SUM(G23:M23),5)</f>
        <v>243918</v>
      </c>
    </row>
    <row r="24" spans="1:15" x14ac:dyDescent="0.2">
      <c r="A24" s="31"/>
      <c r="B24" s="31"/>
      <c r="C24" s="31"/>
      <c r="D24" s="31"/>
      <c r="E24" s="31" t="s">
        <v>27</v>
      </c>
      <c r="F24" s="31"/>
      <c r="G24" s="32"/>
      <c r="H24" s="33"/>
      <c r="I24" s="32"/>
      <c r="J24" s="33"/>
      <c r="K24" s="32"/>
      <c r="L24" s="33"/>
      <c r="M24" s="32"/>
      <c r="N24" s="33"/>
      <c r="O24" s="32"/>
    </row>
    <row r="25" spans="1:15" ht="13.5" thickBot="1" x14ac:dyDescent="0.25">
      <c r="A25" s="31"/>
      <c r="B25" s="31"/>
      <c r="C25" s="31"/>
      <c r="D25" s="31"/>
      <c r="E25" s="31"/>
      <c r="F25" s="31" t="s">
        <v>28</v>
      </c>
      <c r="G25" s="39">
        <v>128322</v>
      </c>
      <c r="H25" s="33"/>
      <c r="I25" s="39">
        <v>0</v>
      </c>
      <c r="J25" s="33"/>
      <c r="K25" s="39">
        <v>0</v>
      </c>
      <c r="L25" s="33"/>
      <c r="M25" s="39">
        <v>0</v>
      </c>
      <c r="N25" s="33"/>
      <c r="O25" s="39">
        <f>ROUND(SUM(G25:M25),5)</f>
        <v>128322</v>
      </c>
    </row>
    <row r="26" spans="1:15" ht="13.5" thickBot="1" x14ac:dyDescent="0.25">
      <c r="A26" s="31"/>
      <c r="B26" s="31"/>
      <c r="C26" s="31"/>
      <c r="D26" s="31"/>
      <c r="E26" s="31" t="s">
        <v>29</v>
      </c>
      <c r="F26" s="31"/>
      <c r="G26" s="36">
        <f>ROUND(SUM(G24:G25),5)</f>
        <v>128322</v>
      </c>
      <c r="H26" s="33"/>
      <c r="I26" s="36">
        <f>ROUND(SUM(I24:I25),5)</f>
        <v>0</v>
      </c>
      <c r="J26" s="33"/>
      <c r="K26" s="36">
        <f>ROUND(SUM(K24:K25),5)</f>
        <v>0</v>
      </c>
      <c r="L26" s="33"/>
      <c r="M26" s="36">
        <f>ROUND(SUM(M24:M25),5)</f>
        <v>0</v>
      </c>
      <c r="N26" s="33"/>
      <c r="O26" s="36">
        <f>ROUND(SUM(G26:M26),5)</f>
        <v>128322</v>
      </c>
    </row>
    <row r="27" spans="1:15" ht="13.5" thickBot="1" x14ac:dyDescent="0.25">
      <c r="A27" s="31"/>
      <c r="B27" s="31"/>
      <c r="C27" s="31"/>
      <c r="D27" s="31" t="s">
        <v>30</v>
      </c>
      <c r="E27" s="31"/>
      <c r="F27" s="31"/>
      <c r="G27" s="40">
        <f>ROUND(G10+G20+G23+G26,5)</f>
        <v>665066.62</v>
      </c>
      <c r="H27" s="33"/>
      <c r="I27" s="40">
        <f>ROUND(I10+I20+I23+I26,5)</f>
        <v>303505.86</v>
      </c>
      <c r="J27" s="33"/>
      <c r="K27" s="40">
        <f>ROUND(K10+K20+K23+K26,5)</f>
        <v>363608.61</v>
      </c>
      <c r="L27" s="33"/>
      <c r="M27" s="40">
        <f>ROUND(M10+M20+M23+M26,5)</f>
        <v>491984.52</v>
      </c>
      <c r="N27" s="33"/>
      <c r="O27" s="40">
        <f>ROUND(SUM(G27:M27),5)</f>
        <v>1824165.61</v>
      </c>
    </row>
    <row r="28" spans="1:15" x14ac:dyDescent="0.2">
      <c r="A28" s="31"/>
      <c r="B28" s="31" t="s">
        <v>31</v>
      </c>
      <c r="C28" s="31"/>
      <c r="D28" s="31"/>
      <c r="E28" s="31"/>
      <c r="F28" s="31"/>
      <c r="G28" s="32">
        <f>ROUND(G2+G9-G27,5)</f>
        <v>1417339.19</v>
      </c>
      <c r="H28" s="33"/>
      <c r="I28" s="32">
        <f>ROUND(I2+I9-I27,5)</f>
        <v>498866.82</v>
      </c>
      <c r="J28" s="33"/>
      <c r="K28" s="32">
        <f>ROUND(K2+K9-K27,5)</f>
        <v>8623.77</v>
      </c>
      <c r="L28" s="33"/>
      <c r="M28" s="32">
        <f>ROUND(M2+M9-M27,5)</f>
        <v>-239596.33</v>
      </c>
      <c r="N28" s="33"/>
      <c r="O28" s="32">
        <f>ROUND(SUM(G28:M28),5)</f>
        <v>1685233.45</v>
      </c>
    </row>
    <row r="29" spans="1:15" x14ac:dyDescent="0.2">
      <c r="A29" s="31"/>
      <c r="B29" s="31" t="s">
        <v>32</v>
      </c>
      <c r="C29" s="31"/>
      <c r="D29" s="31"/>
      <c r="E29" s="31"/>
      <c r="F29" s="31"/>
      <c r="G29" s="32"/>
      <c r="H29" s="33"/>
      <c r="I29" s="32"/>
      <c r="J29" s="33"/>
      <c r="K29" s="32"/>
      <c r="L29" s="33"/>
      <c r="M29" s="32"/>
      <c r="N29" s="33"/>
      <c r="O29" s="32"/>
    </row>
    <row r="30" spans="1:15" x14ac:dyDescent="0.2">
      <c r="A30" s="31"/>
      <c r="B30" s="31"/>
      <c r="C30" s="31" t="s">
        <v>33</v>
      </c>
      <c r="D30" s="31"/>
      <c r="E30" s="31"/>
      <c r="F30" s="31"/>
      <c r="G30" s="32"/>
      <c r="H30" s="33"/>
      <c r="I30" s="32"/>
      <c r="J30" s="33"/>
      <c r="K30" s="32"/>
      <c r="L30" s="33"/>
      <c r="M30" s="32"/>
      <c r="N30" s="33"/>
      <c r="O30" s="32"/>
    </row>
    <row r="31" spans="1:15" ht="13.5" thickBot="1" x14ac:dyDescent="0.25">
      <c r="A31" s="31"/>
      <c r="B31" s="31"/>
      <c r="C31" s="31"/>
      <c r="D31" s="31" t="s">
        <v>34</v>
      </c>
      <c r="E31" s="31"/>
      <c r="F31" s="31"/>
      <c r="G31" s="39">
        <v>0</v>
      </c>
      <c r="H31" s="33"/>
      <c r="I31" s="39">
        <v>-908954.86</v>
      </c>
      <c r="J31" s="33"/>
      <c r="K31" s="39">
        <v>0</v>
      </c>
      <c r="L31" s="33"/>
      <c r="M31" s="39">
        <v>0</v>
      </c>
      <c r="N31" s="33"/>
      <c r="O31" s="39">
        <f>ROUND(SUM(G31:M31),5)</f>
        <v>-908954.86</v>
      </c>
    </row>
    <row r="32" spans="1:15" ht="13.5" thickBot="1" x14ac:dyDescent="0.25">
      <c r="A32" s="31"/>
      <c r="B32" s="31"/>
      <c r="C32" s="31" t="s">
        <v>35</v>
      </c>
      <c r="D32" s="31"/>
      <c r="E32" s="31"/>
      <c r="F32" s="31"/>
      <c r="G32" s="36">
        <f>ROUND(SUM(G30:G31),5)</f>
        <v>0</v>
      </c>
      <c r="H32" s="33"/>
      <c r="I32" s="36">
        <f>ROUND(SUM(I30:I31),5)</f>
        <v>-908954.86</v>
      </c>
      <c r="J32" s="33"/>
      <c r="K32" s="36">
        <f>ROUND(SUM(K30:K31),5)</f>
        <v>0</v>
      </c>
      <c r="L32" s="33"/>
      <c r="M32" s="36">
        <f>ROUND(SUM(M30:M31),5)</f>
        <v>0</v>
      </c>
      <c r="N32" s="33"/>
      <c r="O32" s="36">
        <f>ROUND(SUM(G32:M32),5)</f>
        <v>-908954.86</v>
      </c>
    </row>
    <row r="33" spans="1:15" ht="13.5" thickBot="1" x14ac:dyDescent="0.25">
      <c r="A33" s="31"/>
      <c r="B33" s="31" t="s">
        <v>36</v>
      </c>
      <c r="C33" s="31"/>
      <c r="D33" s="31"/>
      <c r="E33" s="31"/>
      <c r="F33" s="31"/>
      <c r="G33" s="36">
        <f>ROUND(G29+G32,5)</f>
        <v>0</v>
      </c>
      <c r="H33" s="33"/>
      <c r="I33" s="36">
        <f>ROUND(I29+I32,5)</f>
        <v>-908954.86</v>
      </c>
      <c r="J33" s="33"/>
      <c r="K33" s="36">
        <f>ROUND(K29+K32,5)</f>
        <v>0</v>
      </c>
      <c r="L33" s="33"/>
      <c r="M33" s="36">
        <f>ROUND(M29+M32,5)</f>
        <v>0</v>
      </c>
      <c r="N33" s="33"/>
      <c r="O33" s="36">
        <f>ROUND(SUM(G33:M33),5)</f>
        <v>-908954.86</v>
      </c>
    </row>
    <row r="34" spans="1:15" s="38" customFormat="1" ht="13.5" thickBot="1" x14ac:dyDescent="0.25">
      <c r="A34" s="31" t="s">
        <v>37</v>
      </c>
      <c r="B34" s="31"/>
      <c r="C34" s="31"/>
      <c r="D34" s="31"/>
      <c r="E34" s="31"/>
      <c r="F34" s="31"/>
      <c r="G34" s="37">
        <f>ROUND(G28+G33,5)</f>
        <v>1417339.19</v>
      </c>
      <c r="H34" s="31"/>
      <c r="I34" s="37">
        <f>ROUND(I28+I33,5)</f>
        <v>-410088.04</v>
      </c>
      <c r="J34" s="31"/>
      <c r="K34" s="37">
        <f>ROUND(K28+K33,5)</f>
        <v>8623.77</v>
      </c>
      <c r="L34" s="31"/>
      <c r="M34" s="37">
        <f>ROUND(M28+M33,5)</f>
        <v>-239596.33</v>
      </c>
      <c r="N34" s="31"/>
      <c r="O34" s="37">
        <f>ROUND(SUM(G34:M34),5)</f>
        <v>776278.59</v>
      </c>
    </row>
    <row r="35" spans="1:15" ht="13.5" thickTop="1" x14ac:dyDescent="0.2"/>
  </sheetData>
  <pageMargins left="0.7" right="0.7" top="0.75" bottom="0.75" header="0.1" footer="0.3"/>
  <pageSetup orientation="landscape" verticalDpi="1200" r:id="rId1"/>
  <headerFooter>
    <oddHeader>&amp;L&amp;"Arial,Bold"&amp;8 11:25 AM
&amp;"Arial,Bold"&amp;8 06/02/20
&amp;"Arial,Bold"&amp;8 Accrual Basis&amp;C&amp;"Arial,Bold"&amp;12 Harris County Emergency Services District No 29
&amp;"Arial,Bold"&amp;14 2020 Monthly Financial Report
&amp;"Arial,Bold"&amp;10 Change in Cash Position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57150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57150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2FE74-CA74-4C57-B1CD-8A1C31271FCD}">
  <sheetPr codeName="Sheet2"/>
  <dimension ref="A1:Q44"/>
  <sheetViews>
    <sheetView workbookViewId="0">
      <pane xSplit="8" ySplit="1" topLeftCell="I2" activePane="bottomRight" state="frozenSplit"/>
      <selection pane="topRight" activeCell="I1" sqref="I1"/>
      <selection pane="bottomLeft" activeCell="A2" sqref="A2"/>
      <selection pane="bottomRight" activeCell="H12" sqref="H12"/>
    </sheetView>
  </sheetViews>
  <sheetFormatPr defaultRowHeight="12" x14ac:dyDescent="0.2"/>
  <cols>
    <col min="1" max="7" width="3" style="54" customWidth="1"/>
    <col min="8" max="8" width="28.140625" style="54" customWidth="1"/>
    <col min="9" max="9" width="10.7109375" style="50" bestFit="1" customWidth="1"/>
    <col min="10" max="10" width="2.28515625" style="50" customWidth="1"/>
    <col min="11" max="11" width="10.7109375" style="50" bestFit="1" customWidth="1"/>
    <col min="12" max="12" width="2.28515625" style="50" customWidth="1"/>
    <col min="13" max="13" width="10.7109375" style="50" bestFit="1" customWidth="1"/>
    <col min="14" max="14" width="2.28515625" style="50" customWidth="1"/>
    <col min="15" max="15" width="10.7109375" style="50" bestFit="1" customWidth="1"/>
    <col min="16" max="16" width="2.28515625" style="50" customWidth="1"/>
    <col min="17" max="17" width="12.28515625" style="50" bestFit="1" customWidth="1"/>
    <col min="18" max="16384" width="9.140625" style="50"/>
  </cols>
  <sheetData>
    <row r="1" spans="1:17" s="46" customFormat="1" ht="12.75" thickBot="1" x14ac:dyDescent="0.25">
      <c r="A1" s="43"/>
      <c r="B1" s="43"/>
      <c r="C1" s="43"/>
      <c r="D1" s="43"/>
      <c r="E1" s="43"/>
      <c r="F1" s="43"/>
      <c r="G1" s="43"/>
      <c r="H1" s="43"/>
      <c r="I1" s="44" t="s">
        <v>0</v>
      </c>
      <c r="J1" s="45"/>
      <c r="K1" s="44" t="s">
        <v>1</v>
      </c>
      <c r="L1" s="45"/>
      <c r="M1" s="44" t="s">
        <v>2</v>
      </c>
      <c r="N1" s="45"/>
      <c r="O1" s="44" t="s">
        <v>3</v>
      </c>
      <c r="P1" s="45"/>
      <c r="Q1" s="44" t="s">
        <v>4</v>
      </c>
    </row>
    <row r="2" spans="1:17" ht="12.75" thickTop="1" x14ac:dyDescent="0.2">
      <c r="A2" s="47"/>
      <c r="B2" s="47" t="s">
        <v>5</v>
      </c>
      <c r="C2" s="47"/>
      <c r="D2" s="47"/>
      <c r="E2" s="47"/>
      <c r="F2" s="47"/>
      <c r="G2" s="47"/>
      <c r="H2" s="47"/>
      <c r="I2" s="48"/>
      <c r="J2" s="49"/>
      <c r="K2" s="48"/>
      <c r="L2" s="49"/>
      <c r="M2" s="48"/>
      <c r="N2" s="49"/>
      <c r="O2" s="48"/>
      <c r="P2" s="49"/>
      <c r="Q2" s="48"/>
    </row>
    <row r="3" spans="1:17" x14ac:dyDescent="0.2">
      <c r="A3" s="47"/>
      <c r="B3" s="47"/>
      <c r="C3" s="47"/>
      <c r="D3" s="47" t="s">
        <v>13</v>
      </c>
      <c r="E3" s="47"/>
      <c r="F3" s="47"/>
      <c r="G3" s="47"/>
      <c r="H3" s="47"/>
      <c r="I3" s="48"/>
      <c r="J3" s="49"/>
      <c r="K3" s="48"/>
      <c r="L3" s="49"/>
      <c r="M3" s="48"/>
      <c r="N3" s="49"/>
      <c r="O3" s="48"/>
      <c r="P3" s="49"/>
      <c r="Q3" s="48"/>
    </row>
    <row r="4" spans="1:17" x14ac:dyDescent="0.2">
      <c r="A4" s="47"/>
      <c r="B4" s="47"/>
      <c r="C4" s="47"/>
      <c r="D4" s="47"/>
      <c r="E4" s="47" t="s">
        <v>14</v>
      </c>
      <c r="F4" s="47"/>
      <c r="G4" s="47"/>
      <c r="H4" s="47"/>
      <c r="I4" s="48"/>
      <c r="J4" s="49"/>
      <c r="K4" s="48"/>
      <c r="L4" s="49"/>
      <c r="M4" s="48"/>
      <c r="N4" s="49"/>
      <c r="O4" s="48"/>
      <c r="P4" s="49"/>
      <c r="Q4" s="48"/>
    </row>
    <row r="5" spans="1:17" x14ac:dyDescent="0.2">
      <c r="A5" s="47"/>
      <c r="B5" s="47"/>
      <c r="C5" s="47"/>
      <c r="D5" s="47"/>
      <c r="E5" s="47"/>
      <c r="F5" s="47" t="s">
        <v>15</v>
      </c>
      <c r="G5" s="47"/>
      <c r="H5" s="47"/>
      <c r="I5" s="48"/>
      <c r="J5" s="49"/>
      <c r="K5" s="48"/>
      <c r="L5" s="49"/>
      <c r="M5" s="48"/>
      <c r="N5" s="49"/>
      <c r="O5" s="48"/>
      <c r="P5" s="49"/>
      <c r="Q5" s="48"/>
    </row>
    <row r="6" spans="1:17" x14ac:dyDescent="0.2">
      <c r="A6" s="47"/>
      <c r="B6" s="47"/>
      <c r="C6" s="47"/>
      <c r="D6" s="47"/>
      <c r="E6" s="47"/>
      <c r="F6" s="47"/>
      <c r="G6" s="47" t="s">
        <v>71</v>
      </c>
      <c r="H6" s="47"/>
      <c r="I6" s="48">
        <v>12644.02</v>
      </c>
      <c r="J6" s="49"/>
      <c r="K6" s="48">
        <v>9930.68</v>
      </c>
      <c r="L6" s="49"/>
      <c r="M6" s="48">
        <v>1393.45</v>
      </c>
      <c r="N6" s="49"/>
      <c r="O6" s="48">
        <v>6182.21</v>
      </c>
      <c r="P6" s="49"/>
      <c r="Q6" s="48">
        <f t="shared" ref="Q6:Q13" si="0">ROUND(SUM(I6:O6),5)</f>
        <v>30150.36</v>
      </c>
    </row>
    <row r="7" spans="1:17" x14ac:dyDescent="0.2">
      <c r="A7" s="47"/>
      <c r="B7" s="47"/>
      <c r="C7" s="47"/>
      <c r="D7" s="47"/>
      <c r="E7" s="47"/>
      <c r="F7" s="47"/>
      <c r="G7" s="47" t="s">
        <v>70</v>
      </c>
      <c r="H7" s="47"/>
      <c r="I7" s="48">
        <v>7499.63</v>
      </c>
      <c r="J7" s="49"/>
      <c r="K7" s="48">
        <v>4317.37</v>
      </c>
      <c r="L7" s="49"/>
      <c r="M7" s="48">
        <v>3586.99</v>
      </c>
      <c r="N7" s="49"/>
      <c r="O7" s="48">
        <v>2506.2399999999998</v>
      </c>
      <c r="P7" s="49"/>
      <c r="Q7" s="48">
        <f t="shared" si="0"/>
        <v>17910.23</v>
      </c>
    </row>
    <row r="8" spans="1:17" x14ac:dyDescent="0.2">
      <c r="A8" s="47"/>
      <c r="B8" s="47"/>
      <c r="C8" s="47"/>
      <c r="D8" s="47"/>
      <c r="E8" s="47"/>
      <c r="F8" s="47"/>
      <c r="G8" s="47" t="s">
        <v>69</v>
      </c>
      <c r="H8" s="47"/>
      <c r="I8" s="48">
        <v>282385.53000000003</v>
      </c>
      <c r="J8" s="49"/>
      <c r="K8" s="48">
        <v>196892.15</v>
      </c>
      <c r="L8" s="49"/>
      <c r="M8" s="48">
        <v>207521.07</v>
      </c>
      <c r="N8" s="49"/>
      <c r="O8" s="48">
        <v>286051.90999999997</v>
      </c>
      <c r="P8" s="49"/>
      <c r="Q8" s="48">
        <f t="shared" si="0"/>
        <v>972850.66</v>
      </c>
    </row>
    <row r="9" spans="1:17" x14ac:dyDescent="0.2">
      <c r="A9" s="47"/>
      <c r="B9" s="47"/>
      <c r="C9" s="47"/>
      <c r="D9" s="47"/>
      <c r="E9" s="47"/>
      <c r="F9" s="47"/>
      <c r="G9" s="47" t="s">
        <v>68</v>
      </c>
      <c r="H9" s="47"/>
      <c r="I9" s="48">
        <v>6747.82</v>
      </c>
      <c r="J9" s="49"/>
      <c r="K9" s="48">
        <v>5570</v>
      </c>
      <c r="L9" s="49"/>
      <c r="M9" s="48">
        <v>29185.58</v>
      </c>
      <c r="N9" s="49"/>
      <c r="O9" s="48">
        <v>17035.03</v>
      </c>
      <c r="P9" s="49"/>
      <c r="Q9" s="48">
        <f t="shared" si="0"/>
        <v>58538.43</v>
      </c>
    </row>
    <row r="10" spans="1:17" x14ac:dyDescent="0.2">
      <c r="A10" s="47"/>
      <c r="B10" s="47"/>
      <c r="C10" s="47"/>
      <c r="D10" s="47"/>
      <c r="E10" s="47"/>
      <c r="F10" s="47"/>
      <c r="G10" s="47" t="s">
        <v>67</v>
      </c>
      <c r="H10" s="47"/>
      <c r="I10" s="48">
        <v>841.46</v>
      </c>
      <c r="J10" s="49"/>
      <c r="K10" s="48">
        <v>915.09</v>
      </c>
      <c r="L10" s="49"/>
      <c r="M10" s="48">
        <v>904.46</v>
      </c>
      <c r="N10" s="49"/>
      <c r="O10" s="48">
        <v>1719.74</v>
      </c>
      <c r="P10" s="49"/>
      <c r="Q10" s="48">
        <f t="shared" si="0"/>
        <v>4380.75</v>
      </c>
    </row>
    <row r="11" spans="1:17" x14ac:dyDescent="0.2">
      <c r="A11" s="47"/>
      <c r="B11" s="47"/>
      <c r="C11" s="47"/>
      <c r="D11" s="47"/>
      <c r="E11" s="47"/>
      <c r="F11" s="47"/>
      <c r="G11" s="47" t="s">
        <v>66</v>
      </c>
      <c r="H11" s="47"/>
      <c r="I11" s="48">
        <v>128.47999999999999</v>
      </c>
      <c r="J11" s="49"/>
      <c r="K11" s="48">
        <v>0</v>
      </c>
      <c r="L11" s="49"/>
      <c r="M11" s="48">
        <v>0</v>
      </c>
      <c r="N11" s="49"/>
      <c r="O11" s="48">
        <v>0</v>
      </c>
      <c r="P11" s="49"/>
      <c r="Q11" s="48">
        <f t="shared" si="0"/>
        <v>128.47999999999999</v>
      </c>
    </row>
    <row r="12" spans="1:17" x14ac:dyDescent="0.2">
      <c r="A12" s="47"/>
      <c r="B12" s="47"/>
      <c r="C12" s="47"/>
      <c r="D12" s="47"/>
      <c r="E12" s="47"/>
      <c r="F12" s="47"/>
      <c r="G12" s="47" t="s">
        <v>65</v>
      </c>
      <c r="H12" s="47"/>
      <c r="I12" s="48">
        <v>11731</v>
      </c>
      <c r="J12" s="49"/>
      <c r="K12" s="48">
        <v>0</v>
      </c>
      <c r="L12" s="49"/>
      <c r="M12" s="48">
        <v>28388.82</v>
      </c>
      <c r="N12" s="49"/>
      <c r="O12" s="48">
        <v>0</v>
      </c>
      <c r="P12" s="49"/>
      <c r="Q12" s="48">
        <f t="shared" si="0"/>
        <v>40119.82</v>
      </c>
    </row>
    <row r="13" spans="1:17" x14ac:dyDescent="0.2">
      <c r="A13" s="47"/>
      <c r="B13" s="47"/>
      <c r="C13" s="47"/>
      <c r="D13" s="47"/>
      <c r="E13" s="47"/>
      <c r="F13" s="47"/>
      <c r="G13" s="47" t="s">
        <v>64</v>
      </c>
      <c r="H13" s="47"/>
      <c r="I13" s="48">
        <v>0</v>
      </c>
      <c r="J13" s="49"/>
      <c r="K13" s="48">
        <v>0</v>
      </c>
      <c r="L13" s="49"/>
      <c r="M13" s="48">
        <v>0</v>
      </c>
      <c r="N13" s="49"/>
      <c r="O13" s="48">
        <v>87.99</v>
      </c>
      <c r="P13" s="49"/>
      <c r="Q13" s="48">
        <f t="shared" si="0"/>
        <v>87.99</v>
      </c>
    </row>
    <row r="14" spans="1:17" x14ac:dyDescent="0.2">
      <c r="A14" s="47"/>
      <c r="B14" s="47"/>
      <c r="C14" s="47"/>
      <c r="D14" s="47"/>
      <c r="E14" s="47"/>
      <c r="F14" s="47"/>
      <c r="G14" s="47" t="s">
        <v>63</v>
      </c>
      <c r="H14" s="47"/>
      <c r="I14" s="48"/>
      <c r="J14" s="49"/>
      <c r="K14" s="48"/>
      <c r="L14" s="49"/>
      <c r="M14" s="48"/>
      <c r="N14" s="49"/>
      <c r="O14" s="48"/>
      <c r="P14" s="49"/>
      <c r="Q14" s="48"/>
    </row>
    <row r="15" spans="1:17" x14ac:dyDescent="0.2">
      <c r="A15" s="47"/>
      <c r="B15" s="47"/>
      <c r="C15" s="47"/>
      <c r="D15" s="47"/>
      <c r="E15" s="47"/>
      <c r="F15" s="47"/>
      <c r="G15" s="47"/>
      <c r="H15" s="47" t="s">
        <v>62</v>
      </c>
      <c r="I15" s="48">
        <v>1000.44</v>
      </c>
      <c r="J15" s="49"/>
      <c r="K15" s="48">
        <v>156.47</v>
      </c>
      <c r="L15" s="49"/>
      <c r="M15" s="48">
        <v>5644.52</v>
      </c>
      <c r="N15" s="49"/>
      <c r="O15" s="48">
        <v>814.98</v>
      </c>
      <c r="P15" s="49"/>
      <c r="Q15" s="48">
        <f t="shared" ref="Q15:Q24" si="1">ROUND(SUM(I15:O15),5)</f>
        <v>7616.41</v>
      </c>
    </row>
    <row r="16" spans="1:17" x14ac:dyDescent="0.2">
      <c r="A16" s="47"/>
      <c r="B16" s="47"/>
      <c r="C16" s="47"/>
      <c r="D16" s="47"/>
      <c r="E16" s="47"/>
      <c r="F16" s="47"/>
      <c r="G16" s="47"/>
      <c r="H16" s="47" t="s">
        <v>61</v>
      </c>
      <c r="I16" s="48">
        <v>0</v>
      </c>
      <c r="J16" s="49"/>
      <c r="K16" s="48">
        <v>0</v>
      </c>
      <c r="L16" s="49"/>
      <c r="M16" s="48">
        <v>157.15</v>
      </c>
      <c r="N16" s="49"/>
      <c r="O16" s="48">
        <v>0</v>
      </c>
      <c r="P16" s="49"/>
      <c r="Q16" s="48">
        <f t="shared" si="1"/>
        <v>157.15</v>
      </c>
    </row>
    <row r="17" spans="1:17" x14ac:dyDescent="0.2">
      <c r="A17" s="47"/>
      <c r="B17" s="47"/>
      <c r="C17" s="47"/>
      <c r="D17" s="47"/>
      <c r="E17" s="47"/>
      <c r="F17" s="47"/>
      <c r="G17" s="47"/>
      <c r="H17" s="47" t="s">
        <v>60</v>
      </c>
      <c r="I17" s="48">
        <v>0</v>
      </c>
      <c r="J17" s="49"/>
      <c r="K17" s="48">
        <v>25.5</v>
      </c>
      <c r="L17" s="49"/>
      <c r="M17" s="48">
        <v>0</v>
      </c>
      <c r="N17" s="49"/>
      <c r="O17" s="48">
        <v>0</v>
      </c>
      <c r="P17" s="49"/>
      <c r="Q17" s="48">
        <f t="shared" si="1"/>
        <v>25.5</v>
      </c>
    </row>
    <row r="18" spans="1:17" x14ac:dyDescent="0.2">
      <c r="A18" s="47"/>
      <c r="B18" s="47"/>
      <c r="C18" s="47"/>
      <c r="D18" s="47"/>
      <c r="E18" s="47"/>
      <c r="F18" s="47"/>
      <c r="G18" s="47"/>
      <c r="H18" s="47" t="s">
        <v>59</v>
      </c>
      <c r="I18" s="48">
        <v>166.83</v>
      </c>
      <c r="J18" s="49"/>
      <c r="K18" s="48">
        <v>0</v>
      </c>
      <c r="L18" s="49"/>
      <c r="M18" s="48">
        <v>0</v>
      </c>
      <c r="N18" s="49"/>
      <c r="O18" s="48">
        <v>0</v>
      </c>
      <c r="P18" s="49"/>
      <c r="Q18" s="48">
        <f t="shared" si="1"/>
        <v>166.83</v>
      </c>
    </row>
    <row r="19" spans="1:17" x14ac:dyDescent="0.2">
      <c r="A19" s="47"/>
      <c r="B19" s="47"/>
      <c r="C19" s="47"/>
      <c r="D19" s="47"/>
      <c r="E19" s="47"/>
      <c r="F19" s="47"/>
      <c r="G19" s="47"/>
      <c r="H19" s="47" t="s">
        <v>58</v>
      </c>
      <c r="I19" s="48">
        <v>145.91999999999999</v>
      </c>
      <c r="J19" s="49"/>
      <c r="K19" s="48">
        <v>25.5</v>
      </c>
      <c r="L19" s="49"/>
      <c r="M19" s="48">
        <v>0</v>
      </c>
      <c r="N19" s="49"/>
      <c r="O19" s="48">
        <v>0</v>
      </c>
      <c r="P19" s="49"/>
      <c r="Q19" s="48">
        <f t="shared" si="1"/>
        <v>171.42</v>
      </c>
    </row>
    <row r="20" spans="1:17" x14ac:dyDescent="0.2">
      <c r="A20" s="47"/>
      <c r="B20" s="47"/>
      <c r="C20" s="47"/>
      <c r="D20" s="47"/>
      <c r="E20" s="47"/>
      <c r="F20" s="47"/>
      <c r="G20" s="47"/>
      <c r="H20" s="47" t="s">
        <v>57</v>
      </c>
      <c r="I20" s="48">
        <v>0</v>
      </c>
      <c r="J20" s="49"/>
      <c r="K20" s="48">
        <v>0</v>
      </c>
      <c r="L20" s="49"/>
      <c r="M20" s="48">
        <v>544.49</v>
      </c>
      <c r="N20" s="49"/>
      <c r="O20" s="48">
        <v>0</v>
      </c>
      <c r="P20" s="49"/>
      <c r="Q20" s="48">
        <f t="shared" si="1"/>
        <v>544.49</v>
      </c>
    </row>
    <row r="21" spans="1:17" x14ac:dyDescent="0.2">
      <c r="A21" s="47"/>
      <c r="B21" s="47"/>
      <c r="C21" s="47"/>
      <c r="D21" s="47"/>
      <c r="E21" s="47"/>
      <c r="F21" s="47"/>
      <c r="G21" s="47"/>
      <c r="H21" s="47" t="s">
        <v>56</v>
      </c>
      <c r="I21" s="48">
        <v>0</v>
      </c>
      <c r="J21" s="49"/>
      <c r="K21" s="48">
        <v>0</v>
      </c>
      <c r="L21" s="49"/>
      <c r="M21" s="48">
        <v>1452.14</v>
      </c>
      <c r="N21" s="49"/>
      <c r="O21" s="48">
        <v>1154.26</v>
      </c>
      <c r="P21" s="49"/>
      <c r="Q21" s="48">
        <f t="shared" si="1"/>
        <v>2606.4</v>
      </c>
    </row>
    <row r="22" spans="1:17" ht="12.75" thickBot="1" x14ac:dyDescent="0.25">
      <c r="A22" s="47"/>
      <c r="B22" s="47"/>
      <c r="C22" s="47"/>
      <c r="D22" s="47"/>
      <c r="E22" s="47"/>
      <c r="F22" s="47"/>
      <c r="G22" s="47"/>
      <c r="H22" s="47" t="s">
        <v>55</v>
      </c>
      <c r="I22" s="51">
        <v>25921.84</v>
      </c>
      <c r="J22" s="49"/>
      <c r="K22" s="51">
        <v>35483.269999999997</v>
      </c>
      <c r="L22" s="49"/>
      <c r="M22" s="51">
        <v>2908.9</v>
      </c>
      <c r="N22" s="49"/>
      <c r="O22" s="51">
        <v>11093.99</v>
      </c>
      <c r="P22" s="49"/>
      <c r="Q22" s="51">
        <f t="shared" si="1"/>
        <v>75408</v>
      </c>
    </row>
    <row r="23" spans="1:17" x14ac:dyDescent="0.2">
      <c r="A23" s="47"/>
      <c r="B23" s="47"/>
      <c r="C23" s="47"/>
      <c r="D23" s="47"/>
      <c r="E23" s="47"/>
      <c r="F23" s="47"/>
      <c r="G23" s="47" t="s">
        <v>54</v>
      </c>
      <c r="H23" s="47"/>
      <c r="I23" s="48">
        <f>ROUND(SUM(I14:I22),5)</f>
        <v>27235.03</v>
      </c>
      <c r="J23" s="49"/>
      <c r="K23" s="48">
        <f>ROUND(SUM(K14:K22),5)</f>
        <v>35690.74</v>
      </c>
      <c r="L23" s="49"/>
      <c r="M23" s="48">
        <f>ROUND(SUM(M14:M22),5)</f>
        <v>10707.2</v>
      </c>
      <c r="N23" s="49"/>
      <c r="O23" s="48">
        <f>ROUND(SUM(O14:O22),5)</f>
        <v>13063.23</v>
      </c>
      <c r="P23" s="49"/>
      <c r="Q23" s="48">
        <f t="shared" si="1"/>
        <v>86696.2</v>
      </c>
    </row>
    <row r="24" spans="1:17" x14ac:dyDescent="0.2">
      <c r="A24" s="47"/>
      <c r="B24" s="47"/>
      <c r="C24" s="47"/>
      <c r="D24" s="47"/>
      <c r="E24" s="47"/>
      <c r="F24" s="47"/>
      <c r="G24" s="47" t="s">
        <v>53</v>
      </c>
      <c r="H24" s="47"/>
      <c r="I24" s="48">
        <v>0</v>
      </c>
      <c r="J24" s="49"/>
      <c r="K24" s="48">
        <v>0</v>
      </c>
      <c r="L24" s="49"/>
      <c r="M24" s="48">
        <v>0</v>
      </c>
      <c r="N24" s="49"/>
      <c r="O24" s="48">
        <v>295</v>
      </c>
      <c r="P24" s="49"/>
      <c r="Q24" s="48">
        <f t="shared" si="1"/>
        <v>295</v>
      </c>
    </row>
    <row r="25" spans="1:17" x14ac:dyDescent="0.2">
      <c r="A25" s="47"/>
      <c r="B25" s="47"/>
      <c r="C25" s="47"/>
      <c r="D25" s="47"/>
      <c r="E25" s="47"/>
      <c r="F25" s="47"/>
      <c r="G25" s="47" t="s">
        <v>52</v>
      </c>
      <c r="H25" s="47"/>
      <c r="I25" s="48"/>
      <c r="J25" s="49"/>
      <c r="K25" s="48"/>
      <c r="L25" s="49"/>
      <c r="M25" s="48"/>
      <c r="N25" s="49"/>
      <c r="O25" s="48"/>
      <c r="P25" s="49"/>
      <c r="Q25" s="48"/>
    </row>
    <row r="26" spans="1:17" x14ac:dyDescent="0.2">
      <c r="A26" s="47"/>
      <c r="B26" s="47"/>
      <c r="C26" s="47"/>
      <c r="D26" s="47"/>
      <c r="E26" s="47"/>
      <c r="F26" s="47"/>
      <c r="G26" s="47"/>
      <c r="H26" s="47" t="s">
        <v>51</v>
      </c>
      <c r="I26" s="48">
        <v>986.9</v>
      </c>
      <c r="J26" s="49"/>
      <c r="K26" s="48">
        <v>0</v>
      </c>
      <c r="L26" s="49"/>
      <c r="M26" s="48">
        <v>757.64</v>
      </c>
      <c r="N26" s="49"/>
      <c r="O26" s="48">
        <v>4767.0200000000004</v>
      </c>
      <c r="P26" s="49"/>
      <c r="Q26" s="48">
        <f t="shared" ref="Q26:Q43" si="2">ROUND(SUM(I26:O26),5)</f>
        <v>6511.56</v>
      </c>
    </row>
    <row r="27" spans="1:17" x14ac:dyDescent="0.2">
      <c r="A27" s="47"/>
      <c r="B27" s="47"/>
      <c r="C27" s="47"/>
      <c r="D27" s="47"/>
      <c r="E27" s="47"/>
      <c r="F27" s="47"/>
      <c r="G27" s="47"/>
      <c r="H27" s="47" t="s">
        <v>50</v>
      </c>
      <c r="I27" s="48">
        <v>2260.5300000000002</v>
      </c>
      <c r="J27" s="49"/>
      <c r="K27" s="48">
        <v>5693.81</v>
      </c>
      <c r="L27" s="49"/>
      <c r="M27" s="48">
        <v>6571.54</v>
      </c>
      <c r="N27" s="49"/>
      <c r="O27" s="48">
        <v>3096.62</v>
      </c>
      <c r="P27" s="49"/>
      <c r="Q27" s="48">
        <f t="shared" si="2"/>
        <v>17622.5</v>
      </c>
    </row>
    <row r="28" spans="1:17" ht="12.75" thickBot="1" x14ac:dyDescent="0.25">
      <c r="A28" s="47"/>
      <c r="B28" s="47"/>
      <c r="C28" s="47"/>
      <c r="D28" s="47"/>
      <c r="E28" s="47"/>
      <c r="F28" s="47"/>
      <c r="G28" s="47"/>
      <c r="H28" s="47" t="s">
        <v>49</v>
      </c>
      <c r="I28" s="51">
        <v>380.76</v>
      </c>
      <c r="J28" s="49"/>
      <c r="K28" s="51">
        <v>1770.69</v>
      </c>
      <c r="L28" s="49"/>
      <c r="M28" s="51">
        <v>409.42</v>
      </c>
      <c r="N28" s="49"/>
      <c r="O28" s="51">
        <v>1237.53</v>
      </c>
      <c r="P28" s="49"/>
      <c r="Q28" s="51">
        <f t="shared" si="2"/>
        <v>3798.4</v>
      </c>
    </row>
    <row r="29" spans="1:17" x14ac:dyDescent="0.2">
      <c r="A29" s="47"/>
      <c r="B29" s="47"/>
      <c r="C29" s="47"/>
      <c r="D29" s="47"/>
      <c r="E29" s="47"/>
      <c r="F29" s="47"/>
      <c r="G29" s="47" t="s">
        <v>48</v>
      </c>
      <c r="H29" s="47"/>
      <c r="I29" s="48">
        <f>ROUND(SUM(I25:I28),5)</f>
        <v>3628.19</v>
      </c>
      <c r="J29" s="49"/>
      <c r="K29" s="48">
        <f>ROUND(SUM(K25:K28),5)</f>
        <v>7464.5</v>
      </c>
      <c r="L29" s="49"/>
      <c r="M29" s="48">
        <f>ROUND(SUM(M25:M28),5)</f>
        <v>7738.6</v>
      </c>
      <c r="N29" s="49"/>
      <c r="O29" s="48">
        <f>ROUND(SUM(O25:O28),5)</f>
        <v>9101.17</v>
      </c>
      <c r="P29" s="49"/>
      <c r="Q29" s="48">
        <f t="shared" si="2"/>
        <v>27932.46</v>
      </c>
    </row>
    <row r="30" spans="1:17" x14ac:dyDescent="0.2">
      <c r="A30" s="47"/>
      <c r="B30" s="47"/>
      <c r="C30" s="47"/>
      <c r="D30" s="47"/>
      <c r="E30" s="47"/>
      <c r="F30" s="47"/>
      <c r="G30" s="47" t="s">
        <v>47</v>
      </c>
      <c r="H30" s="47"/>
      <c r="I30" s="48">
        <v>445</v>
      </c>
      <c r="J30" s="49"/>
      <c r="K30" s="48">
        <v>64</v>
      </c>
      <c r="L30" s="49"/>
      <c r="M30" s="48">
        <v>0</v>
      </c>
      <c r="N30" s="49"/>
      <c r="O30" s="48">
        <v>205</v>
      </c>
      <c r="P30" s="49"/>
      <c r="Q30" s="48">
        <f t="shared" si="2"/>
        <v>714</v>
      </c>
    </row>
    <row r="31" spans="1:17" x14ac:dyDescent="0.2">
      <c r="A31" s="47"/>
      <c r="B31" s="47"/>
      <c r="C31" s="47"/>
      <c r="D31" s="47"/>
      <c r="E31" s="47"/>
      <c r="F31" s="47"/>
      <c r="G31" s="47" t="s">
        <v>46</v>
      </c>
      <c r="H31" s="47"/>
      <c r="I31" s="48">
        <v>2153.9699999999998</v>
      </c>
      <c r="J31" s="49"/>
      <c r="K31" s="48">
        <v>8629.7800000000007</v>
      </c>
      <c r="L31" s="49"/>
      <c r="M31" s="48">
        <v>20065.39</v>
      </c>
      <c r="N31" s="49"/>
      <c r="O31" s="48">
        <v>1287.5</v>
      </c>
      <c r="P31" s="49"/>
      <c r="Q31" s="48">
        <f t="shared" si="2"/>
        <v>32136.639999999999</v>
      </c>
    </row>
    <row r="32" spans="1:17" x14ac:dyDescent="0.2">
      <c r="A32" s="47"/>
      <c r="B32" s="47"/>
      <c r="C32" s="47"/>
      <c r="D32" s="47"/>
      <c r="E32" s="47"/>
      <c r="F32" s="47"/>
      <c r="G32" s="47" t="s">
        <v>45</v>
      </c>
      <c r="H32" s="47"/>
      <c r="I32" s="48">
        <v>3996.63</v>
      </c>
      <c r="J32" s="49"/>
      <c r="K32" s="48">
        <v>2633.06</v>
      </c>
      <c r="L32" s="49"/>
      <c r="M32" s="48">
        <v>5562</v>
      </c>
      <c r="N32" s="49"/>
      <c r="O32" s="48">
        <v>7671.81</v>
      </c>
      <c r="P32" s="49"/>
      <c r="Q32" s="48">
        <f t="shared" si="2"/>
        <v>19863.5</v>
      </c>
    </row>
    <row r="33" spans="1:17" x14ac:dyDescent="0.2">
      <c r="A33" s="47"/>
      <c r="B33" s="47"/>
      <c r="C33" s="47"/>
      <c r="D33" s="47"/>
      <c r="E33" s="47"/>
      <c r="F33" s="47"/>
      <c r="G33" s="47" t="s">
        <v>44</v>
      </c>
      <c r="H33" s="47"/>
      <c r="I33" s="48">
        <v>3472.39</v>
      </c>
      <c r="J33" s="49"/>
      <c r="K33" s="48">
        <v>10526.9</v>
      </c>
      <c r="L33" s="49"/>
      <c r="M33" s="48">
        <v>3045.75</v>
      </c>
      <c r="N33" s="49"/>
      <c r="O33" s="48">
        <v>1286</v>
      </c>
      <c r="P33" s="49"/>
      <c r="Q33" s="48">
        <f t="shared" si="2"/>
        <v>18331.04</v>
      </c>
    </row>
    <row r="34" spans="1:17" x14ac:dyDescent="0.2">
      <c r="A34" s="47"/>
      <c r="B34" s="47"/>
      <c r="C34" s="47"/>
      <c r="D34" s="47"/>
      <c r="E34" s="47"/>
      <c r="F34" s="47"/>
      <c r="G34" s="47" t="s">
        <v>43</v>
      </c>
      <c r="H34" s="47"/>
      <c r="I34" s="48">
        <v>92</v>
      </c>
      <c r="J34" s="49"/>
      <c r="K34" s="48">
        <v>0</v>
      </c>
      <c r="L34" s="49"/>
      <c r="M34" s="48">
        <v>0</v>
      </c>
      <c r="N34" s="49"/>
      <c r="O34" s="48">
        <v>0</v>
      </c>
      <c r="P34" s="49"/>
      <c r="Q34" s="48">
        <f t="shared" si="2"/>
        <v>92</v>
      </c>
    </row>
    <row r="35" spans="1:17" x14ac:dyDescent="0.2">
      <c r="A35" s="47"/>
      <c r="B35" s="47"/>
      <c r="C35" s="47"/>
      <c r="D35" s="47"/>
      <c r="E35" s="47"/>
      <c r="F35" s="47"/>
      <c r="G35" s="47" t="s">
        <v>42</v>
      </c>
      <c r="H35" s="47"/>
      <c r="I35" s="48">
        <v>11873.31</v>
      </c>
      <c r="J35" s="49"/>
      <c r="K35" s="48">
        <v>50</v>
      </c>
      <c r="L35" s="49"/>
      <c r="M35" s="48">
        <v>1905.85</v>
      </c>
      <c r="N35" s="49"/>
      <c r="O35" s="48">
        <v>3367.95</v>
      </c>
      <c r="P35" s="49"/>
      <c r="Q35" s="48">
        <f t="shared" si="2"/>
        <v>17197.11</v>
      </c>
    </row>
    <row r="36" spans="1:17" x14ac:dyDescent="0.2">
      <c r="A36" s="47"/>
      <c r="B36" s="47"/>
      <c r="C36" s="47"/>
      <c r="D36" s="47"/>
      <c r="E36" s="47"/>
      <c r="F36" s="47"/>
      <c r="G36" s="47" t="s">
        <v>41</v>
      </c>
      <c r="H36" s="47"/>
      <c r="I36" s="48">
        <v>439.75</v>
      </c>
      <c r="J36" s="49"/>
      <c r="K36" s="48">
        <v>148.5</v>
      </c>
      <c r="L36" s="49"/>
      <c r="M36" s="48">
        <v>626</v>
      </c>
      <c r="N36" s="49"/>
      <c r="O36" s="48">
        <v>34.159999999999997</v>
      </c>
      <c r="P36" s="49"/>
      <c r="Q36" s="48">
        <f t="shared" si="2"/>
        <v>1248.4100000000001</v>
      </c>
    </row>
    <row r="37" spans="1:17" x14ac:dyDescent="0.2">
      <c r="A37" s="47"/>
      <c r="B37" s="47"/>
      <c r="C37" s="47"/>
      <c r="D37" s="47"/>
      <c r="E37" s="47"/>
      <c r="F37" s="47"/>
      <c r="G37" s="47" t="s">
        <v>40</v>
      </c>
      <c r="H37" s="47"/>
      <c r="I37" s="48">
        <v>174.89</v>
      </c>
      <c r="J37" s="49"/>
      <c r="K37" s="48">
        <v>175.01</v>
      </c>
      <c r="L37" s="49"/>
      <c r="M37" s="48">
        <v>365.6</v>
      </c>
      <c r="N37" s="49"/>
      <c r="O37" s="48">
        <v>2947.68</v>
      </c>
      <c r="P37" s="49"/>
      <c r="Q37" s="48">
        <f t="shared" si="2"/>
        <v>3663.18</v>
      </c>
    </row>
    <row r="38" spans="1:17" ht="12.75" thickBot="1" x14ac:dyDescent="0.25">
      <c r="A38" s="47"/>
      <c r="B38" s="47"/>
      <c r="C38" s="47"/>
      <c r="D38" s="47"/>
      <c r="E38" s="47"/>
      <c r="F38" s="47"/>
      <c r="G38" s="47" t="s">
        <v>39</v>
      </c>
      <c r="H38" s="47"/>
      <c r="I38" s="48">
        <v>26820.97</v>
      </c>
      <c r="J38" s="49"/>
      <c r="K38" s="48">
        <v>0</v>
      </c>
      <c r="L38" s="49"/>
      <c r="M38" s="48">
        <v>0</v>
      </c>
      <c r="N38" s="49"/>
      <c r="O38" s="48">
        <v>0</v>
      </c>
      <c r="P38" s="49"/>
      <c r="Q38" s="48">
        <f t="shared" si="2"/>
        <v>26820.97</v>
      </c>
    </row>
    <row r="39" spans="1:17" ht="12.75" thickBot="1" x14ac:dyDescent="0.25">
      <c r="A39" s="47"/>
      <c r="B39" s="47"/>
      <c r="C39" s="47"/>
      <c r="D39" s="47"/>
      <c r="E39" s="47"/>
      <c r="F39" s="47" t="s">
        <v>38</v>
      </c>
      <c r="G39" s="47"/>
      <c r="H39" s="47"/>
      <c r="I39" s="52">
        <f>ROUND(SUM(I5:I13)+SUM(I23:I24)+SUM(I29:I38),5)</f>
        <v>402310.07</v>
      </c>
      <c r="J39" s="49"/>
      <c r="K39" s="52">
        <f>ROUND(SUM(K5:K13)+SUM(K23:K24)+SUM(K29:K38),5)</f>
        <v>283007.78000000003</v>
      </c>
      <c r="L39" s="49"/>
      <c r="M39" s="52">
        <f>ROUND(SUM(M5:M13)+SUM(M23:M24)+SUM(M29:M38),5)</f>
        <v>320996.76</v>
      </c>
      <c r="N39" s="49"/>
      <c r="O39" s="52">
        <f>ROUND(SUM(O5:O13)+SUM(O23:O24)+SUM(O29:O38),5)</f>
        <v>352842.62</v>
      </c>
      <c r="P39" s="49"/>
      <c r="Q39" s="52">
        <f t="shared" si="2"/>
        <v>1359157.23</v>
      </c>
    </row>
    <row r="40" spans="1:17" ht="12.75" thickBot="1" x14ac:dyDescent="0.25">
      <c r="A40" s="47"/>
      <c r="B40" s="47"/>
      <c r="C40" s="47"/>
      <c r="D40" s="47"/>
      <c r="E40" s="47" t="s">
        <v>23</v>
      </c>
      <c r="F40" s="47"/>
      <c r="G40" s="47"/>
      <c r="H40" s="47"/>
      <c r="I40" s="52">
        <f>ROUND(I4+I39,5)</f>
        <v>402310.07</v>
      </c>
      <c r="J40" s="49"/>
      <c r="K40" s="52">
        <f>ROUND(K4+K39,5)</f>
        <v>283007.78000000003</v>
      </c>
      <c r="L40" s="49"/>
      <c r="M40" s="52">
        <f>ROUND(M4+M39,5)</f>
        <v>320996.76</v>
      </c>
      <c r="N40" s="49"/>
      <c r="O40" s="52">
        <f>ROUND(O4+O39,5)</f>
        <v>352842.62</v>
      </c>
      <c r="P40" s="49"/>
      <c r="Q40" s="52">
        <f t="shared" si="2"/>
        <v>1359157.23</v>
      </c>
    </row>
    <row r="41" spans="1:17" ht="12.75" thickBot="1" x14ac:dyDescent="0.25">
      <c r="A41" s="47"/>
      <c r="B41" s="47"/>
      <c r="C41" s="47"/>
      <c r="D41" s="47" t="s">
        <v>30</v>
      </c>
      <c r="E41" s="47"/>
      <c r="F41" s="47"/>
      <c r="G41" s="47"/>
      <c r="H41" s="47"/>
      <c r="I41" s="52">
        <f>ROUND(I3+I40,5)</f>
        <v>402310.07</v>
      </c>
      <c r="J41" s="49"/>
      <c r="K41" s="52">
        <f>ROUND(K3+K40,5)</f>
        <v>283007.78000000003</v>
      </c>
      <c r="L41" s="49"/>
      <c r="M41" s="52">
        <f>ROUND(M3+M40,5)</f>
        <v>320996.76</v>
      </c>
      <c r="N41" s="49"/>
      <c r="O41" s="52">
        <f>ROUND(O3+O40,5)</f>
        <v>352842.62</v>
      </c>
      <c r="P41" s="49"/>
      <c r="Q41" s="52">
        <f t="shared" si="2"/>
        <v>1359157.23</v>
      </c>
    </row>
    <row r="42" spans="1:17" ht="12.75" thickBot="1" x14ac:dyDescent="0.25">
      <c r="A42" s="47"/>
      <c r="B42" s="47" t="s">
        <v>31</v>
      </c>
      <c r="C42" s="47"/>
      <c r="D42" s="47"/>
      <c r="E42" s="47"/>
      <c r="F42" s="47"/>
      <c r="G42" s="47"/>
      <c r="H42" s="47"/>
      <c r="I42" s="52">
        <f>ROUND(I2-I41,5)</f>
        <v>-402310.07</v>
      </c>
      <c r="J42" s="49"/>
      <c r="K42" s="52">
        <f>ROUND(K2-K41,5)</f>
        <v>-283007.78000000003</v>
      </c>
      <c r="L42" s="49"/>
      <c r="M42" s="52">
        <f>ROUND(M2-M41,5)</f>
        <v>-320996.76</v>
      </c>
      <c r="N42" s="49"/>
      <c r="O42" s="52">
        <f>ROUND(O2-O41,5)</f>
        <v>-352842.62</v>
      </c>
      <c r="P42" s="49"/>
      <c r="Q42" s="52">
        <f t="shared" si="2"/>
        <v>-1359157.23</v>
      </c>
    </row>
    <row r="43" spans="1:17" s="54" customFormat="1" ht="12.75" thickBot="1" x14ac:dyDescent="0.25">
      <c r="A43" s="47" t="s">
        <v>37</v>
      </c>
      <c r="B43" s="47"/>
      <c r="C43" s="47"/>
      <c r="D43" s="47"/>
      <c r="E43" s="47"/>
      <c r="F43" s="47"/>
      <c r="G43" s="47"/>
      <c r="H43" s="47"/>
      <c r="I43" s="53">
        <f>I42</f>
        <v>-402310.07</v>
      </c>
      <c r="J43" s="47"/>
      <c r="K43" s="53">
        <f>K42</f>
        <v>-283007.78000000003</v>
      </c>
      <c r="L43" s="47"/>
      <c r="M43" s="53">
        <f>M42</f>
        <v>-320996.76</v>
      </c>
      <c r="N43" s="47"/>
      <c r="O43" s="53">
        <f>O42</f>
        <v>-352842.62</v>
      </c>
      <c r="P43" s="47"/>
      <c r="Q43" s="53">
        <f t="shared" si="2"/>
        <v>-1359157.23</v>
      </c>
    </row>
    <row r="44" spans="1:17" ht="12.75" thickTop="1" x14ac:dyDescent="0.2"/>
  </sheetData>
  <pageMargins left="0.7" right="0.7" top="0.75" bottom="0.75" header="0.1" footer="0.3"/>
  <pageSetup orientation="landscape" verticalDpi="1200" r:id="rId1"/>
  <headerFooter>
    <oddHeader>&amp;L&amp;"Arial,Bold"&amp;8 11:28 AM
&amp;"Arial,Bold"&amp;8 06/02/20
&amp;"Arial,Bold"&amp;8 Accrual Basis&amp;C&amp;"Arial,Bold"&amp;12 Harris County Emergency Services District No 29
&amp;"Arial,Bold"&amp;14 CESD 2020 Fire Operations Expenditures
&amp;"Arial,Bold"&amp;10 January through April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307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66675</xdr:rowOff>
              </to>
            </anchor>
          </controlPr>
        </control>
      </mc:Choice>
      <mc:Fallback>
        <control shapeId="3074" r:id="rId4" name="HEADER"/>
      </mc:Fallback>
    </mc:AlternateContent>
    <mc:AlternateContent xmlns:mc="http://schemas.openxmlformats.org/markup-compatibility/2006">
      <mc:Choice Requires="x14">
        <control shapeId="307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66675</xdr:rowOff>
              </to>
            </anchor>
          </controlPr>
        </control>
      </mc:Choice>
      <mc:Fallback>
        <control shapeId="3073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00117-85F9-4366-A405-415640E2BFD7}">
  <sheetPr codeName="Sheet4"/>
  <dimension ref="A1:DE63"/>
  <sheetViews>
    <sheetView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DH20" sqref="DH20"/>
    </sheetView>
  </sheetViews>
  <sheetFormatPr defaultRowHeight="11.25" x14ac:dyDescent="0.2"/>
  <cols>
    <col min="1" max="1" width="1.28515625" style="9" customWidth="1"/>
    <col min="2" max="2" width="1.7109375" style="9" customWidth="1"/>
    <col min="3" max="3" width="1.140625" style="9" customWidth="1"/>
    <col min="4" max="4" width="2.28515625" style="9" customWidth="1"/>
    <col min="5" max="5" width="1.5703125" style="9" customWidth="1"/>
    <col min="6" max="6" width="25.28515625" style="9" customWidth="1"/>
    <col min="7" max="7" width="11.7109375" style="59" bestFit="1" customWidth="1"/>
    <col min="8" max="8" width="2.28515625" style="59" hidden="1" customWidth="1"/>
    <col min="9" max="9" width="8.7109375" style="59" hidden="1" customWidth="1"/>
    <col min="10" max="10" width="2.28515625" style="59" hidden="1" customWidth="1"/>
    <col min="11" max="11" width="12" style="59" hidden="1" customWidth="1"/>
    <col min="12" max="12" width="2.28515625" style="59" hidden="1" customWidth="1"/>
    <col min="13" max="13" width="10.28515625" style="59" hidden="1" customWidth="1"/>
    <col min="14" max="14" width="2.28515625" style="59" hidden="1" customWidth="1"/>
    <col min="15" max="15" width="10.7109375" style="59" bestFit="1" customWidth="1"/>
    <col min="16" max="16" width="2.28515625" style="59" hidden="1" customWidth="1"/>
    <col min="17" max="17" width="8.7109375" style="59" hidden="1" customWidth="1"/>
    <col min="18" max="18" width="2.28515625" style="59" hidden="1" customWidth="1"/>
    <col min="19" max="19" width="12" style="59" hidden="1" customWidth="1"/>
    <col min="20" max="20" width="2.28515625" style="59" hidden="1" customWidth="1"/>
    <col min="21" max="21" width="10.28515625" style="59" hidden="1" customWidth="1"/>
    <col min="22" max="22" width="2.28515625" style="59" hidden="1" customWidth="1"/>
    <col min="23" max="23" width="10.140625" style="59" bestFit="1" customWidth="1"/>
    <col min="24" max="24" width="2.28515625" style="59" hidden="1" customWidth="1"/>
    <col min="25" max="25" width="8.7109375" style="59" hidden="1" customWidth="1"/>
    <col min="26" max="26" width="2.28515625" style="59" hidden="1" customWidth="1"/>
    <col min="27" max="27" width="12" style="59" hidden="1" customWidth="1"/>
    <col min="28" max="28" width="2.28515625" style="59" hidden="1" customWidth="1"/>
    <col min="29" max="29" width="10.28515625" style="59" hidden="1" customWidth="1"/>
    <col min="30" max="30" width="2.28515625" style="59" hidden="1" customWidth="1"/>
    <col min="31" max="31" width="10.7109375" style="59" bestFit="1" customWidth="1"/>
    <col min="32" max="32" width="2.28515625" style="59" hidden="1" customWidth="1"/>
    <col min="33" max="33" width="8.7109375" style="59" hidden="1" customWidth="1"/>
    <col min="34" max="34" width="2.28515625" style="59" hidden="1" customWidth="1"/>
    <col min="35" max="35" width="12" style="59" hidden="1" customWidth="1"/>
    <col min="36" max="36" width="2.28515625" style="59" hidden="1" customWidth="1"/>
    <col min="37" max="37" width="10.28515625" style="59" hidden="1" customWidth="1"/>
    <col min="38" max="38" width="2.28515625" style="59" hidden="1" customWidth="1"/>
    <col min="39" max="39" width="9.28515625" style="59" hidden="1" customWidth="1"/>
    <col min="40" max="40" width="2.28515625" style="59" hidden="1" customWidth="1"/>
    <col min="41" max="41" width="8.7109375" style="59" hidden="1" customWidth="1"/>
    <col min="42" max="42" width="2.28515625" style="59" hidden="1" customWidth="1"/>
    <col min="43" max="43" width="12" style="59" hidden="1" customWidth="1"/>
    <col min="44" max="44" width="2.28515625" style="59" hidden="1" customWidth="1"/>
    <col min="45" max="45" width="10.28515625" style="59" hidden="1" customWidth="1"/>
    <col min="46" max="46" width="2.28515625" style="59" hidden="1" customWidth="1"/>
    <col min="47" max="47" width="7.5703125" style="59" hidden="1" customWidth="1"/>
    <col min="48" max="48" width="2.28515625" style="59" hidden="1" customWidth="1"/>
    <col min="49" max="49" width="8.7109375" style="59" hidden="1" customWidth="1"/>
    <col min="50" max="50" width="2.28515625" style="59" hidden="1" customWidth="1"/>
    <col min="51" max="51" width="12" style="59" hidden="1" customWidth="1"/>
    <col min="52" max="52" width="2.28515625" style="59" hidden="1" customWidth="1"/>
    <col min="53" max="53" width="10.28515625" style="59" hidden="1" customWidth="1"/>
    <col min="54" max="54" width="2.28515625" style="59" hidden="1" customWidth="1"/>
    <col min="55" max="55" width="8.42578125" style="59" hidden="1" customWidth="1"/>
    <col min="56" max="56" width="2.28515625" style="59" hidden="1" customWidth="1"/>
    <col min="57" max="57" width="8.7109375" style="59" hidden="1" customWidth="1"/>
    <col min="58" max="58" width="2.28515625" style="59" hidden="1" customWidth="1"/>
    <col min="59" max="59" width="12" style="59" hidden="1" customWidth="1"/>
    <col min="60" max="60" width="2.28515625" style="59" hidden="1" customWidth="1"/>
    <col min="61" max="61" width="10.28515625" style="59" hidden="1" customWidth="1"/>
    <col min="62" max="62" width="2.28515625" style="59" hidden="1" customWidth="1"/>
    <col min="63" max="63" width="6.28515625" style="59" hidden="1" customWidth="1"/>
    <col min="64" max="64" width="2.28515625" style="59" hidden="1" customWidth="1"/>
    <col min="65" max="65" width="8.7109375" style="59" hidden="1" customWidth="1"/>
    <col min="66" max="66" width="2.28515625" style="59" hidden="1" customWidth="1"/>
    <col min="67" max="67" width="12" style="59" hidden="1" customWidth="1"/>
    <col min="68" max="68" width="2.28515625" style="59" hidden="1" customWidth="1"/>
    <col min="69" max="69" width="10.28515625" style="59" hidden="1" customWidth="1"/>
    <col min="70" max="70" width="2.28515625" style="59" hidden="1" customWidth="1"/>
    <col min="71" max="71" width="6.140625" style="59" hidden="1" customWidth="1"/>
    <col min="72" max="72" width="2.28515625" style="59" hidden="1" customWidth="1"/>
    <col min="73" max="73" width="8.7109375" style="59" hidden="1" customWidth="1"/>
    <col min="74" max="74" width="2.28515625" style="59" hidden="1" customWidth="1"/>
    <col min="75" max="75" width="12" style="59" hidden="1" customWidth="1"/>
    <col min="76" max="76" width="2.28515625" style="59" hidden="1" customWidth="1"/>
    <col min="77" max="77" width="10.28515625" style="59" hidden="1" customWidth="1"/>
    <col min="78" max="78" width="2.28515625" style="59" hidden="1" customWidth="1"/>
    <col min="79" max="79" width="5.7109375" style="59" hidden="1" customWidth="1"/>
    <col min="80" max="80" width="2.28515625" style="59" hidden="1" customWidth="1"/>
    <col min="81" max="81" width="8.7109375" style="59" hidden="1" customWidth="1"/>
    <col min="82" max="82" width="2.28515625" style="59" hidden="1" customWidth="1"/>
    <col min="83" max="83" width="12" style="59" hidden="1" customWidth="1"/>
    <col min="84" max="84" width="2.28515625" style="59" hidden="1" customWidth="1"/>
    <col min="85" max="85" width="10.28515625" style="59" hidden="1" customWidth="1"/>
    <col min="86" max="86" width="2.28515625" style="59" hidden="1" customWidth="1"/>
    <col min="87" max="87" width="6" style="59" hidden="1" customWidth="1"/>
    <col min="88" max="88" width="2.28515625" style="59" hidden="1" customWidth="1"/>
    <col min="89" max="89" width="8.7109375" style="59" hidden="1" customWidth="1"/>
    <col min="90" max="90" width="2.28515625" style="59" hidden="1" customWidth="1"/>
    <col min="91" max="91" width="12" style="59" hidden="1" customWidth="1"/>
    <col min="92" max="92" width="2.28515625" style="59" hidden="1" customWidth="1"/>
    <col min="93" max="93" width="10.28515625" style="59" hidden="1" customWidth="1"/>
    <col min="94" max="94" width="2.28515625" style="59" hidden="1" customWidth="1"/>
    <col min="95" max="95" width="6" style="59" hidden="1" customWidth="1"/>
    <col min="96" max="96" width="2.28515625" style="59" hidden="1" customWidth="1"/>
    <col min="97" max="97" width="8.7109375" style="59" hidden="1" customWidth="1"/>
    <col min="98" max="98" width="2.28515625" style="59" hidden="1" customWidth="1"/>
    <col min="99" max="99" width="12" style="59" hidden="1" customWidth="1"/>
    <col min="100" max="100" width="2.28515625" style="59" hidden="1" customWidth="1"/>
    <col min="101" max="101" width="10.28515625" style="59" hidden="1" customWidth="1"/>
    <col min="102" max="102" width="2.28515625" style="59" hidden="1" customWidth="1"/>
    <col min="103" max="103" width="11.7109375" style="59" bestFit="1" customWidth="1"/>
    <col min="104" max="104" width="2.28515625" style="59" hidden="1" customWidth="1"/>
    <col min="105" max="105" width="11.7109375" style="59" bestFit="1" customWidth="1"/>
    <col min="106" max="106" width="2.28515625" style="59" hidden="1" customWidth="1"/>
    <col min="107" max="107" width="12.28515625" style="59" bestFit="1" customWidth="1"/>
    <col min="108" max="108" width="2.28515625" style="59" hidden="1" customWidth="1"/>
    <col min="109" max="109" width="10.42578125" style="59" bestFit="1" customWidth="1"/>
    <col min="110" max="16384" width="9.140625" style="59"/>
  </cols>
  <sheetData>
    <row r="1" spans="1:109" ht="12" thickBot="1" x14ac:dyDescent="0.25">
      <c r="A1" s="2"/>
      <c r="B1" s="2"/>
      <c r="C1" s="2"/>
      <c r="D1" s="2"/>
      <c r="E1" s="2"/>
      <c r="F1" s="2"/>
      <c r="G1" s="55"/>
      <c r="H1" s="56"/>
      <c r="I1" s="55"/>
      <c r="J1" s="56"/>
      <c r="K1" s="55"/>
      <c r="L1" s="56"/>
      <c r="M1" s="55"/>
      <c r="N1" s="57"/>
      <c r="O1" s="55"/>
      <c r="P1" s="56"/>
      <c r="Q1" s="55"/>
      <c r="R1" s="56"/>
      <c r="S1" s="55"/>
      <c r="T1" s="56"/>
      <c r="U1" s="55"/>
      <c r="V1" s="57"/>
      <c r="W1" s="55"/>
      <c r="X1" s="56"/>
      <c r="Y1" s="55"/>
      <c r="Z1" s="56"/>
      <c r="AA1" s="55"/>
      <c r="AB1" s="56"/>
      <c r="AC1" s="55"/>
      <c r="AD1" s="57"/>
      <c r="AE1" s="55"/>
      <c r="AF1" s="56"/>
      <c r="AG1" s="55"/>
      <c r="AH1" s="56"/>
      <c r="AI1" s="55"/>
      <c r="AJ1" s="56"/>
      <c r="AK1" s="55"/>
      <c r="AL1" s="57"/>
      <c r="AM1" s="55"/>
      <c r="AN1" s="56"/>
      <c r="AO1" s="55"/>
      <c r="AP1" s="56"/>
      <c r="AQ1" s="55"/>
      <c r="AR1" s="56"/>
      <c r="AS1" s="55"/>
      <c r="AT1" s="57"/>
      <c r="AU1" s="55"/>
      <c r="AV1" s="56"/>
      <c r="AW1" s="55"/>
      <c r="AX1" s="56"/>
      <c r="AY1" s="55"/>
      <c r="AZ1" s="56"/>
      <c r="BA1" s="55"/>
      <c r="BB1" s="57"/>
      <c r="BC1" s="55"/>
      <c r="BD1" s="56"/>
      <c r="BE1" s="55"/>
      <c r="BF1" s="56"/>
      <c r="BG1" s="55"/>
      <c r="BH1" s="56"/>
      <c r="BI1" s="55"/>
      <c r="BJ1" s="57"/>
      <c r="BK1" s="55"/>
      <c r="BL1" s="56"/>
      <c r="BM1" s="55"/>
      <c r="BN1" s="56"/>
      <c r="BO1" s="55"/>
      <c r="BP1" s="56"/>
      <c r="BQ1" s="55"/>
      <c r="BR1" s="57"/>
      <c r="BS1" s="55"/>
      <c r="BT1" s="56"/>
      <c r="BU1" s="55"/>
      <c r="BV1" s="56"/>
      <c r="BW1" s="55"/>
      <c r="BX1" s="56"/>
      <c r="BY1" s="55"/>
      <c r="BZ1" s="57"/>
      <c r="CA1" s="55"/>
      <c r="CB1" s="56"/>
      <c r="CC1" s="55"/>
      <c r="CD1" s="56"/>
      <c r="CE1" s="55"/>
      <c r="CF1" s="56"/>
      <c r="CG1" s="55"/>
      <c r="CH1" s="57"/>
      <c r="CI1" s="55"/>
      <c r="CJ1" s="56"/>
      <c r="CK1" s="55"/>
      <c r="CL1" s="56"/>
      <c r="CM1" s="55"/>
      <c r="CN1" s="56"/>
      <c r="CO1" s="55"/>
      <c r="CP1" s="57"/>
      <c r="CQ1" s="55"/>
      <c r="CR1" s="56"/>
      <c r="CS1" s="55"/>
      <c r="CT1" s="56"/>
      <c r="CU1" s="55"/>
      <c r="CV1" s="56"/>
      <c r="CW1" s="55"/>
      <c r="CX1" s="57"/>
      <c r="CY1" s="25" t="s">
        <v>4</v>
      </c>
      <c r="CZ1" s="56"/>
      <c r="DA1" s="55"/>
      <c r="DB1" s="56"/>
      <c r="DC1" s="55"/>
      <c r="DD1" s="56"/>
      <c r="DE1" s="55"/>
    </row>
    <row r="2" spans="1:109" s="60" customFormat="1" ht="12.75" thickTop="1" thickBot="1" x14ac:dyDescent="0.25">
      <c r="A2" s="10"/>
      <c r="B2" s="10"/>
      <c r="C2" s="10"/>
      <c r="D2" s="10"/>
      <c r="E2" s="10"/>
      <c r="F2" s="10"/>
      <c r="G2" s="22" t="s">
        <v>0</v>
      </c>
      <c r="H2" s="58"/>
      <c r="I2" s="22" t="s">
        <v>465</v>
      </c>
      <c r="J2" s="58"/>
      <c r="K2" s="22" t="s">
        <v>464</v>
      </c>
      <c r="L2" s="58"/>
      <c r="M2" s="22" t="s">
        <v>463</v>
      </c>
      <c r="N2" s="58"/>
      <c r="O2" s="22" t="s">
        <v>1</v>
      </c>
      <c r="P2" s="58"/>
      <c r="Q2" s="22" t="s">
        <v>465</v>
      </c>
      <c r="R2" s="58"/>
      <c r="S2" s="22" t="s">
        <v>464</v>
      </c>
      <c r="T2" s="58"/>
      <c r="U2" s="22" t="s">
        <v>463</v>
      </c>
      <c r="V2" s="58"/>
      <c r="W2" s="22" t="s">
        <v>2</v>
      </c>
      <c r="X2" s="58"/>
      <c r="Y2" s="22" t="s">
        <v>465</v>
      </c>
      <c r="Z2" s="58"/>
      <c r="AA2" s="22" t="s">
        <v>464</v>
      </c>
      <c r="AB2" s="58"/>
      <c r="AC2" s="22" t="s">
        <v>463</v>
      </c>
      <c r="AD2" s="58"/>
      <c r="AE2" s="22" t="s">
        <v>3</v>
      </c>
      <c r="AF2" s="58"/>
      <c r="AG2" s="22" t="s">
        <v>465</v>
      </c>
      <c r="AH2" s="58"/>
      <c r="AI2" s="22" t="s">
        <v>464</v>
      </c>
      <c r="AJ2" s="58"/>
      <c r="AK2" s="22" t="s">
        <v>463</v>
      </c>
      <c r="AL2" s="58"/>
      <c r="AM2" s="22" t="s">
        <v>466</v>
      </c>
      <c r="AN2" s="58"/>
      <c r="AO2" s="22" t="s">
        <v>465</v>
      </c>
      <c r="AP2" s="58"/>
      <c r="AQ2" s="22" t="s">
        <v>464</v>
      </c>
      <c r="AR2" s="58"/>
      <c r="AS2" s="22" t="s">
        <v>463</v>
      </c>
      <c r="AT2" s="58"/>
      <c r="AU2" s="22" t="s">
        <v>474</v>
      </c>
      <c r="AV2" s="58"/>
      <c r="AW2" s="22" t="s">
        <v>465</v>
      </c>
      <c r="AX2" s="58"/>
      <c r="AY2" s="22" t="s">
        <v>464</v>
      </c>
      <c r="AZ2" s="58"/>
      <c r="BA2" s="22" t="s">
        <v>463</v>
      </c>
      <c r="BB2" s="58"/>
      <c r="BC2" s="22" t="s">
        <v>473</v>
      </c>
      <c r="BD2" s="58"/>
      <c r="BE2" s="22" t="s">
        <v>465</v>
      </c>
      <c r="BF2" s="58"/>
      <c r="BG2" s="22" t="s">
        <v>464</v>
      </c>
      <c r="BH2" s="58"/>
      <c r="BI2" s="22" t="s">
        <v>463</v>
      </c>
      <c r="BJ2" s="58"/>
      <c r="BK2" s="22" t="s">
        <v>472</v>
      </c>
      <c r="BL2" s="58"/>
      <c r="BM2" s="22" t="s">
        <v>465</v>
      </c>
      <c r="BN2" s="58"/>
      <c r="BO2" s="22" t="s">
        <v>464</v>
      </c>
      <c r="BP2" s="58"/>
      <c r="BQ2" s="22" t="s">
        <v>463</v>
      </c>
      <c r="BR2" s="58"/>
      <c r="BS2" s="22" t="s">
        <v>471</v>
      </c>
      <c r="BT2" s="58"/>
      <c r="BU2" s="22" t="s">
        <v>465</v>
      </c>
      <c r="BV2" s="58"/>
      <c r="BW2" s="22" t="s">
        <v>464</v>
      </c>
      <c r="BX2" s="58"/>
      <c r="BY2" s="22" t="s">
        <v>463</v>
      </c>
      <c r="BZ2" s="58"/>
      <c r="CA2" s="22" t="s">
        <v>470</v>
      </c>
      <c r="CB2" s="58"/>
      <c r="CC2" s="22" t="s">
        <v>465</v>
      </c>
      <c r="CD2" s="58"/>
      <c r="CE2" s="22" t="s">
        <v>464</v>
      </c>
      <c r="CF2" s="58"/>
      <c r="CG2" s="22" t="s">
        <v>463</v>
      </c>
      <c r="CH2" s="58"/>
      <c r="CI2" s="22" t="s">
        <v>469</v>
      </c>
      <c r="CJ2" s="58"/>
      <c r="CK2" s="22" t="s">
        <v>465</v>
      </c>
      <c r="CL2" s="58"/>
      <c r="CM2" s="22" t="s">
        <v>464</v>
      </c>
      <c r="CN2" s="58"/>
      <c r="CO2" s="22" t="s">
        <v>463</v>
      </c>
      <c r="CP2" s="58"/>
      <c r="CQ2" s="22" t="s">
        <v>468</v>
      </c>
      <c r="CR2" s="58"/>
      <c r="CS2" s="22" t="s">
        <v>465</v>
      </c>
      <c r="CT2" s="58"/>
      <c r="CU2" s="22" t="s">
        <v>464</v>
      </c>
      <c r="CV2" s="58"/>
      <c r="CW2" s="22" t="s">
        <v>463</v>
      </c>
      <c r="CX2" s="58"/>
      <c r="CY2" s="22" t="s">
        <v>467</v>
      </c>
      <c r="CZ2" s="58"/>
      <c r="DA2" s="22" t="s">
        <v>465</v>
      </c>
      <c r="DB2" s="58"/>
      <c r="DC2" s="22" t="s">
        <v>464</v>
      </c>
      <c r="DD2" s="58"/>
      <c r="DE2" s="22" t="s">
        <v>463</v>
      </c>
    </row>
    <row r="3" spans="1:109" ht="12" thickTop="1" x14ac:dyDescent="0.2">
      <c r="A3" s="2"/>
      <c r="B3" s="2" t="s">
        <v>5</v>
      </c>
      <c r="C3" s="2"/>
      <c r="D3" s="2"/>
      <c r="E3" s="2"/>
      <c r="F3" s="2"/>
      <c r="G3" s="3"/>
      <c r="H3" s="4"/>
      <c r="I3" s="3"/>
      <c r="J3" s="4"/>
      <c r="K3" s="3"/>
      <c r="L3" s="4"/>
      <c r="M3" s="19"/>
      <c r="N3" s="4"/>
      <c r="O3" s="3"/>
      <c r="P3" s="4"/>
      <c r="Q3" s="3"/>
      <c r="R3" s="4"/>
      <c r="S3" s="3"/>
      <c r="T3" s="4"/>
      <c r="U3" s="19"/>
      <c r="V3" s="4"/>
      <c r="W3" s="3"/>
      <c r="X3" s="4"/>
      <c r="Y3" s="3"/>
      <c r="Z3" s="4"/>
      <c r="AA3" s="3"/>
      <c r="AB3" s="4"/>
      <c r="AC3" s="19"/>
      <c r="AD3" s="4"/>
      <c r="AE3" s="3"/>
      <c r="AF3" s="4"/>
      <c r="AG3" s="3"/>
      <c r="AH3" s="4"/>
      <c r="AI3" s="3"/>
      <c r="AJ3" s="4"/>
      <c r="AK3" s="19"/>
      <c r="AL3" s="4"/>
      <c r="AM3" s="3"/>
      <c r="AN3" s="4"/>
      <c r="AO3" s="3"/>
      <c r="AP3" s="4"/>
      <c r="AQ3" s="3"/>
      <c r="AR3" s="4"/>
      <c r="AS3" s="19"/>
      <c r="AT3" s="4"/>
      <c r="AU3" s="3"/>
      <c r="AV3" s="4"/>
      <c r="AW3" s="3"/>
      <c r="AX3" s="4"/>
      <c r="AY3" s="3"/>
      <c r="AZ3" s="4"/>
      <c r="BA3" s="19"/>
      <c r="BB3" s="4"/>
      <c r="BC3" s="3"/>
      <c r="BD3" s="4"/>
      <c r="BE3" s="3"/>
      <c r="BF3" s="4"/>
      <c r="BG3" s="3"/>
      <c r="BH3" s="4"/>
      <c r="BI3" s="19"/>
      <c r="BJ3" s="4"/>
      <c r="BK3" s="3"/>
      <c r="BL3" s="4"/>
      <c r="BM3" s="3"/>
      <c r="BN3" s="4"/>
      <c r="BO3" s="3"/>
      <c r="BP3" s="4"/>
      <c r="BQ3" s="19"/>
      <c r="BR3" s="4"/>
      <c r="BS3" s="3"/>
      <c r="BT3" s="4"/>
      <c r="BU3" s="3"/>
      <c r="BV3" s="4"/>
      <c r="BW3" s="3"/>
      <c r="BX3" s="4"/>
      <c r="BY3" s="19"/>
      <c r="BZ3" s="4"/>
      <c r="CA3" s="3"/>
      <c r="CB3" s="4"/>
      <c r="CC3" s="3"/>
      <c r="CD3" s="4"/>
      <c r="CE3" s="3"/>
      <c r="CF3" s="4"/>
      <c r="CG3" s="19"/>
      <c r="CH3" s="4"/>
      <c r="CI3" s="3"/>
      <c r="CJ3" s="4"/>
      <c r="CK3" s="3"/>
      <c r="CL3" s="4"/>
      <c r="CM3" s="3"/>
      <c r="CN3" s="4"/>
      <c r="CO3" s="19"/>
      <c r="CP3" s="4"/>
      <c r="CQ3" s="3"/>
      <c r="CR3" s="4"/>
      <c r="CS3" s="3"/>
      <c r="CT3" s="4"/>
      <c r="CU3" s="3"/>
      <c r="CV3" s="4"/>
      <c r="CW3" s="19"/>
      <c r="CX3" s="4"/>
      <c r="CY3" s="3"/>
      <c r="CZ3" s="4"/>
      <c r="DA3" s="3"/>
      <c r="DB3" s="4"/>
      <c r="DC3" s="3"/>
      <c r="DD3" s="4"/>
      <c r="DE3" s="19"/>
    </row>
    <row r="4" spans="1:109" x14ac:dyDescent="0.2">
      <c r="A4" s="2"/>
      <c r="B4" s="2"/>
      <c r="C4" s="2"/>
      <c r="D4" s="2" t="s">
        <v>6</v>
      </c>
      <c r="E4" s="2"/>
      <c r="F4" s="2"/>
      <c r="G4" s="3"/>
      <c r="H4" s="4"/>
      <c r="I4" s="3"/>
      <c r="J4" s="4"/>
      <c r="K4" s="3"/>
      <c r="L4" s="4"/>
      <c r="M4" s="19"/>
      <c r="N4" s="4"/>
      <c r="O4" s="3"/>
      <c r="P4" s="4"/>
      <c r="Q4" s="3"/>
      <c r="R4" s="4"/>
      <c r="S4" s="3"/>
      <c r="T4" s="4"/>
      <c r="U4" s="19"/>
      <c r="V4" s="4"/>
      <c r="W4" s="3"/>
      <c r="X4" s="4"/>
      <c r="Y4" s="3"/>
      <c r="Z4" s="4"/>
      <c r="AA4" s="3"/>
      <c r="AB4" s="4"/>
      <c r="AC4" s="19"/>
      <c r="AD4" s="4"/>
      <c r="AE4" s="3"/>
      <c r="AF4" s="4"/>
      <c r="AG4" s="3"/>
      <c r="AH4" s="4"/>
      <c r="AI4" s="3"/>
      <c r="AJ4" s="4"/>
      <c r="AK4" s="19"/>
      <c r="AL4" s="4"/>
      <c r="AM4" s="3"/>
      <c r="AN4" s="4"/>
      <c r="AO4" s="3"/>
      <c r="AP4" s="4"/>
      <c r="AQ4" s="3"/>
      <c r="AR4" s="4"/>
      <c r="AS4" s="19"/>
      <c r="AT4" s="4"/>
      <c r="AU4" s="3"/>
      <c r="AV4" s="4"/>
      <c r="AW4" s="3"/>
      <c r="AX4" s="4"/>
      <c r="AY4" s="3"/>
      <c r="AZ4" s="4"/>
      <c r="BA4" s="19"/>
      <c r="BB4" s="4"/>
      <c r="BC4" s="3"/>
      <c r="BD4" s="4"/>
      <c r="BE4" s="3"/>
      <c r="BF4" s="4"/>
      <c r="BG4" s="3"/>
      <c r="BH4" s="4"/>
      <c r="BI4" s="19"/>
      <c r="BJ4" s="4"/>
      <c r="BK4" s="3"/>
      <c r="BL4" s="4"/>
      <c r="BM4" s="3"/>
      <c r="BN4" s="4"/>
      <c r="BO4" s="3"/>
      <c r="BP4" s="4"/>
      <c r="BQ4" s="19"/>
      <c r="BR4" s="4"/>
      <c r="BS4" s="3"/>
      <c r="BT4" s="4"/>
      <c r="BU4" s="3"/>
      <c r="BV4" s="4"/>
      <c r="BW4" s="3"/>
      <c r="BX4" s="4"/>
      <c r="BY4" s="19"/>
      <c r="BZ4" s="4"/>
      <c r="CA4" s="3"/>
      <c r="CB4" s="4"/>
      <c r="CC4" s="3"/>
      <c r="CD4" s="4"/>
      <c r="CE4" s="3"/>
      <c r="CF4" s="4"/>
      <c r="CG4" s="19"/>
      <c r="CH4" s="4"/>
      <c r="CI4" s="3"/>
      <c r="CJ4" s="4"/>
      <c r="CK4" s="3"/>
      <c r="CL4" s="4"/>
      <c r="CM4" s="3"/>
      <c r="CN4" s="4"/>
      <c r="CO4" s="19"/>
      <c r="CP4" s="4"/>
      <c r="CQ4" s="3"/>
      <c r="CR4" s="4"/>
      <c r="CS4" s="3"/>
      <c r="CT4" s="4"/>
      <c r="CU4" s="3"/>
      <c r="CV4" s="4"/>
      <c r="CW4" s="19"/>
      <c r="CX4" s="4"/>
      <c r="CY4" s="3"/>
      <c r="CZ4" s="4"/>
      <c r="DA4" s="3"/>
      <c r="DB4" s="4"/>
      <c r="DC4" s="3"/>
      <c r="DD4" s="4"/>
      <c r="DE4" s="19"/>
    </row>
    <row r="5" spans="1:109" x14ac:dyDescent="0.2">
      <c r="A5" s="2"/>
      <c r="B5" s="2"/>
      <c r="C5" s="2"/>
      <c r="D5" s="2"/>
      <c r="E5" s="2" t="s">
        <v>7</v>
      </c>
      <c r="F5" s="2"/>
      <c r="G5" s="3">
        <v>1821415.4</v>
      </c>
      <c r="H5" s="4"/>
      <c r="I5" s="3">
        <v>254166.67</v>
      </c>
      <c r="J5" s="4"/>
      <c r="K5" s="3">
        <f t="shared" ref="K5:K10" si="0">ROUND((G5-I5),5)</f>
        <v>1567248.73</v>
      </c>
      <c r="L5" s="4"/>
      <c r="M5" s="19">
        <f t="shared" ref="M5:M10" si="1">ROUND(IF(I5=0, IF(G5=0, 0, 1), G5/I5),5)</f>
        <v>7.16622</v>
      </c>
      <c r="N5" s="4"/>
      <c r="O5" s="3">
        <v>520220.65</v>
      </c>
      <c r="P5" s="4"/>
      <c r="Q5" s="3">
        <v>254166.67</v>
      </c>
      <c r="R5" s="4"/>
      <c r="S5" s="3">
        <f t="shared" ref="S5:S10" si="2">ROUND((O5-Q5),5)</f>
        <v>266053.98</v>
      </c>
      <c r="T5" s="4"/>
      <c r="U5" s="19">
        <f t="shared" ref="U5:U10" si="3">ROUND(IF(Q5=0, IF(O5=0, 0, 1), O5/Q5),5)</f>
        <v>2.04677</v>
      </c>
      <c r="V5" s="4"/>
      <c r="W5" s="3">
        <v>34204.42</v>
      </c>
      <c r="X5" s="4"/>
      <c r="Y5" s="3">
        <v>254166.66</v>
      </c>
      <c r="Z5" s="4"/>
      <c r="AA5" s="3">
        <f t="shared" ref="AA5:AA10" si="4">ROUND((W5-Y5),5)</f>
        <v>-219962.23999999999</v>
      </c>
      <c r="AB5" s="4"/>
      <c r="AC5" s="19">
        <f t="shared" ref="AC5:AC10" si="5">ROUND(IF(Y5=0, IF(W5=0, 0, 1), W5/Y5),5)</f>
        <v>0.13457</v>
      </c>
      <c r="AD5" s="4"/>
      <c r="AE5" s="3">
        <v>10440.77</v>
      </c>
      <c r="AF5" s="4"/>
      <c r="AG5" s="3">
        <v>254166.66</v>
      </c>
      <c r="AH5" s="4"/>
      <c r="AI5" s="3">
        <f t="shared" ref="AI5:AI10" si="6">ROUND((AE5-AG5),5)</f>
        <v>-243725.89</v>
      </c>
      <c r="AJ5" s="4"/>
      <c r="AK5" s="19">
        <f t="shared" ref="AK5:AK10" si="7">ROUND(IF(AG5=0, IF(AE5=0, 0, 1), AE5/AG5),5)</f>
        <v>4.1079999999999998E-2</v>
      </c>
      <c r="AL5" s="4"/>
      <c r="AM5" s="3">
        <v>0</v>
      </c>
      <c r="AN5" s="4"/>
      <c r="AO5" s="3">
        <v>254166.66</v>
      </c>
      <c r="AP5" s="4"/>
      <c r="AQ5" s="3">
        <f t="shared" ref="AQ5:AQ10" si="8">ROUND((AM5-AO5),5)</f>
        <v>-254166.66</v>
      </c>
      <c r="AR5" s="4"/>
      <c r="AS5" s="19">
        <f t="shared" ref="AS5:AS10" si="9">ROUND(IF(AO5=0, IF(AM5=0, 0, 1), AM5/AO5),5)</f>
        <v>0</v>
      </c>
      <c r="AT5" s="4"/>
      <c r="AU5" s="3">
        <v>0</v>
      </c>
      <c r="AV5" s="4"/>
      <c r="AW5" s="3">
        <v>254166.67</v>
      </c>
      <c r="AX5" s="4"/>
      <c r="AY5" s="3">
        <f t="shared" ref="AY5:AY10" si="10">ROUND((AU5-AW5),5)</f>
        <v>-254166.67</v>
      </c>
      <c r="AZ5" s="4"/>
      <c r="BA5" s="19">
        <f t="shared" ref="BA5:BA10" si="11">ROUND(IF(AW5=0, IF(AU5=0, 0, 1), AU5/AW5),5)</f>
        <v>0</v>
      </c>
      <c r="BB5" s="4"/>
      <c r="BC5" s="3">
        <v>0</v>
      </c>
      <c r="BD5" s="4"/>
      <c r="BE5" s="3">
        <v>254166.67</v>
      </c>
      <c r="BF5" s="4"/>
      <c r="BG5" s="3">
        <f t="shared" ref="BG5:BG10" si="12">ROUND((BC5-BE5),5)</f>
        <v>-254166.67</v>
      </c>
      <c r="BH5" s="4"/>
      <c r="BI5" s="19">
        <f t="shared" ref="BI5:BI10" si="13">ROUND(IF(BE5=0, IF(BC5=0, 0, 1), BC5/BE5),5)</f>
        <v>0</v>
      </c>
      <c r="BJ5" s="4"/>
      <c r="BK5" s="3">
        <v>0</v>
      </c>
      <c r="BL5" s="4"/>
      <c r="BM5" s="3">
        <v>254166.66</v>
      </c>
      <c r="BN5" s="4"/>
      <c r="BO5" s="3">
        <f t="shared" ref="BO5:BO10" si="14">ROUND((BK5-BM5),5)</f>
        <v>-254166.66</v>
      </c>
      <c r="BP5" s="4"/>
      <c r="BQ5" s="19">
        <f t="shared" ref="BQ5:BQ10" si="15">ROUND(IF(BM5=0, IF(BK5=0, 0, 1), BK5/BM5),5)</f>
        <v>0</v>
      </c>
      <c r="BR5" s="4"/>
      <c r="BS5" s="3">
        <v>0</v>
      </c>
      <c r="BT5" s="4"/>
      <c r="BU5" s="3">
        <v>254166.67</v>
      </c>
      <c r="BV5" s="4"/>
      <c r="BW5" s="3">
        <f t="shared" ref="BW5:BW10" si="16">ROUND((BS5-BU5),5)</f>
        <v>-254166.67</v>
      </c>
      <c r="BX5" s="4"/>
      <c r="BY5" s="19">
        <f t="shared" ref="BY5:BY10" si="17">ROUND(IF(BU5=0, IF(BS5=0, 0, 1), BS5/BU5),5)</f>
        <v>0</v>
      </c>
      <c r="BZ5" s="4"/>
      <c r="CA5" s="3">
        <v>0</v>
      </c>
      <c r="CB5" s="4"/>
      <c r="CC5" s="3">
        <v>254166.67</v>
      </c>
      <c r="CD5" s="4"/>
      <c r="CE5" s="3">
        <f t="shared" ref="CE5:CE10" si="18">ROUND((CA5-CC5),5)</f>
        <v>-254166.67</v>
      </c>
      <c r="CF5" s="4"/>
      <c r="CG5" s="19">
        <f t="shared" ref="CG5:CG10" si="19">ROUND(IF(CC5=0, IF(CA5=0, 0, 1), CA5/CC5),5)</f>
        <v>0</v>
      </c>
      <c r="CH5" s="4"/>
      <c r="CI5" s="3">
        <v>0</v>
      </c>
      <c r="CJ5" s="4"/>
      <c r="CK5" s="3">
        <v>254166.67</v>
      </c>
      <c r="CL5" s="4"/>
      <c r="CM5" s="3">
        <f t="shared" ref="CM5:CM10" si="20">ROUND((CI5-CK5),5)</f>
        <v>-254166.67</v>
      </c>
      <c r="CN5" s="4"/>
      <c r="CO5" s="19">
        <f t="shared" ref="CO5:CO10" si="21">ROUND(IF(CK5=0, IF(CI5=0, 0, 1), CI5/CK5),5)</f>
        <v>0</v>
      </c>
      <c r="CP5" s="4"/>
      <c r="CQ5" s="3">
        <v>0</v>
      </c>
      <c r="CR5" s="4"/>
      <c r="CS5" s="3">
        <v>254166.67</v>
      </c>
      <c r="CT5" s="4"/>
      <c r="CU5" s="3">
        <f t="shared" ref="CU5:CU10" si="22">ROUND((CQ5-CS5),5)</f>
        <v>-254166.67</v>
      </c>
      <c r="CV5" s="4"/>
      <c r="CW5" s="19">
        <f t="shared" ref="CW5:CW10" si="23">ROUND(IF(CS5=0, IF(CQ5=0, 0, 1), CQ5/CS5),5)</f>
        <v>0</v>
      </c>
      <c r="CX5" s="4"/>
      <c r="CY5" s="3">
        <f t="shared" ref="CY5:CY14" si="24">ROUND(G5+O5+W5+AE5+AM5+AU5+BC5+BK5+BS5+CA5+CI5+CQ5,5)</f>
        <v>2386281.2400000002</v>
      </c>
      <c r="CZ5" s="4"/>
      <c r="DA5" s="3">
        <f t="shared" ref="DA5:DA10" si="25">ROUND(I5+Q5+Y5+AG5+AO5+AW5+BE5+BM5+BU5+CC5+CK5+CS5,5)</f>
        <v>3050000</v>
      </c>
      <c r="DB5" s="4"/>
      <c r="DC5" s="3">
        <f t="shared" ref="DC5:DC10" si="26">ROUND((CY5-DA5),5)</f>
        <v>-663718.76</v>
      </c>
      <c r="DD5" s="4"/>
      <c r="DE5" s="19">
        <f t="shared" ref="DE5:DE10" si="27">ROUND(IF(DA5=0, IF(CY5=0, 0, 1), CY5/DA5),5)</f>
        <v>0.78239000000000003</v>
      </c>
    </row>
    <row r="6" spans="1:109" x14ac:dyDescent="0.2">
      <c r="A6" s="2"/>
      <c r="B6" s="2"/>
      <c r="C6" s="2"/>
      <c r="D6" s="2"/>
      <c r="E6" s="2" t="s">
        <v>390</v>
      </c>
      <c r="F6" s="2"/>
      <c r="G6" s="3">
        <v>0</v>
      </c>
      <c r="H6" s="4"/>
      <c r="I6" s="3">
        <v>833.33</v>
      </c>
      <c r="J6" s="4"/>
      <c r="K6" s="3">
        <f t="shared" si="0"/>
        <v>-833.33</v>
      </c>
      <c r="L6" s="4"/>
      <c r="M6" s="19">
        <f t="shared" si="1"/>
        <v>0</v>
      </c>
      <c r="N6" s="4"/>
      <c r="O6" s="3">
        <v>0</v>
      </c>
      <c r="P6" s="4"/>
      <c r="Q6" s="3">
        <v>833.34</v>
      </c>
      <c r="R6" s="4"/>
      <c r="S6" s="3">
        <f t="shared" si="2"/>
        <v>-833.34</v>
      </c>
      <c r="T6" s="4"/>
      <c r="U6" s="19">
        <f t="shared" si="3"/>
        <v>0</v>
      </c>
      <c r="V6" s="4"/>
      <c r="W6" s="3">
        <v>0</v>
      </c>
      <c r="X6" s="4"/>
      <c r="Y6" s="3">
        <v>833.34</v>
      </c>
      <c r="Z6" s="4"/>
      <c r="AA6" s="3">
        <f t="shared" si="4"/>
        <v>-833.34</v>
      </c>
      <c r="AB6" s="4"/>
      <c r="AC6" s="19">
        <f t="shared" si="5"/>
        <v>0</v>
      </c>
      <c r="AD6" s="4"/>
      <c r="AE6" s="3">
        <v>0</v>
      </c>
      <c r="AF6" s="4"/>
      <c r="AG6" s="3">
        <v>833.34</v>
      </c>
      <c r="AH6" s="4"/>
      <c r="AI6" s="3">
        <f t="shared" si="6"/>
        <v>-833.34</v>
      </c>
      <c r="AJ6" s="4"/>
      <c r="AK6" s="19">
        <f t="shared" si="7"/>
        <v>0</v>
      </c>
      <c r="AL6" s="4"/>
      <c r="AM6" s="3">
        <v>0</v>
      </c>
      <c r="AN6" s="4"/>
      <c r="AO6" s="3">
        <v>833.34</v>
      </c>
      <c r="AP6" s="4"/>
      <c r="AQ6" s="3">
        <f t="shared" si="8"/>
        <v>-833.34</v>
      </c>
      <c r="AR6" s="4"/>
      <c r="AS6" s="19">
        <f t="shared" si="9"/>
        <v>0</v>
      </c>
      <c r="AT6" s="4"/>
      <c r="AU6" s="3">
        <v>0</v>
      </c>
      <c r="AV6" s="4"/>
      <c r="AW6" s="3">
        <v>833.33</v>
      </c>
      <c r="AX6" s="4"/>
      <c r="AY6" s="3">
        <f t="shared" si="10"/>
        <v>-833.33</v>
      </c>
      <c r="AZ6" s="4"/>
      <c r="BA6" s="19">
        <f t="shared" si="11"/>
        <v>0</v>
      </c>
      <c r="BB6" s="4"/>
      <c r="BC6" s="3">
        <v>0</v>
      </c>
      <c r="BD6" s="4"/>
      <c r="BE6" s="3">
        <v>833.33</v>
      </c>
      <c r="BF6" s="4"/>
      <c r="BG6" s="3">
        <f t="shared" si="12"/>
        <v>-833.33</v>
      </c>
      <c r="BH6" s="4"/>
      <c r="BI6" s="19">
        <f t="shared" si="13"/>
        <v>0</v>
      </c>
      <c r="BJ6" s="4"/>
      <c r="BK6" s="3">
        <v>0</v>
      </c>
      <c r="BL6" s="4"/>
      <c r="BM6" s="3">
        <v>833.33</v>
      </c>
      <c r="BN6" s="4"/>
      <c r="BO6" s="3">
        <f t="shared" si="14"/>
        <v>-833.33</v>
      </c>
      <c r="BP6" s="4"/>
      <c r="BQ6" s="19">
        <f t="shared" si="15"/>
        <v>0</v>
      </c>
      <c r="BR6" s="4"/>
      <c r="BS6" s="3">
        <v>0</v>
      </c>
      <c r="BT6" s="4"/>
      <c r="BU6" s="3">
        <v>833.33</v>
      </c>
      <c r="BV6" s="4"/>
      <c r="BW6" s="3">
        <f t="shared" si="16"/>
        <v>-833.33</v>
      </c>
      <c r="BX6" s="4"/>
      <c r="BY6" s="19">
        <f t="shared" si="17"/>
        <v>0</v>
      </c>
      <c r="BZ6" s="4"/>
      <c r="CA6" s="3">
        <v>0</v>
      </c>
      <c r="CB6" s="4"/>
      <c r="CC6" s="3">
        <v>833.33</v>
      </c>
      <c r="CD6" s="4"/>
      <c r="CE6" s="3">
        <f t="shared" si="18"/>
        <v>-833.33</v>
      </c>
      <c r="CF6" s="4"/>
      <c r="CG6" s="19">
        <f t="shared" si="19"/>
        <v>0</v>
      </c>
      <c r="CH6" s="4"/>
      <c r="CI6" s="3">
        <v>0</v>
      </c>
      <c r="CJ6" s="4"/>
      <c r="CK6" s="3">
        <v>833.33</v>
      </c>
      <c r="CL6" s="4"/>
      <c r="CM6" s="3">
        <f t="shared" si="20"/>
        <v>-833.33</v>
      </c>
      <c r="CN6" s="4"/>
      <c r="CO6" s="19">
        <f t="shared" si="21"/>
        <v>0</v>
      </c>
      <c r="CP6" s="4"/>
      <c r="CQ6" s="3">
        <v>0</v>
      </c>
      <c r="CR6" s="4"/>
      <c r="CS6" s="3">
        <v>833.33</v>
      </c>
      <c r="CT6" s="4"/>
      <c r="CU6" s="3">
        <f t="shared" si="22"/>
        <v>-833.33</v>
      </c>
      <c r="CV6" s="4"/>
      <c r="CW6" s="19">
        <f t="shared" si="23"/>
        <v>0</v>
      </c>
      <c r="CX6" s="4"/>
      <c r="CY6" s="3">
        <f t="shared" si="24"/>
        <v>0</v>
      </c>
      <c r="CZ6" s="4"/>
      <c r="DA6" s="3">
        <f t="shared" si="25"/>
        <v>10000</v>
      </c>
      <c r="DB6" s="4"/>
      <c r="DC6" s="3">
        <f t="shared" si="26"/>
        <v>-10000</v>
      </c>
      <c r="DD6" s="4"/>
      <c r="DE6" s="19">
        <f t="shared" si="27"/>
        <v>0</v>
      </c>
    </row>
    <row r="7" spans="1:109" x14ac:dyDescent="0.2">
      <c r="A7" s="2"/>
      <c r="B7" s="2"/>
      <c r="C7" s="2"/>
      <c r="D7" s="2"/>
      <c r="E7" s="2" t="s">
        <v>388</v>
      </c>
      <c r="F7" s="2"/>
      <c r="G7" s="3">
        <v>0</v>
      </c>
      <c r="H7" s="4"/>
      <c r="I7" s="3">
        <v>-1166.67</v>
      </c>
      <c r="J7" s="4"/>
      <c r="K7" s="3">
        <f t="shared" si="0"/>
        <v>1166.67</v>
      </c>
      <c r="L7" s="4"/>
      <c r="M7" s="19">
        <f t="shared" si="1"/>
        <v>0</v>
      </c>
      <c r="N7" s="4"/>
      <c r="O7" s="3">
        <v>0</v>
      </c>
      <c r="P7" s="4"/>
      <c r="Q7" s="3">
        <v>-1166.6600000000001</v>
      </c>
      <c r="R7" s="4"/>
      <c r="S7" s="3">
        <f t="shared" si="2"/>
        <v>1166.6600000000001</v>
      </c>
      <c r="T7" s="4"/>
      <c r="U7" s="19">
        <f t="shared" si="3"/>
        <v>0</v>
      </c>
      <c r="V7" s="4"/>
      <c r="W7" s="3">
        <v>0</v>
      </c>
      <c r="X7" s="4"/>
      <c r="Y7" s="3">
        <v>-1166.6600000000001</v>
      </c>
      <c r="Z7" s="4"/>
      <c r="AA7" s="3">
        <f t="shared" si="4"/>
        <v>1166.6600000000001</v>
      </c>
      <c r="AB7" s="4"/>
      <c r="AC7" s="19">
        <f t="shared" si="5"/>
        <v>0</v>
      </c>
      <c r="AD7" s="4"/>
      <c r="AE7" s="3">
        <v>0</v>
      </c>
      <c r="AF7" s="4"/>
      <c r="AG7" s="3">
        <v>-1166.6600000000001</v>
      </c>
      <c r="AH7" s="4"/>
      <c r="AI7" s="3">
        <f t="shared" si="6"/>
        <v>1166.6600000000001</v>
      </c>
      <c r="AJ7" s="4"/>
      <c r="AK7" s="19">
        <f t="shared" si="7"/>
        <v>0</v>
      </c>
      <c r="AL7" s="4"/>
      <c r="AM7" s="3">
        <v>0</v>
      </c>
      <c r="AN7" s="4"/>
      <c r="AO7" s="3">
        <v>-1166.6600000000001</v>
      </c>
      <c r="AP7" s="4"/>
      <c r="AQ7" s="3">
        <f t="shared" si="8"/>
        <v>1166.6600000000001</v>
      </c>
      <c r="AR7" s="4"/>
      <c r="AS7" s="19">
        <f t="shared" si="9"/>
        <v>0</v>
      </c>
      <c r="AT7" s="4"/>
      <c r="AU7" s="3">
        <v>0</v>
      </c>
      <c r="AV7" s="4"/>
      <c r="AW7" s="3">
        <v>-1166.67</v>
      </c>
      <c r="AX7" s="4"/>
      <c r="AY7" s="3">
        <f t="shared" si="10"/>
        <v>1166.67</v>
      </c>
      <c r="AZ7" s="4"/>
      <c r="BA7" s="19">
        <f t="shared" si="11"/>
        <v>0</v>
      </c>
      <c r="BB7" s="4"/>
      <c r="BC7" s="3">
        <v>0</v>
      </c>
      <c r="BD7" s="4"/>
      <c r="BE7" s="3">
        <v>-1166.67</v>
      </c>
      <c r="BF7" s="4"/>
      <c r="BG7" s="3">
        <f t="shared" si="12"/>
        <v>1166.67</v>
      </c>
      <c r="BH7" s="4"/>
      <c r="BI7" s="19">
        <f t="shared" si="13"/>
        <v>0</v>
      </c>
      <c r="BJ7" s="4"/>
      <c r="BK7" s="3">
        <v>0</v>
      </c>
      <c r="BL7" s="4"/>
      <c r="BM7" s="3">
        <v>-1166.67</v>
      </c>
      <c r="BN7" s="4"/>
      <c r="BO7" s="3">
        <f t="shared" si="14"/>
        <v>1166.67</v>
      </c>
      <c r="BP7" s="4"/>
      <c r="BQ7" s="19">
        <f t="shared" si="15"/>
        <v>0</v>
      </c>
      <c r="BR7" s="4"/>
      <c r="BS7" s="3">
        <v>0</v>
      </c>
      <c r="BT7" s="4"/>
      <c r="BU7" s="3">
        <v>-1166.67</v>
      </c>
      <c r="BV7" s="4"/>
      <c r="BW7" s="3">
        <f t="shared" si="16"/>
        <v>1166.67</v>
      </c>
      <c r="BX7" s="4"/>
      <c r="BY7" s="19">
        <f t="shared" si="17"/>
        <v>0</v>
      </c>
      <c r="BZ7" s="4"/>
      <c r="CA7" s="3">
        <v>0</v>
      </c>
      <c r="CB7" s="4"/>
      <c r="CC7" s="3">
        <v>-1166.67</v>
      </c>
      <c r="CD7" s="4"/>
      <c r="CE7" s="3">
        <f t="shared" si="18"/>
        <v>1166.67</v>
      </c>
      <c r="CF7" s="4"/>
      <c r="CG7" s="19">
        <f t="shared" si="19"/>
        <v>0</v>
      </c>
      <c r="CH7" s="4"/>
      <c r="CI7" s="3">
        <v>0</v>
      </c>
      <c r="CJ7" s="4"/>
      <c r="CK7" s="3">
        <v>-1166.67</v>
      </c>
      <c r="CL7" s="4"/>
      <c r="CM7" s="3">
        <f t="shared" si="20"/>
        <v>1166.67</v>
      </c>
      <c r="CN7" s="4"/>
      <c r="CO7" s="19">
        <f t="shared" si="21"/>
        <v>0</v>
      </c>
      <c r="CP7" s="4"/>
      <c r="CQ7" s="3">
        <v>0</v>
      </c>
      <c r="CR7" s="4"/>
      <c r="CS7" s="3">
        <v>-1166.67</v>
      </c>
      <c r="CT7" s="4"/>
      <c r="CU7" s="3">
        <f t="shared" si="22"/>
        <v>1166.67</v>
      </c>
      <c r="CV7" s="4"/>
      <c r="CW7" s="19">
        <f t="shared" si="23"/>
        <v>0</v>
      </c>
      <c r="CX7" s="4"/>
      <c r="CY7" s="3">
        <f t="shared" si="24"/>
        <v>0</v>
      </c>
      <c r="CZ7" s="4"/>
      <c r="DA7" s="3">
        <f t="shared" si="25"/>
        <v>-14000</v>
      </c>
      <c r="DB7" s="4"/>
      <c r="DC7" s="3">
        <f t="shared" si="26"/>
        <v>14000</v>
      </c>
      <c r="DD7" s="4"/>
      <c r="DE7" s="19">
        <f t="shared" si="27"/>
        <v>0</v>
      </c>
    </row>
    <row r="8" spans="1:109" x14ac:dyDescent="0.2">
      <c r="A8" s="2"/>
      <c r="B8" s="2"/>
      <c r="C8" s="2"/>
      <c r="D8" s="2"/>
      <c r="E8" s="2" t="s">
        <v>386</v>
      </c>
      <c r="F8" s="2"/>
      <c r="G8" s="3">
        <v>0</v>
      </c>
      <c r="H8" s="4"/>
      <c r="I8" s="3">
        <v>1250</v>
      </c>
      <c r="J8" s="4"/>
      <c r="K8" s="3">
        <f t="shared" si="0"/>
        <v>-1250</v>
      </c>
      <c r="L8" s="4"/>
      <c r="M8" s="19">
        <f t="shared" si="1"/>
        <v>0</v>
      </c>
      <c r="N8" s="4"/>
      <c r="O8" s="3">
        <v>0</v>
      </c>
      <c r="P8" s="4"/>
      <c r="Q8" s="3">
        <v>1250</v>
      </c>
      <c r="R8" s="4"/>
      <c r="S8" s="3">
        <f t="shared" si="2"/>
        <v>-1250</v>
      </c>
      <c r="T8" s="4"/>
      <c r="U8" s="19">
        <f t="shared" si="3"/>
        <v>0</v>
      </c>
      <c r="V8" s="4"/>
      <c r="W8" s="3">
        <v>0</v>
      </c>
      <c r="X8" s="4"/>
      <c r="Y8" s="3">
        <v>1250</v>
      </c>
      <c r="Z8" s="4"/>
      <c r="AA8" s="3">
        <f t="shared" si="4"/>
        <v>-1250</v>
      </c>
      <c r="AB8" s="4"/>
      <c r="AC8" s="19">
        <f t="shared" si="5"/>
        <v>0</v>
      </c>
      <c r="AD8" s="4"/>
      <c r="AE8" s="3">
        <v>0</v>
      </c>
      <c r="AF8" s="4"/>
      <c r="AG8" s="3">
        <v>1250</v>
      </c>
      <c r="AH8" s="4"/>
      <c r="AI8" s="3">
        <f t="shared" si="6"/>
        <v>-1250</v>
      </c>
      <c r="AJ8" s="4"/>
      <c r="AK8" s="19">
        <f t="shared" si="7"/>
        <v>0</v>
      </c>
      <c r="AL8" s="4"/>
      <c r="AM8" s="3">
        <v>0</v>
      </c>
      <c r="AN8" s="4"/>
      <c r="AO8" s="3">
        <v>1250</v>
      </c>
      <c r="AP8" s="4"/>
      <c r="AQ8" s="3">
        <f t="shared" si="8"/>
        <v>-1250</v>
      </c>
      <c r="AR8" s="4"/>
      <c r="AS8" s="19">
        <f t="shared" si="9"/>
        <v>0</v>
      </c>
      <c r="AT8" s="4"/>
      <c r="AU8" s="3">
        <v>0</v>
      </c>
      <c r="AV8" s="4"/>
      <c r="AW8" s="3">
        <v>1250</v>
      </c>
      <c r="AX8" s="4"/>
      <c r="AY8" s="3">
        <f t="shared" si="10"/>
        <v>-1250</v>
      </c>
      <c r="AZ8" s="4"/>
      <c r="BA8" s="19">
        <f t="shared" si="11"/>
        <v>0</v>
      </c>
      <c r="BB8" s="4"/>
      <c r="BC8" s="3">
        <v>0</v>
      </c>
      <c r="BD8" s="4"/>
      <c r="BE8" s="3">
        <v>1250</v>
      </c>
      <c r="BF8" s="4"/>
      <c r="BG8" s="3">
        <f t="shared" si="12"/>
        <v>-1250</v>
      </c>
      <c r="BH8" s="4"/>
      <c r="BI8" s="19">
        <f t="shared" si="13"/>
        <v>0</v>
      </c>
      <c r="BJ8" s="4"/>
      <c r="BK8" s="3">
        <v>0</v>
      </c>
      <c r="BL8" s="4"/>
      <c r="BM8" s="3">
        <v>1250</v>
      </c>
      <c r="BN8" s="4"/>
      <c r="BO8" s="3">
        <f t="shared" si="14"/>
        <v>-1250</v>
      </c>
      <c r="BP8" s="4"/>
      <c r="BQ8" s="19">
        <f t="shared" si="15"/>
        <v>0</v>
      </c>
      <c r="BR8" s="4"/>
      <c r="BS8" s="3">
        <v>0</v>
      </c>
      <c r="BT8" s="4"/>
      <c r="BU8" s="3">
        <v>1250</v>
      </c>
      <c r="BV8" s="4"/>
      <c r="BW8" s="3">
        <f t="shared" si="16"/>
        <v>-1250</v>
      </c>
      <c r="BX8" s="4"/>
      <c r="BY8" s="19">
        <f t="shared" si="17"/>
        <v>0</v>
      </c>
      <c r="BZ8" s="4"/>
      <c r="CA8" s="3">
        <v>0</v>
      </c>
      <c r="CB8" s="4"/>
      <c r="CC8" s="3">
        <v>1250</v>
      </c>
      <c r="CD8" s="4"/>
      <c r="CE8" s="3">
        <f t="shared" si="18"/>
        <v>-1250</v>
      </c>
      <c r="CF8" s="4"/>
      <c r="CG8" s="19">
        <f t="shared" si="19"/>
        <v>0</v>
      </c>
      <c r="CH8" s="4"/>
      <c r="CI8" s="3">
        <v>0</v>
      </c>
      <c r="CJ8" s="4"/>
      <c r="CK8" s="3">
        <v>1250</v>
      </c>
      <c r="CL8" s="4"/>
      <c r="CM8" s="3">
        <f t="shared" si="20"/>
        <v>-1250</v>
      </c>
      <c r="CN8" s="4"/>
      <c r="CO8" s="19">
        <f t="shared" si="21"/>
        <v>0</v>
      </c>
      <c r="CP8" s="4"/>
      <c r="CQ8" s="3">
        <v>0</v>
      </c>
      <c r="CR8" s="4"/>
      <c r="CS8" s="3">
        <v>1250</v>
      </c>
      <c r="CT8" s="4"/>
      <c r="CU8" s="3">
        <f t="shared" si="22"/>
        <v>-1250</v>
      </c>
      <c r="CV8" s="4"/>
      <c r="CW8" s="19">
        <f t="shared" si="23"/>
        <v>0</v>
      </c>
      <c r="CX8" s="4"/>
      <c r="CY8" s="3">
        <f t="shared" si="24"/>
        <v>0</v>
      </c>
      <c r="CZ8" s="4"/>
      <c r="DA8" s="3">
        <f t="shared" si="25"/>
        <v>15000</v>
      </c>
      <c r="DB8" s="4"/>
      <c r="DC8" s="3">
        <f t="shared" si="26"/>
        <v>-15000</v>
      </c>
      <c r="DD8" s="4"/>
      <c r="DE8" s="19">
        <f t="shared" si="27"/>
        <v>0</v>
      </c>
    </row>
    <row r="9" spans="1:109" x14ac:dyDescent="0.2">
      <c r="A9" s="2"/>
      <c r="B9" s="2"/>
      <c r="C9" s="2"/>
      <c r="D9" s="2"/>
      <c r="E9" s="2" t="s">
        <v>8</v>
      </c>
      <c r="F9" s="2"/>
      <c r="G9" s="3">
        <v>251389.23</v>
      </c>
      <c r="H9" s="4"/>
      <c r="I9" s="3">
        <v>219500</v>
      </c>
      <c r="J9" s="4"/>
      <c r="K9" s="3">
        <f t="shared" si="0"/>
        <v>31889.23</v>
      </c>
      <c r="L9" s="4"/>
      <c r="M9" s="19">
        <f t="shared" si="1"/>
        <v>1.1452800000000001</v>
      </c>
      <c r="N9" s="4"/>
      <c r="O9" s="3">
        <v>272865.8</v>
      </c>
      <c r="P9" s="4"/>
      <c r="Q9" s="3">
        <v>219500</v>
      </c>
      <c r="R9" s="4"/>
      <c r="S9" s="3">
        <f t="shared" si="2"/>
        <v>53365.8</v>
      </c>
      <c r="T9" s="4"/>
      <c r="U9" s="19">
        <f t="shared" si="3"/>
        <v>1.24312</v>
      </c>
      <c r="V9" s="4"/>
      <c r="W9" s="3">
        <v>326330.96999999997</v>
      </c>
      <c r="X9" s="4"/>
      <c r="Y9" s="3">
        <v>219500</v>
      </c>
      <c r="Z9" s="4"/>
      <c r="AA9" s="3">
        <f t="shared" si="4"/>
        <v>106830.97</v>
      </c>
      <c r="AB9" s="4"/>
      <c r="AC9" s="19">
        <f t="shared" si="5"/>
        <v>1.4866999999999999</v>
      </c>
      <c r="AD9" s="4"/>
      <c r="AE9" s="3">
        <v>232864.83</v>
      </c>
      <c r="AF9" s="4"/>
      <c r="AG9" s="3">
        <v>219500</v>
      </c>
      <c r="AH9" s="4"/>
      <c r="AI9" s="3">
        <f t="shared" si="6"/>
        <v>13364.83</v>
      </c>
      <c r="AJ9" s="4"/>
      <c r="AK9" s="19">
        <f t="shared" si="7"/>
        <v>1.0608900000000001</v>
      </c>
      <c r="AL9" s="4"/>
      <c r="AM9" s="3">
        <v>0</v>
      </c>
      <c r="AN9" s="4"/>
      <c r="AO9" s="3">
        <v>219500</v>
      </c>
      <c r="AP9" s="4"/>
      <c r="AQ9" s="3">
        <f t="shared" si="8"/>
        <v>-219500</v>
      </c>
      <c r="AR9" s="4"/>
      <c r="AS9" s="19">
        <f t="shared" si="9"/>
        <v>0</v>
      </c>
      <c r="AT9" s="4"/>
      <c r="AU9" s="3">
        <v>0</v>
      </c>
      <c r="AV9" s="4"/>
      <c r="AW9" s="3">
        <v>219500</v>
      </c>
      <c r="AX9" s="4"/>
      <c r="AY9" s="3">
        <f t="shared" si="10"/>
        <v>-219500</v>
      </c>
      <c r="AZ9" s="4"/>
      <c r="BA9" s="19">
        <f t="shared" si="11"/>
        <v>0</v>
      </c>
      <c r="BB9" s="4"/>
      <c r="BC9" s="3">
        <v>0</v>
      </c>
      <c r="BD9" s="4"/>
      <c r="BE9" s="3">
        <v>219500</v>
      </c>
      <c r="BF9" s="4"/>
      <c r="BG9" s="3">
        <f t="shared" si="12"/>
        <v>-219500</v>
      </c>
      <c r="BH9" s="4"/>
      <c r="BI9" s="19">
        <f t="shared" si="13"/>
        <v>0</v>
      </c>
      <c r="BJ9" s="4"/>
      <c r="BK9" s="3">
        <v>0</v>
      </c>
      <c r="BL9" s="4"/>
      <c r="BM9" s="3">
        <v>219500</v>
      </c>
      <c r="BN9" s="4"/>
      <c r="BO9" s="3">
        <f t="shared" si="14"/>
        <v>-219500</v>
      </c>
      <c r="BP9" s="4"/>
      <c r="BQ9" s="19">
        <f t="shared" si="15"/>
        <v>0</v>
      </c>
      <c r="BR9" s="4"/>
      <c r="BS9" s="3">
        <v>0</v>
      </c>
      <c r="BT9" s="4"/>
      <c r="BU9" s="3">
        <v>219500</v>
      </c>
      <c r="BV9" s="4"/>
      <c r="BW9" s="3">
        <f t="shared" si="16"/>
        <v>-219500</v>
      </c>
      <c r="BX9" s="4"/>
      <c r="BY9" s="19">
        <f t="shared" si="17"/>
        <v>0</v>
      </c>
      <c r="BZ9" s="4"/>
      <c r="CA9" s="3">
        <v>0</v>
      </c>
      <c r="CB9" s="4"/>
      <c r="CC9" s="3">
        <v>219500</v>
      </c>
      <c r="CD9" s="4"/>
      <c r="CE9" s="3">
        <f t="shared" si="18"/>
        <v>-219500</v>
      </c>
      <c r="CF9" s="4"/>
      <c r="CG9" s="19">
        <f t="shared" si="19"/>
        <v>0</v>
      </c>
      <c r="CH9" s="4"/>
      <c r="CI9" s="3">
        <v>0</v>
      </c>
      <c r="CJ9" s="4"/>
      <c r="CK9" s="3">
        <v>219500</v>
      </c>
      <c r="CL9" s="4"/>
      <c r="CM9" s="3">
        <f t="shared" si="20"/>
        <v>-219500</v>
      </c>
      <c r="CN9" s="4"/>
      <c r="CO9" s="19">
        <f t="shared" si="21"/>
        <v>0</v>
      </c>
      <c r="CP9" s="4"/>
      <c r="CQ9" s="3">
        <v>0</v>
      </c>
      <c r="CR9" s="4"/>
      <c r="CS9" s="3">
        <v>219500</v>
      </c>
      <c r="CT9" s="4"/>
      <c r="CU9" s="3">
        <f t="shared" si="22"/>
        <v>-219500</v>
      </c>
      <c r="CV9" s="4"/>
      <c r="CW9" s="19">
        <f t="shared" si="23"/>
        <v>0</v>
      </c>
      <c r="CX9" s="4"/>
      <c r="CY9" s="3">
        <f t="shared" si="24"/>
        <v>1083450.83</v>
      </c>
      <c r="CZ9" s="4"/>
      <c r="DA9" s="3">
        <f t="shared" si="25"/>
        <v>2634000</v>
      </c>
      <c r="DB9" s="4"/>
      <c r="DC9" s="3">
        <f t="shared" si="26"/>
        <v>-1550549.17</v>
      </c>
      <c r="DD9" s="4"/>
      <c r="DE9" s="19">
        <f t="shared" si="27"/>
        <v>0.41132999999999997</v>
      </c>
    </row>
    <row r="10" spans="1:109" x14ac:dyDescent="0.2">
      <c r="A10" s="2"/>
      <c r="B10" s="2"/>
      <c r="C10" s="2"/>
      <c r="D10" s="2"/>
      <c r="E10" s="2" t="s">
        <v>383</v>
      </c>
      <c r="F10" s="2"/>
      <c r="G10" s="3">
        <v>0</v>
      </c>
      <c r="H10" s="4"/>
      <c r="I10" s="3">
        <v>50</v>
      </c>
      <c r="J10" s="4"/>
      <c r="K10" s="3">
        <f t="shared" si="0"/>
        <v>-50</v>
      </c>
      <c r="L10" s="4"/>
      <c r="M10" s="19">
        <f t="shared" si="1"/>
        <v>0</v>
      </c>
      <c r="N10" s="4"/>
      <c r="O10" s="3">
        <v>0</v>
      </c>
      <c r="P10" s="4"/>
      <c r="Q10" s="3">
        <v>50</v>
      </c>
      <c r="R10" s="4"/>
      <c r="S10" s="3">
        <f t="shared" si="2"/>
        <v>-50</v>
      </c>
      <c r="T10" s="4"/>
      <c r="U10" s="19">
        <f t="shared" si="3"/>
        <v>0</v>
      </c>
      <c r="V10" s="4"/>
      <c r="W10" s="3">
        <v>0</v>
      </c>
      <c r="X10" s="4"/>
      <c r="Y10" s="3">
        <v>50</v>
      </c>
      <c r="Z10" s="4"/>
      <c r="AA10" s="3">
        <f t="shared" si="4"/>
        <v>-50</v>
      </c>
      <c r="AB10" s="4"/>
      <c r="AC10" s="19">
        <f t="shared" si="5"/>
        <v>0</v>
      </c>
      <c r="AD10" s="4"/>
      <c r="AE10" s="3">
        <v>0</v>
      </c>
      <c r="AF10" s="4"/>
      <c r="AG10" s="3">
        <v>50</v>
      </c>
      <c r="AH10" s="4"/>
      <c r="AI10" s="3">
        <f t="shared" si="6"/>
        <v>-50</v>
      </c>
      <c r="AJ10" s="4"/>
      <c r="AK10" s="19">
        <f t="shared" si="7"/>
        <v>0</v>
      </c>
      <c r="AL10" s="4"/>
      <c r="AM10" s="3">
        <v>0</v>
      </c>
      <c r="AN10" s="4"/>
      <c r="AO10" s="3">
        <v>50</v>
      </c>
      <c r="AP10" s="4"/>
      <c r="AQ10" s="3">
        <f t="shared" si="8"/>
        <v>-50</v>
      </c>
      <c r="AR10" s="4"/>
      <c r="AS10" s="19">
        <f t="shared" si="9"/>
        <v>0</v>
      </c>
      <c r="AT10" s="4"/>
      <c r="AU10" s="3">
        <v>0</v>
      </c>
      <c r="AV10" s="4"/>
      <c r="AW10" s="3">
        <v>50</v>
      </c>
      <c r="AX10" s="4"/>
      <c r="AY10" s="3">
        <f t="shared" si="10"/>
        <v>-50</v>
      </c>
      <c r="AZ10" s="4"/>
      <c r="BA10" s="19">
        <f t="shared" si="11"/>
        <v>0</v>
      </c>
      <c r="BB10" s="4"/>
      <c r="BC10" s="3">
        <v>0</v>
      </c>
      <c r="BD10" s="4"/>
      <c r="BE10" s="3">
        <v>50</v>
      </c>
      <c r="BF10" s="4"/>
      <c r="BG10" s="3">
        <f t="shared" si="12"/>
        <v>-50</v>
      </c>
      <c r="BH10" s="4"/>
      <c r="BI10" s="19">
        <f t="shared" si="13"/>
        <v>0</v>
      </c>
      <c r="BJ10" s="4"/>
      <c r="BK10" s="3">
        <v>0</v>
      </c>
      <c r="BL10" s="4"/>
      <c r="BM10" s="3">
        <v>50</v>
      </c>
      <c r="BN10" s="4"/>
      <c r="BO10" s="3">
        <f t="shared" si="14"/>
        <v>-50</v>
      </c>
      <c r="BP10" s="4"/>
      <c r="BQ10" s="19">
        <f t="shared" si="15"/>
        <v>0</v>
      </c>
      <c r="BR10" s="4"/>
      <c r="BS10" s="3">
        <v>0</v>
      </c>
      <c r="BT10" s="4"/>
      <c r="BU10" s="3">
        <v>50</v>
      </c>
      <c r="BV10" s="4"/>
      <c r="BW10" s="3">
        <f t="shared" si="16"/>
        <v>-50</v>
      </c>
      <c r="BX10" s="4"/>
      <c r="BY10" s="19">
        <f t="shared" si="17"/>
        <v>0</v>
      </c>
      <c r="BZ10" s="4"/>
      <c r="CA10" s="3">
        <v>0</v>
      </c>
      <c r="CB10" s="4"/>
      <c r="CC10" s="3">
        <v>50</v>
      </c>
      <c r="CD10" s="4"/>
      <c r="CE10" s="3">
        <f t="shared" si="18"/>
        <v>-50</v>
      </c>
      <c r="CF10" s="4"/>
      <c r="CG10" s="19">
        <f t="shared" si="19"/>
        <v>0</v>
      </c>
      <c r="CH10" s="4"/>
      <c r="CI10" s="3">
        <v>0</v>
      </c>
      <c r="CJ10" s="4"/>
      <c r="CK10" s="3">
        <v>50</v>
      </c>
      <c r="CL10" s="4"/>
      <c r="CM10" s="3">
        <f t="shared" si="20"/>
        <v>-50</v>
      </c>
      <c r="CN10" s="4"/>
      <c r="CO10" s="19">
        <f t="shared" si="21"/>
        <v>0</v>
      </c>
      <c r="CP10" s="4"/>
      <c r="CQ10" s="3">
        <v>0</v>
      </c>
      <c r="CR10" s="4"/>
      <c r="CS10" s="3">
        <v>50</v>
      </c>
      <c r="CT10" s="4"/>
      <c r="CU10" s="3">
        <f t="shared" si="22"/>
        <v>-50</v>
      </c>
      <c r="CV10" s="4"/>
      <c r="CW10" s="19">
        <f t="shared" si="23"/>
        <v>0</v>
      </c>
      <c r="CX10" s="4"/>
      <c r="CY10" s="3">
        <f t="shared" si="24"/>
        <v>0</v>
      </c>
      <c r="CZ10" s="4"/>
      <c r="DA10" s="3">
        <f t="shared" si="25"/>
        <v>600</v>
      </c>
      <c r="DB10" s="4"/>
      <c r="DC10" s="3">
        <f t="shared" si="26"/>
        <v>-600</v>
      </c>
      <c r="DD10" s="4"/>
      <c r="DE10" s="19">
        <f t="shared" si="27"/>
        <v>0</v>
      </c>
    </row>
    <row r="11" spans="1:109" x14ac:dyDescent="0.2">
      <c r="A11" s="2"/>
      <c r="B11" s="2"/>
      <c r="C11" s="2"/>
      <c r="D11" s="2"/>
      <c r="E11" s="2" t="s">
        <v>9</v>
      </c>
      <c r="F11" s="2"/>
      <c r="G11" s="3">
        <v>242.61</v>
      </c>
      <c r="H11" s="4"/>
      <c r="I11" s="3"/>
      <c r="J11" s="4"/>
      <c r="K11" s="3"/>
      <c r="L11" s="4"/>
      <c r="M11" s="19"/>
      <c r="N11" s="4"/>
      <c r="O11" s="3">
        <v>0</v>
      </c>
      <c r="P11" s="4"/>
      <c r="Q11" s="3"/>
      <c r="R11" s="4"/>
      <c r="S11" s="3"/>
      <c r="T11" s="4"/>
      <c r="U11" s="19"/>
      <c r="V11" s="4"/>
      <c r="W11" s="3">
        <v>1579.19</v>
      </c>
      <c r="X11" s="4"/>
      <c r="Y11" s="3"/>
      <c r="Z11" s="4"/>
      <c r="AA11" s="3"/>
      <c r="AB11" s="4"/>
      <c r="AC11" s="19"/>
      <c r="AD11" s="4"/>
      <c r="AE11" s="3">
        <v>3407</v>
      </c>
      <c r="AF11" s="4"/>
      <c r="AG11" s="3"/>
      <c r="AH11" s="4"/>
      <c r="AI11" s="3"/>
      <c r="AJ11" s="4"/>
      <c r="AK11" s="19"/>
      <c r="AL11" s="4"/>
      <c r="AM11" s="3">
        <v>0</v>
      </c>
      <c r="AN11" s="4"/>
      <c r="AO11" s="3"/>
      <c r="AP11" s="4"/>
      <c r="AQ11" s="3"/>
      <c r="AR11" s="4"/>
      <c r="AS11" s="19"/>
      <c r="AT11" s="4"/>
      <c r="AU11" s="3">
        <v>0</v>
      </c>
      <c r="AV11" s="4"/>
      <c r="AW11" s="3"/>
      <c r="AX11" s="4"/>
      <c r="AY11" s="3"/>
      <c r="AZ11" s="4"/>
      <c r="BA11" s="19"/>
      <c r="BB11" s="4"/>
      <c r="BC11" s="3">
        <v>0</v>
      </c>
      <c r="BD11" s="4"/>
      <c r="BE11" s="3"/>
      <c r="BF11" s="4"/>
      <c r="BG11" s="3"/>
      <c r="BH11" s="4"/>
      <c r="BI11" s="19"/>
      <c r="BJ11" s="4"/>
      <c r="BK11" s="3">
        <v>0</v>
      </c>
      <c r="BL11" s="4"/>
      <c r="BM11" s="3"/>
      <c r="BN11" s="4"/>
      <c r="BO11" s="3"/>
      <c r="BP11" s="4"/>
      <c r="BQ11" s="19"/>
      <c r="BR11" s="4"/>
      <c r="BS11" s="3">
        <v>0</v>
      </c>
      <c r="BT11" s="4"/>
      <c r="BU11" s="3"/>
      <c r="BV11" s="4"/>
      <c r="BW11" s="3"/>
      <c r="BX11" s="4"/>
      <c r="BY11" s="19"/>
      <c r="BZ11" s="4"/>
      <c r="CA11" s="3">
        <v>0</v>
      </c>
      <c r="CB11" s="4"/>
      <c r="CC11" s="3"/>
      <c r="CD11" s="4"/>
      <c r="CE11" s="3"/>
      <c r="CF11" s="4"/>
      <c r="CG11" s="19"/>
      <c r="CH11" s="4"/>
      <c r="CI11" s="3">
        <v>0</v>
      </c>
      <c r="CJ11" s="4"/>
      <c r="CK11" s="3"/>
      <c r="CL11" s="4"/>
      <c r="CM11" s="3"/>
      <c r="CN11" s="4"/>
      <c r="CO11" s="19"/>
      <c r="CP11" s="4"/>
      <c r="CQ11" s="3">
        <v>0</v>
      </c>
      <c r="CR11" s="4"/>
      <c r="CS11" s="3"/>
      <c r="CT11" s="4"/>
      <c r="CU11" s="3"/>
      <c r="CV11" s="4"/>
      <c r="CW11" s="19"/>
      <c r="CX11" s="4"/>
      <c r="CY11" s="3">
        <f t="shared" si="24"/>
        <v>5228.8</v>
      </c>
      <c r="CZ11" s="4"/>
      <c r="DA11" s="3"/>
      <c r="DB11" s="4"/>
      <c r="DC11" s="3"/>
      <c r="DD11" s="4"/>
      <c r="DE11" s="19"/>
    </row>
    <row r="12" spans="1:109" ht="12" thickBot="1" x14ac:dyDescent="0.25">
      <c r="A12" s="2"/>
      <c r="B12" s="2"/>
      <c r="C12" s="2"/>
      <c r="D12" s="2"/>
      <c r="E12" s="2" t="s">
        <v>10</v>
      </c>
      <c r="F12" s="2"/>
      <c r="G12" s="3">
        <v>9358.57</v>
      </c>
      <c r="H12" s="4"/>
      <c r="I12" s="3"/>
      <c r="J12" s="4"/>
      <c r="K12" s="3"/>
      <c r="L12" s="4"/>
      <c r="M12" s="19"/>
      <c r="N12" s="4"/>
      <c r="O12" s="3">
        <v>9286.23</v>
      </c>
      <c r="P12" s="4"/>
      <c r="Q12" s="3"/>
      <c r="R12" s="4"/>
      <c r="S12" s="3"/>
      <c r="T12" s="4"/>
      <c r="U12" s="19"/>
      <c r="V12" s="4"/>
      <c r="W12" s="3">
        <v>10117.799999999999</v>
      </c>
      <c r="X12" s="4"/>
      <c r="Y12" s="3"/>
      <c r="Z12" s="4"/>
      <c r="AA12" s="3"/>
      <c r="AB12" s="4"/>
      <c r="AC12" s="19"/>
      <c r="AD12" s="4"/>
      <c r="AE12" s="3">
        <v>5675.59</v>
      </c>
      <c r="AF12" s="4"/>
      <c r="AG12" s="3"/>
      <c r="AH12" s="4"/>
      <c r="AI12" s="3"/>
      <c r="AJ12" s="4"/>
      <c r="AK12" s="19"/>
      <c r="AL12" s="4"/>
      <c r="AM12" s="3">
        <v>0</v>
      </c>
      <c r="AN12" s="4"/>
      <c r="AO12" s="3"/>
      <c r="AP12" s="4"/>
      <c r="AQ12" s="3"/>
      <c r="AR12" s="4"/>
      <c r="AS12" s="19"/>
      <c r="AT12" s="4"/>
      <c r="AU12" s="3">
        <v>0</v>
      </c>
      <c r="AV12" s="4"/>
      <c r="AW12" s="3"/>
      <c r="AX12" s="4"/>
      <c r="AY12" s="3"/>
      <c r="AZ12" s="4"/>
      <c r="BA12" s="19"/>
      <c r="BB12" s="4"/>
      <c r="BC12" s="3">
        <v>0</v>
      </c>
      <c r="BD12" s="4"/>
      <c r="BE12" s="3"/>
      <c r="BF12" s="4"/>
      <c r="BG12" s="3"/>
      <c r="BH12" s="4"/>
      <c r="BI12" s="19"/>
      <c r="BJ12" s="4"/>
      <c r="BK12" s="3">
        <v>0</v>
      </c>
      <c r="BL12" s="4"/>
      <c r="BM12" s="3"/>
      <c r="BN12" s="4"/>
      <c r="BO12" s="3"/>
      <c r="BP12" s="4"/>
      <c r="BQ12" s="19"/>
      <c r="BR12" s="4"/>
      <c r="BS12" s="3">
        <v>0</v>
      </c>
      <c r="BT12" s="4"/>
      <c r="BU12" s="3"/>
      <c r="BV12" s="4"/>
      <c r="BW12" s="3"/>
      <c r="BX12" s="4"/>
      <c r="BY12" s="19"/>
      <c r="BZ12" s="4"/>
      <c r="CA12" s="3">
        <v>0</v>
      </c>
      <c r="CB12" s="4"/>
      <c r="CC12" s="3"/>
      <c r="CD12" s="4"/>
      <c r="CE12" s="3"/>
      <c r="CF12" s="4"/>
      <c r="CG12" s="19"/>
      <c r="CH12" s="4"/>
      <c r="CI12" s="3">
        <v>0</v>
      </c>
      <c r="CJ12" s="4"/>
      <c r="CK12" s="3"/>
      <c r="CL12" s="4"/>
      <c r="CM12" s="3"/>
      <c r="CN12" s="4"/>
      <c r="CO12" s="19"/>
      <c r="CP12" s="4"/>
      <c r="CQ12" s="3">
        <v>0</v>
      </c>
      <c r="CR12" s="4"/>
      <c r="CS12" s="3"/>
      <c r="CT12" s="4"/>
      <c r="CU12" s="3"/>
      <c r="CV12" s="4"/>
      <c r="CW12" s="19"/>
      <c r="CX12" s="4"/>
      <c r="CY12" s="3">
        <f t="shared" si="24"/>
        <v>34438.19</v>
      </c>
      <c r="CZ12" s="4"/>
      <c r="DA12" s="3"/>
      <c r="DB12" s="4"/>
      <c r="DC12" s="3"/>
      <c r="DD12" s="4"/>
      <c r="DE12" s="19"/>
    </row>
    <row r="13" spans="1:109" ht="12" thickBot="1" x14ac:dyDescent="0.25">
      <c r="A13" s="2"/>
      <c r="B13" s="2"/>
      <c r="C13" s="2"/>
      <c r="D13" s="2" t="s">
        <v>11</v>
      </c>
      <c r="E13" s="2"/>
      <c r="F13" s="2"/>
      <c r="G13" s="5">
        <f>ROUND(SUM(G4:G12),5)</f>
        <v>2082405.81</v>
      </c>
      <c r="H13" s="4"/>
      <c r="I13" s="5">
        <f>ROUND(SUM(I4:I12),5)</f>
        <v>474633.33</v>
      </c>
      <c r="J13" s="4"/>
      <c r="K13" s="5">
        <f>ROUND((G13-I13),5)</f>
        <v>1607772.48</v>
      </c>
      <c r="L13" s="4"/>
      <c r="M13" s="20">
        <f>ROUND(IF(I13=0, IF(G13=0, 0, 1), G13/I13),5)</f>
        <v>4.3874000000000004</v>
      </c>
      <c r="N13" s="4"/>
      <c r="O13" s="5">
        <f>ROUND(SUM(O4:O12),5)</f>
        <v>802372.68</v>
      </c>
      <c r="P13" s="4"/>
      <c r="Q13" s="5">
        <f>ROUND(SUM(Q4:Q12),5)</f>
        <v>474633.35</v>
      </c>
      <c r="R13" s="4"/>
      <c r="S13" s="5">
        <f>ROUND((O13-Q13),5)</f>
        <v>327739.33</v>
      </c>
      <c r="T13" s="4"/>
      <c r="U13" s="20">
        <f>ROUND(IF(Q13=0, IF(O13=0, 0, 1), O13/Q13),5)</f>
        <v>1.69051</v>
      </c>
      <c r="V13" s="4"/>
      <c r="W13" s="5">
        <f>ROUND(SUM(W4:W12),5)</f>
        <v>372232.38</v>
      </c>
      <c r="X13" s="4"/>
      <c r="Y13" s="5">
        <f>ROUND(SUM(Y4:Y12),5)</f>
        <v>474633.34</v>
      </c>
      <c r="Z13" s="4"/>
      <c r="AA13" s="5">
        <f>ROUND((W13-Y13),5)</f>
        <v>-102400.96000000001</v>
      </c>
      <c r="AB13" s="4"/>
      <c r="AC13" s="20">
        <f>ROUND(IF(Y13=0, IF(W13=0, 0, 1), W13/Y13),5)</f>
        <v>0.78425</v>
      </c>
      <c r="AD13" s="4"/>
      <c r="AE13" s="5">
        <f>ROUND(SUM(AE4:AE12),5)</f>
        <v>252388.19</v>
      </c>
      <c r="AF13" s="4"/>
      <c r="AG13" s="5">
        <f>ROUND(SUM(AG4:AG12),5)</f>
        <v>474633.34</v>
      </c>
      <c r="AH13" s="4"/>
      <c r="AI13" s="5">
        <f>ROUND((AE13-AG13),5)</f>
        <v>-222245.15</v>
      </c>
      <c r="AJ13" s="4"/>
      <c r="AK13" s="20">
        <f>ROUND(IF(AG13=0, IF(AE13=0, 0, 1), AE13/AG13),5)</f>
        <v>0.53174999999999994</v>
      </c>
      <c r="AL13" s="4"/>
      <c r="AM13" s="5">
        <f>ROUND(SUM(AM4:AM12),5)</f>
        <v>0</v>
      </c>
      <c r="AN13" s="4"/>
      <c r="AO13" s="5">
        <f>ROUND(SUM(AO4:AO12),5)</f>
        <v>474633.34</v>
      </c>
      <c r="AP13" s="4"/>
      <c r="AQ13" s="5">
        <f>ROUND((AM13-AO13),5)</f>
        <v>-474633.34</v>
      </c>
      <c r="AR13" s="4"/>
      <c r="AS13" s="20">
        <f>ROUND(IF(AO13=0, IF(AM13=0, 0, 1), AM13/AO13),5)</f>
        <v>0</v>
      </c>
      <c r="AT13" s="4"/>
      <c r="AU13" s="5">
        <f>ROUND(SUM(AU4:AU12),5)</f>
        <v>0</v>
      </c>
      <c r="AV13" s="4"/>
      <c r="AW13" s="5">
        <f>ROUND(SUM(AW4:AW12),5)</f>
        <v>474633.33</v>
      </c>
      <c r="AX13" s="4"/>
      <c r="AY13" s="5">
        <f>ROUND((AU13-AW13),5)</f>
        <v>-474633.33</v>
      </c>
      <c r="AZ13" s="4"/>
      <c r="BA13" s="20">
        <f>ROUND(IF(AW13=0, IF(AU13=0, 0, 1), AU13/AW13),5)</f>
        <v>0</v>
      </c>
      <c r="BB13" s="4"/>
      <c r="BC13" s="5">
        <f>ROUND(SUM(BC4:BC12),5)</f>
        <v>0</v>
      </c>
      <c r="BD13" s="4"/>
      <c r="BE13" s="5">
        <f>ROUND(SUM(BE4:BE12),5)</f>
        <v>474633.33</v>
      </c>
      <c r="BF13" s="4"/>
      <c r="BG13" s="5">
        <f>ROUND((BC13-BE13),5)</f>
        <v>-474633.33</v>
      </c>
      <c r="BH13" s="4"/>
      <c r="BI13" s="20">
        <f>ROUND(IF(BE13=0, IF(BC13=0, 0, 1), BC13/BE13),5)</f>
        <v>0</v>
      </c>
      <c r="BJ13" s="4"/>
      <c r="BK13" s="5">
        <f>ROUND(SUM(BK4:BK12),5)</f>
        <v>0</v>
      </c>
      <c r="BL13" s="4"/>
      <c r="BM13" s="5">
        <f>ROUND(SUM(BM4:BM12),5)</f>
        <v>474633.32</v>
      </c>
      <c r="BN13" s="4"/>
      <c r="BO13" s="5">
        <f>ROUND((BK13-BM13),5)</f>
        <v>-474633.32</v>
      </c>
      <c r="BP13" s="4"/>
      <c r="BQ13" s="20">
        <f>ROUND(IF(BM13=0, IF(BK13=0, 0, 1), BK13/BM13),5)</f>
        <v>0</v>
      </c>
      <c r="BR13" s="4"/>
      <c r="BS13" s="5">
        <f>ROUND(SUM(BS4:BS12),5)</f>
        <v>0</v>
      </c>
      <c r="BT13" s="4"/>
      <c r="BU13" s="5">
        <f>ROUND(SUM(BU4:BU12),5)</f>
        <v>474633.33</v>
      </c>
      <c r="BV13" s="4"/>
      <c r="BW13" s="5">
        <f>ROUND((BS13-BU13),5)</f>
        <v>-474633.33</v>
      </c>
      <c r="BX13" s="4"/>
      <c r="BY13" s="20">
        <f>ROUND(IF(BU13=0, IF(BS13=0, 0, 1), BS13/BU13),5)</f>
        <v>0</v>
      </c>
      <c r="BZ13" s="4"/>
      <c r="CA13" s="5">
        <f>ROUND(SUM(CA4:CA12),5)</f>
        <v>0</v>
      </c>
      <c r="CB13" s="4"/>
      <c r="CC13" s="5">
        <f>ROUND(SUM(CC4:CC12),5)</f>
        <v>474633.33</v>
      </c>
      <c r="CD13" s="4"/>
      <c r="CE13" s="5">
        <f>ROUND((CA13-CC13),5)</f>
        <v>-474633.33</v>
      </c>
      <c r="CF13" s="4"/>
      <c r="CG13" s="20">
        <f>ROUND(IF(CC13=0, IF(CA13=0, 0, 1), CA13/CC13),5)</f>
        <v>0</v>
      </c>
      <c r="CH13" s="4"/>
      <c r="CI13" s="5">
        <f>ROUND(SUM(CI4:CI12),5)</f>
        <v>0</v>
      </c>
      <c r="CJ13" s="4"/>
      <c r="CK13" s="5">
        <f>ROUND(SUM(CK4:CK12),5)</f>
        <v>474633.33</v>
      </c>
      <c r="CL13" s="4"/>
      <c r="CM13" s="5">
        <f>ROUND((CI13-CK13),5)</f>
        <v>-474633.33</v>
      </c>
      <c r="CN13" s="4"/>
      <c r="CO13" s="20">
        <f>ROUND(IF(CK13=0, IF(CI13=0, 0, 1), CI13/CK13),5)</f>
        <v>0</v>
      </c>
      <c r="CP13" s="4"/>
      <c r="CQ13" s="5">
        <f>ROUND(SUM(CQ4:CQ12),5)</f>
        <v>0</v>
      </c>
      <c r="CR13" s="4"/>
      <c r="CS13" s="5">
        <f>ROUND(SUM(CS4:CS12),5)</f>
        <v>474633.33</v>
      </c>
      <c r="CT13" s="4"/>
      <c r="CU13" s="5">
        <f>ROUND((CQ13-CS13),5)</f>
        <v>-474633.33</v>
      </c>
      <c r="CV13" s="4"/>
      <c r="CW13" s="20">
        <f>ROUND(IF(CS13=0, IF(CQ13=0, 0, 1), CQ13/CS13),5)</f>
        <v>0</v>
      </c>
      <c r="CX13" s="4"/>
      <c r="CY13" s="5">
        <f t="shared" si="24"/>
        <v>3509399.06</v>
      </c>
      <c r="CZ13" s="4"/>
      <c r="DA13" s="5">
        <f>ROUND(I13+Q13+Y13+AG13+AO13+AW13+BE13+BM13+BU13+CC13+CK13+CS13,5)</f>
        <v>5695600</v>
      </c>
      <c r="DB13" s="4"/>
      <c r="DC13" s="5">
        <f>ROUND((CY13-DA13),5)</f>
        <v>-2186200.94</v>
      </c>
      <c r="DD13" s="4"/>
      <c r="DE13" s="20">
        <f>ROUND(IF(DA13=0, IF(CY13=0, 0, 1), CY13/DA13),5)</f>
        <v>0.61616000000000004</v>
      </c>
    </row>
    <row r="14" spans="1:109" x14ac:dyDescent="0.2">
      <c r="A14" s="2"/>
      <c r="B14" s="2"/>
      <c r="C14" s="2" t="s">
        <v>12</v>
      </c>
      <c r="D14" s="2"/>
      <c r="E14" s="2"/>
      <c r="F14" s="2"/>
      <c r="G14" s="3">
        <f>G13</f>
        <v>2082405.81</v>
      </c>
      <c r="H14" s="4"/>
      <c r="I14" s="3">
        <f>I13</f>
        <v>474633.33</v>
      </c>
      <c r="J14" s="4"/>
      <c r="K14" s="3">
        <f>ROUND((G14-I14),5)</f>
        <v>1607772.48</v>
      </c>
      <c r="L14" s="4"/>
      <c r="M14" s="19">
        <f>ROUND(IF(I14=0, IF(G14=0, 0, 1), G14/I14),5)</f>
        <v>4.3874000000000004</v>
      </c>
      <c r="N14" s="4"/>
      <c r="O14" s="3">
        <f>O13</f>
        <v>802372.68</v>
      </c>
      <c r="P14" s="4"/>
      <c r="Q14" s="3">
        <f>Q13</f>
        <v>474633.35</v>
      </c>
      <c r="R14" s="4"/>
      <c r="S14" s="3">
        <f>ROUND((O14-Q14),5)</f>
        <v>327739.33</v>
      </c>
      <c r="T14" s="4"/>
      <c r="U14" s="19">
        <f>ROUND(IF(Q14=0, IF(O14=0, 0, 1), O14/Q14),5)</f>
        <v>1.69051</v>
      </c>
      <c r="V14" s="4"/>
      <c r="W14" s="3">
        <f>W13</f>
        <v>372232.38</v>
      </c>
      <c r="X14" s="4"/>
      <c r="Y14" s="3">
        <f>Y13</f>
        <v>474633.34</v>
      </c>
      <c r="Z14" s="4"/>
      <c r="AA14" s="3">
        <f>ROUND((W14-Y14),5)</f>
        <v>-102400.96000000001</v>
      </c>
      <c r="AB14" s="4"/>
      <c r="AC14" s="19">
        <f>ROUND(IF(Y14=0, IF(W14=0, 0, 1), W14/Y14),5)</f>
        <v>0.78425</v>
      </c>
      <c r="AD14" s="4"/>
      <c r="AE14" s="3">
        <f>AE13</f>
        <v>252388.19</v>
      </c>
      <c r="AF14" s="4"/>
      <c r="AG14" s="3">
        <f>AG13</f>
        <v>474633.34</v>
      </c>
      <c r="AH14" s="4"/>
      <c r="AI14" s="3">
        <f>ROUND((AE14-AG14),5)</f>
        <v>-222245.15</v>
      </c>
      <c r="AJ14" s="4"/>
      <c r="AK14" s="19">
        <f>ROUND(IF(AG14=0, IF(AE14=0, 0, 1), AE14/AG14),5)</f>
        <v>0.53174999999999994</v>
      </c>
      <c r="AL14" s="4"/>
      <c r="AM14" s="3">
        <f>AM13</f>
        <v>0</v>
      </c>
      <c r="AN14" s="4"/>
      <c r="AO14" s="3">
        <f>AO13</f>
        <v>474633.34</v>
      </c>
      <c r="AP14" s="4"/>
      <c r="AQ14" s="3">
        <f>ROUND((AM14-AO14),5)</f>
        <v>-474633.34</v>
      </c>
      <c r="AR14" s="4"/>
      <c r="AS14" s="19">
        <f>ROUND(IF(AO14=0, IF(AM14=0, 0, 1), AM14/AO14),5)</f>
        <v>0</v>
      </c>
      <c r="AT14" s="4"/>
      <c r="AU14" s="3">
        <f>AU13</f>
        <v>0</v>
      </c>
      <c r="AV14" s="4"/>
      <c r="AW14" s="3">
        <f>AW13</f>
        <v>474633.33</v>
      </c>
      <c r="AX14" s="4"/>
      <c r="AY14" s="3">
        <f>ROUND((AU14-AW14),5)</f>
        <v>-474633.33</v>
      </c>
      <c r="AZ14" s="4"/>
      <c r="BA14" s="19">
        <f>ROUND(IF(AW14=0, IF(AU14=0, 0, 1), AU14/AW14),5)</f>
        <v>0</v>
      </c>
      <c r="BB14" s="4"/>
      <c r="BC14" s="3">
        <f>BC13</f>
        <v>0</v>
      </c>
      <c r="BD14" s="4"/>
      <c r="BE14" s="3">
        <f>BE13</f>
        <v>474633.33</v>
      </c>
      <c r="BF14" s="4"/>
      <c r="BG14" s="3">
        <f>ROUND((BC14-BE14),5)</f>
        <v>-474633.33</v>
      </c>
      <c r="BH14" s="4"/>
      <c r="BI14" s="19">
        <f>ROUND(IF(BE14=0, IF(BC14=0, 0, 1), BC14/BE14),5)</f>
        <v>0</v>
      </c>
      <c r="BJ14" s="4"/>
      <c r="BK14" s="3">
        <f>BK13</f>
        <v>0</v>
      </c>
      <c r="BL14" s="4"/>
      <c r="BM14" s="3">
        <f>BM13</f>
        <v>474633.32</v>
      </c>
      <c r="BN14" s="4"/>
      <c r="BO14" s="3">
        <f>ROUND((BK14-BM14),5)</f>
        <v>-474633.32</v>
      </c>
      <c r="BP14" s="4"/>
      <c r="BQ14" s="19">
        <f>ROUND(IF(BM14=0, IF(BK14=0, 0, 1), BK14/BM14),5)</f>
        <v>0</v>
      </c>
      <c r="BR14" s="4"/>
      <c r="BS14" s="3">
        <f>BS13</f>
        <v>0</v>
      </c>
      <c r="BT14" s="4"/>
      <c r="BU14" s="3">
        <f>BU13</f>
        <v>474633.33</v>
      </c>
      <c r="BV14" s="4"/>
      <c r="BW14" s="3">
        <f>ROUND((BS14-BU14),5)</f>
        <v>-474633.33</v>
      </c>
      <c r="BX14" s="4"/>
      <c r="BY14" s="19">
        <f>ROUND(IF(BU14=0, IF(BS14=0, 0, 1), BS14/BU14),5)</f>
        <v>0</v>
      </c>
      <c r="BZ14" s="4"/>
      <c r="CA14" s="3">
        <f>CA13</f>
        <v>0</v>
      </c>
      <c r="CB14" s="4"/>
      <c r="CC14" s="3">
        <f>CC13</f>
        <v>474633.33</v>
      </c>
      <c r="CD14" s="4"/>
      <c r="CE14" s="3">
        <f>ROUND((CA14-CC14),5)</f>
        <v>-474633.33</v>
      </c>
      <c r="CF14" s="4"/>
      <c r="CG14" s="19">
        <f>ROUND(IF(CC14=0, IF(CA14=0, 0, 1), CA14/CC14),5)</f>
        <v>0</v>
      </c>
      <c r="CH14" s="4"/>
      <c r="CI14" s="3">
        <f>CI13</f>
        <v>0</v>
      </c>
      <c r="CJ14" s="4"/>
      <c r="CK14" s="3">
        <f>CK13</f>
        <v>474633.33</v>
      </c>
      <c r="CL14" s="4"/>
      <c r="CM14" s="3">
        <f>ROUND((CI14-CK14),5)</f>
        <v>-474633.33</v>
      </c>
      <c r="CN14" s="4"/>
      <c r="CO14" s="19">
        <f>ROUND(IF(CK14=0, IF(CI14=0, 0, 1), CI14/CK14),5)</f>
        <v>0</v>
      </c>
      <c r="CP14" s="4"/>
      <c r="CQ14" s="3">
        <f>CQ13</f>
        <v>0</v>
      </c>
      <c r="CR14" s="4"/>
      <c r="CS14" s="3">
        <f>CS13</f>
        <v>474633.33</v>
      </c>
      <c r="CT14" s="4"/>
      <c r="CU14" s="3">
        <f>ROUND((CQ14-CS14),5)</f>
        <v>-474633.33</v>
      </c>
      <c r="CV14" s="4"/>
      <c r="CW14" s="19">
        <f>ROUND(IF(CS14=0, IF(CQ14=0, 0, 1), CQ14/CS14),5)</f>
        <v>0</v>
      </c>
      <c r="CX14" s="4"/>
      <c r="CY14" s="3">
        <f t="shared" si="24"/>
        <v>3509399.06</v>
      </c>
      <c r="CZ14" s="4"/>
      <c r="DA14" s="3">
        <f>ROUND(I14+Q14+Y14+AG14+AO14+AW14+BE14+BM14+BU14+CC14+CK14+CS14,5)</f>
        <v>5695600</v>
      </c>
      <c r="DB14" s="4"/>
      <c r="DC14" s="3">
        <f>ROUND((CY14-DA14),5)</f>
        <v>-2186200.94</v>
      </c>
      <c r="DD14" s="4"/>
      <c r="DE14" s="19">
        <f>ROUND(IF(DA14=0, IF(CY14=0, 0, 1), CY14/DA14),5)</f>
        <v>0.61616000000000004</v>
      </c>
    </row>
    <row r="15" spans="1:109" x14ac:dyDescent="0.2">
      <c r="A15" s="2"/>
      <c r="B15" s="2"/>
      <c r="C15" s="2"/>
      <c r="D15" s="2" t="s">
        <v>13</v>
      </c>
      <c r="E15" s="2"/>
      <c r="F15" s="2"/>
      <c r="G15" s="3"/>
      <c r="H15" s="4"/>
      <c r="I15" s="3"/>
      <c r="J15" s="4"/>
      <c r="K15" s="3"/>
      <c r="L15" s="4"/>
      <c r="M15" s="19"/>
      <c r="N15" s="4"/>
      <c r="O15" s="3"/>
      <c r="P15" s="4"/>
      <c r="Q15" s="3"/>
      <c r="R15" s="4"/>
      <c r="S15" s="3"/>
      <c r="T15" s="4"/>
      <c r="U15" s="19"/>
      <c r="V15" s="4"/>
      <c r="W15" s="3"/>
      <c r="X15" s="4"/>
      <c r="Y15" s="3"/>
      <c r="Z15" s="4"/>
      <c r="AA15" s="3"/>
      <c r="AB15" s="4"/>
      <c r="AC15" s="19"/>
      <c r="AD15" s="4"/>
      <c r="AE15" s="3"/>
      <c r="AF15" s="4"/>
      <c r="AG15" s="3"/>
      <c r="AH15" s="4"/>
      <c r="AI15" s="3"/>
      <c r="AJ15" s="4"/>
      <c r="AK15" s="19"/>
      <c r="AL15" s="4"/>
      <c r="AM15" s="3"/>
      <c r="AN15" s="4"/>
      <c r="AO15" s="3"/>
      <c r="AP15" s="4"/>
      <c r="AQ15" s="3"/>
      <c r="AR15" s="4"/>
      <c r="AS15" s="19"/>
      <c r="AT15" s="4"/>
      <c r="AU15" s="3"/>
      <c r="AV15" s="4"/>
      <c r="AW15" s="3"/>
      <c r="AX15" s="4"/>
      <c r="AY15" s="3"/>
      <c r="AZ15" s="4"/>
      <c r="BA15" s="19"/>
      <c r="BB15" s="4"/>
      <c r="BC15" s="3"/>
      <c r="BD15" s="4"/>
      <c r="BE15" s="3"/>
      <c r="BF15" s="4"/>
      <c r="BG15" s="3"/>
      <c r="BH15" s="4"/>
      <c r="BI15" s="19"/>
      <c r="BJ15" s="4"/>
      <c r="BK15" s="3"/>
      <c r="BL15" s="4"/>
      <c r="BM15" s="3"/>
      <c r="BN15" s="4"/>
      <c r="BO15" s="3"/>
      <c r="BP15" s="4"/>
      <c r="BQ15" s="19"/>
      <c r="BR15" s="4"/>
      <c r="BS15" s="3"/>
      <c r="BT15" s="4"/>
      <c r="BU15" s="3"/>
      <c r="BV15" s="4"/>
      <c r="BW15" s="3"/>
      <c r="BX15" s="4"/>
      <c r="BY15" s="19"/>
      <c r="BZ15" s="4"/>
      <c r="CA15" s="3"/>
      <c r="CB15" s="4"/>
      <c r="CC15" s="3"/>
      <c r="CD15" s="4"/>
      <c r="CE15" s="3"/>
      <c r="CF15" s="4"/>
      <c r="CG15" s="19"/>
      <c r="CH15" s="4"/>
      <c r="CI15" s="3"/>
      <c r="CJ15" s="4"/>
      <c r="CK15" s="3"/>
      <c r="CL15" s="4"/>
      <c r="CM15" s="3"/>
      <c r="CN15" s="4"/>
      <c r="CO15" s="19"/>
      <c r="CP15" s="4"/>
      <c r="CQ15" s="3"/>
      <c r="CR15" s="4"/>
      <c r="CS15" s="3"/>
      <c r="CT15" s="4"/>
      <c r="CU15" s="3"/>
      <c r="CV15" s="4"/>
      <c r="CW15" s="19"/>
      <c r="CX15" s="4"/>
      <c r="CY15" s="3"/>
      <c r="CZ15" s="4"/>
      <c r="DA15" s="3"/>
      <c r="DB15" s="4"/>
      <c r="DC15" s="3"/>
      <c r="DD15" s="4"/>
      <c r="DE15" s="19"/>
    </row>
    <row r="16" spans="1:109" x14ac:dyDescent="0.2">
      <c r="A16" s="2"/>
      <c r="B16" s="2"/>
      <c r="C16" s="2"/>
      <c r="D16" s="2"/>
      <c r="E16" s="2" t="s">
        <v>14</v>
      </c>
      <c r="F16" s="2"/>
      <c r="G16" s="3"/>
      <c r="H16" s="4"/>
      <c r="I16" s="3"/>
      <c r="J16" s="4"/>
      <c r="K16" s="3"/>
      <c r="L16" s="4"/>
      <c r="M16" s="19"/>
      <c r="N16" s="4"/>
      <c r="O16" s="3"/>
      <c r="P16" s="4"/>
      <c r="Q16" s="3"/>
      <c r="R16" s="4"/>
      <c r="S16" s="3"/>
      <c r="T16" s="4"/>
      <c r="U16" s="19"/>
      <c r="V16" s="4"/>
      <c r="W16" s="3"/>
      <c r="X16" s="4"/>
      <c r="Y16" s="3"/>
      <c r="Z16" s="4"/>
      <c r="AA16" s="3"/>
      <c r="AB16" s="4"/>
      <c r="AC16" s="19"/>
      <c r="AD16" s="4"/>
      <c r="AE16" s="3"/>
      <c r="AF16" s="4"/>
      <c r="AG16" s="3"/>
      <c r="AH16" s="4"/>
      <c r="AI16" s="3"/>
      <c r="AJ16" s="4"/>
      <c r="AK16" s="19"/>
      <c r="AL16" s="4"/>
      <c r="AM16" s="3"/>
      <c r="AN16" s="4"/>
      <c r="AO16" s="3"/>
      <c r="AP16" s="4"/>
      <c r="AQ16" s="3"/>
      <c r="AR16" s="4"/>
      <c r="AS16" s="19"/>
      <c r="AT16" s="4"/>
      <c r="AU16" s="3"/>
      <c r="AV16" s="4"/>
      <c r="AW16" s="3"/>
      <c r="AX16" s="4"/>
      <c r="AY16" s="3"/>
      <c r="AZ16" s="4"/>
      <c r="BA16" s="19"/>
      <c r="BB16" s="4"/>
      <c r="BC16" s="3"/>
      <c r="BD16" s="4"/>
      <c r="BE16" s="3"/>
      <c r="BF16" s="4"/>
      <c r="BG16" s="3"/>
      <c r="BH16" s="4"/>
      <c r="BI16" s="19"/>
      <c r="BJ16" s="4"/>
      <c r="BK16" s="3"/>
      <c r="BL16" s="4"/>
      <c r="BM16" s="3"/>
      <c r="BN16" s="4"/>
      <c r="BO16" s="3"/>
      <c r="BP16" s="4"/>
      <c r="BQ16" s="19"/>
      <c r="BR16" s="4"/>
      <c r="BS16" s="3"/>
      <c r="BT16" s="4"/>
      <c r="BU16" s="3"/>
      <c r="BV16" s="4"/>
      <c r="BW16" s="3"/>
      <c r="BX16" s="4"/>
      <c r="BY16" s="19"/>
      <c r="BZ16" s="4"/>
      <c r="CA16" s="3"/>
      <c r="CB16" s="4"/>
      <c r="CC16" s="3"/>
      <c r="CD16" s="4"/>
      <c r="CE16" s="3"/>
      <c r="CF16" s="4"/>
      <c r="CG16" s="19"/>
      <c r="CH16" s="4"/>
      <c r="CI16" s="3"/>
      <c r="CJ16" s="4"/>
      <c r="CK16" s="3"/>
      <c r="CL16" s="4"/>
      <c r="CM16" s="3"/>
      <c r="CN16" s="4"/>
      <c r="CO16" s="19"/>
      <c r="CP16" s="4"/>
      <c r="CQ16" s="3"/>
      <c r="CR16" s="4"/>
      <c r="CS16" s="3"/>
      <c r="CT16" s="4"/>
      <c r="CU16" s="3"/>
      <c r="CV16" s="4"/>
      <c r="CW16" s="19"/>
      <c r="CX16" s="4"/>
      <c r="CY16" s="3"/>
      <c r="CZ16" s="4"/>
      <c r="DA16" s="3"/>
      <c r="DB16" s="4"/>
      <c r="DC16" s="3"/>
      <c r="DD16" s="4"/>
      <c r="DE16" s="19"/>
    </row>
    <row r="17" spans="1:109" x14ac:dyDescent="0.2">
      <c r="A17" s="2"/>
      <c r="B17" s="2"/>
      <c r="C17" s="2"/>
      <c r="D17" s="2"/>
      <c r="E17" s="2"/>
      <c r="F17" s="2" t="s">
        <v>15</v>
      </c>
      <c r="G17" s="3">
        <v>402310.07</v>
      </c>
      <c r="H17" s="4"/>
      <c r="I17" s="3">
        <v>345833.33</v>
      </c>
      <c r="J17" s="4"/>
      <c r="K17" s="3">
        <f t="shared" ref="K17:K26" si="28">ROUND((G17-I17),5)</f>
        <v>56476.74</v>
      </c>
      <c r="L17" s="4"/>
      <c r="M17" s="19">
        <f t="shared" ref="M17:M26" si="29">ROUND(IF(I17=0, IF(G17=0, 0, 1), G17/I17),5)</f>
        <v>1.1633100000000001</v>
      </c>
      <c r="N17" s="4"/>
      <c r="O17" s="3">
        <v>283007.78000000003</v>
      </c>
      <c r="P17" s="4"/>
      <c r="Q17" s="3">
        <v>345833.34</v>
      </c>
      <c r="R17" s="4"/>
      <c r="S17" s="3">
        <f t="shared" ref="S17:S26" si="30">ROUND((O17-Q17),5)</f>
        <v>-62825.56</v>
      </c>
      <c r="T17" s="4"/>
      <c r="U17" s="19">
        <f t="shared" ref="U17:U26" si="31">ROUND(IF(Q17=0, IF(O17=0, 0, 1), O17/Q17),5)</f>
        <v>0.81833999999999996</v>
      </c>
      <c r="V17" s="4"/>
      <c r="W17" s="3">
        <v>320996.76</v>
      </c>
      <c r="X17" s="4"/>
      <c r="Y17" s="3">
        <v>345833.3</v>
      </c>
      <c r="Z17" s="4"/>
      <c r="AA17" s="3">
        <f t="shared" ref="AA17:AA26" si="32">ROUND((W17-Y17),5)</f>
        <v>-24836.54</v>
      </c>
      <c r="AB17" s="4"/>
      <c r="AC17" s="19">
        <f t="shared" ref="AC17:AC26" si="33">ROUND(IF(Y17=0, IF(W17=0, 0, 1), W17/Y17),5)</f>
        <v>0.92818000000000001</v>
      </c>
      <c r="AD17" s="4"/>
      <c r="AE17" s="3">
        <v>352842.62</v>
      </c>
      <c r="AF17" s="4"/>
      <c r="AG17" s="3">
        <v>345833.34</v>
      </c>
      <c r="AH17" s="4"/>
      <c r="AI17" s="3">
        <f t="shared" ref="AI17:AI26" si="34">ROUND((AE17-AG17),5)</f>
        <v>7009.28</v>
      </c>
      <c r="AJ17" s="4"/>
      <c r="AK17" s="19">
        <f t="shared" ref="AK17:AK26" si="35">ROUND(IF(AG17=0, IF(AE17=0, 0, 1), AE17/AG17),5)</f>
        <v>1.02027</v>
      </c>
      <c r="AL17" s="4"/>
      <c r="AM17" s="3">
        <v>0</v>
      </c>
      <c r="AN17" s="4"/>
      <c r="AO17" s="3">
        <v>345833.31</v>
      </c>
      <c r="AP17" s="4"/>
      <c r="AQ17" s="3">
        <f t="shared" ref="AQ17:AQ26" si="36">ROUND((AM17-AO17),5)</f>
        <v>-345833.31</v>
      </c>
      <c r="AR17" s="4"/>
      <c r="AS17" s="19">
        <f t="shared" ref="AS17:AS26" si="37">ROUND(IF(AO17=0, IF(AM17=0, 0, 1), AM17/AO17),5)</f>
        <v>0</v>
      </c>
      <c r="AT17" s="4"/>
      <c r="AU17" s="3">
        <v>0</v>
      </c>
      <c r="AV17" s="4"/>
      <c r="AW17" s="3">
        <v>345833.37</v>
      </c>
      <c r="AX17" s="4"/>
      <c r="AY17" s="3">
        <f t="shared" ref="AY17:AY26" si="38">ROUND((AU17-AW17),5)</f>
        <v>-345833.37</v>
      </c>
      <c r="AZ17" s="4"/>
      <c r="BA17" s="19">
        <f t="shared" ref="BA17:BA26" si="39">ROUND(IF(AW17=0, IF(AU17=0, 0, 1), AU17/AW17),5)</f>
        <v>0</v>
      </c>
      <c r="BB17" s="4"/>
      <c r="BC17" s="3">
        <v>0</v>
      </c>
      <c r="BD17" s="4"/>
      <c r="BE17" s="3">
        <v>345833.33</v>
      </c>
      <c r="BF17" s="4"/>
      <c r="BG17" s="3">
        <f t="shared" ref="BG17:BG26" si="40">ROUND((BC17-BE17),5)</f>
        <v>-345833.33</v>
      </c>
      <c r="BH17" s="4"/>
      <c r="BI17" s="19">
        <f t="shared" ref="BI17:BI26" si="41">ROUND(IF(BE17=0, IF(BC17=0, 0, 1), BC17/BE17),5)</f>
        <v>0</v>
      </c>
      <c r="BJ17" s="4"/>
      <c r="BK17" s="3">
        <v>0</v>
      </c>
      <c r="BL17" s="4"/>
      <c r="BM17" s="3">
        <v>345833.36</v>
      </c>
      <c r="BN17" s="4"/>
      <c r="BO17" s="3">
        <f t="shared" ref="BO17:BO26" si="42">ROUND((BK17-BM17),5)</f>
        <v>-345833.36</v>
      </c>
      <c r="BP17" s="4"/>
      <c r="BQ17" s="19">
        <f t="shared" ref="BQ17:BQ26" si="43">ROUND(IF(BM17=0, IF(BK17=0, 0, 1), BK17/BM17),5)</f>
        <v>0</v>
      </c>
      <c r="BR17" s="4"/>
      <c r="BS17" s="3">
        <v>0</v>
      </c>
      <c r="BT17" s="4"/>
      <c r="BU17" s="3">
        <v>345833.33</v>
      </c>
      <c r="BV17" s="4"/>
      <c r="BW17" s="3">
        <f t="shared" ref="BW17:BW26" si="44">ROUND((BS17-BU17),5)</f>
        <v>-345833.33</v>
      </c>
      <c r="BX17" s="4"/>
      <c r="BY17" s="19">
        <f t="shared" ref="BY17:BY26" si="45">ROUND(IF(BU17=0, IF(BS17=0, 0, 1), BS17/BU17),5)</f>
        <v>0</v>
      </c>
      <c r="BZ17" s="4"/>
      <c r="CA17" s="3">
        <v>0</v>
      </c>
      <c r="CB17" s="4"/>
      <c r="CC17" s="3">
        <v>345833.33</v>
      </c>
      <c r="CD17" s="4"/>
      <c r="CE17" s="3">
        <f t="shared" ref="CE17:CE26" si="46">ROUND((CA17-CC17),5)</f>
        <v>-345833.33</v>
      </c>
      <c r="CF17" s="4"/>
      <c r="CG17" s="19">
        <f t="shared" ref="CG17:CG26" si="47">ROUND(IF(CC17=0, IF(CA17=0, 0, 1), CA17/CC17),5)</f>
        <v>0</v>
      </c>
      <c r="CH17" s="4"/>
      <c r="CI17" s="3">
        <v>0</v>
      </c>
      <c r="CJ17" s="4"/>
      <c r="CK17" s="3">
        <v>345833.33</v>
      </c>
      <c r="CL17" s="4"/>
      <c r="CM17" s="3">
        <f t="shared" ref="CM17:CM26" si="48">ROUND((CI17-CK17),5)</f>
        <v>-345833.33</v>
      </c>
      <c r="CN17" s="4"/>
      <c r="CO17" s="19">
        <f t="shared" ref="CO17:CO26" si="49">ROUND(IF(CK17=0, IF(CI17=0, 0, 1), CI17/CK17),5)</f>
        <v>0</v>
      </c>
      <c r="CP17" s="4"/>
      <c r="CQ17" s="3">
        <v>0</v>
      </c>
      <c r="CR17" s="4"/>
      <c r="CS17" s="3">
        <v>345833.33</v>
      </c>
      <c r="CT17" s="4"/>
      <c r="CU17" s="3">
        <f t="shared" ref="CU17:CU26" si="50">ROUND((CQ17-CS17),5)</f>
        <v>-345833.33</v>
      </c>
      <c r="CV17" s="4"/>
      <c r="CW17" s="19">
        <f t="shared" ref="CW17:CW26" si="51">ROUND(IF(CS17=0, IF(CQ17=0, 0, 1), CQ17/CS17),5)</f>
        <v>0</v>
      </c>
      <c r="CX17" s="4"/>
      <c r="CY17" s="3">
        <f t="shared" ref="CY17:CY30" si="52">ROUND(G17+O17+W17+AE17+AM17+AU17+BC17+BK17+BS17+CA17+CI17+CQ17,5)</f>
        <v>1359157.23</v>
      </c>
      <c r="CZ17" s="4"/>
      <c r="DA17" s="3">
        <f t="shared" ref="DA17:DA26" si="53">ROUND(I17+Q17+Y17+AG17+AO17+AW17+BE17+BM17+BU17+CC17+CK17+CS17,5)</f>
        <v>4150000</v>
      </c>
      <c r="DB17" s="4"/>
      <c r="DC17" s="3">
        <f t="shared" ref="DC17:DC26" si="54">ROUND((CY17-DA17),5)</f>
        <v>-2790842.77</v>
      </c>
      <c r="DD17" s="4"/>
      <c r="DE17" s="19">
        <f t="shared" ref="DE17:DE26" si="55">ROUND(IF(DA17=0, IF(CY17=0, 0, 1), CY17/DA17),5)</f>
        <v>0.32751000000000002</v>
      </c>
    </row>
    <row r="18" spans="1:109" x14ac:dyDescent="0.2">
      <c r="A18" s="2"/>
      <c r="B18" s="2"/>
      <c r="C18" s="2"/>
      <c r="D18" s="2"/>
      <c r="E18" s="2"/>
      <c r="F18" s="2" t="s">
        <v>16</v>
      </c>
      <c r="G18" s="3">
        <v>0</v>
      </c>
      <c r="H18" s="4"/>
      <c r="I18" s="3">
        <v>2000</v>
      </c>
      <c r="J18" s="4"/>
      <c r="K18" s="3">
        <f t="shared" si="28"/>
        <v>-2000</v>
      </c>
      <c r="L18" s="4"/>
      <c r="M18" s="19">
        <f t="shared" si="29"/>
        <v>0</v>
      </c>
      <c r="N18" s="4"/>
      <c r="O18" s="3">
        <v>5773</v>
      </c>
      <c r="P18" s="4"/>
      <c r="Q18" s="3">
        <v>2000</v>
      </c>
      <c r="R18" s="4"/>
      <c r="S18" s="3">
        <f t="shared" si="30"/>
        <v>3773</v>
      </c>
      <c r="T18" s="4"/>
      <c r="U18" s="19">
        <f t="shared" si="31"/>
        <v>2.8864999999999998</v>
      </c>
      <c r="V18" s="4"/>
      <c r="W18" s="3">
        <v>0</v>
      </c>
      <c r="X18" s="4"/>
      <c r="Y18" s="3">
        <v>2000</v>
      </c>
      <c r="Z18" s="4"/>
      <c r="AA18" s="3">
        <f t="shared" si="32"/>
        <v>-2000</v>
      </c>
      <c r="AB18" s="4"/>
      <c r="AC18" s="19">
        <f t="shared" si="33"/>
        <v>0</v>
      </c>
      <c r="AD18" s="4"/>
      <c r="AE18" s="3">
        <v>0</v>
      </c>
      <c r="AF18" s="4"/>
      <c r="AG18" s="3">
        <v>2000</v>
      </c>
      <c r="AH18" s="4"/>
      <c r="AI18" s="3">
        <f t="shared" si="34"/>
        <v>-2000</v>
      </c>
      <c r="AJ18" s="4"/>
      <c r="AK18" s="19">
        <f t="shared" si="35"/>
        <v>0</v>
      </c>
      <c r="AL18" s="4"/>
      <c r="AM18" s="3">
        <v>0</v>
      </c>
      <c r="AN18" s="4"/>
      <c r="AO18" s="3">
        <v>2000</v>
      </c>
      <c r="AP18" s="4"/>
      <c r="AQ18" s="3">
        <f t="shared" si="36"/>
        <v>-2000</v>
      </c>
      <c r="AR18" s="4"/>
      <c r="AS18" s="19">
        <f t="shared" si="37"/>
        <v>0</v>
      </c>
      <c r="AT18" s="4"/>
      <c r="AU18" s="3">
        <v>0</v>
      </c>
      <c r="AV18" s="4"/>
      <c r="AW18" s="3">
        <v>2000</v>
      </c>
      <c r="AX18" s="4"/>
      <c r="AY18" s="3">
        <f t="shared" si="38"/>
        <v>-2000</v>
      </c>
      <c r="AZ18" s="4"/>
      <c r="BA18" s="19">
        <f t="shared" si="39"/>
        <v>0</v>
      </c>
      <c r="BB18" s="4"/>
      <c r="BC18" s="3">
        <v>0</v>
      </c>
      <c r="BD18" s="4"/>
      <c r="BE18" s="3">
        <v>2000</v>
      </c>
      <c r="BF18" s="4"/>
      <c r="BG18" s="3">
        <f t="shared" si="40"/>
        <v>-2000</v>
      </c>
      <c r="BH18" s="4"/>
      <c r="BI18" s="19">
        <f t="shared" si="41"/>
        <v>0</v>
      </c>
      <c r="BJ18" s="4"/>
      <c r="BK18" s="3">
        <v>0</v>
      </c>
      <c r="BL18" s="4"/>
      <c r="BM18" s="3">
        <v>2000</v>
      </c>
      <c r="BN18" s="4"/>
      <c r="BO18" s="3">
        <f t="shared" si="42"/>
        <v>-2000</v>
      </c>
      <c r="BP18" s="4"/>
      <c r="BQ18" s="19">
        <f t="shared" si="43"/>
        <v>0</v>
      </c>
      <c r="BR18" s="4"/>
      <c r="BS18" s="3">
        <v>0</v>
      </c>
      <c r="BT18" s="4"/>
      <c r="BU18" s="3">
        <v>2000</v>
      </c>
      <c r="BV18" s="4"/>
      <c r="BW18" s="3">
        <f t="shared" si="44"/>
        <v>-2000</v>
      </c>
      <c r="BX18" s="4"/>
      <c r="BY18" s="19">
        <f t="shared" si="45"/>
        <v>0</v>
      </c>
      <c r="BZ18" s="4"/>
      <c r="CA18" s="3">
        <v>0</v>
      </c>
      <c r="CB18" s="4"/>
      <c r="CC18" s="3">
        <v>2000</v>
      </c>
      <c r="CD18" s="4"/>
      <c r="CE18" s="3">
        <f t="shared" si="46"/>
        <v>-2000</v>
      </c>
      <c r="CF18" s="4"/>
      <c r="CG18" s="19">
        <f t="shared" si="47"/>
        <v>0</v>
      </c>
      <c r="CH18" s="4"/>
      <c r="CI18" s="3">
        <v>0</v>
      </c>
      <c r="CJ18" s="4"/>
      <c r="CK18" s="3">
        <v>2000</v>
      </c>
      <c r="CL18" s="4"/>
      <c r="CM18" s="3">
        <f t="shared" si="48"/>
        <v>-2000</v>
      </c>
      <c r="CN18" s="4"/>
      <c r="CO18" s="19">
        <f t="shared" si="49"/>
        <v>0</v>
      </c>
      <c r="CP18" s="4"/>
      <c r="CQ18" s="3">
        <v>0</v>
      </c>
      <c r="CR18" s="4"/>
      <c r="CS18" s="3">
        <v>2000</v>
      </c>
      <c r="CT18" s="4"/>
      <c r="CU18" s="3">
        <f t="shared" si="50"/>
        <v>-2000</v>
      </c>
      <c r="CV18" s="4"/>
      <c r="CW18" s="19">
        <f t="shared" si="51"/>
        <v>0</v>
      </c>
      <c r="CX18" s="4"/>
      <c r="CY18" s="3">
        <f t="shared" si="52"/>
        <v>5773</v>
      </c>
      <c r="CZ18" s="4"/>
      <c r="DA18" s="3">
        <f t="shared" si="53"/>
        <v>24000</v>
      </c>
      <c r="DB18" s="4"/>
      <c r="DC18" s="3">
        <f t="shared" si="54"/>
        <v>-18227</v>
      </c>
      <c r="DD18" s="4"/>
      <c r="DE18" s="19">
        <f t="shared" si="55"/>
        <v>0.24054</v>
      </c>
    </row>
    <row r="19" spans="1:109" x14ac:dyDescent="0.2">
      <c r="A19" s="2"/>
      <c r="B19" s="2"/>
      <c r="C19" s="2"/>
      <c r="D19" s="2"/>
      <c r="E19" s="2"/>
      <c r="F19" s="2" t="s">
        <v>169</v>
      </c>
      <c r="G19" s="3">
        <v>0</v>
      </c>
      <c r="H19" s="4"/>
      <c r="I19" s="3">
        <v>333.33</v>
      </c>
      <c r="J19" s="4"/>
      <c r="K19" s="3">
        <f t="shared" si="28"/>
        <v>-333.33</v>
      </c>
      <c r="L19" s="4"/>
      <c r="M19" s="19">
        <f t="shared" si="29"/>
        <v>0</v>
      </c>
      <c r="N19" s="4"/>
      <c r="O19" s="3">
        <v>0</v>
      </c>
      <c r="P19" s="4"/>
      <c r="Q19" s="3">
        <v>333.34</v>
      </c>
      <c r="R19" s="4"/>
      <c r="S19" s="3">
        <f t="shared" si="30"/>
        <v>-333.34</v>
      </c>
      <c r="T19" s="4"/>
      <c r="U19" s="19">
        <f t="shared" si="31"/>
        <v>0</v>
      </c>
      <c r="V19" s="4"/>
      <c r="W19" s="3">
        <v>0</v>
      </c>
      <c r="X19" s="4"/>
      <c r="Y19" s="3">
        <v>333.33</v>
      </c>
      <c r="Z19" s="4"/>
      <c r="AA19" s="3">
        <f t="shared" si="32"/>
        <v>-333.33</v>
      </c>
      <c r="AB19" s="4"/>
      <c r="AC19" s="19">
        <f t="shared" si="33"/>
        <v>0</v>
      </c>
      <c r="AD19" s="4"/>
      <c r="AE19" s="3">
        <v>0</v>
      </c>
      <c r="AF19" s="4"/>
      <c r="AG19" s="3">
        <v>333.34</v>
      </c>
      <c r="AH19" s="4"/>
      <c r="AI19" s="3">
        <f t="shared" si="34"/>
        <v>-333.34</v>
      </c>
      <c r="AJ19" s="4"/>
      <c r="AK19" s="19">
        <f t="shared" si="35"/>
        <v>0</v>
      </c>
      <c r="AL19" s="4"/>
      <c r="AM19" s="3">
        <v>0</v>
      </c>
      <c r="AN19" s="4"/>
      <c r="AO19" s="3">
        <v>333.33</v>
      </c>
      <c r="AP19" s="4"/>
      <c r="AQ19" s="3">
        <f t="shared" si="36"/>
        <v>-333.33</v>
      </c>
      <c r="AR19" s="4"/>
      <c r="AS19" s="19">
        <f t="shared" si="37"/>
        <v>0</v>
      </c>
      <c r="AT19" s="4"/>
      <c r="AU19" s="3">
        <v>0</v>
      </c>
      <c r="AV19" s="4"/>
      <c r="AW19" s="3">
        <v>333.34</v>
      </c>
      <c r="AX19" s="4"/>
      <c r="AY19" s="3">
        <f t="shared" si="38"/>
        <v>-333.34</v>
      </c>
      <c r="AZ19" s="4"/>
      <c r="BA19" s="19">
        <f t="shared" si="39"/>
        <v>0</v>
      </c>
      <c r="BB19" s="4"/>
      <c r="BC19" s="3">
        <v>0</v>
      </c>
      <c r="BD19" s="4"/>
      <c r="BE19" s="3">
        <v>333.33</v>
      </c>
      <c r="BF19" s="4"/>
      <c r="BG19" s="3">
        <f t="shared" si="40"/>
        <v>-333.33</v>
      </c>
      <c r="BH19" s="4"/>
      <c r="BI19" s="19">
        <f t="shared" si="41"/>
        <v>0</v>
      </c>
      <c r="BJ19" s="4"/>
      <c r="BK19" s="3">
        <v>0</v>
      </c>
      <c r="BL19" s="4"/>
      <c r="BM19" s="3">
        <v>333.34</v>
      </c>
      <c r="BN19" s="4"/>
      <c r="BO19" s="3">
        <f t="shared" si="42"/>
        <v>-333.34</v>
      </c>
      <c r="BP19" s="4"/>
      <c r="BQ19" s="19">
        <f t="shared" si="43"/>
        <v>0</v>
      </c>
      <c r="BR19" s="4"/>
      <c r="BS19" s="3">
        <v>0</v>
      </c>
      <c r="BT19" s="4"/>
      <c r="BU19" s="3">
        <v>333.33</v>
      </c>
      <c r="BV19" s="4"/>
      <c r="BW19" s="3">
        <f t="shared" si="44"/>
        <v>-333.33</v>
      </c>
      <c r="BX19" s="4"/>
      <c r="BY19" s="19">
        <f t="shared" si="45"/>
        <v>0</v>
      </c>
      <c r="BZ19" s="4"/>
      <c r="CA19" s="3">
        <v>0</v>
      </c>
      <c r="CB19" s="4"/>
      <c r="CC19" s="3">
        <v>333.33</v>
      </c>
      <c r="CD19" s="4"/>
      <c r="CE19" s="3">
        <f t="shared" si="46"/>
        <v>-333.33</v>
      </c>
      <c r="CF19" s="4"/>
      <c r="CG19" s="19">
        <f t="shared" si="47"/>
        <v>0</v>
      </c>
      <c r="CH19" s="4"/>
      <c r="CI19" s="3">
        <v>0</v>
      </c>
      <c r="CJ19" s="4"/>
      <c r="CK19" s="3">
        <v>333.33</v>
      </c>
      <c r="CL19" s="4"/>
      <c r="CM19" s="3">
        <f t="shared" si="48"/>
        <v>-333.33</v>
      </c>
      <c r="CN19" s="4"/>
      <c r="CO19" s="19">
        <f t="shared" si="49"/>
        <v>0</v>
      </c>
      <c r="CP19" s="4"/>
      <c r="CQ19" s="3">
        <v>0</v>
      </c>
      <c r="CR19" s="4"/>
      <c r="CS19" s="3">
        <v>333.33</v>
      </c>
      <c r="CT19" s="4"/>
      <c r="CU19" s="3">
        <f t="shared" si="50"/>
        <v>-333.33</v>
      </c>
      <c r="CV19" s="4"/>
      <c r="CW19" s="19">
        <f t="shared" si="51"/>
        <v>0</v>
      </c>
      <c r="CX19" s="4"/>
      <c r="CY19" s="3">
        <f t="shared" si="52"/>
        <v>0</v>
      </c>
      <c r="CZ19" s="4"/>
      <c r="DA19" s="3">
        <f t="shared" si="53"/>
        <v>4000</v>
      </c>
      <c r="DB19" s="4"/>
      <c r="DC19" s="3">
        <f t="shared" si="54"/>
        <v>-4000</v>
      </c>
      <c r="DD19" s="4"/>
      <c r="DE19" s="19">
        <f t="shared" si="55"/>
        <v>0</v>
      </c>
    </row>
    <row r="20" spans="1:109" x14ac:dyDescent="0.2">
      <c r="A20" s="2"/>
      <c r="B20" s="2"/>
      <c r="C20" s="2"/>
      <c r="D20" s="2"/>
      <c r="E20" s="2"/>
      <c r="F20" s="2" t="s">
        <v>17</v>
      </c>
      <c r="G20" s="3">
        <v>0</v>
      </c>
      <c r="H20" s="4"/>
      <c r="I20" s="3">
        <v>10416.67</v>
      </c>
      <c r="J20" s="4"/>
      <c r="K20" s="3">
        <f t="shared" si="28"/>
        <v>-10416.67</v>
      </c>
      <c r="L20" s="4"/>
      <c r="M20" s="19">
        <f t="shared" si="29"/>
        <v>0</v>
      </c>
      <c r="N20" s="4"/>
      <c r="O20" s="3">
        <v>0</v>
      </c>
      <c r="P20" s="4"/>
      <c r="Q20" s="3">
        <v>10416.66</v>
      </c>
      <c r="R20" s="4"/>
      <c r="S20" s="3">
        <f t="shared" si="30"/>
        <v>-10416.66</v>
      </c>
      <c r="T20" s="4"/>
      <c r="U20" s="19">
        <f t="shared" si="31"/>
        <v>0</v>
      </c>
      <c r="V20" s="4"/>
      <c r="W20" s="3">
        <v>28179</v>
      </c>
      <c r="X20" s="4"/>
      <c r="Y20" s="3">
        <v>10416.67</v>
      </c>
      <c r="Z20" s="4"/>
      <c r="AA20" s="3">
        <f t="shared" si="32"/>
        <v>17762.330000000002</v>
      </c>
      <c r="AB20" s="4"/>
      <c r="AC20" s="19">
        <f t="shared" si="33"/>
        <v>2.7051799999999999</v>
      </c>
      <c r="AD20" s="4"/>
      <c r="AE20" s="3">
        <v>0</v>
      </c>
      <c r="AF20" s="4"/>
      <c r="AG20" s="3">
        <v>10416.66</v>
      </c>
      <c r="AH20" s="4"/>
      <c r="AI20" s="3">
        <f t="shared" si="34"/>
        <v>-10416.66</v>
      </c>
      <c r="AJ20" s="4"/>
      <c r="AK20" s="19">
        <f t="shared" si="35"/>
        <v>0</v>
      </c>
      <c r="AL20" s="4"/>
      <c r="AM20" s="3">
        <v>0</v>
      </c>
      <c r="AN20" s="4"/>
      <c r="AO20" s="3">
        <v>10416.67</v>
      </c>
      <c r="AP20" s="4"/>
      <c r="AQ20" s="3">
        <f t="shared" si="36"/>
        <v>-10416.67</v>
      </c>
      <c r="AR20" s="4"/>
      <c r="AS20" s="19">
        <f t="shared" si="37"/>
        <v>0</v>
      </c>
      <c r="AT20" s="4"/>
      <c r="AU20" s="3">
        <v>0</v>
      </c>
      <c r="AV20" s="4"/>
      <c r="AW20" s="3">
        <v>10416.66</v>
      </c>
      <c r="AX20" s="4"/>
      <c r="AY20" s="3">
        <f t="shared" si="38"/>
        <v>-10416.66</v>
      </c>
      <c r="AZ20" s="4"/>
      <c r="BA20" s="19">
        <f t="shared" si="39"/>
        <v>0</v>
      </c>
      <c r="BB20" s="4"/>
      <c r="BC20" s="3">
        <v>0</v>
      </c>
      <c r="BD20" s="4"/>
      <c r="BE20" s="3">
        <v>10416.67</v>
      </c>
      <c r="BF20" s="4"/>
      <c r="BG20" s="3">
        <f t="shared" si="40"/>
        <v>-10416.67</v>
      </c>
      <c r="BH20" s="4"/>
      <c r="BI20" s="19">
        <f t="shared" si="41"/>
        <v>0</v>
      </c>
      <c r="BJ20" s="4"/>
      <c r="BK20" s="3">
        <v>0</v>
      </c>
      <c r="BL20" s="4"/>
      <c r="BM20" s="3">
        <v>10416.66</v>
      </c>
      <c r="BN20" s="4"/>
      <c r="BO20" s="3">
        <f t="shared" si="42"/>
        <v>-10416.66</v>
      </c>
      <c r="BP20" s="4"/>
      <c r="BQ20" s="19">
        <f t="shared" si="43"/>
        <v>0</v>
      </c>
      <c r="BR20" s="4"/>
      <c r="BS20" s="3">
        <v>0</v>
      </c>
      <c r="BT20" s="4"/>
      <c r="BU20" s="3">
        <v>10416.67</v>
      </c>
      <c r="BV20" s="4"/>
      <c r="BW20" s="3">
        <f t="shared" si="44"/>
        <v>-10416.67</v>
      </c>
      <c r="BX20" s="4"/>
      <c r="BY20" s="19">
        <f t="shared" si="45"/>
        <v>0</v>
      </c>
      <c r="BZ20" s="4"/>
      <c r="CA20" s="3">
        <v>0</v>
      </c>
      <c r="CB20" s="4"/>
      <c r="CC20" s="3">
        <v>10416.67</v>
      </c>
      <c r="CD20" s="4"/>
      <c r="CE20" s="3">
        <f t="shared" si="46"/>
        <v>-10416.67</v>
      </c>
      <c r="CF20" s="4"/>
      <c r="CG20" s="19">
        <f t="shared" si="47"/>
        <v>0</v>
      </c>
      <c r="CH20" s="4"/>
      <c r="CI20" s="3">
        <v>0</v>
      </c>
      <c r="CJ20" s="4"/>
      <c r="CK20" s="3">
        <v>10416.67</v>
      </c>
      <c r="CL20" s="4"/>
      <c r="CM20" s="3">
        <f t="shared" si="48"/>
        <v>-10416.67</v>
      </c>
      <c r="CN20" s="4"/>
      <c r="CO20" s="19">
        <f t="shared" si="49"/>
        <v>0</v>
      </c>
      <c r="CP20" s="4"/>
      <c r="CQ20" s="3">
        <v>0</v>
      </c>
      <c r="CR20" s="4"/>
      <c r="CS20" s="3">
        <v>10416.67</v>
      </c>
      <c r="CT20" s="4"/>
      <c r="CU20" s="3">
        <f t="shared" si="50"/>
        <v>-10416.67</v>
      </c>
      <c r="CV20" s="4"/>
      <c r="CW20" s="19">
        <f t="shared" si="51"/>
        <v>0</v>
      </c>
      <c r="CX20" s="4"/>
      <c r="CY20" s="3">
        <f t="shared" si="52"/>
        <v>28179</v>
      </c>
      <c r="CZ20" s="4"/>
      <c r="DA20" s="3">
        <f t="shared" si="53"/>
        <v>125000</v>
      </c>
      <c r="DB20" s="4"/>
      <c r="DC20" s="3">
        <f t="shared" si="54"/>
        <v>-96821</v>
      </c>
      <c r="DD20" s="4"/>
      <c r="DE20" s="19">
        <f t="shared" si="55"/>
        <v>0.22542999999999999</v>
      </c>
    </row>
    <row r="21" spans="1:109" x14ac:dyDescent="0.2">
      <c r="A21" s="2"/>
      <c r="B21" s="2"/>
      <c r="C21" s="2"/>
      <c r="D21" s="2"/>
      <c r="E21" s="2"/>
      <c r="F21" s="2" t="s">
        <v>166</v>
      </c>
      <c r="G21" s="3">
        <v>0</v>
      </c>
      <c r="H21" s="4"/>
      <c r="I21" s="3">
        <v>2500</v>
      </c>
      <c r="J21" s="4"/>
      <c r="K21" s="3">
        <f t="shared" si="28"/>
        <v>-2500</v>
      </c>
      <c r="L21" s="4"/>
      <c r="M21" s="19">
        <f t="shared" si="29"/>
        <v>0</v>
      </c>
      <c r="N21" s="4"/>
      <c r="O21" s="3">
        <v>0</v>
      </c>
      <c r="P21" s="4"/>
      <c r="Q21" s="3">
        <v>2500</v>
      </c>
      <c r="R21" s="4"/>
      <c r="S21" s="3">
        <f t="shared" si="30"/>
        <v>-2500</v>
      </c>
      <c r="T21" s="4"/>
      <c r="U21" s="19">
        <f t="shared" si="31"/>
        <v>0</v>
      </c>
      <c r="V21" s="4"/>
      <c r="W21" s="3">
        <v>0</v>
      </c>
      <c r="X21" s="4"/>
      <c r="Y21" s="3">
        <v>2500</v>
      </c>
      <c r="Z21" s="4"/>
      <c r="AA21" s="3">
        <f t="shared" si="32"/>
        <v>-2500</v>
      </c>
      <c r="AB21" s="4"/>
      <c r="AC21" s="19">
        <f t="shared" si="33"/>
        <v>0</v>
      </c>
      <c r="AD21" s="4"/>
      <c r="AE21" s="3">
        <v>0</v>
      </c>
      <c r="AF21" s="4"/>
      <c r="AG21" s="3">
        <v>2500</v>
      </c>
      <c r="AH21" s="4"/>
      <c r="AI21" s="3">
        <f t="shared" si="34"/>
        <v>-2500</v>
      </c>
      <c r="AJ21" s="4"/>
      <c r="AK21" s="19">
        <f t="shared" si="35"/>
        <v>0</v>
      </c>
      <c r="AL21" s="4"/>
      <c r="AM21" s="3">
        <v>0</v>
      </c>
      <c r="AN21" s="4"/>
      <c r="AO21" s="3">
        <v>2500</v>
      </c>
      <c r="AP21" s="4"/>
      <c r="AQ21" s="3">
        <f t="shared" si="36"/>
        <v>-2500</v>
      </c>
      <c r="AR21" s="4"/>
      <c r="AS21" s="19">
        <f t="shared" si="37"/>
        <v>0</v>
      </c>
      <c r="AT21" s="4"/>
      <c r="AU21" s="3">
        <v>0</v>
      </c>
      <c r="AV21" s="4"/>
      <c r="AW21" s="3">
        <v>2500</v>
      </c>
      <c r="AX21" s="4"/>
      <c r="AY21" s="3">
        <f t="shared" si="38"/>
        <v>-2500</v>
      </c>
      <c r="AZ21" s="4"/>
      <c r="BA21" s="19">
        <f t="shared" si="39"/>
        <v>0</v>
      </c>
      <c r="BB21" s="4"/>
      <c r="BC21" s="3">
        <v>0</v>
      </c>
      <c r="BD21" s="4"/>
      <c r="BE21" s="3">
        <v>2500</v>
      </c>
      <c r="BF21" s="4"/>
      <c r="BG21" s="3">
        <f t="shared" si="40"/>
        <v>-2500</v>
      </c>
      <c r="BH21" s="4"/>
      <c r="BI21" s="19">
        <f t="shared" si="41"/>
        <v>0</v>
      </c>
      <c r="BJ21" s="4"/>
      <c r="BK21" s="3">
        <v>0</v>
      </c>
      <c r="BL21" s="4"/>
      <c r="BM21" s="3">
        <v>2500</v>
      </c>
      <c r="BN21" s="4"/>
      <c r="BO21" s="3">
        <f t="shared" si="42"/>
        <v>-2500</v>
      </c>
      <c r="BP21" s="4"/>
      <c r="BQ21" s="19">
        <f t="shared" si="43"/>
        <v>0</v>
      </c>
      <c r="BR21" s="4"/>
      <c r="BS21" s="3">
        <v>0</v>
      </c>
      <c r="BT21" s="4"/>
      <c r="BU21" s="3">
        <v>2500</v>
      </c>
      <c r="BV21" s="4"/>
      <c r="BW21" s="3">
        <f t="shared" si="44"/>
        <v>-2500</v>
      </c>
      <c r="BX21" s="4"/>
      <c r="BY21" s="19">
        <f t="shared" si="45"/>
        <v>0</v>
      </c>
      <c r="BZ21" s="4"/>
      <c r="CA21" s="3">
        <v>0</v>
      </c>
      <c r="CB21" s="4"/>
      <c r="CC21" s="3">
        <v>2500</v>
      </c>
      <c r="CD21" s="4"/>
      <c r="CE21" s="3">
        <f t="shared" si="46"/>
        <v>-2500</v>
      </c>
      <c r="CF21" s="4"/>
      <c r="CG21" s="19">
        <f t="shared" si="47"/>
        <v>0</v>
      </c>
      <c r="CH21" s="4"/>
      <c r="CI21" s="3">
        <v>0</v>
      </c>
      <c r="CJ21" s="4"/>
      <c r="CK21" s="3">
        <v>2500</v>
      </c>
      <c r="CL21" s="4"/>
      <c r="CM21" s="3">
        <f t="shared" si="48"/>
        <v>-2500</v>
      </c>
      <c r="CN21" s="4"/>
      <c r="CO21" s="19">
        <f t="shared" si="49"/>
        <v>0</v>
      </c>
      <c r="CP21" s="4"/>
      <c r="CQ21" s="3">
        <v>0</v>
      </c>
      <c r="CR21" s="4"/>
      <c r="CS21" s="3">
        <v>2500</v>
      </c>
      <c r="CT21" s="4"/>
      <c r="CU21" s="3">
        <f t="shared" si="50"/>
        <v>-2500</v>
      </c>
      <c r="CV21" s="4"/>
      <c r="CW21" s="19">
        <f t="shared" si="51"/>
        <v>0</v>
      </c>
      <c r="CX21" s="4"/>
      <c r="CY21" s="3">
        <f t="shared" si="52"/>
        <v>0</v>
      </c>
      <c r="CZ21" s="4"/>
      <c r="DA21" s="3">
        <f t="shared" si="53"/>
        <v>30000</v>
      </c>
      <c r="DB21" s="4"/>
      <c r="DC21" s="3">
        <f t="shared" si="54"/>
        <v>-30000</v>
      </c>
      <c r="DD21" s="4"/>
      <c r="DE21" s="19">
        <f t="shared" si="55"/>
        <v>0</v>
      </c>
    </row>
    <row r="22" spans="1:109" x14ac:dyDescent="0.2">
      <c r="A22" s="2"/>
      <c r="B22" s="2"/>
      <c r="C22" s="2"/>
      <c r="D22" s="2"/>
      <c r="E22" s="2"/>
      <c r="F22" s="2" t="s">
        <v>18</v>
      </c>
      <c r="G22" s="3">
        <v>6132.02</v>
      </c>
      <c r="H22" s="4"/>
      <c r="I22" s="3">
        <v>4583.33</v>
      </c>
      <c r="J22" s="4"/>
      <c r="K22" s="3">
        <f t="shared" si="28"/>
        <v>1548.69</v>
      </c>
      <c r="L22" s="4"/>
      <c r="M22" s="19">
        <f t="shared" si="29"/>
        <v>1.3379000000000001</v>
      </c>
      <c r="N22" s="4"/>
      <c r="O22" s="3">
        <v>3524.22</v>
      </c>
      <c r="P22" s="4"/>
      <c r="Q22" s="3">
        <v>4583.34</v>
      </c>
      <c r="R22" s="4"/>
      <c r="S22" s="3">
        <f t="shared" si="30"/>
        <v>-1059.1199999999999</v>
      </c>
      <c r="T22" s="4"/>
      <c r="U22" s="19">
        <f t="shared" si="31"/>
        <v>0.76892000000000005</v>
      </c>
      <c r="V22" s="4"/>
      <c r="W22" s="3">
        <v>5321.97</v>
      </c>
      <c r="X22" s="4"/>
      <c r="Y22" s="3">
        <v>4583.33</v>
      </c>
      <c r="Z22" s="4"/>
      <c r="AA22" s="3">
        <f t="shared" si="32"/>
        <v>738.64</v>
      </c>
      <c r="AB22" s="4"/>
      <c r="AC22" s="19">
        <f t="shared" si="33"/>
        <v>1.16116</v>
      </c>
      <c r="AD22" s="4"/>
      <c r="AE22" s="3">
        <v>7475.3</v>
      </c>
      <c r="AF22" s="4"/>
      <c r="AG22" s="3">
        <v>4583.34</v>
      </c>
      <c r="AH22" s="4"/>
      <c r="AI22" s="3">
        <f t="shared" si="34"/>
        <v>2891.96</v>
      </c>
      <c r="AJ22" s="4"/>
      <c r="AK22" s="19">
        <f t="shared" si="35"/>
        <v>1.63097</v>
      </c>
      <c r="AL22" s="4"/>
      <c r="AM22" s="3">
        <v>0</v>
      </c>
      <c r="AN22" s="4"/>
      <c r="AO22" s="3">
        <v>4583.33</v>
      </c>
      <c r="AP22" s="4"/>
      <c r="AQ22" s="3">
        <f t="shared" si="36"/>
        <v>-4583.33</v>
      </c>
      <c r="AR22" s="4"/>
      <c r="AS22" s="19">
        <f t="shared" si="37"/>
        <v>0</v>
      </c>
      <c r="AT22" s="4"/>
      <c r="AU22" s="3">
        <v>0</v>
      </c>
      <c r="AV22" s="4"/>
      <c r="AW22" s="3">
        <v>4583.34</v>
      </c>
      <c r="AX22" s="4"/>
      <c r="AY22" s="3">
        <f t="shared" si="38"/>
        <v>-4583.34</v>
      </c>
      <c r="AZ22" s="4"/>
      <c r="BA22" s="19">
        <f t="shared" si="39"/>
        <v>0</v>
      </c>
      <c r="BB22" s="4"/>
      <c r="BC22" s="3">
        <v>0</v>
      </c>
      <c r="BD22" s="4"/>
      <c r="BE22" s="3">
        <v>4583.33</v>
      </c>
      <c r="BF22" s="4"/>
      <c r="BG22" s="3">
        <f t="shared" si="40"/>
        <v>-4583.33</v>
      </c>
      <c r="BH22" s="4"/>
      <c r="BI22" s="19">
        <f t="shared" si="41"/>
        <v>0</v>
      </c>
      <c r="BJ22" s="4"/>
      <c r="BK22" s="3">
        <v>0</v>
      </c>
      <c r="BL22" s="4"/>
      <c r="BM22" s="3">
        <v>4583.34</v>
      </c>
      <c r="BN22" s="4"/>
      <c r="BO22" s="3">
        <f t="shared" si="42"/>
        <v>-4583.34</v>
      </c>
      <c r="BP22" s="4"/>
      <c r="BQ22" s="19">
        <f t="shared" si="43"/>
        <v>0</v>
      </c>
      <c r="BR22" s="4"/>
      <c r="BS22" s="3">
        <v>0</v>
      </c>
      <c r="BT22" s="4"/>
      <c r="BU22" s="3">
        <v>4583.33</v>
      </c>
      <c r="BV22" s="4"/>
      <c r="BW22" s="3">
        <f t="shared" si="44"/>
        <v>-4583.33</v>
      </c>
      <c r="BX22" s="4"/>
      <c r="BY22" s="19">
        <f t="shared" si="45"/>
        <v>0</v>
      </c>
      <c r="BZ22" s="4"/>
      <c r="CA22" s="3">
        <v>0</v>
      </c>
      <c r="CB22" s="4"/>
      <c r="CC22" s="3">
        <v>4583.33</v>
      </c>
      <c r="CD22" s="4"/>
      <c r="CE22" s="3">
        <f t="shared" si="46"/>
        <v>-4583.33</v>
      </c>
      <c r="CF22" s="4"/>
      <c r="CG22" s="19">
        <f t="shared" si="47"/>
        <v>0</v>
      </c>
      <c r="CH22" s="4"/>
      <c r="CI22" s="3">
        <v>0</v>
      </c>
      <c r="CJ22" s="4"/>
      <c r="CK22" s="3">
        <v>4583.33</v>
      </c>
      <c r="CL22" s="4"/>
      <c r="CM22" s="3">
        <f t="shared" si="48"/>
        <v>-4583.33</v>
      </c>
      <c r="CN22" s="4"/>
      <c r="CO22" s="19">
        <f t="shared" si="49"/>
        <v>0</v>
      </c>
      <c r="CP22" s="4"/>
      <c r="CQ22" s="3">
        <v>0</v>
      </c>
      <c r="CR22" s="4"/>
      <c r="CS22" s="3">
        <v>4583.33</v>
      </c>
      <c r="CT22" s="4"/>
      <c r="CU22" s="3">
        <f t="shared" si="50"/>
        <v>-4583.33</v>
      </c>
      <c r="CV22" s="4"/>
      <c r="CW22" s="19">
        <f t="shared" si="51"/>
        <v>0</v>
      </c>
      <c r="CX22" s="4"/>
      <c r="CY22" s="3">
        <f t="shared" si="52"/>
        <v>22453.51</v>
      </c>
      <c r="CZ22" s="4"/>
      <c r="DA22" s="3">
        <f t="shared" si="53"/>
        <v>55000</v>
      </c>
      <c r="DB22" s="4"/>
      <c r="DC22" s="3">
        <f t="shared" si="54"/>
        <v>-32546.49</v>
      </c>
      <c r="DD22" s="4"/>
      <c r="DE22" s="19">
        <f t="shared" si="55"/>
        <v>0.40825</v>
      </c>
    </row>
    <row r="23" spans="1:109" x14ac:dyDescent="0.2">
      <c r="A23" s="2"/>
      <c r="B23" s="2"/>
      <c r="C23" s="2"/>
      <c r="D23" s="2"/>
      <c r="E23" s="2"/>
      <c r="F23" s="2" t="s">
        <v>158</v>
      </c>
      <c r="G23" s="3">
        <v>0</v>
      </c>
      <c r="H23" s="4"/>
      <c r="I23" s="3">
        <v>833.33</v>
      </c>
      <c r="J23" s="4"/>
      <c r="K23" s="3">
        <f t="shared" si="28"/>
        <v>-833.33</v>
      </c>
      <c r="L23" s="4"/>
      <c r="M23" s="19">
        <f t="shared" si="29"/>
        <v>0</v>
      </c>
      <c r="N23" s="4"/>
      <c r="O23" s="3">
        <v>0</v>
      </c>
      <c r="P23" s="4"/>
      <c r="Q23" s="3">
        <v>833.34</v>
      </c>
      <c r="R23" s="4"/>
      <c r="S23" s="3">
        <f t="shared" si="30"/>
        <v>-833.34</v>
      </c>
      <c r="T23" s="4"/>
      <c r="U23" s="19">
        <f t="shared" si="31"/>
        <v>0</v>
      </c>
      <c r="V23" s="4"/>
      <c r="W23" s="3">
        <v>0</v>
      </c>
      <c r="X23" s="4"/>
      <c r="Y23" s="3">
        <v>833.33</v>
      </c>
      <c r="Z23" s="4"/>
      <c r="AA23" s="3">
        <f t="shared" si="32"/>
        <v>-833.33</v>
      </c>
      <c r="AB23" s="4"/>
      <c r="AC23" s="19">
        <f t="shared" si="33"/>
        <v>0</v>
      </c>
      <c r="AD23" s="4"/>
      <c r="AE23" s="3">
        <v>0</v>
      </c>
      <c r="AF23" s="4"/>
      <c r="AG23" s="3">
        <v>833.34</v>
      </c>
      <c r="AH23" s="4"/>
      <c r="AI23" s="3">
        <f t="shared" si="34"/>
        <v>-833.34</v>
      </c>
      <c r="AJ23" s="4"/>
      <c r="AK23" s="19">
        <f t="shared" si="35"/>
        <v>0</v>
      </c>
      <c r="AL23" s="4"/>
      <c r="AM23" s="3">
        <v>0</v>
      </c>
      <c r="AN23" s="4"/>
      <c r="AO23" s="3">
        <v>833.33</v>
      </c>
      <c r="AP23" s="4"/>
      <c r="AQ23" s="3">
        <f t="shared" si="36"/>
        <v>-833.33</v>
      </c>
      <c r="AR23" s="4"/>
      <c r="AS23" s="19">
        <f t="shared" si="37"/>
        <v>0</v>
      </c>
      <c r="AT23" s="4"/>
      <c r="AU23" s="3">
        <v>0</v>
      </c>
      <c r="AV23" s="4"/>
      <c r="AW23" s="3">
        <v>833.34</v>
      </c>
      <c r="AX23" s="4"/>
      <c r="AY23" s="3">
        <f t="shared" si="38"/>
        <v>-833.34</v>
      </c>
      <c r="AZ23" s="4"/>
      <c r="BA23" s="19">
        <f t="shared" si="39"/>
        <v>0</v>
      </c>
      <c r="BB23" s="4"/>
      <c r="BC23" s="3">
        <v>0</v>
      </c>
      <c r="BD23" s="4"/>
      <c r="BE23" s="3">
        <v>833.33</v>
      </c>
      <c r="BF23" s="4"/>
      <c r="BG23" s="3">
        <f t="shared" si="40"/>
        <v>-833.33</v>
      </c>
      <c r="BH23" s="4"/>
      <c r="BI23" s="19">
        <f t="shared" si="41"/>
        <v>0</v>
      </c>
      <c r="BJ23" s="4"/>
      <c r="BK23" s="3">
        <v>0</v>
      </c>
      <c r="BL23" s="4"/>
      <c r="BM23" s="3">
        <v>833.34</v>
      </c>
      <c r="BN23" s="4"/>
      <c r="BO23" s="3">
        <f t="shared" si="42"/>
        <v>-833.34</v>
      </c>
      <c r="BP23" s="4"/>
      <c r="BQ23" s="19">
        <f t="shared" si="43"/>
        <v>0</v>
      </c>
      <c r="BR23" s="4"/>
      <c r="BS23" s="3">
        <v>0</v>
      </c>
      <c r="BT23" s="4"/>
      <c r="BU23" s="3">
        <v>833.33</v>
      </c>
      <c r="BV23" s="4"/>
      <c r="BW23" s="3">
        <f t="shared" si="44"/>
        <v>-833.33</v>
      </c>
      <c r="BX23" s="4"/>
      <c r="BY23" s="19">
        <f t="shared" si="45"/>
        <v>0</v>
      </c>
      <c r="BZ23" s="4"/>
      <c r="CA23" s="3">
        <v>0</v>
      </c>
      <c r="CB23" s="4"/>
      <c r="CC23" s="3">
        <v>833.33</v>
      </c>
      <c r="CD23" s="4"/>
      <c r="CE23" s="3">
        <f t="shared" si="46"/>
        <v>-833.33</v>
      </c>
      <c r="CF23" s="4"/>
      <c r="CG23" s="19">
        <f t="shared" si="47"/>
        <v>0</v>
      </c>
      <c r="CH23" s="4"/>
      <c r="CI23" s="3">
        <v>0</v>
      </c>
      <c r="CJ23" s="4"/>
      <c r="CK23" s="3">
        <v>833.33</v>
      </c>
      <c r="CL23" s="4"/>
      <c r="CM23" s="3">
        <f t="shared" si="48"/>
        <v>-833.33</v>
      </c>
      <c r="CN23" s="4"/>
      <c r="CO23" s="19">
        <f t="shared" si="49"/>
        <v>0</v>
      </c>
      <c r="CP23" s="4"/>
      <c r="CQ23" s="3">
        <v>0</v>
      </c>
      <c r="CR23" s="4"/>
      <c r="CS23" s="3">
        <v>833.33</v>
      </c>
      <c r="CT23" s="4"/>
      <c r="CU23" s="3">
        <f t="shared" si="50"/>
        <v>-833.33</v>
      </c>
      <c r="CV23" s="4"/>
      <c r="CW23" s="19">
        <f t="shared" si="51"/>
        <v>0</v>
      </c>
      <c r="CX23" s="4"/>
      <c r="CY23" s="3">
        <f t="shared" si="52"/>
        <v>0</v>
      </c>
      <c r="CZ23" s="4"/>
      <c r="DA23" s="3">
        <f t="shared" si="53"/>
        <v>10000</v>
      </c>
      <c r="DB23" s="4"/>
      <c r="DC23" s="3">
        <f t="shared" si="54"/>
        <v>-10000</v>
      </c>
      <c r="DD23" s="4"/>
      <c r="DE23" s="19">
        <f t="shared" si="55"/>
        <v>0</v>
      </c>
    </row>
    <row r="24" spans="1:109" x14ac:dyDescent="0.2">
      <c r="A24" s="2"/>
      <c r="B24" s="2"/>
      <c r="C24" s="2"/>
      <c r="D24" s="2"/>
      <c r="E24" s="2"/>
      <c r="F24" s="2" t="s">
        <v>156</v>
      </c>
      <c r="G24" s="3">
        <v>0</v>
      </c>
      <c r="H24" s="4"/>
      <c r="I24" s="3">
        <v>2500</v>
      </c>
      <c r="J24" s="4"/>
      <c r="K24" s="3">
        <f t="shared" si="28"/>
        <v>-2500</v>
      </c>
      <c r="L24" s="4"/>
      <c r="M24" s="19">
        <f t="shared" si="29"/>
        <v>0</v>
      </c>
      <c r="N24" s="4"/>
      <c r="O24" s="3">
        <v>0</v>
      </c>
      <c r="P24" s="4"/>
      <c r="Q24" s="3">
        <v>2500</v>
      </c>
      <c r="R24" s="4"/>
      <c r="S24" s="3">
        <f t="shared" si="30"/>
        <v>-2500</v>
      </c>
      <c r="T24" s="4"/>
      <c r="U24" s="19">
        <f t="shared" si="31"/>
        <v>0</v>
      </c>
      <c r="V24" s="4"/>
      <c r="W24" s="3">
        <v>0</v>
      </c>
      <c r="X24" s="4"/>
      <c r="Y24" s="3">
        <v>2500</v>
      </c>
      <c r="Z24" s="4"/>
      <c r="AA24" s="3">
        <f t="shared" si="32"/>
        <v>-2500</v>
      </c>
      <c r="AB24" s="4"/>
      <c r="AC24" s="19">
        <f t="shared" si="33"/>
        <v>0</v>
      </c>
      <c r="AD24" s="4"/>
      <c r="AE24" s="3">
        <v>0</v>
      </c>
      <c r="AF24" s="4"/>
      <c r="AG24" s="3">
        <v>2500</v>
      </c>
      <c r="AH24" s="4"/>
      <c r="AI24" s="3">
        <f t="shared" si="34"/>
        <v>-2500</v>
      </c>
      <c r="AJ24" s="4"/>
      <c r="AK24" s="19">
        <f t="shared" si="35"/>
        <v>0</v>
      </c>
      <c r="AL24" s="4"/>
      <c r="AM24" s="3">
        <v>0</v>
      </c>
      <c r="AN24" s="4"/>
      <c r="AO24" s="3">
        <v>2500</v>
      </c>
      <c r="AP24" s="4"/>
      <c r="AQ24" s="3">
        <f t="shared" si="36"/>
        <v>-2500</v>
      </c>
      <c r="AR24" s="4"/>
      <c r="AS24" s="19">
        <f t="shared" si="37"/>
        <v>0</v>
      </c>
      <c r="AT24" s="4"/>
      <c r="AU24" s="3">
        <v>0</v>
      </c>
      <c r="AV24" s="4"/>
      <c r="AW24" s="3">
        <v>2500</v>
      </c>
      <c r="AX24" s="4"/>
      <c r="AY24" s="3">
        <f t="shared" si="38"/>
        <v>-2500</v>
      </c>
      <c r="AZ24" s="4"/>
      <c r="BA24" s="19">
        <f t="shared" si="39"/>
        <v>0</v>
      </c>
      <c r="BB24" s="4"/>
      <c r="BC24" s="3">
        <v>0</v>
      </c>
      <c r="BD24" s="4"/>
      <c r="BE24" s="3">
        <v>2500</v>
      </c>
      <c r="BF24" s="4"/>
      <c r="BG24" s="3">
        <f t="shared" si="40"/>
        <v>-2500</v>
      </c>
      <c r="BH24" s="4"/>
      <c r="BI24" s="19">
        <f t="shared" si="41"/>
        <v>0</v>
      </c>
      <c r="BJ24" s="4"/>
      <c r="BK24" s="3">
        <v>0</v>
      </c>
      <c r="BL24" s="4"/>
      <c r="BM24" s="3">
        <v>2500</v>
      </c>
      <c r="BN24" s="4"/>
      <c r="BO24" s="3">
        <f t="shared" si="42"/>
        <v>-2500</v>
      </c>
      <c r="BP24" s="4"/>
      <c r="BQ24" s="19">
        <f t="shared" si="43"/>
        <v>0</v>
      </c>
      <c r="BR24" s="4"/>
      <c r="BS24" s="3">
        <v>0</v>
      </c>
      <c r="BT24" s="4"/>
      <c r="BU24" s="3">
        <v>2500</v>
      </c>
      <c r="BV24" s="4"/>
      <c r="BW24" s="3">
        <f t="shared" si="44"/>
        <v>-2500</v>
      </c>
      <c r="BX24" s="4"/>
      <c r="BY24" s="19">
        <f t="shared" si="45"/>
        <v>0</v>
      </c>
      <c r="BZ24" s="4"/>
      <c r="CA24" s="3">
        <v>0</v>
      </c>
      <c r="CB24" s="4"/>
      <c r="CC24" s="3">
        <v>2500</v>
      </c>
      <c r="CD24" s="4"/>
      <c r="CE24" s="3">
        <f t="shared" si="46"/>
        <v>-2500</v>
      </c>
      <c r="CF24" s="4"/>
      <c r="CG24" s="19">
        <f t="shared" si="47"/>
        <v>0</v>
      </c>
      <c r="CH24" s="4"/>
      <c r="CI24" s="3">
        <v>0</v>
      </c>
      <c r="CJ24" s="4"/>
      <c r="CK24" s="3">
        <v>2500</v>
      </c>
      <c r="CL24" s="4"/>
      <c r="CM24" s="3">
        <f t="shared" si="48"/>
        <v>-2500</v>
      </c>
      <c r="CN24" s="4"/>
      <c r="CO24" s="19">
        <f t="shared" si="49"/>
        <v>0</v>
      </c>
      <c r="CP24" s="4"/>
      <c r="CQ24" s="3">
        <v>0</v>
      </c>
      <c r="CR24" s="4"/>
      <c r="CS24" s="3">
        <v>2500</v>
      </c>
      <c r="CT24" s="4"/>
      <c r="CU24" s="3">
        <f t="shared" si="50"/>
        <v>-2500</v>
      </c>
      <c r="CV24" s="4"/>
      <c r="CW24" s="19">
        <f t="shared" si="51"/>
        <v>0</v>
      </c>
      <c r="CX24" s="4"/>
      <c r="CY24" s="3">
        <f t="shared" si="52"/>
        <v>0</v>
      </c>
      <c r="CZ24" s="4"/>
      <c r="DA24" s="3">
        <f t="shared" si="53"/>
        <v>30000</v>
      </c>
      <c r="DB24" s="4"/>
      <c r="DC24" s="3">
        <f t="shared" si="54"/>
        <v>-30000</v>
      </c>
      <c r="DD24" s="4"/>
      <c r="DE24" s="19">
        <f t="shared" si="55"/>
        <v>0</v>
      </c>
    </row>
    <row r="25" spans="1:109" x14ac:dyDescent="0.2">
      <c r="A25" s="2"/>
      <c r="B25" s="2"/>
      <c r="C25" s="2"/>
      <c r="D25" s="2"/>
      <c r="E25" s="2"/>
      <c r="F25" s="2" t="s">
        <v>19</v>
      </c>
      <c r="G25" s="3">
        <v>3850</v>
      </c>
      <c r="H25" s="4"/>
      <c r="I25" s="3">
        <v>2083.33</v>
      </c>
      <c r="J25" s="4"/>
      <c r="K25" s="3">
        <f t="shared" si="28"/>
        <v>1766.67</v>
      </c>
      <c r="L25" s="4"/>
      <c r="M25" s="19">
        <f t="shared" si="29"/>
        <v>1.8480000000000001</v>
      </c>
      <c r="N25" s="4"/>
      <c r="O25" s="3">
        <v>0</v>
      </c>
      <c r="P25" s="4"/>
      <c r="Q25" s="3">
        <v>2083.34</v>
      </c>
      <c r="R25" s="4"/>
      <c r="S25" s="3">
        <f t="shared" si="30"/>
        <v>-2083.34</v>
      </c>
      <c r="T25" s="4"/>
      <c r="U25" s="19">
        <f t="shared" si="31"/>
        <v>0</v>
      </c>
      <c r="V25" s="4"/>
      <c r="W25" s="3">
        <v>3200</v>
      </c>
      <c r="X25" s="4"/>
      <c r="Y25" s="3">
        <v>2083.33</v>
      </c>
      <c r="Z25" s="4"/>
      <c r="AA25" s="3">
        <f t="shared" si="32"/>
        <v>1116.67</v>
      </c>
      <c r="AB25" s="4"/>
      <c r="AC25" s="19">
        <f t="shared" si="33"/>
        <v>1.536</v>
      </c>
      <c r="AD25" s="4"/>
      <c r="AE25" s="3">
        <v>375</v>
      </c>
      <c r="AF25" s="4"/>
      <c r="AG25" s="3">
        <v>2083.34</v>
      </c>
      <c r="AH25" s="4"/>
      <c r="AI25" s="3">
        <f t="shared" si="34"/>
        <v>-1708.34</v>
      </c>
      <c r="AJ25" s="4"/>
      <c r="AK25" s="19">
        <f t="shared" si="35"/>
        <v>0.18</v>
      </c>
      <c r="AL25" s="4"/>
      <c r="AM25" s="3">
        <v>0</v>
      </c>
      <c r="AN25" s="4"/>
      <c r="AO25" s="3">
        <v>2083.33</v>
      </c>
      <c r="AP25" s="4"/>
      <c r="AQ25" s="3">
        <f t="shared" si="36"/>
        <v>-2083.33</v>
      </c>
      <c r="AR25" s="4"/>
      <c r="AS25" s="19">
        <f t="shared" si="37"/>
        <v>0</v>
      </c>
      <c r="AT25" s="4"/>
      <c r="AU25" s="3">
        <v>0</v>
      </c>
      <c r="AV25" s="4"/>
      <c r="AW25" s="3">
        <v>2083.34</v>
      </c>
      <c r="AX25" s="4"/>
      <c r="AY25" s="3">
        <f t="shared" si="38"/>
        <v>-2083.34</v>
      </c>
      <c r="AZ25" s="4"/>
      <c r="BA25" s="19">
        <f t="shared" si="39"/>
        <v>0</v>
      </c>
      <c r="BB25" s="4"/>
      <c r="BC25" s="3">
        <v>0</v>
      </c>
      <c r="BD25" s="4"/>
      <c r="BE25" s="3">
        <v>2083.33</v>
      </c>
      <c r="BF25" s="4"/>
      <c r="BG25" s="3">
        <f t="shared" si="40"/>
        <v>-2083.33</v>
      </c>
      <c r="BH25" s="4"/>
      <c r="BI25" s="19">
        <f t="shared" si="41"/>
        <v>0</v>
      </c>
      <c r="BJ25" s="4"/>
      <c r="BK25" s="3">
        <v>0</v>
      </c>
      <c r="BL25" s="4"/>
      <c r="BM25" s="3">
        <v>2083.34</v>
      </c>
      <c r="BN25" s="4"/>
      <c r="BO25" s="3">
        <f t="shared" si="42"/>
        <v>-2083.34</v>
      </c>
      <c r="BP25" s="4"/>
      <c r="BQ25" s="19">
        <f t="shared" si="43"/>
        <v>0</v>
      </c>
      <c r="BR25" s="4"/>
      <c r="BS25" s="3">
        <v>0</v>
      </c>
      <c r="BT25" s="4"/>
      <c r="BU25" s="3">
        <v>2083.33</v>
      </c>
      <c r="BV25" s="4"/>
      <c r="BW25" s="3">
        <f t="shared" si="44"/>
        <v>-2083.33</v>
      </c>
      <c r="BX25" s="4"/>
      <c r="BY25" s="19">
        <f t="shared" si="45"/>
        <v>0</v>
      </c>
      <c r="BZ25" s="4"/>
      <c r="CA25" s="3">
        <v>0</v>
      </c>
      <c r="CB25" s="4"/>
      <c r="CC25" s="3">
        <v>2083.33</v>
      </c>
      <c r="CD25" s="4"/>
      <c r="CE25" s="3">
        <f t="shared" si="46"/>
        <v>-2083.33</v>
      </c>
      <c r="CF25" s="4"/>
      <c r="CG25" s="19">
        <f t="shared" si="47"/>
        <v>0</v>
      </c>
      <c r="CH25" s="4"/>
      <c r="CI25" s="3">
        <v>0</v>
      </c>
      <c r="CJ25" s="4"/>
      <c r="CK25" s="3">
        <v>2083.33</v>
      </c>
      <c r="CL25" s="4"/>
      <c r="CM25" s="3">
        <f t="shared" si="48"/>
        <v>-2083.33</v>
      </c>
      <c r="CN25" s="4"/>
      <c r="CO25" s="19">
        <f t="shared" si="49"/>
        <v>0</v>
      </c>
      <c r="CP25" s="4"/>
      <c r="CQ25" s="3">
        <v>0</v>
      </c>
      <c r="CR25" s="4"/>
      <c r="CS25" s="3">
        <v>2083.33</v>
      </c>
      <c r="CT25" s="4"/>
      <c r="CU25" s="3">
        <f t="shared" si="50"/>
        <v>-2083.33</v>
      </c>
      <c r="CV25" s="4"/>
      <c r="CW25" s="19">
        <f t="shared" si="51"/>
        <v>0</v>
      </c>
      <c r="CX25" s="4"/>
      <c r="CY25" s="3">
        <f t="shared" si="52"/>
        <v>7425</v>
      </c>
      <c r="CZ25" s="4"/>
      <c r="DA25" s="3">
        <f t="shared" si="53"/>
        <v>25000</v>
      </c>
      <c r="DB25" s="4"/>
      <c r="DC25" s="3">
        <f t="shared" si="54"/>
        <v>-17575</v>
      </c>
      <c r="DD25" s="4"/>
      <c r="DE25" s="19">
        <f t="shared" si="55"/>
        <v>0.29699999999999999</v>
      </c>
    </row>
    <row r="26" spans="1:109" x14ac:dyDescent="0.2">
      <c r="A26" s="2"/>
      <c r="B26" s="2"/>
      <c r="C26" s="2"/>
      <c r="D26" s="2"/>
      <c r="E26" s="2"/>
      <c r="F26" s="2" t="s">
        <v>20</v>
      </c>
      <c r="G26" s="3">
        <v>5900</v>
      </c>
      <c r="H26" s="4"/>
      <c r="I26" s="3">
        <v>6250</v>
      </c>
      <c r="J26" s="4"/>
      <c r="K26" s="3">
        <f t="shared" si="28"/>
        <v>-350</v>
      </c>
      <c r="L26" s="4"/>
      <c r="M26" s="19">
        <f t="shared" si="29"/>
        <v>0.94399999999999995</v>
      </c>
      <c r="N26" s="4"/>
      <c r="O26" s="3">
        <v>4856</v>
      </c>
      <c r="P26" s="4"/>
      <c r="Q26" s="3">
        <v>6250</v>
      </c>
      <c r="R26" s="4"/>
      <c r="S26" s="3">
        <f t="shared" si="30"/>
        <v>-1394</v>
      </c>
      <c r="T26" s="4"/>
      <c r="U26" s="19">
        <f t="shared" si="31"/>
        <v>0.77695999999999998</v>
      </c>
      <c r="V26" s="4"/>
      <c r="W26" s="3">
        <v>5900</v>
      </c>
      <c r="X26" s="4"/>
      <c r="Y26" s="3">
        <v>6250</v>
      </c>
      <c r="Z26" s="4"/>
      <c r="AA26" s="3">
        <f t="shared" si="32"/>
        <v>-350</v>
      </c>
      <c r="AB26" s="4"/>
      <c r="AC26" s="19">
        <f t="shared" si="33"/>
        <v>0.94399999999999995</v>
      </c>
      <c r="AD26" s="4"/>
      <c r="AE26" s="3">
        <v>5900</v>
      </c>
      <c r="AF26" s="4"/>
      <c r="AG26" s="3">
        <v>6250</v>
      </c>
      <c r="AH26" s="4"/>
      <c r="AI26" s="3">
        <f t="shared" si="34"/>
        <v>-350</v>
      </c>
      <c r="AJ26" s="4"/>
      <c r="AK26" s="19">
        <f t="shared" si="35"/>
        <v>0.94399999999999995</v>
      </c>
      <c r="AL26" s="4"/>
      <c r="AM26" s="3">
        <v>0</v>
      </c>
      <c r="AN26" s="4"/>
      <c r="AO26" s="3">
        <v>6250</v>
      </c>
      <c r="AP26" s="4"/>
      <c r="AQ26" s="3">
        <f t="shared" si="36"/>
        <v>-6250</v>
      </c>
      <c r="AR26" s="4"/>
      <c r="AS26" s="19">
        <f t="shared" si="37"/>
        <v>0</v>
      </c>
      <c r="AT26" s="4"/>
      <c r="AU26" s="3">
        <v>0</v>
      </c>
      <c r="AV26" s="4"/>
      <c r="AW26" s="3">
        <v>6250</v>
      </c>
      <c r="AX26" s="4"/>
      <c r="AY26" s="3">
        <f t="shared" si="38"/>
        <v>-6250</v>
      </c>
      <c r="AZ26" s="4"/>
      <c r="BA26" s="19">
        <f t="shared" si="39"/>
        <v>0</v>
      </c>
      <c r="BB26" s="4"/>
      <c r="BC26" s="3">
        <v>0</v>
      </c>
      <c r="BD26" s="4"/>
      <c r="BE26" s="3">
        <v>6250</v>
      </c>
      <c r="BF26" s="4"/>
      <c r="BG26" s="3">
        <f t="shared" si="40"/>
        <v>-6250</v>
      </c>
      <c r="BH26" s="4"/>
      <c r="BI26" s="19">
        <f t="shared" si="41"/>
        <v>0</v>
      </c>
      <c r="BJ26" s="4"/>
      <c r="BK26" s="3">
        <v>0</v>
      </c>
      <c r="BL26" s="4"/>
      <c r="BM26" s="3">
        <v>6250</v>
      </c>
      <c r="BN26" s="4"/>
      <c r="BO26" s="3">
        <f t="shared" si="42"/>
        <v>-6250</v>
      </c>
      <c r="BP26" s="4"/>
      <c r="BQ26" s="19">
        <f t="shared" si="43"/>
        <v>0</v>
      </c>
      <c r="BR26" s="4"/>
      <c r="BS26" s="3">
        <v>0</v>
      </c>
      <c r="BT26" s="4"/>
      <c r="BU26" s="3">
        <v>6250</v>
      </c>
      <c r="BV26" s="4"/>
      <c r="BW26" s="3">
        <f t="shared" si="44"/>
        <v>-6250</v>
      </c>
      <c r="BX26" s="4"/>
      <c r="BY26" s="19">
        <f t="shared" si="45"/>
        <v>0</v>
      </c>
      <c r="BZ26" s="4"/>
      <c r="CA26" s="3">
        <v>0</v>
      </c>
      <c r="CB26" s="4"/>
      <c r="CC26" s="3">
        <v>6250</v>
      </c>
      <c r="CD26" s="4"/>
      <c r="CE26" s="3">
        <f t="shared" si="46"/>
        <v>-6250</v>
      </c>
      <c r="CF26" s="4"/>
      <c r="CG26" s="19">
        <f t="shared" si="47"/>
        <v>0</v>
      </c>
      <c r="CH26" s="4"/>
      <c r="CI26" s="3">
        <v>0</v>
      </c>
      <c r="CJ26" s="4"/>
      <c r="CK26" s="3">
        <v>6250</v>
      </c>
      <c r="CL26" s="4"/>
      <c r="CM26" s="3">
        <f t="shared" si="48"/>
        <v>-6250</v>
      </c>
      <c r="CN26" s="4"/>
      <c r="CO26" s="19">
        <f t="shared" si="49"/>
        <v>0</v>
      </c>
      <c r="CP26" s="4"/>
      <c r="CQ26" s="3">
        <v>0</v>
      </c>
      <c r="CR26" s="4"/>
      <c r="CS26" s="3">
        <v>6250</v>
      </c>
      <c r="CT26" s="4"/>
      <c r="CU26" s="3">
        <f t="shared" si="50"/>
        <v>-6250</v>
      </c>
      <c r="CV26" s="4"/>
      <c r="CW26" s="19">
        <f t="shared" si="51"/>
        <v>0</v>
      </c>
      <c r="CX26" s="4"/>
      <c r="CY26" s="3">
        <f t="shared" si="52"/>
        <v>22556</v>
      </c>
      <c r="CZ26" s="4"/>
      <c r="DA26" s="3">
        <f t="shared" si="53"/>
        <v>75000</v>
      </c>
      <c r="DB26" s="4"/>
      <c r="DC26" s="3">
        <f t="shared" si="54"/>
        <v>-52444</v>
      </c>
      <c r="DD26" s="4"/>
      <c r="DE26" s="19">
        <f t="shared" si="55"/>
        <v>0.30075000000000002</v>
      </c>
    </row>
    <row r="27" spans="1:109" x14ac:dyDescent="0.2">
      <c r="A27" s="2"/>
      <c r="B27" s="2"/>
      <c r="C27" s="2"/>
      <c r="D27" s="2"/>
      <c r="E27" s="2"/>
      <c r="F27" s="2" t="s">
        <v>21</v>
      </c>
      <c r="G27" s="3">
        <v>0</v>
      </c>
      <c r="H27" s="4"/>
      <c r="I27" s="3"/>
      <c r="J27" s="4"/>
      <c r="K27" s="3"/>
      <c r="L27" s="4"/>
      <c r="M27" s="19"/>
      <c r="N27" s="4"/>
      <c r="O27" s="3">
        <v>6333.92</v>
      </c>
      <c r="P27" s="4"/>
      <c r="Q27" s="3"/>
      <c r="R27" s="4"/>
      <c r="S27" s="3"/>
      <c r="T27" s="4"/>
      <c r="U27" s="19"/>
      <c r="V27" s="4"/>
      <c r="W27" s="3">
        <v>0</v>
      </c>
      <c r="X27" s="4"/>
      <c r="Y27" s="3"/>
      <c r="Z27" s="4"/>
      <c r="AA27" s="3"/>
      <c r="AB27" s="4"/>
      <c r="AC27" s="19"/>
      <c r="AD27" s="4"/>
      <c r="AE27" s="3">
        <v>0</v>
      </c>
      <c r="AF27" s="4"/>
      <c r="AG27" s="3"/>
      <c r="AH27" s="4"/>
      <c r="AI27" s="3"/>
      <c r="AJ27" s="4"/>
      <c r="AK27" s="19"/>
      <c r="AL27" s="4"/>
      <c r="AM27" s="3">
        <v>0</v>
      </c>
      <c r="AN27" s="4"/>
      <c r="AO27" s="3"/>
      <c r="AP27" s="4"/>
      <c r="AQ27" s="3"/>
      <c r="AR27" s="4"/>
      <c r="AS27" s="19"/>
      <c r="AT27" s="4"/>
      <c r="AU27" s="3">
        <v>0</v>
      </c>
      <c r="AV27" s="4"/>
      <c r="AW27" s="3"/>
      <c r="AX27" s="4"/>
      <c r="AY27" s="3"/>
      <c r="AZ27" s="4"/>
      <c r="BA27" s="19"/>
      <c r="BB27" s="4"/>
      <c r="BC27" s="3">
        <v>0</v>
      </c>
      <c r="BD27" s="4"/>
      <c r="BE27" s="3"/>
      <c r="BF27" s="4"/>
      <c r="BG27" s="3"/>
      <c r="BH27" s="4"/>
      <c r="BI27" s="19"/>
      <c r="BJ27" s="4"/>
      <c r="BK27" s="3">
        <v>0</v>
      </c>
      <c r="BL27" s="4"/>
      <c r="BM27" s="3"/>
      <c r="BN27" s="4"/>
      <c r="BO27" s="3"/>
      <c r="BP27" s="4"/>
      <c r="BQ27" s="19"/>
      <c r="BR27" s="4"/>
      <c r="BS27" s="3">
        <v>0</v>
      </c>
      <c r="BT27" s="4"/>
      <c r="BU27" s="3"/>
      <c r="BV27" s="4"/>
      <c r="BW27" s="3"/>
      <c r="BX27" s="4"/>
      <c r="BY27" s="19"/>
      <c r="BZ27" s="4"/>
      <c r="CA27" s="3">
        <v>0</v>
      </c>
      <c r="CB27" s="4"/>
      <c r="CC27" s="3"/>
      <c r="CD27" s="4"/>
      <c r="CE27" s="3"/>
      <c r="CF27" s="4"/>
      <c r="CG27" s="19"/>
      <c r="CH27" s="4"/>
      <c r="CI27" s="3">
        <v>0</v>
      </c>
      <c r="CJ27" s="4"/>
      <c r="CK27" s="3"/>
      <c r="CL27" s="4"/>
      <c r="CM27" s="3"/>
      <c r="CN27" s="4"/>
      <c r="CO27" s="19"/>
      <c r="CP27" s="4"/>
      <c r="CQ27" s="3">
        <v>0</v>
      </c>
      <c r="CR27" s="4"/>
      <c r="CS27" s="3"/>
      <c r="CT27" s="4"/>
      <c r="CU27" s="3"/>
      <c r="CV27" s="4"/>
      <c r="CW27" s="19"/>
      <c r="CX27" s="4"/>
      <c r="CY27" s="3">
        <f t="shared" si="52"/>
        <v>6333.92</v>
      </c>
      <c r="CZ27" s="4"/>
      <c r="DA27" s="3"/>
      <c r="DB27" s="4"/>
      <c r="DC27" s="3"/>
      <c r="DD27" s="4"/>
      <c r="DE27" s="19"/>
    </row>
    <row r="28" spans="1:109" x14ac:dyDescent="0.2">
      <c r="A28" s="2"/>
      <c r="B28" s="2"/>
      <c r="C28" s="2"/>
      <c r="D28" s="2"/>
      <c r="E28" s="2"/>
      <c r="F28" s="2" t="s">
        <v>140</v>
      </c>
      <c r="G28" s="3">
        <v>0</v>
      </c>
      <c r="H28" s="4"/>
      <c r="I28" s="3">
        <v>833.33</v>
      </c>
      <c r="J28" s="4"/>
      <c r="K28" s="3">
        <f>ROUND((G28-I28),5)</f>
        <v>-833.33</v>
      </c>
      <c r="L28" s="4"/>
      <c r="M28" s="19">
        <f>ROUND(IF(I28=0, IF(G28=0, 0, 1), G28/I28),5)</f>
        <v>0</v>
      </c>
      <c r="N28" s="4"/>
      <c r="O28" s="3">
        <v>0</v>
      </c>
      <c r="P28" s="4"/>
      <c r="Q28" s="3">
        <v>833.34</v>
      </c>
      <c r="R28" s="4"/>
      <c r="S28" s="3">
        <f>ROUND((O28-Q28),5)</f>
        <v>-833.34</v>
      </c>
      <c r="T28" s="4"/>
      <c r="U28" s="19">
        <f>ROUND(IF(Q28=0, IF(O28=0, 0, 1), O28/Q28),5)</f>
        <v>0</v>
      </c>
      <c r="V28" s="4"/>
      <c r="W28" s="3">
        <v>0</v>
      </c>
      <c r="X28" s="4"/>
      <c r="Y28" s="3">
        <v>833.33</v>
      </c>
      <c r="Z28" s="4"/>
      <c r="AA28" s="3">
        <f>ROUND((W28-Y28),5)</f>
        <v>-833.33</v>
      </c>
      <c r="AB28" s="4"/>
      <c r="AC28" s="19">
        <f>ROUND(IF(Y28=0, IF(W28=0, 0, 1), W28/Y28),5)</f>
        <v>0</v>
      </c>
      <c r="AD28" s="4"/>
      <c r="AE28" s="3">
        <v>0</v>
      </c>
      <c r="AF28" s="4"/>
      <c r="AG28" s="3">
        <v>833.34</v>
      </c>
      <c r="AH28" s="4"/>
      <c r="AI28" s="3">
        <f>ROUND((AE28-AG28),5)</f>
        <v>-833.34</v>
      </c>
      <c r="AJ28" s="4"/>
      <c r="AK28" s="19">
        <f>ROUND(IF(AG28=0, IF(AE28=0, 0, 1), AE28/AG28),5)</f>
        <v>0</v>
      </c>
      <c r="AL28" s="4"/>
      <c r="AM28" s="3">
        <v>0</v>
      </c>
      <c r="AN28" s="4"/>
      <c r="AO28" s="3">
        <v>833.33</v>
      </c>
      <c r="AP28" s="4"/>
      <c r="AQ28" s="3">
        <f>ROUND((AM28-AO28),5)</f>
        <v>-833.33</v>
      </c>
      <c r="AR28" s="4"/>
      <c r="AS28" s="19">
        <f>ROUND(IF(AO28=0, IF(AM28=0, 0, 1), AM28/AO28),5)</f>
        <v>0</v>
      </c>
      <c r="AT28" s="4"/>
      <c r="AU28" s="3">
        <v>0</v>
      </c>
      <c r="AV28" s="4"/>
      <c r="AW28" s="3">
        <v>833.34</v>
      </c>
      <c r="AX28" s="4"/>
      <c r="AY28" s="3">
        <f>ROUND((AU28-AW28),5)</f>
        <v>-833.34</v>
      </c>
      <c r="AZ28" s="4"/>
      <c r="BA28" s="19">
        <f>ROUND(IF(AW28=0, IF(AU28=0, 0, 1), AU28/AW28),5)</f>
        <v>0</v>
      </c>
      <c r="BB28" s="4"/>
      <c r="BC28" s="3">
        <v>0</v>
      </c>
      <c r="BD28" s="4"/>
      <c r="BE28" s="3">
        <v>833.33</v>
      </c>
      <c r="BF28" s="4"/>
      <c r="BG28" s="3">
        <f>ROUND((BC28-BE28),5)</f>
        <v>-833.33</v>
      </c>
      <c r="BH28" s="4"/>
      <c r="BI28" s="19">
        <f>ROUND(IF(BE28=0, IF(BC28=0, 0, 1), BC28/BE28),5)</f>
        <v>0</v>
      </c>
      <c r="BJ28" s="4"/>
      <c r="BK28" s="3">
        <v>0</v>
      </c>
      <c r="BL28" s="4"/>
      <c r="BM28" s="3">
        <v>833.34</v>
      </c>
      <c r="BN28" s="4"/>
      <c r="BO28" s="3">
        <f>ROUND((BK28-BM28),5)</f>
        <v>-833.34</v>
      </c>
      <c r="BP28" s="4"/>
      <c r="BQ28" s="19">
        <f>ROUND(IF(BM28=0, IF(BK28=0, 0, 1), BK28/BM28),5)</f>
        <v>0</v>
      </c>
      <c r="BR28" s="4"/>
      <c r="BS28" s="3">
        <v>0</v>
      </c>
      <c r="BT28" s="4"/>
      <c r="BU28" s="3">
        <v>833.33</v>
      </c>
      <c r="BV28" s="4"/>
      <c r="BW28" s="3">
        <f>ROUND((BS28-BU28),5)</f>
        <v>-833.33</v>
      </c>
      <c r="BX28" s="4"/>
      <c r="BY28" s="19">
        <f>ROUND(IF(BU28=0, IF(BS28=0, 0, 1), BS28/BU28),5)</f>
        <v>0</v>
      </c>
      <c r="BZ28" s="4"/>
      <c r="CA28" s="3">
        <v>0</v>
      </c>
      <c r="CB28" s="4"/>
      <c r="CC28" s="3">
        <v>833.33</v>
      </c>
      <c r="CD28" s="4"/>
      <c r="CE28" s="3">
        <f>ROUND((CA28-CC28),5)</f>
        <v>-833.33</v>
      </c>
      <c r="CF28" s="4"/>
      <c r="CG28" s="19">
        <f>ROUND(IF(CC28=0, IF(CA28=0, 0, 1), CA28/CC28),5)</f>
        <v>0</v>
      </c>
      <c r="CH28" s="4"/>
      <c r="CI28" s="3">
        <v>0</v>
      </c>
      <c r="CJ28" s="4"/>
      <c r="CK28" s="3">
        <v>833.33</v>
      </c>
      <c r="CL28" s="4"/>
      <c r="CM28" s="3">
        <f>ROUND((CI28-CK28),5)</f>
        <v>-833.33</v>
      </c>
      <c r="CN28" s="4"/>
      <c r="CO28" s="19">
        <f>ROUND(IF(CK28=0, IF(CI28=0, 0, 1), CI28/CK28),5)</f>
        <v>0</v>
      </c>
      <c r="CP28" s="4"/>
      <c r="CQ28" s="3">
        <v>0</v>
      </c>
      <c r="CR28" s="4"/>
      <c r="CS28" s="3">
        <v>833.33</v>
      </c>
      <c r="CT28" s="4"/>
      <c r="CU28" s="3">
        <f>ROUND((CQ28-CS28),5)</f>
        <v>-833.33</v>
      </c>
      <c r="CV28" s="4"/>
      <c r="CW28" s="19">
        <f>ROUND(IF(CS28=0, IF(CQ28=0, 0, 1), CQ28/CS28),5)</f>
        <v>0</v>
      </c>
      <c r="CX28" s="4"/>
      <c r="CY28" s="3">
        <f t="shared" si="52"/>
        <v>0</v>
      </c>
      <c r="CZ28" s="4"/>
      <c r="DA28" s="3">
        <f>ROUND(I28+Q28+Y28+AG28+AO28+AW28+BE28+BM28+BU28+CC28+CK28+CS28,5)</f>
        <v>10000</v>
      </c>
      <c r="DB28" s="4"/>
      <c r="DC28" s="3">
        <f>ROUND((CY28-DA28),5)</f>
        <v>-10000</v>
      </c>
      <c r="DD28" s="4"/>
      <c r="DE28" s="19">
        <f>ROUND(IF(DA28=0, IF(CY28=0, 0, 1), CY28/DA28),5)</f>
        <v>0</v>
      </c>
    </row>
    <row r="29" spans="1:109" ht="12" thickBot="1" x14ac:dyDescent="0.25">
      <c r="A29" s="2"/>
      <c r="B29" s="2"/>
      <c r="C29" s="2"/>
      <c r="D29" s="2"/>
      <c r="E29" s="2"/>
      <c r="F29" s="2" t="s">
        <v>22</v>
      </c>
      <c r="G29" s="6">
        <v>12.53</v>
      </c>
      <c r="H29" s="4"/>
      <c r="I29" s="6">
        <v>8.33</v>
      </c>
      <c r="J29" s="4"/>
      <c r="K29" s="6">
        <f>ROUND((G29-I29),5)</f>
        <v>4.2</v>
      </c>
      <c r="L29" s="4"/>
      <c r="M29" s="21">
        <f>ROUND(IF(I29=0, IF(G29=0, 0, 1), G29/I29),5)</f>
        <v>1.5042</v>
      </c>
      <c r="N29" s="4"/>
      <c r="O29" s="6">
        <v>10.94</v>
      </c>
      <c r="P29" s="4"/>
      <c r="Q29" s="6">
        <v>8.34</v>
      </c>
      <c r="R29" s="4"/>
      <c r="S29" s="6">
        <f>ROUND((O29-Q29),5)</f>
        <v>2.6</v>
      </c>
      <c r="T29" s="4"/>
      <c r="U29" s="21">
        <f>ROUND(IF(Q29=0, IF(O29=0, 0, 1), O29/Q29),5)</f>
        <v>1.31175</v>
      </c>
      <c r="V29" s="4"/>
      <c r="W29" s="6">
        <v>10.88</v>
      </c>
      <c r="X29" s="4"/>
      <c r="Y29" s="6">
        <v>8.33</v>
      </c>
      <c r="Z29" s="4"/>
      <c r="AA29" s="6">
        <f>ROUND((W29-Y29),5)</f>
        <v>2.5499999999999998</v>
      </c>
      <c r="AB29" s="4"/>
      <c r="AC29" s="21">
        <f>ROUND(IF(Y29=0, IF(W29=0, 0, 1), W29/Y29),5)</f>
        <v>1.3061199999999999</v>
      </c>
      <c r="AD29" s="4"/>
      <c r="AE29" s="6">
        <v>13.6</v>
      </c>
      <c r="AF29" s="4"/>
      <c r="AG29" s="6">
        <v>8.34</v>
      </c>
      <c r="AH29" s="4"/>
      <c r="AI29" s="6">
        <f>ROUND((AE29-AG29),5)</f>
        <v>5.26</v>
      </c>
      <c r="AJ29" s="4"/>
      <c r="AK29" s="21">
        <f>ROUND(IF(AG29=0, IF(AE29=0, 0, 1), AE29/AG29),5)</f>
        <v>1.6307</v>
      </c>
      <c r="AL29" s="4"/>
      <c r="AM29" s="6">
        <v>0</v>
      </c>
      <c r="AN29" s="4"/>
      <c r="AO29" s="6">
        <v>8.33</v>
      </c>
      <c r="AP29" s="4"/>
      <c r="AQ29" s="6">
        <f>ROUND((AM29-AO29),5)</f>
        <v>-8.33</v>
      </c>
      <c r="AR29" s="4"/>
      <c r="AS29" s="21">
        <f>ROUND(IF(AO29=0, IF(AM29=0, 0, 1), AM29/AO29),5)</f>
        <v>0</v>
      </c>
      <c r="AT29" s="4"/>
      <c r="AU29" s="6">
        <v>0</v>
      </c>
      <c r="AV29" s="4"/>
      <c r="AW29" s="6">
        <v>8.34</v>
      </c>
      <c r="AX29" s="4"/>
      <c r="AY29" s="6">
        <f>ROUND((AU29-AW29),5)</f>
        <v>-8.34</v>
      </c>
      <c r="AZ29" s="4"/>
      <c r="BA29" s="21">
        <f>ROUND(IF(AW29=0, IF(AU29=0, 0, 1), AU29/AW29),5)</f>
        <v>0</v>
      </c>
      <c r="BB29" s="4"/>
      <c r="BC29" s="6">
        <v>0</v>
      </c>
      <c r="BD29" s="4"/>
      <c r="BE29" s="6">
        <v>8.33</v>
      </c>
      <c r="BF29" s="4"/>
      <c r="BG29" s="6">
        <f>ROUND((BC29-BE29),5)</f>
        <v>-8.33</v>
      </c>
      <c r="BH29" s="4"/>
      <c r="BI29" s="21">
        <f>ROUND(IF(BE29=0, IF(BC29=0, 0, 1), BC29/BE29),5)</f>
        <v>0</v>
      </c>
      <c r="BJ29" s="4"/>
      <c r="BK29" s="6">
        <v>0</v>
      </c>
      <c r="BL29" s="4"/>
      <c r="BM29" s="6">
        <v>8.34</v>
      </c>
      <c r="BN29" s="4"/>
      <c r="BO29" s="6">
        <f>ROUND((BK29-BM29),5)</f>
        <v>-8.34</v>
      </c>
      <c r="BP29" s="4"/>
      <c r="BQ29" s="21">
        <f>ROUND(IF(BM29=0, IF(BK29=0, 0, 1), BK29/BM29),5)</f>
        <v>0</v>
      </c>
      <c r="BR29" s="4"/>
      <c r="BS29" s="6">
        <v>0</v>
      </c>
      <c r="BT29" s="4"/>
      <c r="BU29" s="6">
        <v>8.33</v>
      </c>
      <c r="BV29" s="4"/>
      <c r="BW29" s="6">
        <f>ROUND((BS29-BU29),5)</f>
        <v>-8.33</v>
      </c>
      <c r="BX29" s="4"/>
      <c r="BY29" s="21">
        <f>ROUND(IF(BU29=0, IF(BS29=0, 0, 1), BS29/BU29),5)</f>
        <v>0</v>
      </c>
      <c r="BZ29" s="4"/>
      <c r="CA29" s="6">
        <v>0</v>
      </c>
      <c r="CB29" s="4"/>
      <c r="CC29" s="6">
        <v>8.33</v>
      </c>
      <c r="CD29" s="4"/>
      <c r="CE29" s="6">
        <f>ROUND((CA29-CC29),5)</f>
        <v>-8.33</v>
      </c>
      <c r="CF29" s="4"/>
      <c r="CG29" s="21">
        <f>ROUND(IF(CC29=0, IF(CA29=0, 0, 1), CA29/CC29),5)</f>
        <v>0</v>
      </c>
      <c r="CH29" s="4"/>
      <c r="CI29" s="6">
        <v>0</v>
      </c>
      <c r="CJ29" s="4"/>
      <c r="CK29" s="6">
        <v>8.33</v>
      </c>
      <c r="CL29" s="4"/>
      <c r="CM29" s="6">
        <f>ROUND((CI29-CK29),5)</f>
        <v>-8.33</v>
      </c>
      <c r="CN29" s="4"/>
      <c r="CO29" s="21">
        <f>ROUND(IF(CK29=0, IF(CI29=0, 0, 1), CI29/CK29),5)</f>
        <v>0</v>
      </c>
      <c r="CP29" s="4"/>
      <c r="CQ29" s="6">
        <v>0</v>
      </c>
      <c r="CR29" s="4"/>
      <c r="CS29" s="6">
        <v>8.33</v>
      </c>
      <c r="CT29" s="4"/>
      <c r="CU29" s="6">
        <f>ROUND((CQ29-CS29),5)</f>
        <v>-8.33</v>
      </c>
      <c r="CV29" s="4"/>
      <c r="CW29" s="21">
        <f>ROUND(IF(CS29=0, IF(CQ29=0, 0, 1), CQ29/CS29),5)</f>
        <v>0</v>
      </c>
      <c r="CX29" s="4"/>
      <c r="CY29" s="6">
        <f t="shared" si="52"/>
        <v>47.95</v>
      </c>
      <c r="CZ29" s="4"/>
      <c r="DA29" s="6">
        <f>ROUND(I29+Q29+Y29+AG29+AO29+AW29+BE29+BM29+BU29+CC29+CK29+CS29,5)</f>
        <v>100</v>
      </c>
      <c r="DB29" s="4"/>
      <c r="DC29" s="6">
        <f>ROUND((CY29-DA29),5)</f>
        <v>-52.05</v>
      </c>
      <c r="DD29" s="4"/>
      <c r="DE29" s="21">
        <f>ROUND(IF(DA29=0, IF(CY29=0, 0, 1), CY29/DA29),5)</f>
        <v>0.47949999999999998</v>
      </c>
    </row>
    <row r="30" spans="1:109" x14ac:dyDescent="0.2">
      <c r="A30" s="2"/>
      <c r="B30" s="2"/>
      <c r="C30" s="2"/>
      <c r="D30" s="2"/>
      <c r="E30" s="2" t="s">
        <v>23</v>
      </c>
      <c r="F30" s="2"/>
      <c r="G30" s="3">
        <f>ROUND(SUM(G16:G29),5)</f>
        <v>418204.62</v>
      </c>
      <c r="H30" s="4"/>
      <c r="I30" s="3">
        <f>ROUND(SUM(I16:I29),5)</f>
        <v>378174.98</v>
      </c>
      <c r="J30" s="4"/>
      <c r="K30" s="3">
        <f>ROUND((G30-I30),5)</f>
        <v>40029.64</v>
      </c>
      <c r="L30" s="4"/>
      <c r="M30" s="19">
        <f>ROUND(IF(I30=0, IF(G30=0, 0, 1), G30/I30),5)</f>
        <v>1.10585</v>
      </c>
      <c r="N30" s="4"/>
      <c r="O30" s="3">
        <f>ROUND(SUM(O16:O29),5)</f>
        <v>303505.86</v>
      </c>
      <c r="P30" s="4"/>
      <c r="Q30" s="3">
        <f>ROUND(SUM(Q16:Q29),5)</f>
        <v>378175.04</v>
      </c>
      <c r="R30" s="4"/>
      <c r="S30" s="3">
        <f>ROUND((O30-Q30),5)</f>
        <v>-74669.179999999993</v>
      </c>
      <c r="T30" s="4"/>
      <c r="U30" s="19">
        <f>ROUND(IF(Q30=0, IF(O30=0, 0, 1), O30/Q30),5)</f>
        <v>0.80254999999999999</v>
      </c>
      <c r="V30" s="4"/>
      <c r="W30" s="3">
        <f>ROUND(SUM(W16:W29),5)</f>
        <v>363608.61</v>
      </c>
      <c r="X30" s="4"/>
      <c r="Y30" s="3">
        <f>ROUND(SUM(Y16:Y29),5)</f>
        <v>378174.95</v>
      </c>
      <c r="Z30" s="4"/>
      <c r="AA30" s="3">
        <f>ROUND((W30-Y30),5)</f>
        <v>-14566.34</v>
      </c>
      <c r="AB30" s="4"/>
      <c r="AC30" s="19">
        <f>ROUND(IF(Y30=0, IF(W30=0, 0, 1), W30/Y30),5)</f>
        <v>0.96148</v>
      </c>
      <c r="AD30" s="4"/>
      <c r="AE30" s="3">
        <f>ROUND(SUM(AE16:AE29),5)</f>
        <v>366606.52</v>
      </c>
      <c r="AF30" s="4"/>
      <c r="AG30" s="3">
        <f>ROUND(SUM(AG16:AG29),5)</f>
        <v>378175.04</v>
      </c>
      <c r="AH30" s="4"/>
      <c r="AI30" s="3">
        <f>ROUND((AE30-AG30),5)</f>
        <v>-11568.52</v>
      </c>
      <c r="AJ30" s="4"/>
      <c r="AK30" s="19">
        <f>ROUND(IF(AG30=0, IF(AE30=0, 0, 1), AE30/AG30),5)</f>
        <v>0.96940999999999999</v>
      </c>
      <c r="AL30" s="4"/>
      <c r="AM30" s="3">
        <f>ROUND(SUM(AM16:AM29),5)</f>
        <v>0</v>
      </c>
      <c r="AN30" s="4"/>
      <c r="AO30" s="3">
        <f>ROUND(SUM(AO16:AO29),5)</f>
        <v>378174.96</v>
      </c>
      <c r="AP30" s="4"/>
      <c r="AQ30" s="3">
        <f>ROUND((AM30-AO30),5)</f>
        <v>-378174.96</v>
      </c>
      <c r="AR30" s="4"/>
      <c r="AS30" s="19">
        <f>ROUND(IF(AO30=0, IF(AM30=0, 0, 1), AM30/AO30),5)</f>
        <v>0</v>
      </c>
      <c r="AT30" s="4"/>
      <c r="AU30" s="3">
        <f>ROUND(SUM(AU16:AU29),5)</f>
        <v>0</v>
      </c>
      <c r="AV30" s="4"/>
      <c r="AW30" s="3">
        <f>ROUND(SUM(AW16:AW29),5)</f>
        <v>378175.07</v>
      </c>
      <c r="AX30" s="4"/>
      <c r="AY30" s="3">
        <f>ROUND((AU30-AW30),5)</f>
        <v>-378175.07</v>
      </c>
      <c r="AZ30" s="4"/>
      <c r="BA30" s="19">
        <f>ROUND(IF(AW30=0, IF(AU30=0, 0, 1), AU30/AW30),5)</f>
        <v>0</v>
      </c>
      <c r="BB30" s="4"/>
      <c r="BC30" s="3">
        <f>ROUND(SUM(BC16:BC29),5)</f>
        <v>0</v>
      </c>
      <c r="BD30" s="4"/>
      <c r="BE30" s="3">
        <f>ROUND(SUM(BE16:BE29),5)</f>
        <v>378174.98</v>
      </c>
      <c r="BF30" s="4"/>
      <c r="BG30" s="3">
        <f>ROUND((BC30-BE30),5)</f>
        <v>-378174.98</v>
      </c>
      <c r="BH30" s="4"/>
      <c r="BI30" s="19">
        <f>ROUND(IF(BE30=0, IF(BC30=0, 0, 1), BC30/BE30),5)</f>
        <v>0</v>
      </c>
      <c r="BJ30" s="4"/>
      <c r="BK30" s="3">
        <f>ROUND(SUM(BK16:BK29),5)</f>
        <v>0</v>
      </c>
      <c r="BL30" s="4"/>
      <c r="BM30" s="3">
        <f>ROUND(SUM(BM16:BM29),5)</f>
        <v>378175.06</v>
      </c>
      <c r="BN30" s="4"/>
      <c r="BO30" s="3">
        <f>ROUND((BK30-BM30),5)</f>
        <v>-378175.06</v>
      </c>
      <c r="BP30" s="4"/>
      <c r="BQ30" s="19">
        <f>ROUND(IF(BM30=0, IF(BK30=0, 0, 1), BK30/BM30),5)</f>
        <v>0</v>
      </c>
      <c r="BR30" s="4"/>
      <c r="BS30" s="3">
        <f>ROUND(SUM(BS16:BS29),5)</f>
        <v>0</v>
      </c>
      <c r="BT30" s="4"/>
      <c r="BU30" s="3">
        <f>ROUND(SUM(BU16:BU29),5)</f>
        <v>378174.98</v>
      </c>
      <c r="BV30" s="4"/>
      <c r="BW30" s="3">
        <f>ROUND((BS30-BU30),5)</f>
        <v>-378174.98</v>
      </c>
      <c r="BX30" s="4"/>
      <c r="BY30" s="19">
        <f>ROUND(IF(BU30=0, IF(BS30=0, 0, 1), BS30/BU30),5)</f>
        <v>0</v>
      </c>
      <c r="BZ30" s="4"/>
      <c r="CA30" s="3">
        <f>ROUND(SUM(CA16:CA29),5)</f>
        <v>0</v>
      </c>
      <c r="CB30" s="4"/>
      <c r="CC30" s="3">
        <f>ROUND(SUM(CC16:CC29),5)</f>
        <v>378174.98</v>
      </c>
      <c r="CD30" s="4"/>
      <c r="CE30" s="3">
        <f>ROUND((CA30-CC30),5)</f>
        <v>-378174.98</v>
      </c>
      <c r="CF30" s="4"/>
      <c r="CG30" s="19">
        <f>ROUND(IF(CC30=0, IF(CA30=0, 0, 1), CA30/CC30),5)</f>
        <v>0</v>
      </c>
      <c r="CH30" s="4"/>
      <c r="CI30" s="3">
        <f>ROUND(SUM(CI16:CI29),5)</f>
        <v>0</v>
      </c>
      <c r="CJ30" s="4"/>
      <c r="CK30" s="3">
        <f>ROUND(SUM(CK16:CK29),5)</f>
        <v>378174.98</v>
      </c>
      <c r="CL30" s="4"/>
      <c r="CM30" s="3">
        <f>ROUND((CI30-CK30),5)</f>
        <v>-378174.98</v>
      </c>
      <c r="CN30" s="4"/>
      <c r="CO30" s="19">
        <f>ROUND(IF(CK30=0, IF(CI30=0, 0, 1), CI30/CK30),5)</f>
        <v>0</v>
      </c>
      <c r="CP30" s="4"/>
      <c r="CQ30" s="3">
        <f>ROUND(SUM(CQ16:CQ29),5)</f>
        <v>0</v>
      </c>
      <c r="CR30" s="4"/>
      <c r="CS30" s="3">
        <f>ROUND(SUM(CS16:CS29),5)</f>
        <v>378174.98</v>
      </c>
      <c r="CT30" s="4"/>
      <c r="CU30" s="3">
        <f>ROUND((CQ30-CS30),5)</f>
        <v>-378174.98</v>
      </c>
      <c r="CV30" s="4"/>
      <c r="CW30" s="19">
        <f>ROUND(IF(CS30=0, IF(CQ30=0, 0, 1), CQ30/CS30),5)</f>
        <v>0</v>
      </c>
      <c r="CX30" s="4"/>
      <c r="CY30" s="3">
        <f t="shared" si="52"/>
        <v>1451925.61</v>
      </c>
      <c r="CZ30" s="4"/>
      <c r="DA30" s="3">
        <f>ROUND(I30+Q30+Y30+AG30+AO30+AW30+BE30+BM30+BU30+CC30+CK30+CS30,5)</f>
        <v>4538100</v>
      </c>
      <c r="DB30" s="4"/>
      <c r="DC30" s="3">
        <f>ROUND((CY30-DA30),5)</f>
        <v>-3086174.39</v>
      </c>
      <c r="DD30" s="4"/>
      <c r="DE30" s="19">
        <f>ROUND(IF(DA30=0, IF(CY30=0, 0, 1), CY30/DA30),5)</f>
        <v>0.31994</v>
      </c>
    </row>
    <row r="31" spans="1:109" x14ac:dyDescent="0.2">
      <c r="A31" s="2"/>
      <c r="B31" s="2"/>
      <c r="C31" s="2"/>
      <c r="D31" s="2"/>
      <c r="E31" s="2" t="s">
        <v>24</v>
      </c>
      <c r="F31" s="2"/>
      <c r="G31" s="3"/>
      <c r="H31" s="4"/>
      <c r="I31" s="3"/>
      <c r="J31" s="4"/>
      <c r="K31" s="3"/>
      <c r="L31" s="4"/>
      <c r="M31" s="19"/>
      <c r="N31" s="4"/>
      <c r="O31" s="3"/>
      <c r="P31" s="4"/>
      <c r="Q31" s="3"/>
      <c r="R31" s="4"/>
      <c r="S31" s="3"/>
      <c r="T31" s="4"/>
      <c r="U31" s="19"/>
      <c r="V31" s="4"/>
      <c r="W31" s="3"/>
      <c r="X31" s="4"/>
      <c r="Y31" s="3"/>
      <c r="Z31" s="4"/>
      <c r="AA31" s="3"/>
      <c r="AB31" s="4"/>
      <c r="AC31" s="19"/>
      <c r="AD31" s="4"/>
      <c r="AE31" s="3"/>
      <c r="AF31" s="4"/>
      <c r="AG31" s="3"/>
      <c r="AH31" s="4"/>
      <c r="AI31" s="3"/>
      <c r="AJ31" s="4"/>
      <c r="AK31" s="19"/>
      <c r="AL31" s="4"/>
      <c r="AM31" s="3"/>
      <c r="AN31" s="4"/>
      <c r="AO31" s="3"/>
      <c r="AP31" s="4"/>
      <c r="AQ31" s="3"/>
      <c r="AR31" s="4"/>
      <c r="AS31" s="19"/>
      <c r="AT31" s="4"/>
      <c r="AU31" s="3"/>
      <c r="AV31" s="4"/>
      <c r="AW31" s="3"/>
      <c r="AX31" s="4"/>
      <c r="AY31" s="3"/>
      <c r="AZ31" s="4"/>
      <c r="BA31" s="19"/>
      <c r="BB31" s="4"/>
      <c r="BC31" s="3"/>
      <c r="BD31" s="4"/>
      <c r="BE31" s="3"/>
      <c r="BF31" s="4"/>
      <c r="BG31" s="3"/>
      <c r="BH31" s="4"/>
      <c r="BI31" s="19"/>
      <c r="BJ31" s="4"/>
      <c r="BK31" s="3"/>
      <c r="BL31" s="4"/>
      <c r="BM31" s="3"/>
      <c r="BN31" s="4"/>
      <c r="BO31" s="3"/>
      <c r="BP31" s="4"/>
      <c r="BQ31" s="19"/>
      <c r="BR31" s="4"/>
      <c r="BS31" s="3"/>
      <c r="BT31" s="4"/>
      <c r="BU31" s="3"/>
      <c r="BV31" s="4"/>
      <c r="BW31" s="3"/>
      <c r="BX31" s="4"/>
      <c r="BY31" s="19"/>
      <c r="BZ31" s="4"/>
      <c r="CA31" s="3"/>
      <c r="CB31" s="4"/>
      <c r="CC31" s="3"/>
      <c r="CD31" s="4"/>
      <c r="CE31" s="3"/>
      <c r="CF31" s="4"/>
      <c r="CG31" s="19"/>
      <c r="CH31" s="4"/>
      <c r="CI31" s="3"/>
      <c r="CJ31" s="4"/>
      <c r="CK31" s="3"/>
      <c r="CL31" s="4"/>
      <c r="CM31" s="3"/>
      <c r="CN31" s="4"/>
      <c r="CO31" s="19"/>
      <c r="CP31" s="4"/>
      <c r="CQ31" s="3"/>
      <c r="CR31" s="4"/>
      <c r="CS31" s="3"/>
      <c r="CT31" s="4"/>
      <c r="CU31" s="3"/>
      <c r="CV31" s="4"/>
      <c r="CW31" s="19"/>
      <c r="CX31" s="4"/>
      <c r="CY31" s="3"/>
      <c r="CZ31" s="4"/>
      <c r="DA31" s="3"/>
      <c r="DB31" s="4"/>
      <c r="DC31" s="3"/>
      <c r="DD31" s="4"/>
      <c r="DE31" s="19"/>
    </row>
    <row r="32" spans="1:109" x14ac:dyDescent="0.2">
      <c r="A32" s="2"/>
      <c r="B32" s="2"/>
      <c r="C32" s="2"/>
      <c r="D32" s="2"/>
      <c r="E32" s="2"/>
      <c r="F32" s="2" t="s">
        <v>25</v>
      </c>
      <c r="G32" s="3">
        <v>118540</v>
      </c>
      <c r="H32" s="4"/>
      <c r="I32" s="3"/>
      <c r="J32" s="4"/>
      <c r="K32" s="3"/>
      <c r="L32" s="4"/>
      <c r="M32" s="19"/>
      <c r="N32" s="4"/>
      <c r="O32" s="3">
        <v>0</v>
      </c>
      <c r="P32" s="4"/>
      <c r="Q32" s="3"/>
      <c r="R32" s="4"/>
      <c r="S32" s="3"/>
      <c r="T32" s="4"/>
      <c r="U32" s="19"/>
      <c r="V32" s="4"/>
      <c r="W32" s="3">
        <v>0</v>
      </c>
      <c r="X32" s="4"/>
      <c r="Y32" s="3"/>
      <c r="Z32" s="4"/>
      <c r="AA32" s="3"/>
      <c r="AB32" s="4"/>
      <c r="AC32" s="19"/>
      <c r="AD32" s="4"/>
      <c r="AE32" s="3">
        <v>125378</v>
      </c>
      <c r="AF32" s="4"/>
      <c r="AG32" s="3"/>
      <c r="AH32" s="4"/>
      <c r="AI32" s="3"/>
      <c r="AJ32" s="4"/>
      <c r="AK32" s="19"/>
      <c r="AL32" s="4"/>
      <c r="AM32" s="3">
        <v>0</v>
      </c>
      <c r="AN32" s="4"/>
      <c r="AO32" s="3"/>
      <c r="AP32" s="4"/>
      <c r="AQ32" s="3"/>
      <c r="AR32" s="4"/>
      <c r="AS32" s="19"/>
      <c r="AT32" s="4"/>
      <c r="AU32" s="3">
        <v>0</v>
      </c>
      <c r="AV32" s="4"/>
      <c r="AW32" s="3"/>
      <c r="AX32" s="4"/>
      <c r="AY32" s="3"/>
      <c r="AZ32" s="4"/>
      <c r="BA32" s="19"/>
      <c r="BB32" s="4"/>
      <c r="BC32" s="3">
        <v>0</v>
      </c>
      <c r="BD32" s="4"/>
      <c r="BE32" s="3"/>
      <c r="BF32" s="4"/>
      <c r="BG32" s="3"/>
      <c r="BH32" s="4"/>
      <c r="BI32" s="19"/>
      <c r="BJ32" s="4"/>
      <c r="BK32" s="3">
        <v>0</v>
      </c>
      <c r="BL32" s="4"/>
      <c r="BM32" s="3"/>
      <c r="BN32" s="4"/>
      <c r="BO32" s="3"/>
      <c r="BP32" s="4"/>
      <c r="BQ32" s="19"/>
      <c r="BR32" s="4"/>
      <c r="BS32" s="3">
        <v>0</v>
      </c>
      <c r="BT32" s="4"/>
      <c r="BU32" s="3"/>
      <c r="BV32" s="4"/>
      <c r="BW32" s="3"/>
      <c r="BX32" s="4"/>
      <c r="BY32" s="19"/>
      <c r="BZ32" s="4"/>
      <c r="CA32" s="3">
        <v>0</v>
      </c>
      <c r="CB32" s="4"/>
      <c r="CC32" s="3"/>
      <c r="CD32" s="4"/>
      <c r="CE32" s="3"/>
      <c r="CF32" s="4"/>
      <c r="CG32" s="19"/>
      <c r="CH32" s="4"/>
      <c r="CI32" s="3">
        <v>0</v>
      </c>
      <c r="CJ32" s="4"/>
      <c r="CK32" s="3"/>
      <c r="CL32" s="4"/>
      <c r="CM32" s="3"/>
      <c r="CN32" s="4"/>
      <c r="CO32" s="19"/>
      <c r="CP32" s="4"/>
      <c r="CQ32" s="3">
        <v>0</v>
      </c>
      <c r="CR32" s="4"/>
      <c r="CS32" s="3"/>
      <c r="CT32" s="4"/>
      <c r="CU32" s="3"/>
      <c r="CV32" s="4"/>
      <c r="CW32" s="19"/>
      <c r="CX32" s="4"/>
      <c r="CY32" s="3">
        <f t="shared" ref="CY32:CY39" si="56">ROUND(G32+O32+W32+AE32+AM32+AU32+BC32+BK32+BS32+CA32+CI32+CQ32,5)</f>
        <v>243918</v>
      </c>
      <c r="CZ32" s="4"/>
      <c r="DA32" s="3"/>
      <c r="DB32" s="4"/>
      <c r="DC32" s="3"/>
      <c r="DD32" s="4"/>
      <c r="DE32" s="19"/>
    </row>
    <row r="33" spans="1:109" x14ac:dyDescent="0.2">
      <c r="A33" s="2"/>
      <c r="B33" s="2"/>
      <c r="C33" s="2"/>
      <c r="D33" s="2"/>
      <c r="E33" s="2"/>
      <c r="F33" s="2" t="s">
        <v>129</v>
      </c>
      <c r="G33" s="3">
        <v>0</v>
      </c>
      <c r="H33" s="4"/>
      <c r="I33" s="3">
        <v>3333.33</v>
      </c>
      <c r="J33" s="4"/>
      <c r="K33" s="3">
        <f t="shared" ref="K33:K39" si="57">ROUND((G33-I33),5)</f>
        <v>-3333.33</v>
      </c>
      <c r="L33" s="4"/>
      <c r="M33" s="19">
        <f t="shared" ref="M33:M39" si="58">ROUND(IF(I33=0, IF(G33=0, 0, 1), G33/I33),5)</f>
        <v>0</v>
      </c>
      <c r="N33" s="4"/>
      <c r="O33" s="3">
        <v>0</v>
      </c>
      <c r="P33" s="4"/>
      <c r="Q33" s="3">
        <v>3333.34</v>
      </c>
      <c r="R33" s="4"/>
      <c r="S33" s="3">
        <f t="shared" ref="S33:S39" si="59">ROUND((O33-Q33),5)</f>
        <v>-3333.34</v>
      </c>
      <c r="T33" s="4"/>
      <c r="U33" s="19">
        <f t="shared" ref="U33:U39" si="60">ROUND(IF(Q33=0, IF(O33=0, 0, 1), O33/Q33),5)</f>
        <v>0</v>
      </c>
      <c r="V33" s="4"/>
      <c r="W33" s="3">
        <v>0</v>
      </c>
      <c r="X33" s="4"/>
      <c r="Y33" s="3">
        <v>3333.33</v>
      </c>
      <c r="Z33" s="4"/>
      <c r="AA33" s="3">
        <f t="shared" ref="AA33:AA39" si="61">ROUND((W33-Y33),5)</f>
        <v>-3333.33</v>
      </c>
      <c r="AB33" s="4"/>
      <c r="AC33" s="19">
        <f t="shared" ref="AC33:AC39" si="62">ROUND(IF(Y33=0, IF(W33=0, 0, 1), W33/Y33),5)</f>
        <v>0</v>
      </c>
      <c r="AD33" s="4"/>
      <c r="AE33" s="3">
        <v>0</v>
      </c>
      <c r="AF33" s="4"/>
      <c r="AG33" s="3">
        <v>3333.34</v>
      </c>
      <c r="AH33" s="4"/>
      <c r="AI33" s="3">
        <f t="shared" ref="AI33:AI39" si="63">ROUND((AE33-AG33),5)</f>
        <v>-3333.34</v>
      </c>
      <c r="AJ33" s="4"/>
      <c r="AK33" s="19">
        <f t="shared" ref="AK33:AK39" si="64">ROUND(IF(AG33=0, IF(AE33=0, 0, 1), AE33/AG33),5)</f>
        <v>0</v>
      </c>
      <c r="AL33" s="4"/>
      <c r="AM33" s="3">
        <v>0</v>
      </c>
      <c r="AN33" s="4"/>
      <c r="AO33" s="3">
        <v>3333.33</v>
      </c>
      <c r="AP33" s="4"/>
      <c r="AQ33" s="3">
        <f t="shared" ref="AQ33:AQ39" si="65">ROUND((AM33-AO33),5)</f>
        <v>-3333.33</v>
      </c>
      <c r="AR33" s="4"/>
      <c r="AS33" s="19">
        <f t="shared" ref="AS33:AS39" si="66">ROUND(IF(AO33=0, IF(AM33=0, 0, 1), AM33/AO33),5)</f>
        <v>0</v>
      </c>
      <c r="AT33" s="4"/>
      <c r="AU33" s="3">
        <v>0</v>
      </c>
      <c r="AV33" s="4"/>
      <c r="AW33" s="3">
        <v>3333.34</v>
      </c>
      <c r="AX33" s="4"/>
      <c r="AY33" s="3">
        <f t="shared" ref="AY33:AY39" si="67">ROUND((AU33-AW33),5)</f>
        <v>-3333.34</v>
      </c>
      <c r="AZ33" s="4"/>
      <c r="BA33" s="19">
        <f t="shared" ref="BA33:BA39" si="68">ROUND(IF(AW33=0, IF(AU33=0, 0, 1), AU33/AW33),5)</f>
        <v>0</v>
      </c>
      <c r="BB33" s="4"/>
      <c r="BC33" s="3">
        <v>0</v>
      </c>
      <c r="BD33" s="4"/>
      <c r="BE33" s="3">
        <v>3333.33</v>
      </c>
      <c r="BF33" s="4"/>
      <c r="BG33" s="3">
        <f t="shared" ref="BG33:BG39" si="69">ROUND((BC33-BE33),5)</f>
        <v>-3333.33</v>
      </c>
      <c r="BH33" s="4"/>
      <c r="BI33" s="19">
        <f t="shared" ref="BI33:BI39" si="70">ROUND(IF(BE33=0, IF(BC33=0, 0, 1), BC33/BE33),5)</f>
        <v>0</v>
      </c>
      <c r="BJ33" s="4"/>
      <c r="BK33" s="3">
        <v>0</v>
      </c>
      <c r="BL33" s="4"/>
      <c r="BM33" s="3">
        <v>3333.34</v>
      </c>
      <c r="BN33" s="4"/>
      <c r="BO33" s="3">
        <f t="shared" ref="BO33:BO39" si="71">ROUND((BK33-BM33),5)</f>
        <v>-3333.34</v>
      </c>
      <c r="BP33" s="4"/>
      <c r="BQ33" s="19">
        <f t="shared" ref="BQ33:BQ39" si="72">ROUND(IF(BM33=0, IF(BK33=0, 0, 1), BK33/BM33),5)</f>
        <v>0</v>
      </c>
      <c r="BR33" s="4"/>
      <c r="BS33" s="3">
        <v>0</v>
      </c>
      <c r="BT33" s="4"/>
      <c r="BU33" s="3">
        <v>3333.33</v>
      </c>
      <c r="BV33" s="4"/>
      <c r="BW33" s="3">
        <f t="shared" ref="BW33:BW39" si="73">ROUND((BS33-BU33),5)</f>
        <v>-3333.33</v>
      </c>
      <c r="BX33" s="4"/>
      <c r="BY33" s="19">
        <f t="shared" ref="BY33:BY39" si="74">ROUND(IF(BU33=0, IF(BS33=0, 0, 1), BS33/BU33),5)</f>
        <v>0</v>
      </c>
      <c r="BZ33" s="4"/>
      <c r="CA33" s="3">
        <v>0</v>
      </c>
      <c r="CB33" s="4"/>
      <c r="CC33" s="3">
        <v>3333.33</v>
      </c>
      <c r="CD33" s="4"/>
      <c r="CE33" s="3">
        <f t="shared" ref="CE33:CE39" si="75">ROUND((CA33-CC33),5)</f>
        <v>-3333.33</v>
      </c>
      <c r="CF33" s="4"/>
      <c r="CG33" s="19">
        <f t="shared" ref="CG33:CG39" si="76">ROUND(IF(CC33=0, IF(CA33=0, 0, 1), CA33/CC33),5)</f>
        <v>0</v>
      </c>
      <c r="CH33" s="4"/>
      <c r="CI33" s="3">
        <v>0</v>
      </c>
      <c r="CJ33" s="4"/>
      <c r="CK33" s="3">
        <v>3333.33</v>
      </c>
      <c r="CL33" s="4"/>
      <c r="CM33" s="3">
        <f t="shared" ref="CM33:CM39" si="77">ROUND((CI33-CK33),5)</f>
        <v>-3333.33</v>
      </c>
      <c r="CN33" s="4"/>
      <c r="CO33" s="19">
        <f t="shared" ref="CO33:CO39" si="78">ROUND(IF(CK33=0, IF(CI33=0, 0, 1), CI33/CK33),5)</f>
        <v>0</v>
      </c>
      <c r="CP33" s="4"/>
      <c r="CQ33" s="3">
        <v>0</v>
      </c>
      <c r="CR33" s="4"/>
      <c r="CS33" s="3">
        <v>3333.33</v>
      </c>
      <c r="CT33" s="4"/>
      <c r="CU33" s="3">
        <f t="shared" ref="CU33:CU39" si="79">ROUND((CQ33-CS33),5)</f>
        <v>-3333.33</v>
      </c>
      <c r="CV33" s="4"/>
      <c r="CW33" s="19">
        <f t="shared" ref="CW33:CW39" si="80">ROUND(IF(CS33=0, IF(CQ33=0, 0, 1), CQ33/CS33),5)</f>
        <v>0</v>
      </c>
      <c r="CX33" s="4"/>
      <c r="CY33" s="3">
        <f t="shared" si="56"/>
        <v>0</v>
      </c>
      <c r="CZ33" s="4"/>
      <c r="DA33" s="3">
        <f t="shared" ref="DA33:DA39" si="81">ROUND(I33+Q33+Y33+AG33+AO33+AW33+BE33+BM33+BU33+CC33+CK33+CS33,5)</f>
        <v>40000</v>
      </c>
      <c r="DB33" s="4"/>
      <c r="DC33" s="3">
        <f t="shared" ref="DC33:DC39" si="82">ROUND((CY33-DA33),5)</f>
        <v>-40000</v>
      </c>
      <c r="DD33" s="4"/>
      <c r="DE33" s="19">
        <f t="shared" ref="DE33:DE39" si="83">ROUND(IF(DA33=0, IF(CY33=0, 0, 1), CY33/DA33),5)</f>
        <v>0</v>
      </c>
    </row>
    <row r="34" spans="1:109" x14ac:dyDescent="0.2">
      <c r="A34" s="2"/>
      <c r="B34" s="2"/>
      <c r="C34" s="2"/>
      <c r="D34" s="2"/>
      <c r="E34" s="2"/>
      <c r="F34" s="2" t="s">
        <v>127</v>
      </c>
      <c r="G34" s="3">
        <v>0</v>
      </c>
      <c r="H34" s="4"/>
      <c r="I34" s="3">
        <v>2500</v>
      </c>
      <c r="J34" s="4"/>
      <c r="K34" s="3">
        <f t="shared" si="57"/>
        <v>-2500</v>
      </c>
      <c r="L34" s="4"/>
      <c r="M34" s="19">
        <f t="shared" si="58"/>
        <v>0</v>
      </c>
      <c r="N34" s="4"/>
      <c r="O34" s="3">
        <v>0</v>
      </c>
      <c r="P34" s="4"/>
      <c r="Q34" s="3">
        <v>2500</v>
      </c>
      <c r="R34" s="4"/>
      <c r="S34" s="3">
        <f t="shared" si="59"/>
        <v>-2500</v>
      </c>
      <c r="T34" s="4"/>
      <c r="U34" s="19">
        <f t="shared" si="60"/>
        <v>0</v>
      </c>
      <c r="V34" s="4"/>
      <c r="W34" s="3">
        <v>0</v>
      </c>
      <c r="X34" s="4"/>
      <c r="Y34" s="3">
        <v>2500</v>
      </c>
      <c r="Z34" s="4"/>
      <c r="AA34" s="3">
        <f t="shared" si="61"/>
        <v>-2500</v>
      </c>
      <c r="AB34" s="4"/>
      <c r="AC34" s="19">
        <f t="shared" si="62"/>
        <v>0</v>
      </c>
      <c r="AD34" s="4"/>
      <c r="AE34" s="3">
        <v>0</v>
      </c>
      <c r="AF34" s="4"/>
      <c r="AG34" s="3">
        <v>2500</v>
      </c>
      <c r="AH34" s="4"/>
      <c r="AI34" s="3">
        <f t="shared" si="63"/>
        <v>-2500</v>
      </c>
      <c r="AJ34" s="4"/>
      <c r="AK34" s="19">
        <f t="shared" si="64"/>
        <v>0</v>
      </c>
      <c r="AL34" s="4"/>
      <c r="AM34" s="3">
        <v>0</v>
      </c>
      <c r="AN34" s="4"/>
      <c r="AO34" s="3">
        <v>2500</v>
      </c>
      <c r="AP34" s="4"/>
      <c r="AQ34" s="3">
        <f t="shared" si="65"/>
        <v>-2500</v>
      </c>
      <c r="AR34" s="4"/>
      <c r="AS34" s="19">
        <f t="shared" si="66"/>
        <v>0</v>
      </c>
      <c r="AT34" s="4"/>
      <c r="AU34" s="3">
        <v>0</v>
      </c>
      <c r="AV34" s="4"/>
      <c r="AW34" s="3">
        <v>2500</v>
      </c>
      <c r="AX34" s="4"/>
      <c r="AY34" s="3">
        <f t="shared" si="67"/>
        <v>-2500</v>
      </c>
      <c r="AZ34" s="4"/>
      <c r="BA34" s="19">
        <f t="shared" si="68"/>
        <v>0</v>
      </c>
      <c r="BB34" s="4"/>
      <c r="BC34" s="3">
        <v>0</v>
      </c>
      <c r="BD34" s="4"/>
      <c r="BE34" s="3">
        <v>2500</v>
      </c>
      <c r="BF34" s="4"/>
      <c r="BG34" s="3">
        <f t="shared" si="69"/>
        <v>-2500</v>
      </c>
      <c r="BH34" s="4"/>
      <c r="BI34" s="19">
        <f t="shared" si="70"/>
        <v>0</v>
      </c>
      <c r="BJ34" s="4"/>
      <c r="BK34" s="3">
        <v>0</v>
      </c>
      <c r="BL34" s="4"/>
      <c r="BM34" s="3">
        <v>2500</v>
      </c>
      <c r="BN34" s="4"/>
      <c r="BO34" s="3">
        <f t="shared" si="71"/>
        <v>-2500</v>
      </c>
      <c r="BP34" s="4"/>
      <c r="BQ34" s="19">
        <f t="shared" si="72"/>
        <v>0</v>
      </c>
      <c r="BR34" s="4"/>
      <c r="BS34" s="3">
        <v>0</v>
      </c>
      <c r="BT34" s="4"/>
      <c r="BU34" s="3">
        <v>2500</v>
      </c>
      <c r="BV34" s="4"/>
      <c r="BW34" s="3">
        <f t="shared" si="73"/>
        <v>-2500</v>
      </c>
      <c r="BX34" s="4"/>
      <c r="BY34" s="19">
        <f t="shared" si="74"/>
        <v>0</v>
      </c>
      <c r="BZ34" s="4"/>
      <c r="CA34" s="3">
        <v>0</v>
      </c>
      <c r="CB34" s="4"/>
      <c r="CC34" s="3">
        <v>2500</v>
      </c>
      <c r="CD34" s="4"/>
      <c r="CE34" s="3">
        <f t="shared" si="75"/>
        <v>-2500</v>
      </c>
      <c r="CF34" s="4"/>
      <c r="CG34" s="19">
        <f t="shared" si="76"/>
        <v>0</v>
      </c>
      <c r="CH34" s="4"/>
      <c r="CI34" s="3">
        <v>0</v>
      </c>
      <c r="CJ34" s="4"/>
      <c r="CK34" s="3">
        <v>2500</v>
      </c>
      <c r="CL34" s="4"/>
      <c r="CM34" s="3">
        <f t="shared" si="77"/>
        <v>-2500</v>
      </c>
      <c r="CN34" s="4"/>
      <c r="CO34" s="19">
        <f t="shared" si="78"/>
        <v>0</v>
      </c>
      <c r="CP34" s="4"/>
      <c r="CQ34" s="3">
        <v>0</v>
      </c>
      <c r="CR34" s="4"/>
      <c r="CS34" s="3">
        <v>2500</v>
      </c>
      <c r="CT34" s="4"/>
      <c r="CU34" s="3">
        <f t="shared" si="79"/>
        <v>-2500</v>
      </c>
      <c r="CV34" s="4"/>
      <c r="CW34" s="19">
        <f t="shared" si="80"/>
        <v>0</v>
      </c>
      <c r="CX34" s="4"/>
      <c r="CY34" s="3">
        <f t="shared" si="56"/>
        <v>0</v>
      </c>
      <c r="CZ34" s="4"/>
      <c r="DA34" s="3">
        <f t="shared" si="81"/>
        <v>30000</v>
      </c>
      <c r="DB34" s="4"/>
      <c r="DC34" s="3">
        <f t="shared" si="82"/>
        <v>-30000</v>
      </c>
      <c r="DD34" s="4"/>
      <c r="DE34" s="19">
        <f t="shared" si="83"/>
        <v>0</v>
      </c>
    </row>
    <row r="35" spans="1:109" x14ac:dyDescent="0.2">
      <c r="A35" s="2"/>
      <c r="B35" s="2"/>
      <c r="C35" s="2"/>
      <c r="D35" s="2"/>
      <c r="E35" s="2"/>
      <c r="F35" s="2" t="s">
        <v>125</v>
      </c>
      <c r="G35" s="3">
        <v>0</v>
      </c>
      <c r="H35" s="4"/>
      <c r="I35" s="3">
        <v>833.33</v>
      </c>
      <c r="J35" s="4"/>
      <c r="K35" s="3">
        <f t="shared" si="57"/>
        <v>-833.33</v>
      </c>
      <c r="L35" s="4"/>
      <c r="M35" s="19">
        <f t="shared" si="58"/>
        <v>0</v>
      </c>
      <c r="N35" s="4"/>
      <c r="O35" s="3">
        <v>0</v>
      </c>
      <c r="P35" s="4"/>
      <c r="Q35" s="3">
        <v>833.34</v>
      </c>
      <c r="R35" s="4"/>
      <c r="S35" s="3">
        <f t="shared" si="59"/>
        <v>-833.34</v>
      </c>
      <c r="T35" s="4"/>
      <c r="U35" s="19">
        <f t="shared" si="60"/>
        <v>0</v>
      </c>
      <c r="V35" s="4"/>
      <c r="W35" s="3">
        <v>0</v>
      </c>
      <c r="X35" s="4"/>
      <c r="Y35" s="3">
        <v>833.33</v>
      </c>
      <c r="Z35" s="4"/>
      <c r="AA35" s="3">
        <f t="shared" si="61"/>
        <v>-833.33</v>
      </c>
      <c r="AB35" s="4"/>
      <c r="AC35" s="19">
        <f t="shared" si="62"/>
        <v>0</v>
      </c>
      <c r="AD35" s="4"/>
      <c r="AE35" s="3">
        <v>0</v>
      </c>
      <c r="AF35" s="4"/>
      <c r="AG35" s="3">
        <v>833.34</v>
      </c>
      <c r="AH35" s="4"/>
      <c r="AI35" s="3">
        <f t="shared" si="63"/>
        <v>-833.34</v>
      </c>
      <c r="AJ35" s="4"/>
      <c r="AK35" s="19">
        <f t="shared" si="64"/>
        <v>0</v>
      </c>
      <c r="AL35" s="4"/>
      <c r="AM35" s="3">
        <v>0</v>
      </c>
      <c r="AN35" s="4"/>
      <c r="AO35" s="3">
        <v>833.33</v>
      </c>
      <c r="AP35" s="4"/>
      <c r="AQ35" s="3">
        <f t="shared" si="65"/>
        <v>-833.33</v>
      </c>
      <c r="AR35" s="4"/>
      <c r="AS35" s="19">
        <f t="shared" si="66"/>
        <v>0</v>
      </c>
      <c r="AT35" s="4"/>
      <c r="AU35" s="3">
        <v>0</v>
      </c>
      <c r="AV35" s="4"/>
      <c r="AW35" s="3">
        <v>833.34</v>
      </c>
      <c r="AX35" s="4"/>
      <c r="AY35" s="3">
        <f t="shared" si="67"/>
        <v>-833.34</v>
      </c>
      <c r="AZ35" s="4"/>
      <c r="BA35" s="19">
        <f t="shared" si="68"/>
        <v>0</v>
      </c>
      <c r="BB35" s="4"/>
      <c r="BC35" s="3">
        <v>0</v>
      </c>
      <c r="BD35" s="4"/>
      <c r="BE35" s="3">
        <v>833.33</v>
      </c>
      <c r="BF35" s="4"/>
      <c r="BG35" s="3">
        <f t="shared" si="69"/>
        <v>-833.33</v>
      </c>
      <c r="BH35" s="4"/>
      <c r="BI35" s="19">
        <f t="shared" si="70"/>
        <v>0</v>
      </c>
      <c r="BJ35" s="4"/>
      <c r="BK35" s="3">
        <v>0</v>
      </c>
      <c r="BL35" s="4"/>
      <c r="BM35" s="3">
        <v>833.34</v>
      </c>
      <c r="BN35" s="4"/>
      <c r="BO35" s="3">
        <f t="shared" si="71"/>
        <v>-833.34</v>
      </c>
      <c r="BP35" s="4"/>
      <c r="BQ35" s="19">
        <f t="shared" si="72"/>
        <v>0</v>
      </c>
      <c r="BR35" s="4"/>
      <c r="BS35" s="3">
        <v>0</v>
      </c>
      <c r="BT35" s="4"/>
      <c r="BU35" s="3">
        <v>833.33</v>
      </c>
      <c r="BV35" s="4"/>
      <c r="BW35" s="3">
        <f t="shared" si="73"/>
        <v>-833.33</v>
      </c>
      <c r="BX35" s="4"/>
      <c r="BY35" s="19">
        <f t="shared" si="74"/>
        <v>0</v>
      </c>
      <c r="BZ35" s="4"/>
      <c r="CA35" s="3">
        <v>0</v>
      </c>
      <c r="CB35" s="4"/>
      <c r="CC35" s="3">
        <v>833.33</v>
      </c>
      <c r="CD35" s="4"/>
      <c r="CE35" s="3">
        <f t="shared" si="75"/>
        <v>-833.33</v>
      </c>
      <c r="CF35" s="4"/>
      <c r="CG35" s="19">
        <f t="shared" si="76"/>
        <v>0</v>
      </c>
      <c r="CH35" s="4"/>
      <c r="CI35" s="3">
        <v>0</v>
      </c>
      <c r="CJ35" s="4"/>
      <c r="CK35" s="3">
        <v>833.33</v>
      </c>
      <c r="CL35" s="4"/>
      <c r="CM35" s="3">
        <f t="shared" si="77"/>
        <v>-833.33</v>
      </c>
      <c r="CN35" s="4"/>
      <c r="CO35" s="19">
        <f t="shared" si="78"/>
        <v>0</v>
      </c>
      <c r="CP35" s="4"/>
      <c r="CQ35" s="3">
        <v>0</v>
      </c>
      <c r="CR35" s="4"/>
      <c r="CS35" s="3">
        <v>833.33</v>
      </c>
      <c r="CT35" s="4"/>
      <c r="CU35" s="3">
        <f t="shared" si="79"/>
        <v>-833.33</v>
      </c>
      <c r="CV35" s="4"/>
      <c r="CW35" s="19">
        <f t="shared" si="80"/>
        <v>0</v>
      </c>
      <c r="CX35" s="4"/>
      <c r="CY35" s="3">
        <f t="shared" si="56"/>
        <v>0</v>
      </c>
      <c r="CZ35" s="4"/>
      <c r="DA35" s="3">
        <f t="shared" si="81"/>
        <v>10000</v>
      </c>
      <c r="DB35" s="4"/>
      <c r="DC35" s="3">
        <f t="shared" si="82"/>
        <v>-10000</v>
      </c>
      <c r="DD35" s="4"/>
      <c r="DE35" s="19">
        <f t="shared" si="83"/>
        <v>0</v>
      </c>
    </row>
    <row r="36" spans="1:109" x14ac:dyDescent="0.2">
      <c r="A36" s="2"/>
      <c r="B36" s="2"/>
      <c r="C36" s="2"/>
      <c r="D36" s="2"/>
      <c r="E36" s="2"/>
      <c r="F36" s="2" t="s">
        <v>119</v>
      </c>
      <c r="G36" s="3">
        <v>0</v>
      </c>
      <c r="H36" s="4"/>
      <c r="I36" s="3">
        <v>1534.5</v>
      </c>
      <c r="J36" s="4"/>
      <c r="K36" s="3">
        <f t="shared" si="57"/>
        <v>-1534.5</v>
      </c>
      <c r="L36" s="4"/>
      <c r="M36" s="19">
        <f t="shared" si="58"/>
        <v>0</v>
      </c>
      <c r="N36" s="4"/>
      <c r="O36" s="3">
        <v>0</v>
      </c>
      <c r="P36" s="4"/>
      <c r="Q36" s="3">
        <v>1534.5</v>
      </c>
      <c r="R36" s="4"/>
      <c r="S36" s="3">
        <f t="shared" si="59"/>
        <v>-1534.5</v>
      </c>
      <c r="T36" s="4"/>
      <c r="U36" s="19">
        <f t="shared" si="60"/>
        <v>0</v>
      </c>
      <c r="V36" s="4"/>
      <c r="W36" s="3">
        <v>0</v>
      </c>
      <c r="X36" s="4"/>
      <c r="Y36" s="3">
        <v>1534.5</v>
      </c>
      <c r="Z36" s="4"/>
      <c r="AA36" s="3">
        <f t="shared" si="61"/>
        <v>-1534.5</v>
      </c>
      <c r="AB36" s="4"/>
      <c r="AC36" s="19">
        <f t="shared" si="62"/>
        <v>0</v>
      </c>
      <c r="AD36" s="4"/>
      <c r="AE36" s="3">
        <v>0</v>
      </c>
      <c r="AF36" s="4"/>
      <c r="AG36" s="3">
        <v>1534.5</v>
      </c>
      <c r="AH36" s="4"/>
      <c r="AI36" s="3">
        <f t="shared" si="63"/>
        <v>-1534.5</v>
      </c>
      <c r="AJ36" s="4"/>
      <c r="AK36" s="19">
        <f t="shared" si="64"/>
        <v>0</v>
      </c>
      <c r="AL36" s="4"/>
      <c r="AM36" s="3">
        <v>0</v>
      </c>
      <c r="AN36" s="4"/>
      <c r="AO36" s="3">
        <v>1534.5</v>
      </c>
      <c r="AP36" s="4"/>
      <c r="AQ36" s="3">
        <f t="shared" si="65"/>
        <v>-1534.5</v>
      </c>
      <c r="AR36" s="4"/>
      <c r="AS36" s="19">
        <f t="shared" si="66"/>
        <v>0</v>
      </c>
      <c r="AT36" s="4"/>
      <c r="AU36" s="3">
        <v>0</v>
      </c>
      <c r="AV36" s="4"/>
      <c r="AW36" s="3">
        <v>1534.5</v>
      </c>
      <c r="AX36" s="4"/>
      <c r="AY36" s="3">
        <f t="shared" si="67"/>
        <v>-1534.5</v>
      </c>
      <c r="AZ36" s="4"/>
      <c r="BA36" s="19">
        <f t="shared" si="68"/>
        <v>0</v>
      </c>
      <c r="BB36" s="4"/>
      <c r="BC36" s="3">
        <v>0</v>
      </c>
      <c r="BD36" s="4"/>
      <c r="BE36" s="3">
        <v>1534.5</v>
      </c>
      <c r="BF36" s="4"/>
      <c r="BG36" s="3">
        <f t="shared" si="69"/>
        <v>-1534.5</v>
      </c>
      <c r="BH36" s="4"/>
      <c r="BI36" s="19">
        <f t="shared" si="70"/>
        <v>0</v>
      </c>
      <c r="BJ36" s="4"/>
      <c r="BK36" s="3">
        <v>0</v>
      </c>
      <c r="BL36" s="4"/>
      <c r="BM36" s="3">
        <v>1534.5</v>
      </c>
      <c r="BN36" s="4"/>
      <c r="BO36" s="3">
        <f t="shared" si="71"/>
        <v>-1534.5</v>
      </c>
      <c r="BP36" s="4"/>
      <c r="BQ36" s="19">
        <f t="shared" si="72"/>
        <v>0</v>
      </c>
      <c r="BR36" s="4"/>
      <c r="BS36" s="3">
        <v>0</v>
      </c>
      <c r="BT36" s="4"/>
      <c r="BU36" s="3">
        <v>1534.5</v>
      </c>
      <c r="BV36" s="4"/>
      <c r="BW36" s="3">
        <f t="shared" si="73"/>
        <v>-1534.5</v>
      </c>
      <c r="BX36" s="4"/>
      <c r="BY36" s="19">
        <f t="shared" si="74"/>
        <v>0</v>
      </c>
      <c r="BZ36" s="4"/>
      <c r="CA36" s="3">
        <v>0</v>
      </c>
      <c r="CB36" s="4"/>
      <c r="CC36" s="3">
        <v>1534.5</v>
      </c>
      <c r="CD36" s="4"/>
      <c r="CE36" s="3">
        <f t="shared" si="75"/>
        <v>-1534.5</v>
      </c>
      <c r="CF36" s="4"/>
      <c r="CG36" s="19">
        <f t="shared" si="76"/>
        <v>0</v>
      </c>
      <c r="CH36" s="4"/>
      <c r="CI36" s="3">
        <v>0</v>
      </c>
      <c r="CJ36" s="4"/>
      <c r="CK36" s="3">
        <v>1534.5</v>
      </c>
      <c r="CL36" s="4"/>
      <c r="CM36" s="3">
        <f t="shared" si="77"/>
        <v>-1534.5</v>
      </c>
      <c r="CN36" s="4"/>
      <c r="CO36" s="19">
        <f t="shared" si="78"/>
        <v>0</v>
      </c>
      <c r="CP36" s="4"/>
      <c r="CQ36" s="3">
        <v>0</v>
      </c>
      <c r="CR36" s="4"/>
      <c r="CS36" s="3">
        <v>1534.5</v>
      </c>
      <c r="CT36" s="4"/>
      <c r="CU36" s="3">
        <f t="shared" si="79"/>
        <v>-1534.5</v>
      </c>
      <c r="CV36" s="4"/>
      <c r="CW36" s="19">
        <f t="shared" si="80"/>
        <v>0</v>
      </c>
      <c r="CX36" s="4"/>
      <c r="CY36" s="3">
        <f t="shared" si="56"/>
        <v>0</v>
      </c>
      <c r="CZ36" s="4"/>
      <c r="DA36" s="3">
        <f t="shared" si="81"/>
        <v>18414</v>
      </c>
      <c r="DB36" s="4"/>
      <c r="DC36" s="3">
        <f t="shared" si="82"/>
        <v>-18414</v>
      </c>
      <c r="DD36" s="4"/>
      <c r="DE36" s="19">
        <f t="shared" si="83"/>
        <v>0</v>
      </c>
    </row>
    <row r="37" spans="1:109" x14ac:dyDescent="0.2">
      <c r="A37" s="2"/>
      <c r="B37" s="2"/>
      <c r="C37" s="2"/>
      <c r="D37" s="2"/>
      <c r="E37" s="2"/>
      <c r="F37" s="2" t="s">
        <v>107</v>
      </c>
      <c r="G37" s="3">
        <v>0</v>
      </c>
      <c r="H37" s="4"/>
      <c r="I37" s="3">
        <v>4416.67</v>
      </c>
      <c r="J37" s="4"/>
      <c r="K37" s="3">
        <f t="shared" si="57"/>
        <v>-4416.67</v>
      </c>
      <c r="L37" s="4"/>
      <c r="M37" s="19">
        <f t="shared" si="58"/>
        <v>0</v>
      </c>
      <c r="N37" s="4"/>
      <c r="O37" s="3">
        <v>0</v>
      </c>
      <c r="P37" s="4"/>
      <c r="Q37" s="3">
        <v>4416.66</v>
      </c>
      <c r="R37" s="4"/>
      <c r="S37" s="3">
        <f t="shared" si="59"/>
        <v>-4416.66</v>
      </c>
      <c r="T37" s="4"/>
      <c r="U37" s="19">
        <f t="shared" si="60"/>
        <v>0</v>
      </c>
      <c r="V37" s="4"/>
      <c r="W37" s="3">
        <v>0</v>
      </c>
      <c r="X37" s="4"/>
      <c r="Y37" s="3">
        <v>4416.67</v>
      </c>
      <c r="Z37" s="4"/>
      <c r="AA37" s="3">
        <f t="shared" si="61"/>
        <v>-4416.67</v>
      </c>
      <c r="AB37" s="4"/>
      <c r="AC37" s="19">
        <f t="shared" si="62"/>
        <v>0</v>
      </c>
      <c r="AD37" s="4"/>
      <c r="AE37" s="3">
        <v>0</v>
      </c>
      <c r="AF37" s="4"/>
      <c r="AG37" s="3">
        <v>4416.66</v>
      </c>
      <c r="AH37" s="4"/>
      <c r="AI37" s="3">
        <f t="shared" si="63"/>
        <v>-4416.66</v>
      </c>
      <c r="AJ37" s="4"/>
      <c r="AK37" s="19">
        <f t="shared" si="64"/>
        <v>0</v>
      </c>
      <c r="AL37" s="4"/>
      <c r="AM37" s="3">
        <v>0</v>
      </c>
      <c r="AN37" s="4"/>
      <c r="AO37" s="3">
        <v>4416.67</v>
      </c>
      <c r="AP37" s="4"/>
      <c r="AQ37" s="3">
        <f t="shared" si="65"/>
        <v>-4416.67</v>
      </c>
      <c r="AR37" s="4"/>
      <c r="AS37" s="19">
        <f t="shared" si="66"/>
        <v>0</v>
      </c>
      <c r="AT37" s="4"/>
      <c r="AU37" s="3">
        <v>0</v>
      </c>
      <c r="AV37" s="4"/>
      <c r="AW37" s="3">
        <v>4416.66</v>
      </c>
      <c r="AX37" s="4"/>
      <c r="AY37" s="3">
        <f t="shared" si="67"/>
        <v>-4416.66</v>
      </c>
      <c r="AZ37" s="4"/>
      <c r="BA37" s="19">
        <f t="shared" si="68"/>
        <v>0</v>
      </c>
      <c r="BB37" s="4"/>
      <c r="BC37" s="3">
        <v>0</v>
      </c>
      <c r="BD37" s="4"/>
      <c r="BE37" s="3">
        <v>4416.67</v>
      </c>
      <c r="BF37" s="4"/>
      <c r="BG37" s="3">
        <f t="shared" si="69"/>
        <v>-4416.67</v>
      </c>
      <c r="BH37" s="4"/>
      <c r="BI37" s="19">
        <f t="shared" si="70"/>
        <v>0</v>
      </c>
      <c r="BJ37" s="4"/>
      <c r="BK37" s="3">
        <v>0</v>
      </c>
      <c r="BL37" s="4"/>
      <c r="BM37" s="3">
        <v>4416.66</v>
      </c>
      <c r="BN37" s="4"/>
      <c r="BO37" s="3">
        <f t="shared" si="71"/>
        <v>-4416.66</v>
      </c>
      <c r="BP37" s="4"/>
      <c r="BQ37" s="19">
        <f t="shared" si="72"/>
        <v>0</v>
      </c>
      <c r="BR37" s="4"/>
      <c r="BS37" s="3">
        <v>0</v>
      </c>
      <c r="BT37" s="4"/>
      <c r="BU37" s="3">
        <v>4416.67</v>
      </c>
      <c r="BV37" s="4"/>
      <c r="BW37" s="3">
        <f t="shared" si="73"/>
        <v>-4416.67</v>
      </c>
      <c r="BX37" s="4"/>
      <c r="BY37" s="19">
        <f t="shared" si="74"/>
        <v>0</v>
      </c>
      <c r="BZ37" s="4"/>
      <c r="CA37" s="3">
        <v>0</v>
      </c>
      <c r="CB37" s="4"/>
      <c r="CC37" s="3">
        <v>4416.67</v>
      </c>
      <c r="CD37" s="4"/>
      <c r="CE37" s="3">
        <f t="shared" si="75"/>
        <v>-4416.67</v>
      </c>
      <c r="CF37" s="4"/>
      <c r="CG37" s="19">
        <f t="shared" si="76"/>
        <v>0</v>
      </c>
      <c r="CH37" s="4"/>
      <c r="CI37" s="3">
        <v>0</v>
      </c>
      <c r="CJ37" s="4"/>
      <c r="CK37" s="3">
        <v>4416.67</v>
      </c>
      <c r="CL37" s="4"/>
      <c r="CM37" s="3">
        <f t="shared" si="77"/>
        <v>-4416.67</v>
      </c>
      <c r="CN37" s="4"/>
      <c r="CO37" s="19">
        <f t="shared" si="78"/>
        <v>0</v>
      </c>
      <c r="CP37" s="4"/>
      <c r="CQ37" s="3">
        <v>0</v>
      </c>
      <c r="CR37" s="4"/>
      <c r="CS37" s="3">
        <v>4416.67</v>
      </c>
      <c r="CT37" s="4"/>
      <c r="CU37" s="3">
        <f t="shared" si="79"/>
        <v>-4416.67</v>
      </c>
      <c r="CV37" s="4"/>
      <c r="CW37" s="19">
        <f t="shared" si="80"/>
        <v>0</v>
      </c>
      <c r="CX37" s="4"/>
      <c r="CY37" s="3">
        <f t="shared" si="56"/>
        <v>0</v>
      </c>
      <c r="CZ37" s="4"/>
      <c r="DA37" s="3">
        <f t="shared" si="81"/>
        <v>53000</v>
      </c>
      <c r="DB37" s="4"/>
      <c r="DC37" s="3">
        <f t="shared" si="82"/>
        <v>-53000</v>
      </c>
      <c r="DD37" s="4"/>
      <c r="DE37" s="19">
        <f t="shared" si="83"/>
        <v>0</v>
      </c>
    </row>
    <row r="38" spans="1:109" ht="12" thickBot="1" x14ac:dyDescent="0.25">
      <c r="A38" s="2"/>
      <c r="B38" s="2"/>
      <c r="C38" s="2"/>
      <c r="D38" s="2"/>
      <c r="E38" s="2"/>
      <c r="F38" s="2" t="s">
        <v>105</v>
      </c>
      <c r="G38" s="6">
        <v>0</v>
      </c>
      <c r="H38" s="4"/>
      <c r="I38" s="6">
        <v>4666.67</v>
      </c>
      <c r="J38" s="4"/>
      <c r="K38" s="6">
        <f t="shared" si="57"/>
        <v>-4666.67</v>
      </c>
      <c r="L38" s="4"/>
      <c r="M38" s="21">
        <f t="shared" si="58"/>
        <v>0</v>
      </c>
      <c r="N38" s="4"/>
      <c r="O38" s="6">
        <v>0</v>
      </c>
      <c r="P38" s="4"/>
      <c r="Q38" s="6">
        <v>4666.66</v>
      </c>
      <c r="R38" s="4"/>
      <c r="S38" s="6">
        <f t="shared" si="59"/>
        <v>-4666.66</v>
      </c>
      <c r="T38" s="4"/>
      <c r="U38" s="21">
        <f t="shared" si="60"/>
        <v>0</v>
      </c>
      <c r="V38" s="4"/>
      <c r="W38" s="6">
        <v>0</v>
      </c>
      <c r="X38" s="4"/>
      <c r="Y38" s="6">
        <v>4666.67</v>
      </c>
      <c r="Z38" s="4"/>
      <c r="AA38" s="6">
        <f t="shared" si="61"/>
        <v>-4666.67</v>
      </c>
      <c r="AB38" s="4"/>
      <c r="AC38" s="21">
        <f t="shared" si="62"/>
        <v>0</v>
      </c>
      <c r="AD38" s="4"/>
      <c r="AE38" s="6">
        <v>0</v>
      </c>
      <c r="AF38" s="4"/>
      <c r="AG38" s="6">
        <v>4666.66</v>
      </c>
      <c r="AH38" s="4"/>
      <c r="AI38" s="6">
        <f t="shared" si="63"/>
        <v>-4666.66</v>
      </c>
      <c r="AJ38" s="4"/>
      <c r="AK38" s="21">
        <f t="shared" si="64"/>
        <v>0</v>
      </c>
      <c r="AL38" s="4"/>
      <c r="AM38" s="6">
        <v>0</v>
      </c>
      <c r="AN38" s="4"/>
      <c r="AO38" s="6">
        <v>4666.67</v>
      </c>
      <c r="AP38" s="4"/>
      <c r="AQ38" s="6">
        <f t="shared" si="65"/>
        <v>-4666.67</v>
      </c>
      <c r="AR38" s="4"/>
      <c r="AS38" s="21">
        <f t="shared" si="66"/>
        <v>0</v>
      </c>
      <c r="AT38" s="4"/>
      <c r="AU38" s="6">
        <v>0</v>
      </c>
      <c r="AV38" s="4"/>
      <c r="AW38" s="6">
        <v>4666.66</v>
      </c>
      <c r="AX38" s="4"/>
      <c r="AY38" s="6">
        <f t="shared" si="67"/>
        <v>-4666.66</v>
      </c>
      <c r="AZ38" s="4"/>
      <c r="BA38" s="21">
        <f t="shared" si="68"/>
        <v>0</v>
      </c>
      <c r="BB38" s="4"/>
      <c r="BC38" s="6">
        <v>0</v>
      </c>
      <c r="BD38" s="4"/>
      <c r="BE38" s="6">
        <v>4666.67</v>
      </c>
      <c r="BF38" s="4"/>
      <c r="BG38" s="6">
        <f t="shared" si="69"/>
        <v>-4666.67</v>
      </c>
      <c r="BH38" s="4"/>
      <c r="BI38" s="21">
        <f t="shared" si="70"/>
        <v>0</v>
      </c>
      <c r="BJ38" s="4"/>
      <c r="BK38" s="6">
        <v>0</v>
      </c>
      <c r="BL38" s="4"/>
      <c r="BM38" s="6">
        <v>4666.66</v>
      </c>
      <c r="BN38" s="4"/>
      <c r="BO38" s="6">
        <f t="shared" si="71"/>
        <v>-4666.66</v>
      </c>
      <c r="BP38" s="4"/>
      <c r="BQ38" s="21">
        <f t="shared" si="72"/>
        <v>0</v>
      </c>
      <c r="BR38" s="4"/>
      <c r="BS38" s="6">
        <v>0</v>
      </c>
      <c r="BT38" s="4"/>
      <c r="BU38" s="6">
        <v>4666.67</v>
      </c>
      <c r="BV38" s="4"/>
      <c r="BW38" s="6">
        <f t="shared" si="73"/>
        <v>-4666.67</v>
      </c>
      <c r="BX38" s="4"/>
      <c r="BY38" s="21">
        <f t="shared" si="74"/>
        <v>0</v>
      </c>
      <c r="BZ38" s="4"/>
      <c r="CA38" s="6">
        <v>0</v>
      </c>
      <c r="CB38" s="4"/>
      <c r="CC38" s="6">
        <v>4666.67</v>
      </c>
      <c r="CD38" s="4"/>
      <c r="CE38" s="6">
        <f t="shared" si="75"/>
        <v>-4666.67</v>
      </c>
      <c r="CF38" s="4"/>
      <c r="CG38" s="21">
        <f t="shared" si="76"/>
        <v>0</v>
      </c>
      <c r="CH38" s="4"/>
      <c r="CI38" s="6">
        <v>0</v>
      </c>
      <c r="CJ38" s="4"/>
      <c r="CK38" s="6">
        <v>4666.67</v>
      </c>
      <c r="CL38" s="4"/>
      <c r="CM38" s="6">
        <f t="shared" si="77"/>
        <v>-4666.67</v>
      </c>
      <c r="CN38" s="4"/>
      <c r="CO38" s="21">
        <f t="shared" si="78"/>
        <v>0</v>
      </c>
      <c r="CP38" s="4"/>
      <c r="CQ38" s="6">
        <v>0</v>
      </c>
      <c r="CR38" s="4"/>
      <c r="CS38" s="6">
        <v>4666.67</v>
      </c>
      <c r="CT38" s="4"/>
      <c r="CU38" s="6">
        <f t="shared" si="79"/>
        <v>-4666.67</v>
      </c>
      <c r="CV38" s="4"/>
      <c r="CW38" s="21">
        <f t="shared" si="80"/>
        <v>0</v>
      </c>
      <c r="CX38" s="4"/>
      <c r="CY38" s="6">
        <f t="shared" si="56"/>
        <v>0</v>
      </c>
      <c r="CZ38" s="4"/>
      <c r="DA38" s="6">
        <f t="shared" si="81"/>
        <v>56000</v>
      </c>
      <c r="DB38" s="4"/>
      <c r="DC38" s="6">
        <f t="shared" si="82"/>
        <v>-56000</v>
      </c>
      <c r="DD38" s="4"/>
      <c r="DE38" s="21">
        <f t="shared" si="83"/>
        <v>0</v>
      </c>
    </row>
    <row r="39" spans="1:109" x14ac:dyDescent="0.2">
      <c r="A39" s="2"/>
      <c r="B39" s="2"/>
      <c r="C39" s="2"/>
      <c r="D39" s="2"/>
      <c r="E39" s="2" t="s">
        <v>26</v>
      </c>
      <c r="F39" s="2"/>
      <c r="G39" s="3">
        <f>ROUND(SUM(G31:G38),5)</f>
        <v>118540</v>
      </c>
      <c r="H39" s="4"/>
      <c r="I39" s="3">
        <f>ROUND(SUM(I31:I38),5)</f>
        <v>17284.5</v>
      </c>
      <c r="J39" s="4"/>
      <c r="K39" s="3">
        <f t="shared" si="57"/>
        <v>101255.5</v>
      </c>
      <c r="L39" s="4"/>
      <c r="M39" s="19">
        <f t="shared" si="58"/>
        <v>6.8581700000000003</v>
      </c>
      <c r="N39" s="4"/>
      <c r="O39" s="3">
        <f>ROUND(SUM(O31:O38),5)</f>
        <v>0</v>
      </c>
      <c r="P39" s="4"/>
      <c r="Q39" s="3">
        <f>ROUND(SUM(Q31:Q38),5)</f>
        <v>17284.5</v>
      </c>
      <c r="R39" s="4"/>
      <c r="S39" s="3">
        <f t="shared" si="59"/>
        <v>-17284.5</v>
      </c>
      <c r="T39" s="4"/>
      <c r="U39" s="19">
        <f t="shared" si="60"/>
        <v>0</v>
      </c>
      <c r="V39" s="4"/>
      <c r="W39" s="3">
        <f>ROUND(SUM(W31:W38),5)</f>
        <v>0</v>
      </c>
      <c r="X39" s="4"/>
      <c r="Y39" s="3">
        <f>ROUND(SUM(Y31:Y38),5)</f>
        <v>17284.5</v>
      </c>
      <c r="Z39" s="4"/>
      <c r="AA39" s="3">
        <f t="shared" si="61"/>
        <v>-17284.5</v>
      </c>
      <c r="AB39" s="4"/>
      <c r="AC39" s="19">
        <f t="shared" si="62"/>
        <v>0</v>
      </c>
      <c r="AD39" s="4"/>
      <c r="AE39" s="3">
        <f>ROUND(SUM(AE31:AE38),5)</f>
        <v>125378</v>
      </c>
      <c r="AF39" s="4"/>
      <c r="AG39" s="3">
        <f>ROUND(SUM(AG31:AG38),5)</f>
        <v>17284.5</v>
      </c>
      <c r="AH39" s="4"/>
      <c r="AI39" s="3">
        <f t="shared" si="63"/>
        <v>108093.5</v>
      </c>
      <c r="AJ39" s="4"/>
      <c r="AK39" s="19">
        <f t="shared" si="64"/>
        <v>7.2537799999999999</v>
      </c>
      <c r="AL39" s="4"/>
      <c r="AM39" s="3">
        <f>ROUND(SUM(AM31:AM38),5)</f>
        <v>0</v>
      </c>
      <c r="AN39" s="4"/>
      <c r="AO39" s="3">
        <f>ROUND(SUM(AO31:AO38),5)</f>
        <v>17284.5</v>
      </c>
      <c r="AP39" s="4"/>
      <c r="AQ39" s="3">
        <f t="shared" si="65"/>
        <v>-17284.5</v>
      </c>
      <c r="AR39" s="4"/>
      <c r="AS39" s="19">
        <f t="shared" si="66"/>
        <v>0</v>
      </c>
      <c r="AT39" s="4"/>
      <c r="AU39" s="3">
        <f>ROUND(SUM(AU31:AU38),5)</f>
        <v>0</v>
      </c>
      <c r="AV39" s="4"/>
      <c r="AW39" s="3">
        <f>ROUND(SUM(AW31:AW38),5)</f>
        <v>17284.5</v>
      </c>
      <c r="AX39" s="4"/>
      <c r="AY39" s="3">
        <f t="shared" si="67"/>
        <v>-17284.5</v>
      </c>
      <c r="AZ39" s="4"/>
      <c r="BA39" s="19">
        <f t="shared" si="68"/>
        <v>0</v>
      </c>
      <c r="BB39" s="4"/>
      <c r="BC39" s="3">
        <f>ROUND(SUM(BC31:BC38),5)</f>
        <v>0</v>
      </c>
      <c r="BD39" s="4"/>
      <c r="BE39" s="3">
        <f>ROUND(SUM(BE31:BE38),5)</f>
        <v>17284.5</v>
      </c>
      <c r="BF39" s="4"/>
      <c r="BG39" s="3">
        <f t="shared" si="69"/>
        <v>-17284.5</v>
      </c>
      <c r="BH39" s="4"/>
      <c r="BI39" s="19">
        <f t="shared" si="70"/>
        <v>0</v>
      </c>
      <c r="BJ39" s="4"/>
      <c r="BK39" s="3">
        <f>ROUND(SUM(BK31:BK38),5)</f>
        <v>0</v>
      </c>
      <c r="BL39" s="4"/>
      <c r="BM39" s="3">
        <f>ROUND(SUM(BM31:BM38),5)</f>
        <v>17284.5</v>
      </c>
      <c r="BN39" s="4"/>
      <c r="BO39" s="3">
        <f t="shared" si="71"/>
        <v>-17284.5</v>
      </c>
      <c r="BP39" s="4"/>
      <c r="BQ39" s="19">
        <f t="shared" si="72"/>
        <v>0</v>
      </c>
      <c r="BR39" s="4"/>
      <c r="BS39" s="3">
        <f>ROUND(SUM(BS31:BS38),5)</f>
        <v>0</v>
      </c>
      <c r="BT39" s="4"/>
      <c r="BU39" s="3">
        <f>ROUND(SUM(BU31:BU38),5)</f>
        <v>17284.5</v>
      </c>
      <c r="BV39" s="4"/>
      <c r="BW39" s="3">
        <f t="shared" si="73"/>
        <v>-17284.5</v>
      </c>
      <c r="BX39" s="4"/>
      <c r="BY39" s="19">
        <f t="shared" si="74"/>
        <v>0</v>
      </c>
      <c r="BZ39" s="4"/>
      <c r="CA39" s="3">
        <f>ROUND(SUM(CA31:CA38),5)</f>
        <v>0</v>
      </c>
      <c r="CB39" s="4"/>
      <c r="CC39" s="3">
        <f>ROUND(SUM(CC31:CC38),5)</f>
        <v>17284.5</v>
      </c>
      <c r="CD39" s="4"/>
      <c r="CE39" s="3">
        <f t="shared" si="75"/>
        <v>-17284.5</v>
      </c>
      <c r="CF39" s="4"/>
      <c r="CG39" s="19">
        <f t="shared" si="76"/>
        <v>0</v>
      </c>
      <c r="CH39" s="4"/>
      <c r="CI39" s="3">
        <f>ROUND(SUM(CI31:CI38),5)</f>
        <v>0</v>
      </c>
      <c r="CJ39" s="4"/>
      <c r="CK39" s="3">
        <f>ROUND(SUM(CK31:CK38),5)</f>
        <v>17284.5</v>
      </c>
      <c r="CL39" s="4"/>
      <c r="CM39" s="3">
        <f t="shared" si="77"/>
        <v>-17284.5</v>
      </c>
      <c r="CN39" s="4"/>
      <c r="CO39" s="19">
        <f t="shared" si="78"/>
        <v>0</v>
      </c>
      <c r="CP39" s="4"/>
      <c r="CQ39" s="3">
        <f>ROUND(SUM(CQ31:CQ38),5)</f>
        <v>0</v>
      </c>
      <c r="CR39" s="4"/>
      <c r="CS39" s="3">
        <f>ROUND(SUM(CS31:CS38),5)</f>
        <v>17284.5</v>
      </c>
      <c r="CT39" s="4"/>
      <c r="CU39" s="3">
        <f t="shared" si="79"/>
        <v>-17284.5</v>
      </c>
      <c r="CV39" s="4"/>
      <c r="CW39" s="19">
        <f t="shared" si="80"/>
        <v>0</v>
      </c>
      <c r="CX39" s="4"/>
      <c r="CY39" s="3">
        <f t="shared" si="56"/>
        <v>243918</v>
      </c>
      <c r="CZ39" s="4"/>
      <c r="DA39" s="3">
        <f t="shared" si="81"/>
        <v>207414</v>
      </c>
      <c r="DB39" s="4"/>
      <c r="DC39" s="3">
        <f t="shared" si="82"/>
        <v>36504</v>
      </c>
      <c r="DD39" s="4"/>
      <c r="DE39" s="19">
        <f t="shared" si="83"/>
        <v>1.1759999999999999</v>
      </c>
    </row>
    <row r="40" spans="1:109" x14ac:dyDescent="0.2">
      <c r="A40" s="2"/>
      <c r="B40" s="2"/>
      <c r="C40" s="2"/>
      <c r="D40" s="2"/>
      <c r="E40" s="2" t="s">
        <v>27</v>
      </c>
      <c r="F40" s="2"/>
      <c r="G40" s="3"/>
      <c r="H40" s="4"/>
      <c r="I40" s="3"/>
      <c r="J40" s="4"/>
      <c r="K40" s="3"/>
      <c r="L40" s="4"/>
      <c r="M40" s="19"/>
      <c r="N40" s="4"/>
      <c r="O40" s="3"/>
      <c r="P40" s="4"/>
      <c r="Q40" s="3"/>
      <c r="R40" s="4"/>
      <c r="S40" s="3"/>
      <c r="T40" s="4"/>
      <c r="U40" s="19"/>
      <c r="V40" s="4"/>
      <c r="W40" s="3"/>
      <c r="X40" s="4"/>
      <c r="Y40" s="3"/>
      <c r="Z40" s="4"/>
      <c r="AA40" s="3"/>
      <c r="AB40" s="4"/>
      <c r="AC40" s="19"/>
      <c r="AD40" s="4"/>
      <c r="AE40" s="3"/>
      <c r="AF40" s="4"/>
      <c r="AG40" s="3"/>
      <c r="AH40" s="4"/>
      <c r="AI40" s="3"/>
      <c r="AJ40" s="4"/>
      <c r="AK40" s="19"/>
      <c r="AL40" s="4"/>
      <c r="AM40" s="3"/>
      <c r="AN40" s="4"/>
      <c r="AO40" s="3"/>
      <c r="AP40" s="4"/>
      <c r="AQ40" s="3"/>
      <c r="AR40" s="4"/>
      <c r="AS40" s="19"/>
      <c r="AT40" s="4"/>
      <c r="AU40" s="3"/>
      <c r="AV40" s="4"/>
      <c r="AW40" s="3"/>
      <c r="AX40" s="4"/>
      <c r="AY40" s="3"/>
      <c r="AZ40" s="4"/>
      <c r="BA40" s="19"/>
      <c r="BB40" s="4"/>
      <c r="BC40" s="3"/>
      <c r="BD40" s="4"/>
      <c r="BE40" s="3"/>
      <c r="BF40" s="4"/>
      <c r="BG40" s="3"/>
      <c r="BH40" s="4"/>
      <c r="BI40" s="19"/>
      <c r="BJ40" s="4"/>
      <c r="BK40" s="3"/>
      <c r="BL40" s="4"/>
      <c r="BM40" s="3"/>
      <c r="BN40" s="4"/>
      <c r="BO40" s="3"/>
      <c r="BP40" s="4"/>
      <c r="BQ40" s="19"/>
      <c r="BR40" s="4"/>
      <c r="BS40" s="3"/>
      <c r="BT40" s="4"/>
      <c r="BU40" s="3"/>
      <c r="BV40" s="4"/>
      <c r="BW40" s="3"/>
      <c r="BX40" s="4"/>
      <c r="BY40" s="19"/>
      <c r="BZ40" s="4"/>
      <c r="CA40" s="3"/>
      <c r="CB40" s="4"/>
      <c r="CC40" s="3"/>
      <c r="CD40" s="4"/>
      <c r="CE40" s="3"/>
      <c r="CF40" s="4"/>
      <c r="CG40" s="19"/>
      <c r="CH40" s="4"/>
      <c r="CI40" s="3"/>
      <c r="CJ40" s="4"/>
      <c r="CK40" s="3"/>
      <c r="CL40" s="4"/>
      <c r="CM40" s="3"/>
      <c r="CN40" s="4"/>
      <c r="CO40" s="19"/>
      <c r="CP40" s="4"/>
      <c r="CQ40" s="3"/>
      <c r="CR40" s="4"/>
      <c r="CS40" s="3"/>
      <c r="CT40" s="4"/>
      <c r="CU40" s="3"/>
      <c r="CV40" s="4"/>
      <c r="CW40" s="19"/>
      <c r="CX40" s="4"/>
      <c r="CY40" s="3"/>
      <c r="CZ40" s="4"/>
      <c r="DA40" s="3"/>
      <c r="DB40" s="4"/>
      <c r="DC40" s="3"/>
      <c r="DD40" s="4"/>
      <c r="DE40" s="19"/>
    </row>
    <row r="41" spans="1:109" x14ac:dyDescent="0.2">
      <c r="A41" s="2"/>
      <c r="B41" s="2"/>
      <c r="C41" s="2"/>
      <c r="D41" s="2"/>
      <c r="E41" s="2"/>
      <c r="F41" s="2" t="s">
        <v>28</v>
      </c>
      <c r="G41" s="3">
        <v>128322</v>
      </c>
      <c r="H41" s="4"/>
      <c r="I41" s="3">
        <v>10693.5</v>
      </c>
      <c r="J41" s="4"/>
      <c r="K41" s="3">
        <f>ROUND((G41-I41),5)</f>
        <v>117628.5</v>
      </c>
      <c r="L41" s="4"/>
      <c r="M41" s="19">
        <f>ROUND(IF(I41=0, IF(G41=0, 0, 1), G41/I41),5)</f>
        <v>12</v>
      </c>
      <c r="N41" s="4"/>
      <c r="O41" s="3">
        <v>0</v>
      </c>
      <c r="P41" s="4"/>
      <c r="Q41" s="3">
        <v>10693.5</v>
      </c>
      <c r="R41" s="4"/>
      <c r="S41" s="3">
        <f>ROUND((O41-Q41),5)</f>
        <v>-10693.5</v>
      </c>
      <c r="T41" s="4"/>
      <c r="U41" s="19">
        <f>ROUND(IF(Q41=0, IF(O41=0, 0, 1), O41/Q41),5)</f>
        <v>0</v>
      </c>
      <c r="V41" s="4"/>
      <c r="W41" s="3">
        <v>0</v>
      </c>
      <c r="X41" s="4"/>
      <c r="Y41" s="3">
        <v>10693.5</v>
      </c>
      <c r="Z41" s="4"/>
      <c r="AA41" s="3">
        <f>ROUND((W41-Y41),5)</f>
        <v>-10693.5</v>
      </c>
      <c r="AB41" s="4"/>
      <c r="AC41" s="19">
        <f>ROUND(IF(Y41=0, IF(W41=0, 0, 1), W41/Y41),5)</f>
        <v>0</v>
      </c>
      <c r="AD41" s="4"/>
      <c r="AE41" s="3">
        <v>0</v>
      </c>
      <c r="AF41" s="4"/>
      <c r="AG41" s="3">
        <v>10693.5</v>
      </c>
      <c r="AH41" s="4"/>
      <c r="AI41" s="3">
        <f>ROUND((AE41-AG41),5)</f>
        <v>-10693.5</v>
      </c>
      <c r="AJ41" s="4"/>
      <c r="AK41" s="19">
        <f>ROUND(IF(AG41=0, IF(AE41=0, 0, 1), AE41/AG41),5)</f>
        <v>0</v>
      </c>
      <c r="AL41" s="4"/>
      <c r="AM41" s="3">
        <v>0</v>
      </c>
      <c r="AN41" s="4"/>
      <c r="AO41" s="3">
        <v>10693.5</v>
      </c>
      <c r="AP41" s="4"/>
      <c r="AQ41" s="3">
        <f>ROUND((AM41-AO41),5)</f>
        <v>-10693.5</v>
      </c>
      <c r="AR41" s="4"/>
      <c r="AS41" s="19">
        <f>ROUND(IF(AO41=0, IF(AM41=0, 0, 1), AM41/AO41),5)</f>
        <v>0</v>
      </c>
      <c r="AT41" s="4"/>
      <c r="AU41" s="3">
        <v>0</v>
      </c>
      <c r="AV41" s="4"/>
      <c r="AW41" s="3">
        <v>10693.5</v>
      </c>
      <c r="AX41" s="4"/>
      <c r="AY41" s="3">
        <f>ROUND((AU41-AW41),5)</f>
        <v>-10693.5</v>
      </c>
      <c r="AZ41" s="4"/>
      <c r="BA41" s="19">
        <f>ROUND(IF(AW41=0, IF(AU41=0, 0, 1), AU41/AW41),5)</f>
        <v>0</v>
      </c>
      <c r="BB41" s="4"/>
      <c r="BC41" s="3">
        <v>0</v>
      </c>
      <c r="BD41" s="4"/>
      <c r="BE41" s="3">
        <v>10693.5</v>
      </c>
      <c r="BF41" s="4"/>
      <c r="BG41" s="3">
        <f>ROUND((BC41-BE41),5)</f>
        <v>-10693.5</v>
      </c>
      <c r="BH41" s="4"/>
      <c r="BI41" s="19">
        <f>ROUND(IF(BE41=0, IF(BC41=0, 0, 1), BC41/BE41),5)</f>
        <v>0</v>
      </c>
      <c r="BJ41" s="4"/>
      <c r="BK41" s="3">
        <v>0</v>
      </c>
      <c r="BL41" s="4"/>
      <c r="BM41" s="3">
        <v>10693.5</v>
      </c>
      <c r="BN41" s="4"/>
      <c r="BO41" s="3">
        <f>ROUND((BK41-BM41),5)</f>
        <v>-10693.5</v>
      </c>
      <c r="BP41" s="4"/>
      <c r="BQ41" s="19">
        <f>ROUND(IF(BM41=0, IF(BK41=0, 0, 1), BK41/BM41),5)</f>
        <v>0</v>
      </c>
      <c r="BR41" s="4"/>
      <c r="BS41" s="3">
        <v>0</v>
      </c>
      <c r="BT41" s="4"/>
      <c r="BU41" s="3">
        <v>10693.5</v>
      </c>
      <c r="BV41" s="4"/>
      <c r="BW41" s="3">
        <f>ROUND((BS41-BU41),5)</f>
        <v>-10693.5</v>
      </c>
      <c r="BX41" s="4"/>
      <c r="BY41" s="19">
        <f>ROUND(IF(BU41=0, IF(BS41=0, 0, 1), BS41/BU41),5)</f>
        <v>0</v>
      </c>
      <c r="BZ41" s="4"/>
      <c r="CA41" s="3">
        <v>0</v>
      </c>
      <c r="CB41" s="4"/>
      <c r="CC41" s="3">
        <v>10693.5</v>
      </c>
      <c r="CD41" s="4"/>
      <c r="CE41" s="3">
        <f>ROUND((CA41-CC41),5)</f>
        <v>-10693.5</v>
      </c>
      <c r="CF41" s="4"/>
      <c r="CG41" s="19">
        <f>ROUND(IF(CC41=0, IF(CA41=0, 0, 1), CA41/CC41),5)</f>
        <v>0</v>
      </c>
      <c r="CH41" s="4"/>
      <c r="CI41" s="3">
        <v>0</v>
      </c>
      <c r="CJ41" s="4"/>
      <c r="CK41" s="3">
        <v>10693.5</v>
      </c>
      <c r="CL41" s="4"/>
      <c r="CM41" s="3">
        <f>ROUND((CI41-CK41),5)</f>
        <v>-10693.5</v>
      </c>
      <c r="CN41" s="4"/>
      <c r="CO41" s="19">
        <f>ROUND(IF(CK41=0, IF(CI41=0, 0, 1), CI41/CK41),5)</f>
        <v>0</v>
      </c>
      <c r="CP41" s="4"/>
      <c r="CQ41" s="3">
        <v>0</v>
      </c>
      <c r="CR41" s="4"/>
      <c r="CS41" s="3">
        <v>10693.5</v>
      </c>
      <c r="CT41" s="4"/>
      <c r="CU41" s="3">
        <f>ROUND((CQ41-CS41),5)</f>
        <v>-10693.5</v>
      </c>
      <c r="CV41" s="4"/>
      <c r="CW41" s="19">
        <f>ROUND(IF(CS41=0, IF(CQ41=0, 0, 1), CQ41/CS41),5)</f>
        <v>0</v>
      </c>
      <c r="CX41" s="4"/>
      <c r="CY41" s="3">
        <f t="shared" ref="CY41:CY48" si="84">ROUND(G41+O41+W41+AE41+AM41+AU41+BC41+BK41+BS41+CA41+CI41+CQ41,5)</f>
        <v>128322</v>
      </c>
      <c r="CZ41" s="4"/>
      <c r="DA41" s="3">
        <f>ROUND(I41+Q41+Y41+AG41+AO41+AW41+BE41+BM41+BU41+CC41+CK41+CS41,5)</f>
        <v>128322</v>
      </c>
      <c r="DB41" s="4"/>
      <c r="DC41" s="3">
        <f>ROUND((CY41-DA41),5)</f>
        <v>0</v>
      </c>
      <c r="DD41" s="4"/>
      <c r="DE41" s="19">
        <f>ROUND(IF(DA41=0, IF(CY41=0, 0, 1), CY41/DA41),5)</f>
        <v>1</v>
      </c>
    </row>
    <row r="42" spans="1:109" x14ac:dyDescent="0.2">
      <c r="A42" s="2"/>
      <c r="B42" s="2"/>
      <c r="C42" s="2"/>
      <c r="D42" s="2"/>
      <c r="E42" s="2"/>
      <c r="F42" s="2" t="s">
        <v>96</v>
      </c>
      <c r="G42" s="3">
        <v>0</v>
      </c>
      <c r="H42" s="4"/>
      <c r="I42" s="3">
        <v>4805.25</v>
      </c>
      <c r="J42" s="4"/>
      <c r="K42" s="3">
        <f>ROUND((G42-I42),5)</f>
        <v>-4805.25</v>
      </c>
      <c r="L42" s="4"/>
      <c r="M42" s="19">
        <f>ROUND(IF(I42=0, IF(G42=0, 0, 1), G42/I42),5)</f>
        <v>0</v>
      </c>
      <c r="N42" s="4"/>
      <c r="O42" s="3">
        <v>0</v>
      </c>
      <c r="P42" s="4"/>
      <c r="Q42" s="3">
        <v>4805.25</v>
      </c>
      <c r="R42" s="4"/>
      <c r="S42" s="3">
        <f>ROUND((O42-Q42),5)</f>
        <v>-4805.25</v>
      </c>
      <c r="T42" s="4"/>
      <c r="U42" s="19">
        <f>ROUND(IF(Q42=0, IF(O42=0, 0, 1), O42/Q42),5)</f>
        <v>0</v>
      </c>
      <c r="V42" s="4"/>
      <c r="W42" s="3">
        <v>0</v>
      </c>
      <c r="X42" s="4"/>
      <c r="Y42" s="3">
        <v>4805.25</v>
      </c>
      <c r="Z42" s="4"/>
      <c r="AA42" s="3">
        <f>ROUND((W42-Y42),5)</f>
        <v>-4805.25</v>
      </c>
      <c r="AB42" s="4"/>
      <c r="AC42" s="19">
        <f>ROUND(IF(Y42=0, IF(W42=0, 0, 1), W42/Y42),5)</f>
        <v>0</v>
      </c>
      <c r="AD42" s="4"/>
      <c r="AE42" s="3">
        <v>0</v>
      </c>
      <c r="AF42" s="4"/>
      <c r="AG42" s="3">
        <v>4805.25</v>
      </c>
      <c r="AH42" s="4"/>
      <c r="AI42" s="3">
        <f>ROUND((AE42-AG42),5)</f>
        <v>-4805.25</v>
      </c>
      <c r="AJ42" s="4"/>
      <c r="AK42" s="19">
        <f>ROUND(IF(AG42=0, IF(AE42=0, 0, 1), AE42/AG42),5)</f>
        <v>0</v>
      </c>
      <c r="AL42" s="4"/>
      <c r="AM42" s="3">
        <v>0</v>
      </c>
      <c r="AN42" s="4"/>
      <c r="AO42" s="3">
        <v>4805.25</v>
      </c>
      <c r="AP42" s="4"/>
      <c r="AQ42" s="3">
        <f>ROUND((AM42-AO42),5)</f>
        <v>-4805.25</v>
      </c>
      <c r="AR42" s="4"/>
      <c r="AS42" s="19">
        <f>ROUND(IF(AO42=0, IF(AM42=0, 0, 1), AM42/AO42),5)</f>
        <v>0</v>
      </c>
      <c r="AT42" s="4"/>
      <c r="AU42" s="3">
        <v>0</v>
      </c>
      <c r="AV42" s="4"/>
      <c r="AW42" s="3">
        <v>4805.25</v>
      </c>
      <c r="AX42" s="4"/>
      <c r="AY42" s="3">
        <f>ROUND((AU42-AW42),5)</f>
        <v>-4805.25</v>
      </c>
      <c r="AZ42" s="4"/>
      <c r="BA42" s="19">
        <f>ROUND(IF(AW42=0, IF(AU42=0, 0, 1), AU42/AW42),5)</f>
        <v>0</v>
      </c>
      <c r="BB42" s="4"/>
      <c r="BC42" s="3">
        <v>0</v>
      </c>
      <c r="BD42" s="4"/>
      <c r="BE42" s="3">
        <v>4805.25</v>
      </c>
      <c r="BF42" s="4"/>
      <c r="BG42" s="3">
        <f>ROUND((BC42-BE42),5)</f>
        <v>-4805.25</v>
      </c>
      <c r="BH42" s="4"/>
      <c r="BI42" s="19">
        <f>ROUND(IF(BE42=0, IF(BC42=0, 0, 1), BC42/BE42),5)</f>
        <v>0</v>
      </c>
      <c r="BJ42" s="4"/>
      <c r="BK42" s="3">
        <v>0</v>
      </c>
      <c r="BL42" s="4"/>
      <c r="BM42" s="3">
        <v>4805.25</v>
      </c>
      <c r="BN42" s="4"/>
      <c r="BO42" s="3">
        <f>ROUND((BK42-BM42),5)</f>
        <v>-4805.25</v>
      </c>
      <c r="BP42" s="4"/>
      <c r="BQ42" s="19">
        <f>ROUND(IF(BM42=0, IF(BK42=0, 0, 1), BK42/BM42),5)</f>
        <v>0</v>
      </c>
      <c r="BR42" s="4"/>
      <c r="BS42" s="3">
        <v>0</v>
      </c>
      <c r="BT42" s="4"/>
      <c r="BU42" s="3">
        <v>4805.25</v>
      </c>
      <c r="BV42" s="4"/>
      <c r="BW42" s="3">
        <f>ROUND((BS42-BU42),5)</f>
        <v>-4805.25</v>
      </c>
      <c r="BX42" s="4"/>
      <c r="BY42" s="19">
        <f>ROUND(IF(BU42=0, IF(BS42=0, 0, 1), BS42/BU42),5)</f>
        <v>0</v>
      </c>
      <c r="BZ42" s="4"/>
      <c r="CA42" s="3">
        <v>0</v>
      </c>
      <c r="CB42" s="4"/>
      <c r="CC42" s="3">
        <v>4805.25</v>
      </c>
      <c r="CD42" s="4"/>
      <c r="CE42" s="3">
        <f>ROUND((CA42-CC42),5)</f>
        <v>-4805.25</v>
      </c>
      <c r="CF42" s="4"/>
      <c r="CG42" s="19">
        <f>ROUND(IF(CC42=0, IF(CA42=0, 0, 1), CA42/CC42),5)</f>
        <v>0</v>
      </c>
      <c r="CH42" s="4"/>
      <c r="CI42" s="3">
        <v>0</v>
      </c>
      <c r="CJ42" s="4"/>
      <c r="CK42" s="3">
        <v>4805.25</v>
      </c>
      <c r="CL42" s="4"/>
      <c r="CM42" s="3">
        <f>ROUND((CI42-CK42),5)</f>
        <v>-4805.25</v>
      </c>
      <c r="CN42" s="4"/>
      <c r="CO42" s="19">
        <f>ROUND(IF(CK42=0, IF(CI42=0, 0, 1), CI42/CK42),5)</f>
        <v>0</v>
      </c>
      <c r="CP42" s="4"/>
      <c r="CQ42" s="3">
        <v>0</v>
      </c>
      <c r="CR42" s="4"/>
      <c r="CS42" s="3">
        <v>4805.25</v>
      </c>
      <c r="CT42" s="4"/>
      <c r="CU42" s="3">
        <f>ROUND((CQ42-CS42),5)</f>
        <v>-4805.25</v>
      </c>
      <c r="CV42" s="4"/>
      <c r="CW42" s="19">
        <f>ROUND(IF(CS42=0, IF(CQ42=0, 0, 1), CQ42/CS42),5)</f>
        <v>0</v>
      </c>
      <c r="CX42" s="4"/>
      <c r="CY42" s="3">
        <f t="shared" si="84"/>
        <v>0</v>
      </c>
      <c r="CZ42" s="4"/>
      <c r="DA42" s="3">
        <f>ROUND(I42+Q42+Y42+AG42+AO42+AW42+BE42+BM42+BU42+CC42+CK42+CS42,5)</f>
        <v>57663</v>
      </c>
      <c r="DB42" s="4"/>
      <c r="DC42" s="3">
        <f>ROUND((CY42-DA42),5)</f>
        <v>-57663</v>
      </c>
      <c r="DD42" s="4"/>
      <c r="DE42" s="19">
        <f>ROUND(IF(DA42=0, IF(CY42=0, 0, 1), CY42/DA42),5)</f>
        <v>0</v>
      </c>
    </row>
    <row r="43" spans="1:109" x14ac:dyDescent="0.2">
      <c r="A43" s="2"/>
      <c r="B43" s="2"/>
      <c r="C43" s="2"/>
      <c r="D43" s="2"/>
      <c r="E43" s="2"/>
      <c r="F43" s="2" t="s">
        <v>94</v>
      </c>
      <c r="G43" s="3">
        <v>0</v>
      </c>
      <c r="H43" s="4"/>
      <c r="I43" s="3">
        <v>28820.67</v>
      </c>
      <c r="J43" s="4"/>
      <c r="K43" s="3">
        <f>ROUND((G43-I43),5)</f>
        <v>-28820.67</v>
      </c>
      <c r="L43" s="4"/>
      <c r="M43" s="19">
        <f>ROUND(IF(I43=0, IF(G43=0, 0, 1), G43/I43),5)</f>
        <v>0</v>
      </c>
      <c r="N43" s="4"/>
      <c r="O43" s="3">
        <v>0</v>
      </c>
      <c r="P43" s="4"/>
      <c r="Q43" s="3">
        <v>28820.66</v>
      </c>
      <c r="R43" s="4"/>
      <c r="S43" s="3">
        <f>ROUND((O43-Q43),5)</f>
        <v>-28820.66</v>
      </c>
      <c r="T43" s="4"/>
      <c r="U43" s="19">
        <f>ROUND(IF(Q43=0, IF(O43=0, 0, 1), O43/Q43),5)</f>
        <v>0</v>
      </c>
      <c r="V43" s="4"/>
      <c r="W43" s="3">
        <v>0</v>
      </c>
      <c r="X43" s="4"/>
      <c r="Y43" s="3">
        <v>28820.67</v>
      </c>
      <c r="Z43" s="4"/>
      <c r="AA43" s="3">
        <f>ROUND((W43-Y43),5)</f>
        <v>-28820.67</v>
      </c>
      <c r="AB43" s="4"/>
      <c r="AC43" s="19">
        <f>ROUND(IF(Y43=0, IF(W43=0, 0, 1), W43/Y43),5)</f>
        <v>0</v>
      </c>
      <c r="AD43" s="4"/>
      <c r="AE43" s="3">
        <v>0</v>
      </c>
      <c r="AF43" s="4"/>
      <c r="AG43" s="3">
        <v>28820.66</v>
      </c>
      <c r="AH43" s="4"/>
      <c r="AI43" s="3">
        <f>ROUND((AE43-AG43),5)</f>
        <v>-28820.66</v>
      </c>
      <c r="AJ43" s="4"/>
      <c r="AK43" s="19">
        <f>ROUND(IF(AG43=0, IF(AE43=0, 0, 1), AE43/AG43),5)</f>
        <v>0</v>
      </c>
      <c r="AL43" s="4"/>
      <c r="AM43" s="3">
        <v>0</v>
      </c>
      <c r="AN43" s="4"/>
      <c r="AO43" s="3">
        <v>28820.67</v>
      </c>
      <c r="AP43" s="4"/>
      <c r="AQ43" s="3">
        <f>ROUND((AM43-AO43),5)</f>
        <v>-28820.67</v>
      </c>
      <c r="AR43" s="4"/>
      <c r="AS43" s="19">
        <f>ROUND(IF(AO43=0, IF(AM43=0, 0, 1), AM43/AO43),5)</f>
        <v>0</v>
      </c>
      <c r="AT43" s="4"/>
      <c r="AU43" s="3">
        <v>0</v>
      </c>
      <c r="AV43" s="4"/>
      <c r="AW43" s="3">
        <v>28820.66</v>
      </c>
      <c r="AX43" s="4"/>
      <c r="AY43" s="3">
        <f>ROUND((AU43-AW43),5)</f>
        <v>-28820.66</v>
      </c>
      <c r="AZ43" s="4"/>
      <c r="BA43" s="19">
        <f>ROUND(IF(AW43=0, IF(AU43=0, 0, 1), AU43/AW43),5)</f>
        <v>0</v>
      </c>
      <c r="BB43" s="4"/>
      <c r="BC43" s="3">
        <v>0</v>
      </c>
      <c r="BD43" s="4"/>
      <c r="BE43" s="3">
        <v>28820.67</v>
      </c>
      <c r="BF43" s="4"/>
      <c r="BG43" s="3">
        <f>ROUND((BC43-BE43),5)</f>
        <v>-28820.67</v>
      </c>
      <c r="BH43" s="4"/>
      <c r="BI43" s="19">
        <f>ROUND(IF(BE43=0, IF(BC43=0, 0, 1), BC43/BE43),5)</f>
        <v>0</v>
      </c>
      <c r="BJ43" s="4"/>
      <c r="BK43" s="3">
        <v>0</v>
      </c>
      <c r="BL43" s="4"/>
      <c r="BM43" s="3">
        <v>28820.66</v>
      </c>
      <c r="BN43" s="4"/>
      <c r="BO43" s="3">
        <f>ROUND((BK43-BM43),5)</f>
        <v>-28820.66</v>
      </c>
      <c r="BP43" s="4"/>
      <c r="BQ43" s="19">
        <f>ROUND(IF(BM43=0, IF(BK43=0, 0, 1), BK43/BM43),5)</f>
        <v>0</v>
      </c>
      <c r="BR43" s="4"/>
      <c r="BS43" s="3">
        <v>0</v>
      </c>
      <c r="BT43" s="4"/>
      <c r="BU43" s="3">
        <v>28820.67</v>
      </c>
      <c r="BV43" s="4"/>
      <c r="BW43" s="3">
        <f>ROUND((BS43-BU43),5)</f>
        <v>-28820.67</v>
      </c>
      <c r="BX43" s="4"/>
      <c r="BY43" s="19">
        <f>ROUND(IF(BU43=0, IF(BS43=0, 0, 1), BS43/BU43),5)</f>
        <v>0</v>
      </c>
      <c r="BZ43" s="4"/>
      <c r="CA43" s="3">
        <v>0</v>
      </c>
      <c r="CB43" s="4"/>
      <c r="CC43" s="3">
        <v>28820.67</v>
      </c>
      <c r="CD43" s="4"/>
      <c r="CE43" s="3">
        <f>ROUND((CA43-CC43),5)</f>
        <v>-28820.67</v>
      </c>
      <c r="CF43" s="4"/>
      <c r="CG43" s="19">
        <f>ROUND(IF(CC43=0, IF(CA43=0, 0, 1), CA43/CC43),5)</f>
        <v>0</v>
      </c>
      <c r="CH43" s="4"/>
      <c r="CI43" s="3">
        <v>0</v>
      </c>
      <c r="CJ43" s="4"/>
      <c r="CK43" s="3">
        <v>28820.67</v>
      </c>
      <c r="CL43" s="4"/>
      <c r="CM43" s="3">
        <f>ROUND((CI43-CK43),5)</f>
        <v>-28820.67</v>
      </c>
      <c r="CN43" s="4"/>
      <c r="CO43" s="19">
        <f>ROUND(IF(CK43=0, IF(CI43=0, 0, 1), CI43/CK43),5)</f>
        <v>0</v>
      </c>
      <c r="CP43" s="4"/>
      <c r="CQ43" s="3">
        <v>0</v>
      </c>
      <c r="CR43" s="4"/>
      <c r="CS43" s="3">
        <v>28820.67</v>
      </c>
      <c r="CT43" s="4"/>
      <c r="CU43" s="3">
        <f>ROUND((CQ43-CS43),5)</f>
        <v>-28820.67</v>
      </c>
      <c r="CV43" s="4"/>
      <c r="CW43" s="19">
        <f>ROUND(IF(CS43=0, IF(CQ43=0, 0, 1), CQ43/CS43),5)</f>
        <v>0</v>
      </c>
      <c r="CX43" s="4"/>
      <c r="CY43" s="3">
        <f t="shared" si="84"/>
        <v>0</v>
      </c>
      <c r="CZ43" s="4"/>
      <c r="DA43" s="3">
        <f>ROUND(I43+Q43+Y43+AG43+AO43+AW43+BE43+BM43+BU43+CC43+CK43+CS43,5)</f>
        <v>345848</v>
      </c>
      <c r="DB43" s="4"/>
      <c r="DC43" s="3">
        <f>ROUND((CY43-DA43),5)</f>
        <v>-345848</v>
      </c>
      <c r="DD43" s="4"/>
      <c r="DE43" s="19">
        <f>ROUND(IF(DA43=0, IF(CY43=0, 0, 1), CY43/DA43),5)</f>
        <v>0</v>
      </c>
    </row>
    <row r="44" spans="1:109" ht="12" thickBot="1" x14ac:dyDescent="0.25">
      <c r="A44" s="2"/>
      <c r="B44" s="2"/>
      <c r="C44" s="2"/>
      <c r="D44" s="2"/>
      <c r="E44" s="2"/>
      <c r="F44" s="2" t="s">
        <v>92</v>
      </c>
      <c r="G44" s="6">
        <v>0</v>
      </c>
      <c r="H44" s="4"/>
      <c r="I44" s="6">
        <v>29508.58</v>
      </c>
      <c r="J44" s="4"/>
      <c r="K44" s="6">
        <f>ROUND((G44-I44),5)</f>
        <v>-29508.58</v>
      </c>
      <c r="L44" s="4"/>
      <c r="M44" s="21">
        <f>ROUND(IF(I44=0, IF(G44=0, 0, 1), G44/I44),5)</f>
        <v>0</v>
      </c>
      <c r="N44" s="4"/>
      <c r="O44" s="6">
        <v>0</v>
      </c>
      <c r="P44" s="4"/>
      <c r="Q44" s="6">
        <v>29508.59</v>
      </c>
      <c r="R44" s="4"/>
      <c r="S44" s="6">
        <f>ROUND((O44-Q44),5)</f>
        <v>-29508.59</v>
      </c>
      <c r="T44" s="4"/>
      <c r="U44" s="21">
        <f>ROUND(IF(Q44=0, IF(O44=0, 0, 1), O44/Q44),5)</f>
        <v>0</v>
      </c>
      <c r="V44" s="4"/>
      <c r="W44" s="6">
        <v>0</v>
      </c>
      <c r="X44" s="4"/>
      <c r="Y44" s="6">
        <v>29508.58</v>
      </c>
      <c r="Z44" s="4"/>
      <c r="AA44" s="6">
        <f>ROUND((W44-Y44),5)</f>
        <v>-29508.58</v>
      </c>
      <c r="AB44" s="4"/>
      <c r="AC44" s="21">
        <f>ROUND(IF(Y44=0, IF(W44=0, 0, 1), W44/Y44),5)</f>
        <v>0</v>
      </c>
      <c r="AD44" s="4"/>
      <c r="AE44" s="6">
        <v>0</v>
      </c>
      <c r="AF44" s="4"/>
      <c r="AG44" s="6">
        <v>29508.59</v>
      </c>
      <c r="AH44" s="4"/>
      <c r="AI44" s="6">
        <f>ROUND((AE44-AG44),5)</f>
        <v>-29508.59</v>
      </c>
      <c r="AJ44" s="4"/>
      <c r="AK44" s="21">
        <f>ROUND(IF(AG44=0, IF(AE44=0, 0, 1), AE44/AG44),5)</f>
        <v>0</v>
      </c>
      <c r="AL44" s="4"/>
      <c r="AM44" s="6">
        <v>0</v>
      </c>
      <c r="AN44" s="4"/>
      <c r="AO44" s="6">
        <v>29508.58</v>
      </c>
      <c r="AP44" s="4"/>
      <c r="AQ44" s="6">
        <f>ROUND((AM44-AO44),5)</f>
        <v>-29508.58</v>
      </c>
      <c r="AR44" s="4"/>
      <c r="AS44" s="21">
        <f>ROUND(IF(AO44=0, IF(AM44=0, 0, 1), AM44/AO44),5)</f>
        <v>0</v>
      </c>
      <c r="AT44" s="4"/>
      <c r="AU44" s="6">
        <v>0</v>
      </c>
      <c r="AV44" s="4"/>
      <c r="AW44" s="6">
        <v>29508.59</v>
      </c>
      <c r="AX44" s="4"/>
      <c r="AY44" s="6">
        <f>ROUND((AU44-AW44),5)</f>
        <v>-29508.59</v>
      </c>
      <c r="AZ44" s="4"/>
      <c r="BA44" s="21">
        <f>ROUND(IF(AW44=0, IF(AU44=0, 0, 1), AU44/AW44),5)</f>
        <v>0</v>
      </c>
      <c r="BB44" s="4"/>
      <c r="BC44" s="6">
        <v>0</v>
      </c>
      <c r="BD44" s="4"/>
      <c r="BE44" s="6">
        <v>29508.58</v>
      </c>
      <c r="BF44" s="4"/>
      <c r="BG44" s="6">
        <f>ROUND((BC44-BE44),5)</f>
        <v>-29508.58</v>
      </c>
      <c r="BH44" s="4"/>
      <c r="BI44" s="21">
        <f>ROUND(IF(BE44=0, IF(BC44=0, 0, 1), BC44/BE44),5)</f>
        <v>0</v>
      </c>
      <c r="BJ44" s="4"/>
      <c r="BK44" s="6">
        <v>0</v>
      </c>
      <c r="BL44" s="4"/>
      <c r="BM44" s="6">
        <v>29508.59</v>
      </c>
      <c r="BN44" s="4"/>
      <c r="BO44" s="6">
        <f>ROUND((BK44-BM44),5)</f>
        <v>-29508.59</v>
      </c>
      <c r="BP44" s="4"/>
      <c r="BQ44" s="21">
        <f>ROUND(IF(BM44=0, IF(BK44=0, 0, 1), BK44/BM44),5)</f>
        <v>0</v>
      </c>
      <c r="BR44" s="4"/>
      <c r="BS44" s="6">
        <v>0</v>
      </c>
      <c r="BT44" s="4"/>
      <c r="BU44" s="6">
        <v>29508.58</v>
      </c>
      <c r="BV44" s="4"/>
      <c r="BW44" s="6">
        <f>ROUND((BS44-BU44),5)</f>
        <v>-29508.58</v>
      </c>
      <c r="BX44" s="4"/>
      <c r="BY44" s="21">
        <f>ROUND(IF(BU44=0, IF(BS44=0, 0, 1), BS44/BU44),5)</f>
        <v>0</v>
      </c>
      <c r="BZ44" s="4"/>
      <c r="CA44" s="6">
        <v>0</v>
      </c>
      <c r="CB44" s="4"/>
      <c r="CC44" s="6">
        <v>29508.58</v>
      </c>
      <c r="CD44" s="4"/>
      <c r="CE44" s="6">
        <f>ROUND((CA44-CC44),5)</f>
        <v>-29508.58</v>
      </c>
      <c r="CF44" s="4"/>
      <c r="CG44" s="21">
        <f>ROUND(IF(CC44=0, IF(CA44=0, 0, 1), CA44/CC44),5)</f>
        <v>0</v>
      </c>
      <c r="CH44" s="4"/>
      <c r="CI44" s="6">
        <v>0</v>
      </c>
      <c r="CJ44" s="4"/>
      <c r="CK44" s="6">
        <v>29508.58</v>
      </c>
      <c r="CL44" s="4"/>
      <c r="CM44" s="6">
        <f>ROUND((CI44-CK44),5)</f>
        <v>-29508.58</v>
      </c>
      <c r="CN44" s="4"/>
      <c r="CO44" s="21">
        <f>ROUND(IF(CK44=0, IF(CI44=0, 0, 1), CI44/CK44),5)</f>
        <v>0</v>
      </c>
      <c r="CP44" s="4"/>
      <c r="CQ44" s="6">
        <v>0</v>
      </c>
      <c r="CR44" s="4"/>
      <c r="CS44" s="6">
        <v>29508.58</v>
      </c>
      <c r="CT44" s="4"/>
      <c r="CU44" s="6">
        <f>ROUND((CQ44-CS44),5)</f>
        <v>-29508.58</v>
      </c>
      <c r="CV44" s="4"/>
      <c r="CW44" s="21">
        <f>ROUND(IF(CS44=0, IF(CQ44=0, 0, 1), CQ44/CS44),5)</f>
        <v>0</v>
      </c>
      <c r="CX44" s="4"/>
      <c r="CY44" s="6">
        <f t="shared" si="84"/>
        <v>0</v>
      </c>
      <c r="CZ44" s="4"/>
      <c r="DA44" s="6">
        <f>ROUND(I44+Q44+Y44+AG44+AO44+AW44+BE44+BM44+BU44+CC44+CK44+CS44,5)</f>
        <v>354103</v>
      </c>
      <c r="DB44" s="4"/>
      <c r="DC44" s="6">
        <f>ROUND((CY44-DA44),5)</f>
        <v>-354103</v>
      </c>
      <c r="DD44" s="4"/>
      <c r="DE44" s="21">
        <f>ROUND(IF(DA44=0, IF(CY44=0, 0, 1), CY44/DA44),5)</f>
        <v>0</v>
      </c>
    </row>
    <row r="45" spans="1:109" x14ac:dyDescent="0.2">
      <c r="A45" s="2"/>
      <c r="B45" s="2"/>
      <c r="C45" s="2"/>
      <c r="D45" s="2"/>
      <c r="E45" s="2" t="s">
        <v>29</v>
      </c>
      <c r="F45" s="2"/>
      <c r="G45" s="3">
        <f>ROUND(SUM(G40:G44),5)</f>
        <v>128322</v>
      </c>
      <c r="H45" s="4"/>
      <c r="I45" s="3">
        <f>ROUND(SUM(I40:I44),5)</f>
        <v>73828</v>
      </c>
      <c r="J45" s="4"/>
      <c r="K45" s="3">
        <f>ROUND((G45-I45),5)</f>
        <v>54494</v>
      </c>
      <c r="L45" s="4"/>
      <c r="M45" s="19">
        <f>ROUND(IF(I45=0, IF(G45=0, 0, 1), G45/I45),5)</f>
        <v>1.7381200000000001</v>
      </c>
      <c r="N45" s="4"/>
      <c r="O45" s="3">
        <f>ROUND(SUM(O40:O44),5)</f>
        <v>0</v>
      </c>
      <c r="P45" s="4"/>
      <c r="Q45" s="3">
        <f>ROUND(SUM(Q40:Q44),5)</f>
        <v>73828</v>
      </c>
      <c r="R45" s="4"/>
      <c r="S45" s="3">
        <f>ROUND((O45-Q45),5)</f>
        <v>-73828</v>
      </c>
      <c r="T45" s="4"/>
      <c r="U45" s="19">
        <f>ROUND(IF(Q45=0, IF(O45=0, 0, 1), O45/Q45),5)</f>
        <v>0</v>
      </c>
      <c r="V45" s="4"/>
      <c r="W45" s="3">
        <f>ROUND(SUM(W40:W44),5)</f>
        <v>0</v>
      </c>
      <c r="X45" s="4"/>
      <c r="Y45" s="3">
        <f>ROUND(SUM(Y40:Y44),5)</f>
        <v>73828</v>
      </c>
      <c r="Z45" s="4"/>
      <c r="AA45" s="3">
        <f>ROUND((W45-Y45),5)</f>
        <v>-73828</v>
      </c>
      <c r="AB45" s="4"/>
      <c r="AC45" s="19">
        <f>ROUND(IF(Y45=0, IF(W45=0, 0, 1), W45/Y45),5)</f>
        <v>0</v>
      </c>
      <c r="AD45" s="4"/>
      <c r="AE45" s="3">
        <f>ROUND(SUM(AE40:AE44),5)</f>
        <v>0</v>
      </c>
      <c r="AF45" s="4"/>
      <c r="AG45" s="3">
        <f>ROUND(SUM(AG40:AG44),5)</f>
        <v>73828</v>
      </c>
      <c r="AH45" s="4"/>
      <c r="AI45" s="3">
        <f>ROUND((AE45-AG45),5)</f>
        <v>-73828</v>
      </c>
      <c r="AJ45" s="4"/>
      <c r="AK45" s="19">
        <f>ROUND(IF(AG45=0, IF(AE45=0, 0, 1), AE45/AG45),5)</f>
        <v>0</v>
      </c>
      <c r="AL45" s="4"/>
      <c r="AM45" s="3">
        <f>ROUND(SUM(AM40:AM44),5)</f>
        <v>0</v>
      </c>
      <c r="AN45" s="4"/>
      <c r="AO45" s="3">
        <f>ROUND(SUM(AO40:AO44),5)</f>
        <v>73828</v>
      </c>
      <c r="AP45" s="4"/>
      <c r="AQ45" s="3">
        <f>ROUND((AM45-AO45),5)</f>
        <v>-73828</v>
      </c>
      <c r="AR45" s="4"/>
      <c r="AS45" s="19">
        <f>ROUND(IF(AO45=0, IF(AM45=0, 0, 1), AM45/AO45),5)</f>
        <v>0</v>
      </c>
      <c r="AT45" s="4"/>
      <c r="AU45" s="3">
        <f>ROUND(SUM(AU40:AU44),5)</f>
        <v>0</v>
      </c>
      <c r="AV45" s="4"/>
      <c r="AW45" s="3">
        <f>ROUND(SUM(AW40:AW44),5)</f>
        <v>73828</v>
      </c>
      <c r="AX45" s="4"/>
      <c r="AY45" s="3">
        <f>ROUND((AU45-AW45),5)</f>
        <v>-73828</v>
      </c>
      <c r="AZ45" s="4"/>
      <c r="BA45" s="19">
        <f>ROUND(IF(AW45=0, IF(AU45=0, 0, 1), AU45/AW45),5)</f>
        <v>0</v>
      </c>
      <c r="BB45" s="4"/>
      <c r="BC45" s="3">
        <f>ROUND(SUM(BC40:BC44),5)</f>
        <v>0</v>
      </c>
      <c r="BD45" s="4"/>
      <c r="BE45" s="3">
        <f>ROUND(SUM(BE40:BE44),5)</f>
        <v>73828</v>
      </c>
      <c r="BF45" s="4"/>
      <c r="BG45" s="3">
        <f>ROUND((BC45-BE45),5)</f>
        <v>-73828</v>
      </c>
      <c r="BH45" s="4"/>
      <c r="BI45" s="19">
        <f>ROUND(IF(BE45=0, IF(BC45=0, 0, 1), BC45/BE45),5)</f>
        <v>0</v>
      </c>
      <c r="BJ45" s="4"/>
      <c r="BK45" s="3">
        <f>ROUND(SUM(BK40:BK44),5)</f>
        <v>0</v>
      </c>
      <c r="BL45" s="4"/>
      <c r="BM45" s="3">
        <f>ROUND(SUM(BM40:BM44),5)</f>
        <v>73828</v>
      </c>
      <c r="BN45" s="4"/>
      <c r="BO45" s="3">
        <f>ROUND((BK45-BM45),5)</f>
        <v>-73828</v>
      </c>
      <c r="BP45" s="4"/>
      <c r="BQ45" s="19">
        <f>ROUND(IF(BM45=0, IF(BK45=0, 0, 1), BK45/BM45),5)</f>
        <v>0</v>
      </c>
      <c r="BR45" s="4"/>
      <c r="BS45" s="3">
        <f>ROUND(SUM(BS40:BS44),5)</f>
        <v>0</v>
      </c>
      <c r="BT45" s="4"/>
      <c r="BU45" s="3">
        <f>ROUND(SUM(BU40:BU44),5)</f>
        <v>73828</v>
      </c>
      <c r="BV45" s="4"/>
      <c r="BW45" s="3">
        <f>ROUND((BS45-BU45),5)</f>
        <v>-73828</v>
      </c>
      <c r="BX45" s="4"/>
      <c r="BY45" s="19">
        <f>ROUND(IF(BU45=0, IF(BS45=0, 0, 1), BS45/BU45),5)</f>
        <v>0</v>
      </c>
      <c r="BZ45" s="4"/>
      <c r="CA45" s="3">
        <f>ROUND(SUM(CA40:CA44),5)</f>
        <v>0</v>
      </c>
      <c r="CB45" s="4"/>
      <c r="CC45" s="3">
        <f>ROUND(SUM(CC40:CC44),5)</f>
        <v>73828</v>
      </c>
      <c r="CD45" s="4"/>
      <c r="CE45" s="3">
        <f>ROUND((CA45-CC45),5)</f>
        <v>-73828</v>
      </c>
      <c r="CF45" s="4"/>
      <c r="CG45" s="19">
        <f>ROUND(IF(CC45=0, IF(CA45=0, 0, 1), CA45/CC45),5)</f>
        <v>0</v>
      </c>
      <c r="CH45" s="4"/>
      <c r="CI45" s="3">
        <f>ROUND(SUM(CI40:CI44),5)</f>
        <v>0</v>
      </c>
      <c r="CJ45" s="4"/>
      <c r="CK45" s="3">
        <f>ROUND(SUM(CK40:CK44),5)</f>
        <v>73828</v>
      </c>
      <c r="CL45" s="4"/>
      <c r="CM45" s="3">
        <f>ROUND((CI45-CK45),5)</f>
        <v>-73828</v>
      </c>
      <c r="CN45" s="4"/>
      <c r="CO45" s="19">
        <f>ROUND(IF(CK45=0, IF(CI45=0, 0, 1), CI45/CK45),5)</f>
        <v>0</v>
      </c>
      <c r="CP45" s="4"/>
      <c r="CQ45" s="3">
        <f>ROUND(SUM(CQ40:CQ44),5)</f>
        <v>0</v>
      </c>
      <c r="CR45" s="4"/>
      <c r="CS45" s="3">
        <f>ROUND(SUM(CS40:CS44),5)</f>
        <v>73828</v>
      </c>
      <c r="CT45" s="4"/>
      <c r="CU45" s="3">
        <f>ROUND((CQ45-CS45),5)</f>
        <v>-73828</v>
      </c>
      <c r="CV45" s="4"/>
      <c r="CW45" s="19">
        <f>ROUND(IF(CS45=0, IF(CQ45=0, 0, 1), CQ45/CS45),5)</f>
        <v>0</v>
      </c>
      <c r="CX45" s="4"/>
      <c r="CY45" s="3">
        <f t="shared" si="84"/>
        <v>128322</v>
      </c>
      <c r="CZ45" s="4"/>
      <c r="DA45" s="3">
        <f>ROUND(I45+Q45+Y45+AG45+AO45+AW45+BE45+BM45+BU45+CC45+CK45+CS45,5)</f>
        <v>885936</v>
      </c>
      <c r="DB45" s="4"/>
      <c r="DC45" s="3">
        <f>ROUND((CY45-DA45),5)</f>
        <v>-757614</v>
      </c>
      <c r="DD45" s="4"/>
      <c r="DE45" s="19">
        <f>ROUND(IF(DA45=0, IF(CY45=0, 0, 1), CY45/DA45),5)</f>
        <v>0.14484</v>
      </c>
    </row>
    <row r="46" spans="1:109" ht="12" thickBot="1" x14ac:dyDescent="0.25">
      <c r="A46" s="2"/>
      <c r="B46" s="2"/>
      <c r="C46" s="2"/>
      <c r="D46" s="2"/>
      <c r="E46" s="2" t="s">
        <v>88</v>
      </c>
      <c r="F46" s="2"/>
      <c r="G46" s="3">
        <v>0</v>
      </c>
      <c r="H46" s="4"/>
      <c r="I46" s="3"/>
      <c r="J46" s="4"/>
      <c r="K46" s="3"/>
      <c r="L46" s="4"/>
      <c r="M46" s="19"/>
      <c r="N46" s="4"/>
      <c r="O46" s="3">
        <v>0</v>
      </c>
      <c r="P46" s="4"/>
      <c r="Q46" s="3"/>
      <c r="R46" s="4"/>
      <c r="S46" s="3"/>
      <c r="T46" s="4"/>
      <c r="U46" s="19"/>
      <c r="V46" s="4"/>
      <c r="W46" s="3">
        <v>0</v>
      </c>
      <c r="X46" s="4"/>
      <c r="Y46" s="3"/>
      <c r="Z46" s="4"/>
      <c r="AA46" s="3"/>
      <c r="AB46" s="4"/>
      <c r="AC46" s="19"/>
      <c r="AD46" s="4"/>
      <c r="AE46" s="3">
        <v>0</v>
      </c>
      <c r="AF46" s="4"/>
      <c r="AG46" s="3"/>
      <c r="AH46" s="4"/>
      <c r="AI46" s="3"/>
      <c r="AJ46" s="4"/>
      <c r="AK46" s="19"/>
      <c r="AL46" s="4"/>
      <c r="AM46" s="3">
        <v>0</v>
      </c>
      <c r="AN46" s="4"/>
      <c r="AO46" s="3"/>
      <c r="AP46" s="4"/>
      <c r="AQ46" s="3"/>
      <c r="AR46" s="4"/>
      <c r="AS46" s="19"/>
      <c r="AT46" s="4"/>
      <c r="AU46" s="3">
        <v>0</v>
      </c>
      <c r="AV46" s="4"/>
      <c r="AW46" s="3"/>
      <c r="AX46" s="4"/>
      <c r="AY46" s="3"/>
      <c r="AZ46" s="4"/>
      <c r="BA46" s="19"/>
      <c r="BB46" s="4"/>
      <c r="BC46" s="3">
        <v>0</v>
      </c>
      <c r="BD46" s="4"/>
      <c r="BE46" s="3"/>
      <c r="BF46" s="4"/>
      <c r="BG46" s="3"/>
      <c r="BH46" s="4"/>
      <c r="BI46" s="19"/>
      <c r="BJ46" s="4"/>
      <c r="BK46" s="3">
        <v>0</v>
      </c>
      <c r="BL46" s="4"/>
      <c r="BM46" s="3"/>
      <c r="BN46" s="4"/>
      <c r="BO46" s="3"/>
      <c r="BP46" s="4"/>
      <c r="BQ46" s="19"/>
      <c r="BR46" s="4"/>
      <c r="BS46" s="3">
        <v>0</v>
      </c>
      <c r="BT46" s="4"/>
      <c r="BU46" s="3"/>
      <c r="BV46" s="4"/>
      <c r="BW46" s="3"/>
      <c r="BX46" s="4"/>
      <c r="BY46" s="19"/>
      <c r="BZ46" s="4"/>
      <c r="CA46" s="3">
        <v>0</v>
      </c>
      <c r="CB46" s="4"/>
      <c r="CC46" s="3"/>
      <c r="CD46" s="4"/>
      <c r="CE46" s="3"/>
      <c r="CF46" s="4"/>
      <c r="CG46" s="19"/>
      <c r="CH46" s="4"/>
      <c r="CI46" s="3">
        <v>0</v>
      </c>
      <c r="CJ46" s="4"/>
      <c r="CK46" s="3"/>
      <c r="CL46" s="4"/>
      <c r="CM46" s="3"/>
      <c r="CN46" s="4"/>
      <c r="CO46" s="19"/>
      <c r="CP46" s="4"/>
      <c r="CQ46" s="3">
        <v>0</v>
      </c>
      <c r="CR46" s="4"/>
      <c r="CS46" s="3"/>
      <c r="CT46" s="4"/>
      <c r="CU46" s="3"/>
      <c r="CV46" s="4"/>
      <c r="CW46" s="19"/>
      <c r="CX46" s="4"/>
      <c r="CY46" s="3">
        <f t="shared" si="84"/>
        <v>0</v>
      </c>
      <c r="CZ46" s="4"/>
      <c r="DA46" s="3"/>
      <c r="DB46" s="4"/>
      <c r="DC46" s="3"/>
      <c r="DD46" s="4"/>
      <c r="DE46" s="19"/>
    </row>
    <row r="47" spans="1:109" ht="12" thickBot="1" x14ac:dyDescent="0.25">
      <c r="A47" s="2"/>
      <c r="B47" s="2"/>
      <c r="C47" s="2"/>
      <c r="D47" s="2" t="s">
        <v>30</v>
      </c>
      <c r="E47" s="2"/>
      <c r="F47" s="2"/>
      <c r="G47" s="5">
        <f>ROUND(G15+G30+G39+SUM(G45:G46),5)</f>
        <v>665066.62</v>
      </c>
      <c r="H47" s="4"/>
      <c r="I47" s="5">
        <f>ROUND(I15+I30+I39+SUM(I45:I46),5)</f>
        <v>469287.48</v>
      </c>
      <c r="J47" s="4"/>
      <c r="K47" s="5">
        <f>ROUND((G47-I47),5)</f>
        <v>195779.14</v>
      </c>
      <c r="L47" s="4"/>
      <c r="M47" s="20">
        <f>ROUND(IF(I47=0, IF(G47=0, 0, 1), G47/I47),5)</f>
        <v>1.4171800000000001</v>
      </c>
      <c r="N47" s="4"/>
      <c r="O47" s="5">
        <f>ROUND(O15+O30+O39+SUM(O45:O46),5)</f>
        <v>303505.86</v>
      </c>
      <c r="P47" s="4"/>
      <c r="Q47" s="5">
        <f>ROUND(Q15+Q30+Q39+SUM(Q45:Q46),5)</f>
        <v>469287.54</v>
      </c>
      <c r="R47" s="4"/>
      <c r="S47" s="5">
        <f>ROUND((O47-Q47),5)</f>
        <v>-165781.68</v>
      </c>
      <c r="T47" s="4"/>
      <c r="U47" s="20">
        <f>ROUND(IF(Q47=0, IF(O47=0, 0, 1), O47/Q47),5)</f>
        <v>0.64673999999999998</v>
      </c>
      <c r="V47" s="4"/>
      <c r="W47" s="5">
        <f>ROUND(W15+W30+W39+SUM(W45:W46),5)</f>
        <v>363608.61</v>
      </c>
      <c r="X47" s="4"/>
      <c r="Y47" s="5">
        <f>ROUND(Y15+Y30+Y39+SUM(Y45:Y46),5)</f>
        <v>469287.45</v>
      </c>
      <c r="Z47" s="4"/>
      <c r="AA47" s="5">
        <f>ROUND((W47-Y47),5)</f>
        <v>-105678.84</v>
      </c>
      <c r="AB47" s="4"/>
      <c r="AC47" s="20">
        <f>ROUND(IF(Y47=0, IF(W47=0, 0, 1), W47/Y47),5)</f>
        <v>0.77481</v>
      </c>
      <c r="AD47" s="4"/>
      <c r="AE47" s="5">
        <f>ROUND(AE15+AE30+AE39+SUM(AE45:AE46),5)</f>
        <v>491984.52</v>
      </c>
      <c r="AF47" s="4"/>
      <c r="AG47" s="5">
        <f>ROUND(AG15+AG30+AG39+SUM(AG45:AG46),5)</f>
        <v>469287.54</v>
      </c>
      <c r="AH47" s="4"/>
      <c r="AI47" s="5">
        <f>ROUND((AE47-AG47),5)</f>
        <v>22696.98</v>
      </c>
      <c r="AJ47" s="4"/>
      <c r="AK47" s="20">
        <f>ROUND(IF(AG47=0, IF(AE47=0, 0, 1), AE47/AG47),5)</f>
        <v>1.04836</v>
      </c>
      <c r="AL47" s="4"/>
      <c r="AM47" s="5">
        <f>ROUND(AM15+AM30+AM39+SUM(AM45:AM46),5)</f>
        <v>0</v>
      </c>
      <c r="AN47" s="4"/>
      <c r="AO47" s="5">
        <f>ROUND(AO15+AO30+AO39+SUM(AO45:AO46),5)</f>
        <v>469287.46</v>
      </c>
      <c r="AP47" s="4"/>
      <c r="AQ47" s="5">
        <f>ROUND((AM47-AO47),5)</f>
        <v>-469287.46</v>
      </c>
      <c r="AR47" s="4"/>
      <c r="AS47" s="20">
        <f>ROUND(IF(AO47=0, IF(AM47=0, 0, 1), AM47/AO47),5)</f>
        <v>0</v>
      </c>
      <c r="AT47" s="4"/>
      <c r="AU47" s="5">
        <f>ROUND(AU15+AU30+AU39+SUM(AU45:AU46),5)</f>
        <v>0</v>
      </c>
      <c r="AV47" s="4"/>
      <c r="AW47" s="5">
        <f>ROUND(AW15+AW30+AW39+SUM(AW45:AW46),5)</f>
        <v>469287.57</v>
      </c>
      <c r="AX47" s="4"/>
      <c r="AY47" s="5">
        <f>ROUND((AU47-AW47),5)</f>
        <v>-469287.57</v>
      </c>
      <c r="AZ47" s="4"/>
      <c r="BA47" s="20">
        <f>ROUND(IF(AW47=0, IF(AU47=0, 0, 1), AU47/AW47),5)</f>
        <v>0</v>
      </c>
      <c r="BB47" s="4"/>
      <c r="BC47" s="5">
        <f>ROUND(BC15+BC30+BC39+SUM(BC45:BC46),5)</f>
        <v>0</v>
      </c>
      <c r="BD47" s="4"/>
      <c r="BE47" s="5">
        <f>ROUND(BE15+BE30+BE39+SUM(BE45:BE46),5)</f>
        <v>469287.48</v>
      </c>
      <c r="BF47" s="4"/>
      <c r="BG47" s="5">
        <f>ROUND((BC47-BE47),5)</f>
        <v>-469287.48</v>
      </c>
      <c r="BH47" s="4"/>
      <c r="BI47" s="20">
        <f>ROUND(IF(BE47=0, IF(BC47=0, 0, 1), BC47/BE47),5)</f>
        <v>0</v>
      </c>
      <c r="BJ47" s="4"/>
      <c r="BK47" s="5">
        <f>ROUND(BK15+BK30+BK39+SUM(BK45:BK46),5)</f>
        <v>0</v>
      </c>
      <c r="BL47" s="4"/>
      <c r="BM47" s="5">
        <f>ROUND(BM15+BM30+BM39+SUM(BM45:BM46),5)</f>
        <v>469287.56</v>
      </c>
      <c r="BN47" s="4"/>
      <c r="BO47" s="5">
        <f>ROUND((BK47-BM47),5)</f>
        <v>-469287.56</v>
      </c>
      <c r="BP47" s="4"/>
      <c r="BQ47" s="20">
        <f>ROUND(IF(BM47=0, IF(BK47=0, 0, 1), BK47/BM47),5)</f>
        <v>0</v>
      </c>
      <c r="BR47" s="4"/>
      <c r="BS47" s="5">
        <f>ROUND(BS15+BS30+BS39+SUM(BS45:BS46),5)</f>
        <v>0</v>
      </c>
      <c r="BT47" s="4"/>
      <c r="BU47" s="5">
        <f>ROUND(BU15+BU30+BU39+SUM(BU45:BU46),5)</f>
        <v>469287.48</v>
      </c>
      <c r="BV47" s="4"/>
      <c r="BW47" s="5">
        <f>ROUND((BS47-BU47),5)</f>
        <v>-469287.48</v>
      </c>
      <c r="BX47" s="4"/>
      <c r="BY47" s="20">
        <f>ROUND(IF(BU47=0, IF(BS47=0, 0, 1), BS47/BU47),5)</f>
        <v>0</v>
      </c>
      <c r="BZ47" s="4"/>
      <c r="CA47" s="5">
        <f>ROUND(CA15+CA30+CA39+SUM(CA45:CA46),5)</f>
        <v>0</v>
      </c>
      <c r="CB47" s="4"/>
      <c r="CC47" s="5">
        <f>ROUND(CC15+CC30+CC39+SUM(CC45:CC46),5)</f>
        <v>469287.48</v>
      </c>
      <c r="CD47" s="4"/>
      <c r="CE47" s="5">
        <f>ROUND((CA47-CC47),5)</f>
        <v>-469287.48</v>
      </c>
      <c r="CF47" s="4"/>
      <c r="CG47" s="20">
        <f>ROUND(IF(CC47=0, IF(CA47=0, 0, 1), CA47/CC47),5)</f>
        <v>0</v>
      </c>
      <c r="CH47" s="4"/>
      <c r="CI47" s="5">
        <f>ROUND(CI15+CI30+CI39+SUM(CI45:CI46),5)</f>
        <v>0</v>
      </c>
      <c r="CJ47" s="4"/>
      <c r="CK47" s="5">
        <f>ROUND(CK15+CK30+CK39+SUM(CK45:CK46),5)</f>
        <v>469287.48</v>
      </c>
      <c r="CL47" s="4"/>
      <c r="CM47" s="5">
        <f>ROUND((CI47-CK47),5)</f>
        <v>-469287.48</v>
      </c>
      <c r="CN47" s="4"/>
      <c r="CO47" s="20">
        <f>ROUND(IF(CK47=0, IF(CI47=0, 0, 1), CI47/CK47),5)</f>
        <v>0</v>
      </c>
      <c r="CP47" s="4"/>
      <c r="CQ47" s="5">
        <f>ROUND(CQ15+CQ30+CQ39+SUM(CQ45:CQ46),5)</f>
        <v>0</v>
      </c>
      <c r="CR47" s="4"/>
      <c r="CS47" s="5">
        <f>ROUND(CS15+CS30+CS39+SUM(CS45:CS46),5)</f>
        <v>469287.48</v>
      </c>
      <c r="CT47" s="4"/>
      <c r="CU47" s="5">
        <f>ROUND((CQ47-CS47),5)</f>
        <v>-469287.48</v>
      </c>
      <c r="CV47" s="4"/>
      <c r="CW47" s="20">
        <f>ROUND(IF(CS47=0, IF(CQ47=0, 0, 1), CQ47/CS47),5)</f>
        <v>0</v>
      </c>
      <c r="CX47" s="4"/>
      <c r="CY47" s="5">
        <f t="shared" si="84"/>
        <v>1824165.61</v>
      </c>
      <c r="CZ47" s="4"/>
      <c r="DA47" s="5">
        <f>ROUND(I47+Q47+Y47+AG47+AO47+AW47+BE47+BM47+BU47+CC47+CK47+CS47,5)</f>
        <v>5631450</v>
      </c>
      <c r="DB47" s="4"/>
      <c r="DC47" s="5">
        <f>ROUND((CY47-DA47),5)</f>
        <v>-3807284.39</v>
      </c>
      <c r="DD47" s="4"/>
      <c r="DE47" s="20">
        <f>ROUND(IF(DA47=0, IF(CY47=0, 0, 1), CY47/DA47),5)</f>
        <v>0.32391999999999999</v>
      </c>
    </row>
    <row r="48" spans="1:109" x14ac:dyDescent="0.2">
      <c r="A48" s="2"/>
      <c r="B48" s="2" t="s">
        <v>31</v>
      </c>
      <c r="C48" s="2"/>
      <c r="D48" s="2"/>
      <c r="E48" s="2"/>
      <c r="F48" s="2"/>
      <c r="G48" s="3">
        <f>ROUND(G3+G14-G47,5)</f>
        <v>1417339.19</v>
      </c>
      <c r="H48" s="4"/>
      <c r="I48" s="3">
        <f>ROUND(I3+I14-I47,5)</f>
        <v>5345.85</v>
      </c>
      <c r="J48" s="4"/>
      <c r="K48" s="3">
        <f>ROUND((G48-I48),5)</f>
        <v>1411993.34</v>
      </c>
      <c r="L48" s="4"/>
      <c r="M48" s="19">
        <f>ROUND(IF(I48=0, IF(G48=0, 0, 1), G48/I48),5)</f>
        <v>265.12887000000001</v>
      </c>
      <c r="N48" s="4"/>
      <c r="O48" s="3">
        <f>ROUND(O3+O14-O47,5)</f>
        <v>498866.82</v>
      </c>
      <c r="P48" s="4"/>
      <c r="Q48" s="3">
        <f>ROUND(Q3+Q14-Q47,5)</f>
        <v>5345.81</v>
      </c>
      <c r="R48" s="4"/>
      <c r="S48" s="3">
        <f>ROUND((O48-Q48),5)</f>
        <v>493521.01</v>
      </c>
      <c r="T48" s="4"/>
      <c r="U48" s="19">
        <f>ROUND(IF(Q48=0, IF(O48=0, 0, 1), O48/Q48),5)</f>
        <v>93.319220000000001</v>
      </c>
      <c r="V48" s="4"/>
      <c r="W48" s="3">
        <f>ROUND(W3+W14-W47,5)</f>
        <v>8623.77</v>
      </c>
      <c r="X48" s="4"/>
      <c r="Y48" s="3">
        <f>ROUND(Y3+Y14-Y47,5)</f>
        <v>5345.89</v>
      </c>
      <c r="Z48" s="4"/>
      <c r="AA48" s="3">
        <f>ROUND((W48-Y48),5)</f>
        <v>3277.88</v>
      </c>
      <c r="AB48" s="4"/>
      <c r="AC48" s="19">
        <f>ROUND(IF(Y48=0, IF(W48=0, 0, 1), W48/Y48),5)</f>
        <v>1.6131599999999999</v>
      </c>
      <c r="AD48" s="4"/>
      <c r="AE48" s="3">
        <f>ROUND(AE3+AE14-AE47,5)</f>
        <v>-239596.33</v>
      </c>
      <c r="AF48" s="4"/>
      <c r="AG48" s="3">
        <f>ROUND(AG3+AG14-AG47,5)</f>
        <v>5345.8</v>
      </c>
      <c r="AH48" s="4"/>
      <c r="AI48" s="3">
        <f>ROUND((AE48-AG48),5)</f>
        <v>-244942.13</v>
      </c>
      <c r="AJ48" s="4"/>
      <c r="AK48" s="19">
        <f>ROUND(IF(AG48=0, IF(AE48=0, 0, 1), AE48/AG48),5)</f>
        <v>-44.81955</v>
      </c>
      <c r="AL48" s="4"/>
      <c r="AM48" s="3">
        <f>ROUND(AM3+AM14-AM47,5)</f>
        <v>0</v>
      </c>
      <c r="AN48" s="4"/>
      <c r="AO48" s="3">
        <f>ROUND(AO3+AO14-AO47,5)</f>
        <v>5345.88</v>
      </c>
      <c r="AP48" s="4"/>
      <c r="AQ48" s="3">
        <f>ROUND((AM48-AO48),5)</f>
        <v>-5345.88</v>
      </c>
      <c r="AR48" s="4"/>
      <c r="AS48" s="19">
        <f>ROUND(IF(AO48=0, IF(AM48=0, 0, 1), AM48/AO48),5)</f>
        <v>0</v>
      </c>
      <c r="AT48" s="4"/>
      <c r="AU48" s="3">
        <f>ROUND(AU3+AU14-AU47,5)</f>
        <v>0</v>
      </c>
      <c r="AV48" s="4"/>
      <c r="AW48" s="3">
        <f>ROUND(AW3+AW14-AW47,5)</f>
        <v>5345.76</v>
      </c>
      <c r="AX48" s="4"/>
      <c r="AY48" s="3">
        <f>ROUND((AU48-AW48),5)</f>
        <v>-5345.76</v>
      </c>
      <c r="AZ48" s="4"/>
      <c r="BA48" s="19">
        <f>ROUND(IF(AW48=0, IF(AU48=0, 0, 1), AU48/AW48),5)</f>
        <v>0</v>
      </c>
      <c r="BB48" s="4"/>
      <c r="BC48" s="3">
        <f>ROUND(BC3+BC14-BC47,5)</f>
        <v>0</v>
      </c>
      <c r="BD48" s="4"/>
      <c r="BE48" s="3">
        <f>ROUND(BE3+BE14-BE47,5)</f>
        <v>5345.85</v>
      </c>
      <c r="BF48" s="4"/>
      <c r="BG48" s="3">
        <f>ROUND((BC48-BE48),5)</f>
        <v>-5345.85</v>
      </c>
      <c r="BH48" s="4"/>
      <c r="BI48" s="19">
        <f>ROUND(IF(BE48=0, IF(BC48=0, 0, 1), BC48/BE48),5)</f>
        <v>0</v>
      </c>
      <c r="BJ48" s="4"/>
      <c r="BK48" s="3">
        <f>ROUND(BK3+BK14-BK47,5)</f>
        <v>0</v>
      </c>
      <c r="BL48" s="4"/>
      <c r="BM48" s="3">
        <f>ROUND(BM3+BM14-BM47,5)</f>
        <v>5345.76</v>
      </c>
      <c r="BN48" s="4"/>
      <c r="BO48" s="3">
        <f>ROUND((BK48-BM48),5)</f>
        <v>-5345.76</v>
      </c>
      <c r="BP48" s="4"/>
      <c r="BQ48" s="19">
        <f>ROUND(IF(BM48=0, IF(BK48=0, 0, 1), BK48/BM48),5)</f>
        <v>0</v>
      </c>
      <c r="BR48" s="4"/>
      <c r="BS48" s="3">
        <f>ROUND(BS3+BS14-BS47,5)</f>
        <v>0</v>
      </c>
      <c r="BT48" s="4"/>
      <c r="BU48" s="3">
        <f>ROUND(BU3+BU14-BU47,5)</f>
        <v>5345.85</v>
      </c>
      <c r="BV48" s="4"/>
      <c r="BW48" s="3">
        <f>ROUND((BS48-BU48),5)</f>
        <v>-5345.85</v>
      </c>
      <c r="BX48" s="4"/>
      <c r="BY48" s="19">
        <f>ROUND(IF(BU48=0, IF(BS48=0, 0, 1), BS48/BU48),5)</f>
        <v>0</v>
      </c>
      <c r="BZ48" s="4"/>
      <c r="CA48" s="3">
        <f>ROUND(CA3+CA14-CA47,5)</f>
        <v>0</v>
      </c>
      <c r="CB48" s="4"/>
      <c r="CC48" s="3">
        <f>ROUND(CC3+CC14-CC47,5)</f>
        <v>5345.85</v>
      </c>
      <c r="CD48" s="4"/>
      <c r="CE48" s="3">
        <f>ROUND((CA48-CC48),5)</f>
        <v>-5345.85</v>
      </c>
      <c r="CF48" s="4"/>
      <c r="CG48" s="19">
        <f>ROUND(IF(CC48=0, IF(CA48=0, 0, 1), CA48/CC48),5)</f>
        <v>0</v>
      </c>
      <c r="CH48" s="4"/>
      <c r="CI48" s="3">
        <f>ROUND(CI3+CI14-CI47,5)</f>
        <v>0</v>
      </c>
      <c r="CJ48" s="4"/>
      <c r="CK48" s="3">
        <f>ROUND(CK3+CK14-CK47,5)</f>
        <v>5345.85</v>
      </c>
      <c r="CL48" s="4"/>
      <c r="CM48" s="3">
        <f>ROUND((CI48-CK48),5)</f>
        <v>-5345.85</v>
      </c>
      <c r="CN48" s="4"/>
      <c r="CO48" s="19">
        <f>ROUND(IF(CK48=0, IF(CI48=0, 0, 1), CI48/CK48),5)</f>
        <v>0</v>
      </c>
      <c r="CP48" s="4"/>
      <c r="CQ48" s="3">
        <f>ROUND(CQ3+CQ14-CQ47,5)</f>
        <v>0</v>
      </c>
      <c r="CR48" s="4"/>
      <c r="CS48" s="3">
        <f>ROUND(CS3+CS14-CS47,5)</f>
        <v>5345.85</v>
      </c>
      <c r="CT48" s="4"/>
      <c r="CU48" s="3">
        <f>ROUND((CQ48-CS48),5)</f>
        <v>-5345.85</v>
      </c>
      <c r="CV48" s="4"/>
      <c r="CW48" s="19">
        <f>ROUND(IF(CS48=0, IF(CQ48=0, 0, 1), CQ48/CS48),5)</f>
        <v>0</v>
      </c>
      <c r="CX48" s="4"/>
      <c r="CY48" s="3">
        <f t="shared" si="84"/>
        <v>1685233.45</v>
      </c>
      <c r="CZ48" s="4"/>
      <c r="DA48" s="3">
        <f>ROUND(I48+Q48+Y48+AG48+AO48+AW48+BE48+BM48+BU48+CC48+CK48+CS48,5)</f>
        <v>64150</v>
      </c>
      <c r="DB48" s="4"/>
      <c r="DC48" s="3">
        <f>ROUND((CY48-DA48),5)</f>
        <v>1621083.45</v>
      </c>
      <c r="DD48" s="4"/>
      <c r="DE48" s="19">
        <f>ROUND(IF(DA48=0, IF(CY48=0, 0, 1), CY48/DA48),5)</f>
        <v>26.270199999999999</v>
      </c>
    </row>
    <row r="49" spans="1:109" x14ac:dyDescent="0.2">
      <c r="A49" s="2"/>
      <c r="B49" s="2" t="s">
        <v>32</v>
      </c>
      <c r="C49" s="2"/>
      <c r="D49" s="2"/>
      <c r="E49" s="2"/>
      <c r="F49" s="2"/>
      <c r="G49" s="3"/>
      <c r="H49" s="4"/>
      <c r="I49" s="3"/>
      <c r="J49" s="4"/>
      <c r="K49" s="3"/>
      <c r="L49" s="4"/>
      <c r="M49" s="19"/>
      <c r="N49" s="4"/>
      <c r="O49" s="3"/>
      <c r="P49" s="4"/>
      <c r="Q49" s="3"/>
      <c r="R49" s="4"/>
      <c r="S49" s="3"/>
      <c r="T49" s="4"/>
      <c r="U49" s="19"/>
      <c r="V49" s="4"/>
      <c r="W49" s="3"/>
      <c r="X49" s="4"/>
      <c r="Y49" s="3"/>
      <c r="Z49" s="4"/>
      <c r="AA49" s="3"/>
      <c r="AB49" s="4"/>
      <c r="AC49" s="19"/>
      <c r="AD49" s="4"/>
      <c r="AE49" s="3"/>
      <c r="AF49" s="4"/>
      <c r="AG49" s="3"/>
      <c r="AH49" s="4"/>
      <c r="AI49" s="3"/>
      <c r="AJ49" s="4"/>
      <c r="AK49" s="19"/>
      <c r="AL49" s="4"/>
      <c r="AM49" s="3"/>
      <c r="AN49" s="4"/>
      <c r="AO49" s="3"/>
      <c r="AP49" s="4"/>
      <c r="AQ49" s="3"/>
      <c r="AR49" s="4"/>
      <c r="AS49" s="19"/>
      <c r="AT49" s="4"/>
      <c r="AU49" s="3"/>
      <c r="AV49" s="4"/>
      <c r="AW49" s="3"/>
      <c r="AX49" s="4"/>
      <c r="AY49" s="3"/>
      <c r="AZ49" s="4"/>
      <c r="BA49" s="19"/>
      <c r="BB49" s="4"/>
      <c r="BC49" s="3"/>
      <c r="BD49" s="4"/>
      <c r="BE49" s="3"/>
      <c r="BF49" s="4"/>
      <c r="BG49" s="3"/>
      <c r="BH49" s="4"/>
      <c r="BI49" s="19"/>
      <c r="BJ49" s="4"/>
      <c r="BK49" s="3"/>
      <c r="BL49" s="4"/>
      <c r="BM49" s="3"/>
      <c r="BN49" s="4"/>
      <c r="BO49" s="3"/>
      <c r="BP49" s="4"/>
      <c r="BQ49" s="19"/>
      <c r="BR49" s="4"/>
      <c r="BS49" s="3"/>
      <c r="BT49" s="4"/>
      <c r="BU49" s="3"/>
      <c r="BV49" s="4"/>
      <c r="BW49" s="3"/>
      <c r="BX49" s="4"/>
      <c r="BY49" s="19"/>
      <c r="BZ49" s="4"/>
      <c r="CA49" s="3"/>
      <c r="CB49" s="4"/>
      <c r="CC49" s="3"/>
      <c r="CD49" s="4"/>
      <c r="CE49" s="3"/>
      <c r="CF49" s="4"/>
      <c r="CG49" s="19"/>
      <c r="CH49" s="4"/>
      <c r="CI49" s="3"/>
      <c r="CJ49" s="4"/>
      <c r="CK49" s="3"/>
      <c r="CL49" s="4"/>
      <c r="CM49" s="3"/>
      <c r="CN49" s="4"/>
      <c r="CO49" s="19"/>
      <c r="CP49" s="4"/>
      <c r="CQ49" s="3"/>
      <c r="CR49" s="4"/>
      <c r="CS49" s="3"/>
      <c r="CT49" s="4"/>
      <c r="CU49" s="3"/>
      <c r="CV49" s="4"/>
      <c r="CW49" s="19"/>
      <c r="CX49" s="4"/>
      <c r="CY49" s="3"/>
      <c r="CZ49" s="4"/>
      <c r="DA49" s="3"/>
      <c r="DB49" s="4"/>
      <c r="DC49" s="3"/>
      <c r="DD49" s="4"/>
      <c r="DE49" s="19"/>
    </row>
    <row r="50" spans="1:109" x14ac:dyDescent="0.2">
      <c r="A50" s="2"/>
      <c r="B50" s="2"/>
      <c r="C50" s="2" t="s">
        <v>33</v>
      </c>
      <c r="D50" s="2"/>
      <c r="E50" s="2"/>
      <c r="F50" s="2"/>
      <c r="G50" s="3"/>
      <c r="H50" s="4"/>
      <c r="I50" s="3"/>
      <c r="J50" s="4"/>
      <c r="K50" s="3"/>
      <c r="L50" s="4"/>
      <c r="M50" s="19"/>
      <c r="N50" s="4"/>
      <c r="O50" s="3"/>
      <c r="P50" s="4"/>
      <c r="Q50" s="3"/>
      <c r="R50" s="4"/>
      <c r="S50" s="3"/>
      <c r="T50" s="4"/>
      <c r="U50" s="19"/>
      <c r="V50" s="4"/>
      <c r="W50" s="3"/>
      <c r="X50" s="4"/>
      <c r="Y50" s="3"/>
      <c r="Z50" s="4"/>
      <c r="AA50" s="3"/>
      <c r="AB50" s="4"/>
      <c r="AC50" s="19"/>
      <c r="AD50" s="4"/>
      <c r="AE50" s="3"/>
      <c r="AF50" s="4"/>
      <c r="AG50" s="3"/>
      <c r="AH50" s="4"/>
      <c r="AI50" s="3"/>
      <c r="AJ50" s="4"/>
      <c r="AK50" s="19"/>
      <c r="AL50" s="4"/>
      <c r="AM50" s="3"/>
      <c r="AN50" s="4"/>
      <c r="AO50" s="3"/>
      <c r="AP50" s="4"/>
      <c r="AQ50" s="3"/>
      <c r="AR50" s="4"/>
      <c r="AS50" s="19"/>
      <c r="AT50" s="4"/>
      <c r="AU50" s="3"/>
      <c r="AV50" s="4"/>
      <c r="AW50" s="3"/>
      <c r="AX50" s="4"/>
      <c r="AY50" s="3"/>
      <c r="AZ50" s="4"/>
      <c r="BA50" s="19"/>
      <c r="BB50" s="4"/>
      <c r="BC50" s="3"/>
      <c r="BD50" s="4"/>
      <c r="BE50" s="3"/>
      <c r="BF50" s="4"/>
      <c r="BG50" s="3"/>
      <c r="BH50" s="4"/>
      <c r="BI50" s="19"/>
      <c r="BJ50" s="4"/>
      <c r="BK50" s="3"/>
      <c r="BL50" s="4"/>
      <c r="BM50" s="3"/>
      <c r="BN50" s="4"/>
      <c r="BO50" s="3"/>
      <c r="BP50" s="4"/>
      <c r="BQ50" s="19"/>
      <c r="BR50" s="4"/>
      <c r="BS50" s="3"/>
      <c r="BT50" s="4"/>
      <c r="BU50" s="3"/>
      <c r="BV50" s="4"/>
      <c r="BW50" s="3"/>
      <c r="BX50" s="4"/>
      <c r="BY50" s="19"/>
      <c r="BZ50" s="4"/>
      <c r="CA50" s="3"/>
      <c r="CB50" s="4"/>
      <c r="CC50" s="3"/>
      <c r="CD50" s="4"/>
      <c r="CE50" s="3"/>
      <c r="CF50" s="4"/>
      <c r="CG50" s="19"/>
      <c r="CH50" s="4"/>
      <c r="CI50" s="3"/>
      <c r="CJ50" s="4"/>
      <c r="CK50" s="3"/>
      <c r="CL50" s="4"/>
      <c r="CM50" s="3"/>
      <c r="CN50" s="4"/>
      <c r="CO50" s="19"/>
      <c r="CP50" s="4"/>
      <c r="CQ50" s="3"/>
      <c r="CR50" s="4"/>
      <c r="CS50" s="3"/>
      <c r="CT50" s="4"/>
      <c r="CU50" s="3"/>
      <c r="CV50" s="4"/>
      <c r="CW50" s="19"/>
      <c r="CX50" s="4"/>
      <c r="CY50" s="3"/>
      <c r="CZ50" s="4"/>
      <c r="DA50" s="3"/>
      <c r="DB50" s="4"/>
      <c r="DC50" s="3"/>
      <c r="DD50" s="4"/>
      <c r="DE50" s="19"/>
    </row>
    <row r="51" spans="1:109" x14ac:dyDescent="0.2">
      <c r="A51" s="2"/>
      <c r="B51" s="2"/>
      <c r="C51" s="2"/>
      <c r="D51" s="2" t="s">
        <v>34</v>
      </c>
      <c r="E51" s="2"/>
      <c r="F51" s="2"/>
      <c r="G51" s="3"/>
      <c r="H51" s="4"/>
      <c r="I51" s="3"/>
      <c r="J51" s="4"/>
      <c r="K51" s="3"/>
      <c r="L51" s="4"/>
      <c r="M51" s="19"/>
      <c r="N51" s="4"/>
      <c r="O51" s="3"/>
      <c r="P51" s="4"/>
      <c r="Q51" s="3"/>
      <c r="R51" s="4"/>
      <c r="S51" s="3"/>
      <c r="T51" s="4"/>
      <c r="U51" s="19"/>
      <c r="V51" s="4"/>
      <c r="W51" s="3"/>
      <c r="X51" s="4"/>
      <c r="Y51" s="3"/>
      <c r="Z51" s="4"/>
      <c r="AA51" s="3"/>
      <c r="AB51" s="4"/>
      <c r="AC51" s="19"/>
      <c r="AD51" s="4"/>
      <c r="AE51" s="3"/>
      <c r="AF51" s="4"/>
      <c r="AG51" s="3"/>
      <c r="AH51" s="4"/>
      <c r="AI51" s="3"/>
      <c r="AJ51" s="4"/>
      <c r="AK51" s="19"/>
      <c r="AL51" s="4"/>
      <c r="AM51" s="3"/>
      <c r="AN51" s="4"/>
      <c r="AO51" s="3"/>
      <c r="AP51" s="4"/>
      <c r="AQ51" s="3"/>
      <c r="AR51" s="4"/>
      <c r="AS51" s="19"/>
      <c r="AT51" s="4"/>
      <c r="AU51" s="3"/>
      <c r="AV51" s="4"/>
      <c r="AW51" s="3"/>
      <c r="AX51" s="4"/>
      <c r="AY51" s="3"/>
      <c r="AZ51" s="4"/>
      <c r="BA51" s="19"/>
      <c r="BB51" s="4"/>
      <c r="BC51" s="3"/>
      <c r="BD51" s="4"/>
      <c r="BE51" s="3"/>
      <c r="BF51" s="4"/>
      <c r="BG51" s="3"/>
      <c r="BH51" s="4"/>
      <c r="BI51" s="19"/>
      <c r="BJ51" s="4"/>
      <c r="BK51" s="3"/>
      <c r="BL51" s="4"/>
      <c r="BM51" s="3"/>
      <c r="BN51" s="4"/>
      <c r="BO51" s="3"/>
      <c r="BP51" s="4"/>
      <c r="BQ51" s="19"/>
      <c r="BR51" s="4"/>
      <c r="BS51" s="3"/>
      <c r="BT51" s="4"/>
      <c r="BU51" s="3"/>
      <c r="BV51" s="4"/>
      <c r="BW51" s="3"/>
      <c r="BX51" s="4"/>
      <c r="BY51" s="19"/>
      <c r="BZ51" s="4"/>
      <c r="CA51" s="3"/>
      <c r="CB51" s="4"/>
      <c r="CC51" s="3"/>
      <c r="CD51" s="4"/>
      <c r="CE51" s="3"/>
      <c r="CF51" s="4"/>
      <c r="CG51" s="19"/>
      <c r="CH51" s="4"/>
      <c r="CI51" s="3"/>
      <c r="CJ51" s="4"/>
      <c r="CK51" s="3"/>
      <c r="CL51" s="4"/>
      <c r="CM51" s="3"/>
      <c r="CN51" s="4"/>
      <c r="CO51" s="19"/>
      <c r="CP51" s="4"/>
      <c r="CQ51" s="3"/>
      <c r="CR51" s="4"/>
      <c r="CS51" s="3"/>
      <c r="CT51" s="4"/>
      <c r="CU51" s="3"/>
      <c r="CV51" s="4"/>
      <c r="CW51" s="19"/>
      <c r="CX51" s="4"/>
      <c r="CY51" s="3"/>
      <c r="CZ51" s="4"/>
      <c r="DA51" s="3"/>
      <c r="DB51" s="4"/>
      <c r="DC51" s="3"/>
      <c r="DD51" s="4"/>
      <c r="DE51" s="19"/>
    </row>
    <row r="52" spans="1:109" x14ac:dyDescent="0.2">
      <c r="A52" s="2"/>
      <c r="B52" s="2"/>
      <c r="C52" s="2"/>
      <c r="D52" s="2"/>
      <c r="E52" s="2" t="s">
        <v>82</v>
      </c>
      <c r="F52" s="2"/>
      <c r="G52" s="3">
        <v>0</v>
      </c>
      <c r="H52" s="4"/>
      <c r="I52" s="3">
        <v>4841.83</v>
      </c>
      <c r="J52" s="4"/>
      <c r="K52" s="3">
        <f>ROUND((G52-I52),5)</f>
        <v>-4841.83</v>
      </c>
      <c r="L52" s="4"/>
      <c r="M52" s="19">
        <f>ROUND(IF(I52=0, IF(G52=0, 0, 1), G52/I52),5)</f>
        <v>0</v>
      </c>
      <c r="N52" s="4"/>
      <c r="O52" s="3">
        <v>0</v>
      </c>
      <c r="P52" s="4"/>
      <c r="Q52" s="3">
        <v>4841.84</v>
      </c>
      <c r="R52" s="4"/>
      <c r="S52" s="3">
        <f>ROUND((O52-Q52),5)</f>
        <v>-4841.84</v>
      </c>
      <c r="T52" s="4"/>
      <c r="U52" s="19">
        <f>ROUND(IF(Q52=0, IF(O52=0, 0, 1), O52/Q52),5)</f>
        <v>0</v>
      </c>
      <c r="V52" s="4"/>
      <c r="W52" s="3">
        <v>0</v>
      </c>
      <c r="X52" s="4"/>
      <c r="Y52" s="3">
        <v>4841.83</v>
      </c>
      <c r="Z52" s="4"/>
      <c r="AA52" s="3">
        <f>ROUND((W52-Y52),5)</f>
        <v>-4841.83</v>
      </c>
      <c r="AB52" s="4"/>
      <c r="AC52" s="19">
        <f>ROUND(IF(Y52=0, IF(W52=0, 0, 1), W52/Y52),5)</f>
        <v>0</v>
      </c>
      <c r="AD52" s="4"/>
      <c r="AE52" s="3">
        <v>0</v>
      </c>
      <c r="AF52" s="4"/>
      <c r="AG52" s="3">
        <v>4841.84</v>
      </c>
      <c r="AH52" s="4"/>
      <c r="AI52" s="3">
        <f>ROUND((AE52-AG52),5)</f>
        <v>-4841.84</v>
      </c>
      <c r="AJ52" s="4"/>
      <c r="AK52" s="19">
        <f>ROUND(IF(AG52=0, IF(AE52=0, 0, 1), AE52/AG52),5)</f>
        <v>0</v>
      </c>
      <c r="AL52" s="4"/>
      <c r="AM52" s="3">
        <v>0</v>
      </c>
      <c r="AN52" s="4"/>
      <c r="AO52" s="3">
        <v>4841.83</v>
      </c>
      <c r="AP52" s="4"/>
      <c r="AQ52" s="3">
        <f>ROUND((AM52-AO52),5)</f>
        <v>-4841.83</v>
      </c>
      <c r="AR52" s="4"/>
      <c r="AS52" s="19">
        <f>ROUND(IF(AO52=0, IF(AM52=0, 0, 1), AM52/AO52),5)</f>
        <v>0</v>
      </c>
      <c r="AT52" s="4"/>
      <c r="AU52" s="3">
        <v>0</v>
      </c>
      <c r="AV52" s="4"/>
      <c r="AW52" s="3">
        <v>4841.84</v>
      </c>
      <c r="AX52" s="4"/>
      <c r="AY52" s="3">
        <f>ROUND((AU52-AW52),5)</f>
        <v>-4841.84</v>
      </c>
      <c r="AZ52" s="4"/>
      <c r="BA52" s="19">
        <f>ROUND(IF(AW52=0, IF(AU52=0, 0, 1), AU52/AW52),5)</f>
        <v>0</v>
      </c>
      <c r="BB52" s="4"/>
      <c r="BC52" s="3">
        <v>0</v>
      </c>
      <c r="BD52" s="4"/>
      <c r="BE52" s="3">
        <v>4841.83</v>
      </c>
      <c r="BF52" s="4"/>
      <c r="BG52" s="3">
        <f>ROUND((BC52-BE52),5)</f>
        <v>-4841.83</v>
      </c>
      <c r="BH52" s="4"/>
      <c r="BI52" s="19">
        <f>ROUND(IF(BE52=0, IF(BC52=0, 0, 1), BC52/BE52),5)</f>
        <v>0</v>
      </c>
      <c r="BJ52" s="4"/>
      <c r="BK52" s="3">
        <v>0</v>
      </c>
      <c r="BL52" s="4"/>
      <c r="BM52" s="3">
        <v>4841.84</v>
      </c>
      <c r="BN52" s="4"/>
      <c r="BO52" s="3">
        <f>ROUND((BK52-BM52),5)</f>
        <v>-4841.84</v>
      </c>
      <c r="BP52" s="4"/>
      <c r="BQ52" s="19">
        <f>ROUND(IF(BM52=0, IF(BK52=0, 0, 1), BK52/BM52),5)</f>
        <v>0</v>
      </c>
      <c r="BR52" s="4"/>
      <c r="BS52" s="3">
        <v>0</v>
      </c>
      <c r="BT52" s="4"/>
      <c r="BU52" s="3">
        <v>4841.83</v>
      </c>
      <c r="BV52" s="4"/>
      <c r="BW52" s="3">
        <f>ROUND((BS52-BU52),5)</f>
        <v>-4841.83</v>
      </c>
      <c r="BX52" s="4"/>
      <c r="BY52" s="19">
        <f>ROUND(IF(BU52=0, IF(BS52=0, 0, 1), BS52/BU52),5)</f>
        <v>0</v>
      </c>
      <c r="BZ52" s="4"/>
      <c r="CA52" s="3">
        <v>0</v>
      </c>
      <c r="CB52" s="4"/>
      <c r="CC52" s="3">
        <v>4841.83</v>
      </c>
      <c r="CD52" s="4"/>
      <c r="CE52" s="3">
        <f>ROUND((CA52-CC52),5)</f>
        <v>-4841.83</v>
      </c>
      <c r="CF52" s="4"/>
      <c r="CG52" s="19">
        <f>ROUND(IF(CC52=0, IF(CA52=0, 0, 1), CA52/CC52),5)</f>
        <v>0</v>
      </c>
      <c r="CH52" s="4"/>
      <c r="CI52" s="3">
        <v>0</v>
      </c>
      <c r="CJ52" s="4"/>
      <c r="CK52" s="3">
        <v>4841.83</v>
      </c>
      <c r="CL52" s="4"/>
      <c r="CM52" s="3">
        <f>ROUND((CI52-CK52),5)</f>
        <v>-4841.83</v>
      </c>
      <c r="CN52" s="4"/>
      <c r="CO52" s="19">
        <f>ROUND(IF(CK52=0, IF(CI52=0, 0, 1), CI52/CK52),5)</f>
        <v>0</v>
      </c>
      <c r="CP52" s="4"/>
      <c r="CQ52" s="3">
        <v>0</v>
      </c>
      <c r="CR52" s="4"/>
      <c r="CS52" s="3">
        <v>4841.83</v>
      </c>
      <c r="CT52" s="4"/>
      <c r="CU52" s="3">
        <f>ROUND((CQ52-CS52),5)</f>
        <v>-4841.83</v>
      </c>
      <c r="CV52" s="4"/>
      <c r="CW52" s="19">
        <f>ROUND(IF(CS52=0, IF(CQ52=0, 0, 1), CQ52/CS52),5)</f>
        <v>0</v>
      </c>
      <c r="CX52" s="4"/>
      <c r="CY52" s="3">
        <f t="shared" ref="CY52:CY58" si="85">ROUND(G52+O52+W52+AE52+AM52+AU52+BC52+BK52+BS52+CA52+CI52+CQ52,5)</f>
        <v>0</v>
      </c>
      <c r="CZ52" s="4"/>
      <c r="DA52" s="3">
        <f>ROUND(I52+Q52+Y52+AG52+AO52+AW52+BE52+BM52+BU52+CC52+CK52+CS52,5)</f>
        <v>58102</v>
      </c>
      <c r="DB52" s="4"/>
      <c r="DC52" s="3">
        <f>ROUND((CY52-DA52),5)</f>
        <v>-58102</v>
      </c>
      <c r="DD52" s="4"/>
      <c r="DE52" s="19">
        <f>ROUND(IF(DA52=0, IF(CY52=0, 0, 1), CY52/DA52),5)</f>
        <v>0</v>
      </c>
    </row>
    <row r="53" spans="1:109" x14ac:dyDescent="0.2">
      <c r="A53" s="2"/>
      <c r="B53" s="2"/>
      <c r="C53" s="2"/>
      <c r="D53" s="2"/>
      <c r="E53" s="2" t="s">
        <v>80</v>
      </c>
      <c r="F53" s="2"/>
      <c r="G53" s="3">
        <v>0</v>
      </c>
      <c r="H53" s="4"/>
      <c r="I53" s="3">
        <v>291.67</v>
      </c>
      <c r="J53" s="4"/>
      <c r="K53" s="3">
        <f>ROUND((G53-I53),5)</f>
        <v>-291.67</v>
      </c>
      <c r="L53" s="4"/>
      <c r="M53" s="19">
        <f>ROUND(IF(I53=0, IF(G53=0, 0, 1), G53/I53),5)</f>
        <v>0</v>
      </c>
      <c r="N53" s="4"/>
      <c r="O53" s="3">
        <v>0</v>
      </c>
      <c r="P53" s="4"/>
      <c r="Q53" s="3">
        <v>291.66000000000003</v>
      </c>
      <c r="R53" s="4"/>
      <c r="S53" s="3">
        <f>ROUND((O53-Q53),5)</f>
        <v>-291.66000000000003</v>
      </c>
      <c r="T53" s="4"/>
      <c r="U53" s="19">
        <f>ROUND(IF(Q53=0, IF(O53=0, 0, 1), O53/Q53),5)</f>
        <v>0</v>
      </c>
      <c r="V53" s="4"/>
      <c r="W53" s="3">
        <v>0</v>
      </c>
      <c r="X53" s="4"/>
      <c r="Y53" s="3">
        <v>291.67</v>
      </c>
      <c r="Z53" s="4"/>
      <c r="AA53" s="3">
        <f>ROUND((W53-Y53),5)</f>
        <v>-291.67</v>
      </c>
      <c r="AB53" s="4"/>
      <c r="AC53" s="19">
        <f>ROUND(IF(Y53=0, IF(W53=0, 0, 1), W53/Y53),5)</f>
        <v>0</v>
      </c>
      <c r="AD53" s="4"/>
      <c r="AE53" s="3">
        <v>0</v>
      </c>
      <c r="AF53" s="4"/>
      <c r="AG53" s="3">
        <v>291.66000000000003</v>
      </c>
      <c r="AH53" s="4"/>
      <c r="AI53" s="3">
        <f>ROUND((AE53-AG53),5)</f>
        <v>-291.66000000000003</v>
      </c>
      <c r="AJ53" s="4"/>
      <c r="AK53" s="19">
        <f>ROUND(IF(AG53=0, IF(AE53=0, 0, 1), AE53/AG53),5)</f>
        <v>0</v>
      </c>
      <c r="AL53" s="4"/>
      <c r="AM53" s="3">
        <v>0</v>
      </c>
      <c r="AN53" s="4"/>
      <c r="AO53" s="3">
        <v>291.67</v>
      </c>
      <c r="AP53" s="4"/>
      <c r="AQ53" s="3">
        <f>ROUND((AM53-AO53),5)</f>
        <v>-291.67</v>
      </c>
      <c r="AR53" s="4"/>
      <c r="AS53" s="19">
        <f>ROUND(IF(AO53=0, IF(AM53=0, 0, 1), AM53/AO53),5)</f>
        <v>0</v>
      </c>
      <c r="AT53" s="4"/>
      <c r="AU53" s="3">
        <v>0</v>
      </c>
      <c r="AV53" s="4"/>
      <c r="AW53" s="3">
        <v>291.66000000000003</v>
      </c>
      <c r="AX53" s="4"/>
      <c r="AY53" s="3">
        <f>ROUND((AU53-AW53),5)</f>
        <v>-291.66000000000003</v>
      </c>
      <c r="AZ53" s="4"/>
      <c r="BA53" s="19">
        <f>ROUND(IF(AW53=0, IF(AU53=0, 0, 1), AU53/AW53),5)</f>
        <v>0</v>
      </c>
      <c r="BB53" s="4"/>
      <c r="BC53" s="3">
        <v>0</v>
      </c>
      <c r="BD53" s="4"/>
      <c r="BE53" s="3">
        <v>291.67</v>
      </c>
      <c r="BF53" s="4"/>
      <c r="BG53" s="3">
        <f>ROUND((BC53-BE53),5)</f>
        <v>-291.67</v>
      </c>
      <c r="BH53" s="4"/>
      <c r="BI53" s="19">
        <f>ROUND(IF(BE53=0, IF(BC53=0, 0, 1), BC53/BE53),5)</f>
        <v>0</v>
      </c>
      <c r="BJ53" s="4"/>
      <c r="BK53" s="3">
        <v>0</v>
      </c>
      <c r="BL53" s="4"/>
      <c r="BM53" s="3">
        <v>291.66000000000003</v>
      </c>
      <c r="BN53" s="4"/>
      <c r="BO53" s="3">
        <f>ROUND((BK53-BM53),5)</f>
        <v>-291.66000000000003</v>
      </c>
      <c r="BP53" s="4"/>
      <c r="BQ53" s="19">
        <f>ROUND(IF(BM53=0, IF(BK53=0, 0, 1), BK53/BM53),5)</f>
        <v>0</v>
      </c>
      <c r="BR53" s="4"/>
      <c r="BS53" s="3">
        <v>0</v>
      </c>
      <c r="BT53" s="4"/>
      <c r="BU53" s="3">
        <v>291.67</v>
      </c>
      <c r="BV53" s="4"/>
      <c r="BW53" s="3">
        <f>ROUND((BS53-BU53),5)</f>
        <v>-291.67</v>
      </c>
      <c r="BX53" s="4"/>
      <c r="BY53" s="19">
        <f>ROUND(IF(BU53=0, IF(BS53=0, 0, 1), BS53/BU53),5)</f>
        <v>0</v>
      </c>
      <c r="BZ53" s="4"/>
      <c r="CA53" s="3">
        <v>0</v>
      </c>
      <c r="CB53" s="4"/>
      <c r="CC53" s="3">
        <v>291.67</v>
      </c>
      <c r="CD53" s="4"/>
      <c r="CE53" s="3">
        <f>ROUND((CA53-CC53),5)</f>
        <v>-291.67</v>
      </c>
      <c r="CF53" s="4"/>
      <c r="CG53" s="19">
        <f>ROUND(IF(CC53=0, IF(CA53=0, 0, 1), CA53/CC53),5)</f>
        <v>0</v>
      </c>
      <c r="CH53" s="4"/>
      <c r="CI53" s="3">
        <v>0</v>
      </c>
      <c r="CJ53" s="4"/>
      <c r="CK53" s="3">
        <v>291.67</v>
      </c>
      <c r="CL53" s="4"/>
      <c r="CM53" s="3">
        <f>ROUND((CI53-CK53),5)</f>
        <v>-291.67</v>
      </c>
      <c r="CN53" s="4"/>
      <c r="CO53" s="19">
        <f>ROUND(IF(CK53=0, IF(CI53=0, 0, 1), CI53/CK53),5)</f>
        <v>0</v>
      </c>
      <c r="CP53" s="4"/>
      <c r="CQ53" s="3">
        <v>0</v>
      </c>
      <c r="CR53" s="4"/>
      <c r="CS53" s="3">
        <v>291.67</v>
      </c>
      <c r="CT53" s="4"/>
      <c r="CU53" s="3">
        <f>ROUND((CQ53-CS53),5)</f>
        <v>-291.67</v>
      </c>
      <c r="CV53" s="4"/>
      <c r="CW53" s="19">
        <f>ROUND(IF(CS53=0, IF(CQ53=0, 0, 1), CQ53/CS53),5)</f>
        <v>0</v>
      </c>
      <c r="CX53" s="4"/>
      <c r="CY53" s="3">
        <f t="shared" si="85"/>
        <v>0</v>
      </c>
      <c r="CZ53" s="4"/>
      <c r="DA53" s="3">
        <f>ROUND(I53+Q53+Y53+AG53+AO53+AW53+BE53+BM53+BU53+CC53+CK53+CS53,5)</f>
        <v>3500</v>
      </c>
      <c r="DB53" s="4"/>
      <c r="DC53" s="3">
        <f>ROUND((CY53-DA53),5)</f>
        <v>-3500</v>
      </c>
      <c r="DD53" s="4"/>
      <c r="DE53" s="19">
        <f>ROUND(IF(DA53=0, IF(CY53=0, 0, 1), CY53/DA53),5)</f>
        <v>0</v>
      </c>
    </row>
    <row r="54" spans="1:109" ht="12" thickBot="1" x14ac:dyDescent="0.25">
      <c r="A54" s="2"/>
      <c r="B54" s="2"/>
      <c r="C54" s="2"/>
      <c r="D54" s="2"/>
      <c r="E54" s="2" t="s">
        <v>76</v>
      </c>
      <c r="F54" s="2"/>
      <c r="G54" s="3">
        <v>0</v>
      </c>
      <c r="H54" s="4"/>
      <c r="I54" s="3"/>
      <c r="J54" s="4"/>
      <c r="K54" s="3"/>
      <c r="L54" s="4"/>
      <c r="M54" s="19"/>
      <c r="N54" s="4"/>
      <c r="O54" s="3">
        <v>-908954.86</v>
      </c>
      <c r="P54" s="4"/>
      <c r="Q54" s="3"/>
      <c r="R54" s="4"/>
      <c r="S54" s="3"/>
      <c r="T54" s="4"/>
      <c r="U54" s="19"/>
      <c r="V54" s="4"/>
      <c r="W54" s="3">
        <v>0</v>
      </c>
      <c r="X54" s="4"/>
      <c r="Y54" s="3"/>
      <c r="Z54" s="4"/>
      <c r="AA54" s="3"/>
      <c r="AB54" s="4"/>
      <c r="AC54" s="19"/>
      <c r="AD54" s="4"/>
      <c r="AE54" s="3">
        <v>0</v>
      </c>
      <c r="AF54" s="4"/>
      <c r="AG54" s="3"/>
      <c r="AH54" s="4"/>
      <c r="AI54" s="3"/>
      <c r="AJ54" s="4"/>
      <c r="AK54" s="19"/>
      <c r="AL54" s="4"/>
      <c r="AM54" s="3">
        <v>0</v>
      </c>
      <c r="AN54" s="4"/>
      <c r="AO54" s="3"/>
      <c r="AP54" s="4"/>
      <c r="AQ54" s="3"/>
      <c r="AR54" s="4"/>
      <c r="AS54" s="19"/>
      <c r="AT54" s="4"/>
      <c r="AU54" s="3">
        <v>0</v>
      </c>
      <c r="AV54" s="4"/>
      <c r="AW54" s="3"/>
      <c r="AX54" s="4"/>
      <c r="AY54" s="3"/>
      <c r="AZ54" s="4"/>
      <c r="BA54" s="19"/>
      <c r="BB54" s="4"/>
      <c r="BC54" s="3">
        <v>0</v>
      </c>
      <c r="BD54" s="4"/>
      <c r="BE54" s="3"/>
      <c r="BF54" s="4"/>
      <c r="BG54" s="3"/>
      <c r="BH54" s="4"/>
      <c r="BI54" s="19"/>
      <c r="BJ54" s="4"/>
      <c r="BK54" s="3">
        <v>0</v>
      </c>
      <c r="BL54" s="4"/>
      <c r="BM54" s="3"/>
      <c r="BN54" s="4"/>
      <c r="BO54" s="3"/>
      <c r="BP54" s="4"/>
      <c r="BQ54" s="19"/>
      <c r="BR54" s="4"/>
      <c r="BS54" s="3">
        <v>0</v>
      </c>
      <c r="BT54" s="4"/>
      <c r="BU54" s="3"/>
      <c r="BV54" s="4"/>
      <c r="BW54" s="3"/>
      <c r="BX54" s="4"/>
      <c r="BY54" s="19"/>
      <c r="BZ54" s="4"/>
      <c r="CA54" s="3">
        <v>0</v>
      </c>
      <c r="CB54" s="4"/>
      <c r="CC54" s="3"/>
      <c r="CD54" s="4"/>
      <c r="CE54" s="3"/>
      <c r="CF54" s="4"/>
      <c r="CG54" s="19"/>
      <c r="CH54" s="4"/>
      <c r="CI54" s="3">
        <v>0</v>
      </c>
      <c r="CJ54" s="4"/>
      <c r="CK54" s="3"/>
      <c r="CL54" s="4"/>
      <c r="CM54" s="3"/>
      <c r="CN54" s="4"/>
      <c r="CO54" s="19"/>
      <c r="CP54" s="4"/>
      <c r="CQ54" s="3">
        <v>0</v>
      </c>
      <c r="CR54" s="4"/>
      <c r="CS54" s="3"/>
      <c r="CT54" s="4"/>
      <c r="CU54" s="3"/>
      <c r="CV54" s="4"/>
      <c r="CW54" s="19"/>
      <c r="CX54" s="4"/>
      <c r="CY54" s="3">
        <f t="shared" si="85"/>
        <v>-908954.86</v>
      </c>
      <c r="CZ54" s="4"/>
      <c r="DA54" s="3"/>
      <c r="DB54" s="4"/>
      <c r="DC54" s="3"/>
      <c r="DD54" s="4"/>
      <c r="DE54" s="19"/>
    </row>
    <row r="55" spans="1:109" ht="12" thickBot="1" x14ac:dyDescent="0.25">
      <c r="A55" s="2"/>
      <c r="B55" s="2"/>
      <c r="C55" s="2"/>
      <c r="D55" s="2" t="s">
        <v>74</v>
      </c>
      <c r="E55" s="2"/>
      <c r="F55" s="2"/>
      <c r="G55" s="7">
        <f>ROUND(SUM(G51:G54),5)</f>
        <v>0</v>
      </c>
      <c r="H55" s="4"/>
      <c r="I55" s="7">
        <f>ROUND(SUM(I51:I54),5)</f>
        <v>5133.5</v>
      </c>
      <c r="J55" s="4"/>
      <c r="K55" s="7">
        <f>ROUND((G55-I55),5)</f>
        <v>-5133.5</v>
      </c>
      <c r="L55" s="4"/>
      <c r="M55" s="18">
        <f>ROUND(IF(I55=0, IF(G55=0, 0, 1), G55/I55),5)</f>
        <v>0</v>
      </c>
      <c r="N55" s="4"/>
      <c r="O55" s="7">
        <f>ROUND(SUM(O51:O54),5)</f>
        <v>-908954.86</v>
      </c>
      <c r="P55" s="4"/>
      <c r="Q55" s="7">
        <f>ROUND(SUM(Q51:Q54),5)</f>
        <v>5133.5</v>
      </c>
      <c r="R55" s="4"/>
      <c r="S55" s="7">
        <f>ROUND((O55-Q55),5)</f>
        <v>-914088.36</v>
      </c>
      <c r="T55" s="4"/>
      <c r="U55" s="18">
        <f>ROUND(IF(Q55=0, IF(O55=0, 0, 1), O55/Q55),5)</f>
        <v>-177.06338</v>
      </c>
      <c r="V55" s="4"/>
      <c r="W55" s="7">
        <f>ROUND(SUM(W51:W54),5)</f>
        <v>0</v>
      </c>
      <c r="X55" s="4"/>
      <c r="Y55" s="7">
        <f>ROUND(SUM(Y51:Y54),5)</f>
        <v>5133.5</v>
      </c>
      <c r="Z55" s="4"/>
      <c r="AA55" s="7">
        <f>ROUND((W55-Y55),5)</f>
        <v>-5133.5</v>
      </c>
      <c r="AB55" s="4"/>
      <c r="AC55" s="18">
        <f>ROUND(IF(Y55=0, IF(W55=0, 0, 1), W55/Y55),5)</f>
        <v>0</v>
      </c>
      <c r="AD55" s="4"/>
      <c r="AE55" s="7">
        <f>ROUND(SUM(AE51:AE54),5)</f>
        <v>0</v>
      </c>
      <c r="AF55" s="4"/>
      <c r="AG55" s="7">
        <f>ROUND(SUM(AG51:AG54),5)</f>
        <v>5133.5</v>
      </c>
      <c r="AH55" s="4"/>
      <c r="AI55" s="7">
        <f>ROUND((AE55-AG55),5)</f>
        <v>-5133.5</v>
      </c>
      <c r="AJ55" s="4"/>
      <c r="AK55" s="18">
        <f>ROUND(IF(AG55=0, IF(AE55=0, 0, 1), AE55/AG55),5)</f>
        <v>0</v>
      </c>
      <c r="AL55" s="4"/>
      <c r="AM55" s="7">
        <f>ROUND(SUM(AM51:AM54),5)</f>
        <v>0</v>
      </c>
      <c r="AN55" s="4"/>
      <c r="AO55" s="7">
        <f>ROUND(SUM(AO51:AO54),5)</f>
        <v>5133.5</v>
      </c>
      <c r="AP55" s="4"/>
      <c r="AQ55" s="7">
        <f>ROUND((AM55-AO55),5)</f>
        <v>-5133.5</v>
      </c>
      <c r="AR55" s="4"/>
      <c r="AS55" s="18">
        <f>ROUND(IF(AO55=0, IF(AM55=0, 0, 1), AM55/AO55),5)</f>
        <v>0</v>
      </c>
      <c r="AT55" s="4"/>
      <c r="AU55" s="7">
        <f>ROUND(SUM(AU51:AU54),5)</f>
        <v>0</v>
      </c>
      <c r="AV55" s="4"/>
      <c r="AW55" s="7">
        <f>ROUND(SUM(AW51:AW54),5)</f>
        <v>5133.5</v>
      </c>
      <c r="AX55" s="4"/>
      <c r="AY55" s="7">
        <f>ROUND((AU55-AW55),5)</f>
        <v>-5133.5</v>
      </c>
      <c r="AZ55" s="4"/>
      <c r="BA55" s="18">
        <f>ROUND(IF(AW55=0, IF(AU55=0, 0, 1), AU55/AW55),5)</f>
        <v>0</v>
      </c>
      <c r="BB55" s="4"/>
      <c r="BC55" s="7">
        <f>ROUND(SUM(BC51:BC54),5)</f>
        <v>0</v>
      </c>
      <c r="BD55" s="4"/>
      <c r="BE55" s="7">
        <f>ROUND(SUM(BE51:BE54),5)</f>
        <v>5133.5</v>
      </c>
      <c r="BF55" s="4"/>
      <c r="BG55" s="7">
        <f>ROUND((BC55-BE55),5)</f>
        <v>-5133.5</v>
      </c>
      <c r="BH55" s="4"/>
      <c r="BI55" s="18">
        <f>ROUND(IF(BE55=0, IF(BC55=0, 0, 1), BC55/BE55),5)</f>
        <v>0</v>
      </c>
      <c r="BJ55" s="4"/>
      <c r="BK55" s="7">
        <f>ROUND(SUM(BK51:BK54),5)</f>
        <v>0</v>
      </c>
      <c r="BL55" s="4"/>
      <c r="BM55" s="7">
        <f>ROUND(SUM(BM51:BM54),5)</f>
        <v>5133.5</v>
      </c>
      <c r="BN55" s="4"/>
      <c r="BO55" s="7">
        <f>ROUND((BK55-BM55),5)</f>
        <v>-5133.5</v>
      </c>
      <c r="BP55" s="4"/>
      <c r="BQ55" s="18">
        <f>ROUND(IF(BM55=0, IF(BK55=0, 0, 1), BK55/BM55),5)</f>
        <v>0</v>
      </c>
      <c r="BR55" s="4"/>
      <c r="BS55" s="7">
        <f>ROUND(SUM(BS51:BS54),5)</f>
        <v>0</v>
      </c>
      <c r="BT55" s="4"/>
      <c r="BU55" s="7">
        <f>ROUND(SUM(BU51:BU54),5)</f>
        <v>5133.5</v>
      </c>
      <c r="BV55" s="4"/>
      <c r="BW55" s="7">
        <f>ROUND((BS55-BU55),5)</f>
        <v>-5133.5</v>
      </c>
      <c r="BX55" s="4"/>
      <c r="BY55" s="18">
        <f>ROUND(IF(BU55=0, IF(BS55=0, 0, 1), BS55/BU55),5)</f>
        <v>0</v>
      </c>
      <c r="BZ55" s="4"/>
      <c r="CA55" s="7">
        <f>ROUND(SUM(CA51:CA54),5)</f>
        <v>0</v>
      </c>
      <c r="CB55" s="4"/>
      <c r="CC55" s="7">
        <f>ROUND(SUM(CC51:CC54),5)</f>
        <v>5133.5</v>
      </c>
      <c r="CD55" s="4"/>
      <c r="CE55" s="7">
        <f>ROUND((CA55-CC55),5)</f>
        <v>-5133.5</v>
      </c>
      <c r="CF55" s="4"/>
      <c r="CG55" s="18">
        <f>ROUND(IF(CC55=0, IF(CA55=0, 0, 1), CA55/CC55),5)</f>
        <v>0</v>
      </c>
      <c r="CH55" s="4"/>
      <c r="CI55" s="7">
        <f>ROUND(SUM(CI51:CI54),5)</f>
        <v>0</v>
      </c>
      <c r="CJ55" s="4"/>
      <c r="CK55" s="7">
        <f>ROUND(SUM(CK51:CK54),5)</f>
        <v>5133.5</v>
      </c>
      <c r="CL55" s="4"/>
      <c r="CM55" s="7">
        <f>ROUND((CI55-CK55),5)</f>
        <v>-5133.5</v>
      </c>
      <c r="CN55" s="4"/>
      <c r="CO55" s="18">
        <f>ROUND(IF(CK55=0, IF(CI55=0, 0, 1), CI55/CK55),5)</f>
        <v>0</v>
      </c>
      <c r="CP55" s="4"/>
      <c r="CQ55" s="7">
        <f>ROUND(SUM(CQ51:CQ54),5)</f>
        <v>0</v>
      </c>
      <c r="CR55" s="4"/>
      <c r="CS55" s="7">
        <f>ROUND(SUM(CS51:CS54),5)</f>
        <v>5133.5</v>
      </c>
      <c r="CT55" s="4"/>
      <c r="CU55" s="7">
        <f>ROUND((CQ55-CS55),5)</f>
        <v>-5133.5</v>
      </c>
      <c r="CV55" s="4"/>
      <c r="CW55" s="18">
        <f>ROUND(IF(CS55=0, IF(CQ55=0, 0, 1), CQ55/CS55),5)</f>
        <v>0</v>
      </c>
      <c r="CX55" s="4"/>
      <c r="CY55" s="7">
        <f t="shared" si="85"/>
        <v>-908954.86</v>
      </c>
      <c r="CZ55" s="4"/>
      <c r="DA55" s="7">
        <f>ROUND(I55+Q55+Y55+AG55+AO55+AW55+BE55+BM55+BU55+CC55+CK55+CS55,5)</f>
        <v>61602</v>
      </c>
      <c r="DB55" s="4"/>
      <c r="DC55" s="7">
        <f>ROUND((CY55-DA55),5)</f>
        <v>-970556.86</v>
      </c>
      <c r="DD55" s="4"/>
      <c r="DE55" s="18">
        <f>ROUND(IF(DA55=0, IF(CY55=0, 0, 1), CY55/DA55),5)</f>
        <v>-14.755280000000001</v>
      </c>
    </row>
    <row r="56" spans="1:109" ht="12" thickBot="1" x14ac:dyDescent="0.25">
      <c r="A56" s="2"/>
      <c r="B56" s="2"/>
      <c r="C56" s="2" t="s">
        <v>35</v>
      </c>
      <c r="D56" s="2"/>
      <c r="E56" s="2"/>
      <c r="F56" s="2"/>
      <c r="G56" s="7">
        <f>ROUND(G50+G55,5)</f>
        <v>0</v>
      </c>
      <c r="H56" s="4"/>
      <c r="I56" s="7">
        <f>ROUND(I50+I55,5)</f>
        <v>5133.5</v>
      </c>
      <c r="J56" s="4"/>
      <c r="K56" s="7">
        <f>ROUND((G56-I56),5)</f>
        <v>-5133.5</v>
      </c>
      <c r="L56" s="4"/>
      <c r="M56" s="18">
        <f>ROUND(IF(I56=0, IF(G56=0, 0, 1), G56/I56),5)</f>
        <v>0</v>
      </c>
      <c r="N56" s="4"/>
      <c r="O56" s="7">
        <f>ROUND(O50+O55,5)</f>
        <v>-908954.86</v>
      </c>
      <c r="P56" s="4"/>
      <c r="Q56" s="7">
        <f>ROUND(Q50+Q55,5)</f>
        <v>5133.5</v>
      </c>
      <c r="R56" s="4"/>
      <c r="S56" s="7">
        <f>ROUND((O56-Q56),5)</f>
        <v>-914088.36</v>
      </c>
      <c r="T56" s="4"/>
      <c r="U56" s="18">
        <f>ROUND(IF(Q56=0, IF(O56=0, 0, 1), O56/Q56),5)</f>
        <v>-177.06338</v>
      </c>
      <c r="V56" s="4"/>
      <c r="W56" s="7">
        <f>ROUND(W50+W55,5)</f>
        <v>0</v>
      </c>
      <c r="X56" s="4"/>
      <c r="Y56" s="7">
        <f>ROUND(Y50+Y55,5)</f>
        <v>5133.5</v>
      </c>
      <c r="Z56" s="4"/>
      <c r="AA56" s="7">
        <f>ROUND((W56-Y56),5)</f>
        <v>-5133.5</v>
      </c>
      <c r="AB56" s="4"/>
      <c r="AC56" s="18">
        <f>ROUND(IF(Y56=0, IF(W56=0, 0, 1), W56/Y56),5)</f>
        <v>0</v>
      </c>
      <c r="AD56" s="4"/>
      <c r="AE56" s="7">
        <f>ROUND(AE50+AE55,5)</f>
        <v>0</v>
      </c>
      <c r="AF56" s="4"/>
      <c r="AG56" s="7">
        <f>ROUND(AG50+AG55,5)</f>
        <v>5133.5</v>
      </c>
      <c r="AH56" s="4"/>
      <c r="AI56" s="7">
        <f>ROUND((AE56-AG56),5)</f>
        <v>-5133.5</v>
      </c>
      <c r="AJ56" s="4"/>
      <c r="AK56" s="18">
        <f>ROUND(IF(AG56=0, IF(AE56=0, 0, 1), AE56/AG56),5)</f>
        <v>0</v>
      </c>
      <c r="AL56" s="4"/>
      <c r="AM56" s="7">
        <f>ROUND(AM50+AM55,5)</f>
        <v>0</v>
      </c>
      <c r="AN56" s="4"/>
      <c r="AO56" s="7">
        <f>ROUND(AO50+AO55,5)</f>
        <v>5133.5</v>
      </c>
      <c r="AP56" s="4"/>
      <c r="AQ56" s="7">
        <f>ROUND((AM56-AO56),5)</f>
        <v>-5133.5</v>
      </c>
      <c r="AR56" s="4"/>
      <c r="AS56" s="18">
        <f>ROUND(IF(AO56=0, IF(AM56=0, 0, 1), AM56/AO56),5)</f>
        <v>0</v>
      </c>
      <c r="AT56" s="4"/>
      <c r="AU56" s="7">
        <f>ROUND(AU50+AU55,5)</f>
        <v>0</v>
      </c>
      <c r="AV56" s="4"/>
      <c r="AW56" s="7">
        <f>ROUND(AW50+AW55,5)</f>
        <v>5133.5</v>
      </c>
      <c r="AX56" s="4"/>
      <c r="AY56" s="7">
        <f>ROUND((AU56-AW56),5)</f>
        <v>-5133.5</v>
      </c>
      <c r="AZ56" s="4"/>
      <c r="BA56" s="18">
        <f>ROUND(IF(AW56=0, IF(AU56=0, 0, 1), AU56/AW56),5)</f>
        <v>0</v>
      </c>
      <c r="BB56" s="4"/>
      <c r="BC56" s="7">
        <f>ROUND(BC50+BC55,5)</f>
        <v>0</v>
      </c>
      <c r="BD56" s="4"/>
      <c r="BE56" s="7">
        <f>ROUND(BE50+BE55,5)</f>
        <v>5133.5</v>
      </c>
      <c r="BF56" s="4"/>
      <c r="BG56" s="7">
        <f>ROUND((BC56-BE56),5)</f>
        <v>-5133.5</v>
      </c>
      <c r="BH56" s="4"/>
      <c r="BI56" s="18">
        <f>ROUND(IF(BE56=0, IF(BC56=0, 0, 1), BC56/BE56),5)</f>
        <v>0</v>
      </c>
      <c r="BJ56" s="4"/>
      <c r="BK56" s="7">
        <f>ROUND(BK50+BK55,5)</f>
        <v>0</v>
      </c>
      <c r="BL56" s="4"/>
      <c r="BM56" s="7">
        <f>ROUND(BM50+BM55,5)</f>
        <v>5133.5</v>
      </c>
      <c r="BN56" s="4"/>
      <c r="BO56" s="7">
        <f>ROUND((BK56-BM56),5)</f>
        <v>-5133.5</v>
      </c>
      <c r="BP56" s="4"/>
      <c r="BQ56" s="18">
        <f>ROUND(IF(BM56=0, IF(BK56=0, 0, 1), BK56/BM56),5)</f>
        <v>0</v>
      </c>
      <c r="BR56" s="4"/>
      <c r="BS56" s="7">
        <f>ROUND(BS50+BS55,5)</f>
        <v>0</v>
      </c>
      <c r="BT56" s="4"/>
      <c r="BU56" s="7">
        <f>ROUND(BU50+BU55,5)</f>
        <v>5133.5</v>
      </c>
      <c r="BV56" s="4"/>
      <c r="BW56" s="7">
        <f>ROUND((BS56-BU56),5)</f>
        <v>-5133.5</v>
      </c>
      <c r="BX56" s="4"/>
      <c r="BY56" s="18">
        <f>ROUND(IF(BU56=0, IF(BS56=0, 0, 1), BS56/BU56),5)</f>
        <v>0</v>
      </c>
      <c r="BZ56" s="4"/>
      <c r="CA56" s="7">
        <f>ROUND(CA50+CA55,5)</f>
        <v>0</v>
      </c>
      <c r="CB56" s="4"/>
      <c r="CC56" s="7">
        <f>ROUND(CC50+CC55,5)</f>
        <v>5133.5</v>
      </c>
      <c r="CD56" s="4"/>
      <c r="CE56" s="7">
        <f>ROUND((CA56-CC56),5)</f>
        <v>-5133.5</v>
      </c>
      <c r="CF56" s="4"/>
      <c r="CG56" s="18">
        <f>ROUND(IF(CC56=0, IF(CA56=0, 0, 1), CA56/CC56),5)</f>
        <v>0</v>
      </c>
      <c r="CH56" s="4"/>
      <c r="CI56" s="7">
        <f>ROUND(CI50+CI55,5)</f>
        <v>0</v>
      </c>
      <c r="CJ56" s="4"/>
      <c r="CK56" s="7">
        <f>ROUND(CK50+CK55,5)</f>
        <v>5133.5</v>
      </c>
      <c r="CL56" s="4"/>
      <c r="CM56" s="7">
        <f>ROUND((CI56-CK56),5)</f>
        <v>-5133.5</v>
      </c>
      <c r="CN56" s="4"/>
      <c r="CO56" s="18">
        <f>ROUND(IF(CK56=0, IF(CI56=0, 0, 1), CI56/CK56),5)</f>
        <v>0</v>
      </c>
      <c r="CP56" s="4"/>
      <c r="CQ56" s="7">
        <f>ROUND(CQ50+CQ55,5)</f>
        <v>0</v>
      </c>
      <c r="CR56" s="4"/>
      <c r="CS56" s="7">
        <f>ROUND(CS50+CS55,5)</f>
        <v>5133.5</v>
      </c>
      <c r="CT56" s="4"/>
      <c r="CU56" s="7">
        <f>ROUND((CQ56-CS56),5)</f>
        <v>-5133.5</v>
      </c>
      <c r="CV56" s="4"/>
      <c r="CW56" s="18">
        <f>ROUND(IF(CS56=0, IF(CQ56=0, 0, 1), CQ56/CS56),5)</f>
        <v>0</v>
      </c>
      <c r="CX56" s="4"/>
      <c r="CY56" s="7">
        <f t="shared" si="85"/>
        <v>-908954.86</v>
      </c>
      <c r="CZ56" s="4"/>
      <c r="DA56" s="7">
        <f>ROUND(I56+Q56+Y56+AG56+AO56+AW56+BE56+BM56+BU56+CC56+CK56+CS56,5)</f>
        <v>61602</v>
      </c>
      <c r="DB56" s="4"/>
      <c r="DC56" s="7">
        <f>ROUND((CY56-DA56),5)</f>
        <v>-970556.86</v>
      </c>
      <c r="DD56" s="4"/>
      <c r="DE56" s="18">
        <f>ROUND(IF(DA56=0, IF(CY56=0, 0, 1), CY56/DA56),5)</f>
        <v>-14.755280000000001</v>
      </c>
    </row>
    <row r="57" spans="1:109" ht="12" thickBot="1" x14ac:dyDescent="0.25">
      <c r="A57" s="2"/>
      <c r="B57" s="2" t="s">
        <v>36</v>
      </c>
      <c r="C57" s="2"/>
      <c r="D57" s="2"/>
      <c r="E57" s="2"/>
      <c r="F57" s="2"/>
      <c r="G57" s="7">
        <f>ROUND(G49+G56,5)</f>
        <v>0</v>
      </c>
      <c r="H57" s="4"/>
      <c r="I57" s="7">
        <f>ROUND(I49+I56,5)</f>
        <v>5133.5</v>
      </c>
      <c r="J57" s="4"/>
      <c r="K57" s="7">
        <f>ROUND((G57-I57),5)</f>
        <v>-5133.5</v>
      </c>
      <c r="L57" s="4"/>
      <c r="M57" s="18">
        <f>ROUND(IF(I57=0, IF(G57=0, 0, 1), G57/I57),5)</f>
        <v>0</v>
      </c>
      <c r="N57" s="4"/>
      <c r="O57" s="7">
        <f>ROUND(O49+O56,5)</f>
        <v>-908954.86</v>
      </c>
      <c r="P57" s="4"/>
      <c r="Q57" s="7">
        <f>ROUND(Q49+Q56,5)</f>
        <v>5133.5</v>
      </c>
      <c r="R57" s="4"/>
      <c r="S57" s="7">
        <f>ROUND((O57-Q57),5)</f>
        <v>-914088.36</v>
      </c>
      <c r="T57" s="4"/>
      <c r="U57" s="18">
        <f>ROUND(IF(Q57=0, IF(O57=0, 0, 1), O57/Q57),5)</f>
        <v>-177.06338</v>
      </c>
      <c r="V57" s="4"/>
      <c r="W57" s="7">
        <f>ROUND(W49+W56,5)</f>
        <v>0</v>
      </c>
      <c r="X57" s="4"/>
      <c r="Y57" s="7">
        <f>ROUND(Y49+Y56,5)</f>
        <v>5133.5</v>
      </c>
      <c r="Z57" s="4"/>
      <c r="AA57" s="7">
        <f>ROUND((W57-Y57),5)</f>
        <v>-5133.5</v>
      </c>
      <c r="AB57" s="4"/>
      <c r="AC57" s="18">
        <f>ROUND(IF(Y57=0, IF(W57=0, 0, 1), W57/Y57),5)</f>
        <v>0</v>
      </c>
      <c r="AD57" s="4"/>
      <c r="AE57" s="7">
        <f>ROUND(AE49+AE56,5)</f>
        <v>0</v>
      </c>
      <c r="AF57" s="4"/>
      <c r="AG57" s="7">
        <f>ROUND(AG49+AG56,5)</f>
        <v>5133.5</v>
      </c>
      <c r="AH57" s="4"/>
      <c r="AI57" s="7">
        <f>ROUND((AE57-AG57),5)</f>
        <v>-5133.5</v>
      </c>
      <c r="AJ57" s="4"/>
      <c r="AK57" s="18">
        <f>ROUND(IF(AG57=0, IF(AE57=0, 0, 1), AE57/AG57),5)</f>
        <v>0</v>
      </c>
      <c r="AL57" s="4"/>
      <c r="AM57" s="7">
        <f>ROUND(AM49+AM56,5)</f>
        <v>0</v>
      </c>
      <c r="AN57" s="4"/>
      <c r="AO57" s="7">
        <f>ROUND(AO49+AO56,5)</f>
        <v>5133.5</v>
      </c>
      <c r="AP57" s="4"/>
      <c r="AQ57" s="7">
        <f>ROUND((AM57-AO57),5)</f>
        <v>-5133.5</v>
      </c>
      <c r="AR57" s="4"/>
      <c r="AS57" s="18">
        <f>ROUND(IF(AO57=0, IF(AM57=0, 0, 1), AM57/AO57),5)</f>
        <v>0</v>
      </c>
      <c r="AT57" s="4"/>
      <c r="AU57" s="7">
        <f>ROUND(AU49+AU56,5)</f>
        <v>0</v>
      </c>
      <c r="AV57" s="4"/>
      <c r="AW57" s="7">
        <f>ROUND(AW49+AW56,5)</f>
        <v>5133.5</v>
      </c>
      <c r="AX57" s="4"/>
      <c r="AY57" s="7">
        <f>ROUND((AU57-AW57),5)</f>
        <v>-5133.5</v>
      </c>
      <c r="AZ57" s="4"/>
      <c r="BA57" s="18">
        <f>ROUND(IF(AW57=0, IF(AU57=0, 0, 1), AU57/AW57),5)</f>
        <v>0</v>
      </c>
      <c r="BB57" s="4"/>
      <c r="BC57" s="7">
        <f>ROUND(BC49+BC56,5)</f>
        <v>0</v>
      </c>
      <c r="BD57" s="4"/>
      <c r="BE57" s="7">
        <f>ROUND(BE49+BE56,5)</f>
        <v>5133.5</v>
      </c>
      <c r="BF57" s="4"/>
      <c r="BG57" s="7">
        <f>ROUND((BC57-BE57),5)</f>
        <v>-5133.5</v>
      </c>
      <c r="BH57" s="4"/>
      <c r="BI57" s="18">
        <f>ROUND(IF(BE57=0, IF(BC57=0, 0, 1), BC57/BE57),5)</f>
        <v>0</v>
      </c>
      <c r="BJ57" s="4"/>
      <c r="BK57" s="7">
        <f>ROUND(BK49+BK56,5)</f>
        <v>0</v>
      </c>
      <c r="BL57" s="4"/>
      <c r="BM57" s="7">
        <f>ROUND(BM49+BM56,5)</f>
        <v>5133.5</v>
      </c>
      <c r="BN57" s="4"/>
      <c r="BO57" s="7">
        <f>ROUND((BK57-BM57),5)</f>
        <v>-5133.5</v>
      </c>
      <c r="BP57" s="4"/>
      <c r="BQ57" s="18">
        <f>ROUND(IF(BM57=0, IF(BK57=0, 0, 1), BK57/BM57),5)</f>
        <v>0</v>
      </c>
      <c r="BR57" s="4"/>
      <c r="BS57" s="7">
        <f>ROUND(BS49+BS56,5)</f>
        <v>0</v>
      </c>
      <c r="BT57" s="4"/>
      <c r="BU57" s="7">
        <f>ROUND(BU49+BU56,5)</f>
        <v>5133.5</v>
      </c>
      <c r="BV57" s="4"/>
      <c r="BW57" s="7">
        <f>ROUND((BS57-BU57),5)</f>
        <v>-5133.5</v>
      </c>
      <c r="BX57" s="4"/>
      <c r="BY57" s="18">
        <f>ROUND(IF(BU57=0, IF(BS57=0, 0, 1), BS57/BU57),5)</f>
        <v>0</v>
      </c>
      <c r="BZ57" s="4"/>
      <c r="CA57" s="7">
        <f>ROUND(CA49+CA56,5)</f>
        <v>0</v>
      </c>
      <c r="CB57" s="4"/>
      <c r="CC57" s="7">
        <f>ROUND(CC49+CC56,5)</f>
        <v>5133.5</v>
      </c>
      <c r="CD57" s="4"/>
      <c r="CE57" s="7">
        <f>ROUND((CA57-CC57),5)</f>
        <v>-5133.5</v>
      </c>
      <c r="CF57" s="4"/>
      <c r="CG57" s="18">
        <f>ROUND(IF(CC57=0, IF(CA57=0, 0, 1), CA57/CC57),5)</f>
        <v>0</v>
      </c>
      <c r="CH57" s="4"/>
      <c r="CI57" s="7">
        <f>ROUND(CI49+CI56,5)</f>
        <v>0</v>
      </c>
      <c r="CJ57" s="4"/>
      <c r="CK57" s="7">
        <f>ROUND(CK49+CK56,5)</f>
        <v>5133.5</v>
      </c>
      <c r="CL57" s="4"/>
      <c r="CM57" s="7">
        <f>ROUND((CI57-CK57),5)</f>
        <v>-5133.5</v>
      </c>
      <c r="CN57" s="4"/>
      <c r="CO57" s="18">
        <f>ROUND(IF(CK57=0, IF(CI57=0, 0, 1), CI57/CK57),5)</f>
        <v>0</v>
      </c>
      <c r="CP57" s="4"/>
      <c r="CQ57" s="7">
        <f>ROUND(CQ49+CQ56,5)</f>
        <v>0</v>
      </c>
      <c r="CR57" s="4"/>
      <c r="CS57" s="7">
        <f>ROUND(CS49+CS56,5)</f>
        <v>5133.5</v>
      </c>
      <c r="CT57" s="4"/>
      <c r="CU57" s="7">
        <f>ROUND((CQ57-CS57),5)</f>
        <v>-5133.5</v>
      </c>
      <c r="CV57" s="4"/>
      <c r="CW57" s="18">
        <f>ROUND(IF(CS57=0, IF(CQ57=0, 0, 1), CQ57/CS57),5)</f>
        <v>0</v>
      </c>
      <c r="CX57" s="4"/>
      <c r="CY57" s="7">
        <f t="shared" si="85"/>
        <v>-908954.86</v>
      </c>
      <c r="CZ57" s="4"/>
      <c r="DA57" s="7">
        <f>ROUND(I57+Q57+Y57+AG57+AO57+AW57+BE57+BM57+BU57+CC57+CK57+CS57,5)</f>
        <v>61602</v>
      </c>
      <c r="DB57" s="4"/>
      <c r="DC57" s="7">
        <f>ROUND((CY57-DA57),5)</f>
        <v>-970556.86</v>
      </c>
      <c r="DD57" s="4"/>
      <c r="DE57" s="18">
        <f>ROUND(IF(DA57=0, IF(CY57=0, 0, 1), CY57/DA57),5)</f>
        <v>-14.755280000000001</v>
      </c>
    </row>
    <row r="58" spans="1:109" s="9" customFormat="1" ht="12" thickBot="1" x14ac:dyDescent="0.25">
      <c r="A58" s="2" t="s">
        <v>37</v>
      </c>
      <c r="B58" s="2"/>
      <c r="C58" s="2"/>
      <c r="D58" s="2"/>
      <c r="E58" s="2"/>
      <c r="F58" s="2"/>
      <c r="G58" s="8">
        <f>ROUND(G48+G57,5)</f>
        <v>1417339.19</v>
      </c>
      <c r="H58" s="2"/>
      <c r="I58" s="8">
        <f>ROUND(I48+I57,5)</f>
        <v>10479.35</v>
      </c>
      <c r="J58" s="2"/>
      <c r="K58" s="8">
        <f>ROUND((G58-I58),5)</f>
        <v>1406859.84</v>
      </c>
      <c r="L58" s="2"/>
      <c r="M58" s="17">
        <f>ROUND(IF(I58=0, IF(G58=0, 0, 1), G58/I58),5)</f>
        <v>135.25067999999999</v>
      </c>
      <c r="N58" s="2"/>
      <c r="O58" s="8">
        <f>ROUND(O48+O57,5)</f>
        <v>-410088.04</v>
      </c>
      <c r="P58" s="2"/>
      <c r="Q58" s="8">
        <f>ROUND(Q48+Q57,5)</f>
        <v>10479.31</v>
      </c>
      <c r="R58" s="2"/>
      <c r="S58" s="8">
        <f>ROUND((O58-Q58),5)</f>
        <v>-420567.35</v>
      </c>
      <c r="T58" s="2"/>
      <c r="U58" s="17">
        <f>ROUND(IF(Q58=0, IF(O58=0, 0, 1), O58/Q58),5)</f>
        <v>-39.133110000000002</v>
      </c>
      <c r="V58" s="2"/>
      <c r="W58" s="8">
        <f>ROUND(W48+W57,5)</f>
        <v>8623.77</v>
      </c>
      <c r="X58" s="2"/>
      <c r="Y58" s="8">
        <f>ROUND(Y48+Y57,5)</f>
        <v>10479.39</v>
      </c>
      <c r="Z58" s="2"/>
      <c r="AA58" s="8">
        <f>ROUND((W58-Y58),5)</f>
        <v>-1855.62</v>
      </c>
      <c r="AB58" s="2"/>
      <c r="AC58" s="17">
        <f>ROUND(IF(Y58=0, IF(W58=0, 0, 1), W58/Y58),5)</f>
        <v>0.82293000000000005</v>
      </c>
      <c r="AD58" s="2"/>
      <c r="AE58" s="8">
        <f>ROUND(AE48+AE57,5)</f>
        <v>-239596.33</v>
      </c>
      <c r="AF58" s="2"/>
      <c r="AG58" s="8">
        <f>ROUND(AG48+AG57,5)</f>
        <v>10479.299999999999</v>
      </c>
      <c r="AH58" s="2"/>
      <c r="AI58" s="8">
        <f>ROUND((AE58-AG58),5)</f>
        <v>-250075.63</v>
      </c>
      <c r="AJ58" s="2"/>
      <c r="AK58" s="17">
        <f>ROUND(IF(AG58=0, IF(AE58=0, 0, 1), AE58/AG58),5)</f>
        <v>-22.863769999999999</v>
      </c>
      <c r="AL58" s="2"/>
      <c r="AM58" s="8">
        <f>ROUND(AM48+AM57,5)</f>
        <v>0</v>
      </c>
      <c r="AN58" s="2"/>
      <c r="AO58" s="8">
        <f>ROUND(AO48+AO57,5)</f>
        <v>10479.379999999999</v>
      </c>
      <c r="AP58" s="2"/>
      <c r="AQ58" s="8">
        <f>ROUND((AM58-AO58),5)</f>
        <v>-10479.379999999999</v>
      </c>
      <c r="AR58" s="2"/>
      <c r="AS58" s="17">
        <f>ROUND(IF(AO58=0, IF(AM58=0, 0, 1), AM58/AO58),5)</f>
        <v>0</v>
      </c>
      <c r="AT58" s="2"/>
      <c r="AU58" s="8">
        <f>ROUND(AU48+AU57,5)</f>
        <v>0</v>
      </c>
      <c r="AV58" s="2"/>
      <c r="AW58" s="8">
        <f>ROUND(AW48+AW57,5)</f>
        <v>10479.26</v>
      </c>
      <c r="AX58" s="2"/>
      <c r="AY58" s="8">
        <f>ROUND((AU58-AW58),5)</f>
        <v>-10479.26</v>
      </c>
      <c r="AZ58" s="2"/>
      <c r="BA58" s="17">
        <f>ROUND(IF(AW58=0, IF(AU58=0, 0, 1), AU58/AW58),5)</f>
        <v>0</v>
      </c>
      <c r="BB58" s="2"/>
      <c r="BC58" s="8">
        <f>ROUND(BC48+BC57,5)</f>
        <v>0</v>
      </c>
      <c r="BD58" s="2"/>
      <c r="BE58" s="8">
        <f>ROUND(BE48+BE57,5)</f>
        <v>10479.35</v>
      </c>
      <c r="BF58" s="2"/>
      <c r="BG58" s="8">
        <f>ROUND((BC58-BE58),5)</f>
        <v>-10479.35</v>
      </c>
      <c r="BH58" s="2"/>
      <c r="BI58" s="17">
        <f>ROUND(IF(BE58=0, IF(BC58=0, 0, 1), BC58/BE58),5)</f>
        <v>0</v>
      </c>
      <c r="BJ58" s="2"/>
      <c r="BK58" s="8">
        <f>ROUND(BK48+BK57,5)</f>
        <v>0</v>
      </c>
      <c r="BL58" s="2"/>
      <c r="BM58" s="8">
        <f>ROUND(BM48+BM57,5)</f>
        <v>10479.26</v>
      </c>
      <c r="BN58" s="2"/>
      <c r="BO58" s="8">
        <f>ROUND((BK58-BM58),5)</f>
        <v>-10479.26</v>
      </c>
      <c r="BP58" s="2"/>
      <c r="BQ58" s="17">
        <f>ROUND(IF(BM58=0, IF(BK58=0, 0, 1), BK58/BM58),5)</f>
        <v>0</v>
      </c>
      <c r="BR58" s="2"/>
      <c r="BS58" s="8">
        <f>ROUND(BS48+BS57,5)</f>
        <v>0</v>
      </c>
      <c r="BT58" s="2"/>
      <c r="BU58" s="8">
        <f>ROUND(BU48+BU57,5)</f>
        <v>10479.35</v>
      </c>
      <c r="BV58" s="2"/>
      <c r="BW58" s="8">
        <f>ROUND((BS58-BU58),5)</f>
        <v>-10479.35</v>
      </c>
      <c r="BX58" s="2"/>
      <c r="BY58" s="17">
        <f>ROUND(IF(BU58=0, IF(BS58=0, 0, 1), BS58/BU58),5)</f>
        <v>0</v>
      </c>
      <c r="BZ58" s="2"/>
      <c r="CA58" s="8">
        <f>ROUND(CA48+CA57,5)</f>
        <v>0</v>
      </c>
      <c r="CB58" s="2"/>
      <c r="CC58" s="8">
        <f>ROUND(CC48+CC57,5)</f>
        <v>10479.35</v>
      </c>
      <c r="CD58" s="2"/>
      <c r="CE58" s="8">
        <f>ROUND((CA58-CC58),5)</f>
        <v>-10479.35</v>
      </c>
      <c r="CF58" s="2"/>
      <c r="CG58" s="17">
        <f>ROUND(IF(CC58=0, IF(CA58=0, 0, 1), CA58/CC58),5)</f>
        <v>0</v>
      </c>
      <c r="CH58" s="2"/>
      <c r="CI58" s="8">
        <f>ROUND(CI48+CI57,5)</f>
        <v>0</v>
      </c>
      <c r="CJ58" s="2"/>
      <c r="CK58" s="8">
        <f>ROUND(CK48+CK57,5)</f>
        <v>10479.35</v>
      </c>
      <c r="CL58" s="2"/>
      <c r="CM58" s="8">
        <f>ROUND((CI58-CK58),5)</f>
        <v>-10479.35</v>
      </c>
      <c r="CN58" s="2"/>
      <c r="CO58" s="17">
        <f>ROUND(IF(CK58=0, IF(CI58=0, 0, 1), CI58/CK58),5)</f>
        <v>0</v>
      </c>
      <c r="CP58" s="2"/>
      <c r="CQ58" s="8">
        <f>ROUND(CQ48+CQ57,5)</f>
        <v>0</v>
      </c>
      <c r="CR58" s="2"/>
      <c r="CS58" s="8">
        <f>ROUND(CS48+CS57,5)</f>
        <v>10479.35</v>
      </c>
      <c r="CT58" s="2"/>
      <c r="CU58" s="8">
        <f>ROUND((CQ58-CS58),5)</f>
        <v>-10479.35</v>
      </c>
      <c r="CV58" s="2"/>
      <c r="CW58" s="17">
        <f>ROUND(IF(CS58=0, IF(CQ58=0, 0, 1), CQ58/CS58),5)</f>
        <v>0</v>
      </c>
      <c r="CX58" s="2"/>
      <c r="CY58" s="8">
        <f t="shared" si="85"/>
        <v>776278.59</v>
      </c>
      <c r="CZ58" s="2"/>
      <c r="DA58" s="8">
        <f>ROUND(I58+Q58+Y58+AG58+AO58+AW58+BE58+BM58+BU58+CC58+CK58+CS58,5)</f>
        <v>125752</v>
      </c>
      <c r="DB58" s="2"/>
      <c r="DC58" s="8">
        <f>ROUND((CY58-DA58),5)</f>
        <v>650526.59</v>
      </c>
      <c r="DD58" s="2"/>
      <c r="DE58" s="17">
        <f>ROUND(IF(DA58=0, IF(CY58=0, 0, 1), CY58/DA58),5)</f>
        <v>6.1730900000000002</v>
      </c>
    </row>
    <row r="59" spans="1:109" ht="12" thickTop="1" x14ac:dyDescent="0.2"/>
    <row r="63" spans="1:109" x14ac:dyDescent="0.2">
      <c r="CY63" s="61"/>
    </row>
  </sheetData>
  <pageMargins left="0.7" right="0.7" top="0.75" bottom="0.75" header="0.1" footer="0.3"/>
  <pageSetup orientation="landscape" verticalDpi="1200" r:id="rId1"/>
  <headerFooter>
    <oddHeader>&amp;L&amp;"Arial,Bold"&amp;8 2:17 PM
&amp;"Arial,Bold"&amp;8 06/02/20
&amp;"Arial,Bold"&amp;8 Accrual Basis&amp;C&amp;"Arial,Bold"&amp;12 Harris County Emergency Services District No 29
&amp;"Arial,Bold"&amp;14 Profit &amp;&amp; Loss Budget vs. Actual
&amp;"Arial,Bold"&amp;10 January through December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4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5</xdr:col>
                <xdr:colOff>381000</xdr:colOff>
                <xdr:row>1</xdr:row>
                <xdr:rowOff>76200</xdr:rowOff>
              </to>
            </anchor>
          </controlPr>
        </control>
      </mc:Choice>
      <mc:Fallback>
        <control shapeId="10241" r:id="rId4" name="FILTER"/>
      </mc:Fallback>
    </mc:AlternateContent>
    <mc:AlternateContent xmlns:mc="http://schemas.openxmlformats.org/markup-compatibility/2006">
      <mc:Choice Requires="x14">
        <control shapeId="1024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5</xdr:col>
                <xdr:colOff>381000</xdr:colOff>
                <xdr:row>1</xdr:row>
                <xdr:rowOff>76200</xdr:rowOff>
              </to>
            </anchor>
          </controlPr>
        </control>
      </mc:Choice>
      <mc:Fallback>
        <control shapeId="10242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DAF3D-0A90-4F5F-81C3-BDEF57495CD7}">
  <sheetPr codeName="Sheet5"/>
  <dimension ref="A1:DG48"/>
  <sheetViews>
    <sheetView workbookViewId="0">
      <pane xSplit="8" ySplit="2" topLeftCell="I3" activePane="bottomRight" state="frozenSplit"/>
      <selection pane="topRight" activeCell="I1" sqref="I1"/>
      <selection pane="bottomLeft" activeCell="A3" sqref="A3"/>
      <selection pane="bottomRight" activeCell="DD16" sqref="DD16"/>
    </sheetView>
  </sheetViews>
  <sheetFormatPr defaultRowHeight="15" x14ac:dyDescent="0.25"/>
  <cols>
    <col min="1" max="1" width="1.140625" style="9" customWidth="1"/>
    <col min="2" max="2" width="1.7109375" style="9" customWidth="1"/>
    <col min="3" max="3" width="1.5703125" style="9" customWidth="1"/>
    <col min="4" max="4" width="1.7109375" style="9" customWidth="1"/>
    <col min="5" max="5" width="1.85546875" style="9" customWidth="1"/>
    <col min="6" max="6" width="1.7109375" style="9" customWidth="1"/>
    <col min="7" max="7" width="1.5703125" style="9" customWidth="1"/>
    <col min="8" max="8" width="26.5703125" style="9" customWidth="1"/>
    <col min="9" max="9" width="9.28515625" bestFit="1" customWidth="1"/>
    <col min="10" max="10" width="2.28515625" hidden="1" customWidth="1"/>
    <col min="11" max="11" width="9.28515625" hidden="1" customWidth="1"/>
    <col min="12" max="12" width="2.28515625" hidden="1" customWidth="1"/>
    <col min="13" max="13" width="12" hidden="1" customWidth="1"/>
    <col min="14" max="14" width="2.28515625" hidden="1" customWidth="1"/>
    <col min="15" max="15" width="10.28515625" hidden="1" customWidth="1"/>
    <col min="16" max="16" width="2.28515625" hidden="1" customWidth="1"/>
    <col min="17" max="17" width="9.28515625" bestFit="1" customWidth="1"/>
    <col min="18" max="18" width="2.28515625" hidden="1" customWidth="1"/>
    <col min="19" max="19" width="9.28515625" hidden="1" customWidth="1"/>
    <col min="20" max="20" width="2.28515625" hidden="1" customWidth="1"/>
    <col min="21" max="21" width="12" hidden="1" customWidth="1"/>
    <col min="22" max="22" width="2.28515625" hidden="1" customWidth="1"/>
    <col min="23" max="23" width="10.28515625" hidden="1" customWidth="1"/>
    <col min="24" max="24" width="2.28515625" hidden="1" customWidth="1"/>
    <col min="25" max="25" width="9.28515625" bestFit="1" customWidth="1"/>
    <col min="26" max="26" width="2.28515625" hidden="1" customWidth="1"/>
    <col min="27" max="27" width="9.28515625" hidden="1" customWidth="1"/>
    <col min="28" max="28" width="2.28515625" hidden="1" customWidth="1"/>
    <col min="29" max="29" width="12" hidden="1" customWidth="1"/>
    <col min="30" max="30" width="2.28515625" hidden="1" customWidth="1"/>
    <col min="31" max="31" width="10.28515625" hidden="1" customWidth="1"/>
    <col min="32" max="32" width="2.28515625" hidden="1" customWidth="1"/>
    <col min="33" max="33" width="9.28515625" bestFit="1" customWidth="1"/>
    <col min="34" max="34" width="2.28515625" hidden="1" customWidth="1"/>
    <col min="35" max="35" width="9.28515625" hidden="1" customWidth="1"/>
    <col min="36" max="36" width="2.28515625" hidden="1" customWidth="1"/>
    <col min="37" max="37" width="12" hidden="1" customWidth="1"/>
    <col min="38" max="38" width="2.28515625" hidden="1" customWidth="1"/>
    <col min="39" max="39" width="10.28515625" hidden="1" customWidth="1"/>
    <col min="40" max="40" width="2.28515625" hidden="1" customWidth="1"/>
    <col min="41" max="41" width="9.28515625" hidden="1" customWidth="1"/>
    <col min="42" max="42" width="2.28515625" hidden="1" customWidth="1"/>
    <col min="43" max="43" width="9.28515625" hidden="1" customWidth="1"/>
    <col min="44" max="44" width="2.28515625" hidden="1" customWidth="1"/>
    <col min="45" max="45" width="12" hidden="1" customWidth="1"/>
    <col min="46" max="46" width="2.28515625" hidden="1" customWidth="1"/>
    <col min="47" max="47" width="10.28515625" hidden="1" customWidth="1"/>
    <col min="48" max="48" width="2.28515625" hidden="1" customWidth="1"/>
    <col min="49" max="49" width="7.5703125" hidden="1" customWidth="1"/>
    <col min="50" max="50" width="2.28515625" hidden="1" customWidth="1"/>
    <col min="51" max="51" width="9.28515625" hidden="1" customWidth="1"/>
    <col min="52" max="52" width="2.28515625" hidden="1" customWidth="1"/>
    <col min="53" max="53" width="12" hidden="1" customWidth="1"/>
    <col min="54" max="54" width="2.28515625" hidden="1" customWidth="1"/>
    <col min="55" max="55" width="10.28515625" hidden="1" customWidth="1"/>
    <col min="56" max="56" width="2.28515625" hidden="1" customWidth="1"/>
    <col min="57" max="57" width="7.5703125" hidden="1" customWidth="1"/>
    <col min="58" max="58" width="2.28515625" hidden="1" customWidth="1"/>
    <col min="59" max="59" width="9.28515625" hidden="1" customWidth="1"/>
    <col min="60" max="60" width="2.28515625" hidden="1" customWidth="1"/>
    <col min="61" max="61" width="12" hidden="1" customWidth="1"/>
    <col min="62" max="62" width="2.28515625" hidden="1" customWidth="1"/>
    <col min="63" max="63" width="10.28515625" hidden="1" customWidth="1"/>
    <col min="64" max="64" width="2.28515625" hidden="1" customWidth="1"/>
    <col min="65" max="65" width="6.28515625" hidden="1" customWidth="1"/>
    <col min="66" max="66" width="2.28515625" hidden="1" customWidth="1"/>
    <col min="67" max="67" width="9.28515625" hidden="1" customWidth="1"/>
    <col min="68" max="68" width="2.28515625" hidden="1" customWidth="1"/>
    <col min="69" max="69" width="12" hidden="1" customWidth="1"/>
    <col min="70" max="70" width="2.28515625" hidden="1" customWidth="1"/>
    <col min="71" max="71" width="10.28515625" hidden="1" customWidth="1"/>
    <col min="72" max="72" width="2.28515625" hidden="1" customWidth="1"/>
    <col min="73" max="73" width="6.140625" hidden="1" customWidth="1"/>
    <col min="74" max="74" width="2.28515625" hidden="1" customWidth="1"/>
    <col min="75" max="75" width="9.28515625" hidden="1" customWidth="1"/>
    <col min="76" max="76" width="2.28515625" hidden="1" customWidth="1"/>
    <col min="77" max="77" width="12" hidden="1" customWidth="1"/>
    <col min="78" max="78" width="2.28515625" hidden="1" customWidth="1"/>
    <col min="79" max="79" width="10.28515625" hidden="1" customWidth="1"/>
    <col min="80" max="80" width="2.28515625" hidden="1" customWidth="1"/>
    <col min="81" max="81" width="5.7109375" hidden="1" customWidth="1"/>
    <col min="82" max="82" width="2.28515625" hidden="1" customWidth="1"/>
    <col min="83" max="83" width="9.28515625" hidden="1" customWidth="1"/>
    <col min="84" max="84" width="2.28515625" hidden="1" customWidth="1"/>
    <col min="85" max="85" width="12" hidden="1" customWidth="1"/>
    <col min="86" max="86" width="2.28515625" hidden="1" customWidth="1"/>
    <col min="87" max="87" width="10.28515625" hidden="1" customWidth="1"/>
    <col min="88" max="88" width="2.28515625" hidden="1" customWidth="1"/>
    <col min="89" max="89" width="6" hidden="1" customWidth="1"/>
    <col min="90" max="90" width="2.28515625" hidden="1" customWidth="1"/>
    <col min="91" max="91" width="9.28515625" hidden="1" customWidth="1"/>
    <col min="92" max="92" width="2.28515625" hidden="1" customWidth="1"/>
    <col min="93" max="93" width="12" hidden="1" customWidth="1"/>
    <col min="94" max="94" width="2.28515625" hidden="1" customWidth="1"/>
    <col min="95" max="95" width="10.28515625" hidden="1" customWidth="1"/>
    <col min="96" max="96" width="2.28515625" hidden="1" customWidth="1"/>
    <col min="97" max="97" width="6" hidden="1" customWidth="1"/>
    <col min="98" max="98" width="2.28515625" hidden="1" customWidth="1"/>
    <col min="99" max="99" width="9.28515625" hidden="1" customWidth="1"/>
    <col min="100" max="100" width="2.28515625" hidden="1" customWidth="1"/>
    <col min="101" max="101" width="12" hidden="1" customWidth="1"/>
    <col min="102" max="102" width="2.28515625" hidden="1" customWidth="1"/>
    <col min="103" max="103" width="10.28515625" hidden="1" customWidth="1"/>
    <col min="104" max="104" width="2.28515625" hidden="1" customWidth="1"/>
    <col min="105" max="105" width="10.5703125" bestFit="1" customWidth="1"/>
    <col min="106" max="106" width="2.28515625" hidden="1" customWidth="1"/>
    <col min="107" max="107" width="10.5703125" bestFit="1" customWidth="1"/>
    <col min="108" max="108" width="2.28515625" customWidth="1"/>
    <col min="109" max="109" width="12" bestFit="1" customWidth="1"/>
    <col min="110" max="110" width="2.28515625" customWidth="1"/>
    <col min="111" max="111" width="10.28515625" bestFit="1" customWidth="1"/>
  </cols>
  <sheetData>
    <row r="1" spans="1:111" ht="15.75" thickBot="1" x14ac:dyDescent="0.3">
      <c r="A1" s="2"/>
      <c r="B1" s="2"/>
      <c r="C1" s="2"/>
      <c r="D1" s="2"/>
      <c r="E1" s="2"/>
      <c r="F1" s="2"/>
      <c r="G1" s="2"/>
      <c r="H1" s="2"/>
      <c r="I1" s="23"/>
      <c r="J1" s="24"/>
      <c r="K1" s="23"/>
      <c r="L1" s="24"/>
      <c r="M1" s="23"/>
      <c r="N1" s="24"/>
      <c r="O1" s="23"/>
      <c r="P1" s="1"/>
      <c r="Q1" s="23"/>
      <c r="R1" s="24"/>
      <c r="S1" s="23"/>
      <c r="T1" s="24"/>
      <c r="U1" s="23"/>
      <c r="V1" s="24"/>
      <c r="W1" s="23"/>
      <c r="X1" s="1"/>
      <c r="Y1" s="23"/>
      <c r="Z1" s="24"/>
      <c r="AA1" s="23"/>
      <c r="AB1" s="24"/>
      <c r="AC1" s="23"/>
      <c r="AD1" s="24"/>
      <c r="AE1" s="23"/>
      <c r="AF1" s="1"/>
      <c r="AG1" s="23"/>
      <c r="AH1" s="24"/>
      <c r="AI1" s="23"/>
      <c r="AJ1" s="24"/>
      <c r="AK1" s="23"/>
      <c r="AL1" s="24"/>
      <c r="AM1" s="23"/>
      <c r="AN1" s="1"/>
      <c r="AO1" s="23"/>
      <c r="AP1" s="24"/>
      <c r="AQ1" s="23"/>
      <c r="AR1" s="24"/>
      <c r="AS1" s="23"/>
      <c r="AT1" s="24"/>
      <c r="AU1" s="23"/>
      <c r="AV1" s="1"/>
      <c r="AW1" s="23"/>
      <c r="AX1" s="24"/>
      <c r="AY1" s="23"/>
      <c r="AZ1" s="24"/>
      <c r="BA1" s="23"/>
      <c r="BB1" s="24"/>
      <c r="BC1" s="23"/>
      <c r="BD1" s="1"/>
      <c r="BE1" s="23"/>
      <c r="BF1" s="24"/>
      <c r="BG1" s="23"/>
      <c r="BH1" s="24"/>
      <c r="BI1" s="23"/>
      <c r="BJ1" s="24"/>
      <c r="BK1" s="23"/>
      <c r="BL1" s="1"/>
      <c r="BM1" s="23"/>
      <c r="BN1" s="24"/>
      <c r="BO1" s="23"/>
      <c r="BP1" s="24"/>
      <c r="BQ1" s="23"/>
      <c r="BR1" s="24"/>
      <c r="BS1" s="23"/>
      <c r="BT1" s="1"/>
      <c r="BU1" s="23"/>
      <c r="BV1" s="24"/>
      <c r="BW1" s="23"/>
      <c r="BX1" s="24"/>
      <c r="BY1" s="23"/>
      <c r="BZ1" s="24"/>
      <c r="CA1" s="23"/>
      <c r="CB1" s="1"/>
      <c r="CC1" s="23"/>
      <c r="CD1" s="24"/>
      <c r="CE1" s="23"/>
      <c r="CF1" s="24"/>
      <c r="CG1" s="23"/>
      <c r="CH1" s="24"/>
      <c r="CI1" s="23"/>
      <c r="CJ1" s="1"/>
      <c r="CK1" s="23"/>
      <c r="CL1" s="24"/>
      <c r="CM1" s="23"/>
      <c r="CN1" s="24"/>
      <c r="CO1" s="23"/>
      <c r="CP1" s="24"/>
      <c r="CQ1" s="23"/>
      <c r="CR1" s="1"/>
      <c r="CS1" s="23"/>
      <c r="CT1" s="24"/>
      <c r="CU1" s="23"/>
      <c r="CV1" s="24"/>
      <c r="CW1" s="23"/>
      <c r="CX1" s="24"/>
      <c r="CY1" s="23"/>
      <c r="CZ1" s="1"/>
      <c r="DA1" s="25" t="s">
        <v>4</v>
      </c>
      <c r="DB1" s="24"/>
      <c r="DC1" s="23"/>
      <c r="DD1" s="24"/>
      <c r="DE1" s="23"/>
      <c r="DF1" s="24"/>
      <c r="DG1" s="23"/>
    </row>
    <row r="2" spans="1:111" s="13" customFormat="1" ht="16.5" thickTop="1" thickBot="1" x14ac:dyDescent="0.3">
      <c r="A2" s="10"/>
      <c r="B2" s="10"/>
      <c r="C2" s="10"/>
      <c r="D2" s="10"/>
      <c r="E2" s="10"/>
      <c r="F2" s="10"/>
      <c r="G2" s="10"/>
      <c r="H2" s="10"/>
      <c r="I2" s="22" t="s">
        <v>0</v>
      </c>
      <c r="J2" s="12"/>
      <c r="K2" s="22" t="s">
        <v>465</v>
      </c>
      <c r="L2" s="12"/>
      <c r="M2" s="22" t="s">
        <v>464</v>
      </c>
      <c r="N2" s="12"/>
      <c r="O2" s="22" t="s">
        <v>463</v>
      </c>
      <c r="P2" s="12"/>
      <c r="Q2" s="22" t="s">
        <v>1</v>
      </c>
      <c r="R2" s="12"/>
      <c r="S2" s="22" t="s">
        <v>465</v>
      </c>
      <c r="T2" s="12"/>
      <c r="U2" s="22" t="s">
        <v>464</v>
      </c>
      <c r="V2" s="12"/>
      <c r="W2" s="22" t="s">
        <v>463</v>
      </c>
      <c r="X2" s="12"/>
      <c r="Y2" s="22" t="s">
        <v>2</v>
      </c>
      <c r="Z2" s="12"/>
      <c r="AA2" s="22" t="s">
        <v>465</v>
      </c>
      <c r="AB2" s="12"/>
      <c r="AC2" s="22" t="s">
        <v>464</v>
      </c>
      <c r="AD2" s="12"/>
      <c r="AE2" s="22" t="s">
        <v>463</v>
      </c>
      <c r="AF2" s="12"/>
      <c r="AG2" s="22" t="s">
        <v>3</v>
      </c>
      <c r="AH2" s="12"/>
      <c r="AI2" s="22" t="s">
        <v>465</v>
      </c>
      <c r="AJ2" s="12"/>
      <c r="AK2" s="22" t="s">
        <v>464</v>
      </c>
      <c r="AL2" s="12"/>
      <c r="AM2" s="22" t="s">
        <v>463</v>
      </c>
      <c r="AN2" s="12"/>
      <c r="AO2" s="22" t="s">
        <v>466</v>
      </c>
      <c r="AP2" s="12"/>
      <c r="AQ2" s="22" t="s">
        <v>465</v>
      </c>
      <c r="AR2" s="12"/>
      <c r="AS2" s="22" t="s">
        <v>464</v>
      </c>
      <c r="AT2" s="12"/>
      <c r="AU2" s="22" t="s">
        <v>463</v>
      </c>
      <c r="AV2" s="12"/>
      <c r="AW2" s="22" t="s">
        <v>474</v>
      </c>
      <c r="AX2" s="12"/>
      <c r="AY2" s="22" t="s">
        <v>465</v>
      </c>
      <c r="AZ2" s="12"/>
      <c r="BA2" s="22" t="s">
        <v>464</v>
      </c>
      <c r="BB2" s="12"/>
      <c r="BC2" s="22" t="s">
        <v>463</v>
      </c>
      <c r="BD2" s="12"/>
      <c r="BE2" s="22" t="s">
        <v>473</v>
      </c>
      <c r="BF2" s="12"/>
      <c r="BG2" s="22" t="s">
        <v>465</v>
      </c>
      <c r="BH2" s="12"/>
      <c r="BI2" s="22" t="s">
        <v>464</v>
      </c>
      <c r="BJ2" s="12"/>
      <c r="BK2" s="22" t="s">
        <v>463</v>
      </c>
      <c r="BL2" s="12"/>
      <c r="BM2" s="22" t="s">
        <v>472</v>
      </c>
      <c r="BN2" s="12"/>
      <c r="BO2" s="22" t="s">
        <v>465</v>
      </c>
      <c r="BP2" s="12"/>
      <c r="BQ2" s="22" t="s">
        <v>464</v>
      </c>
      <c r="BR2" s="12"/>
      <c r="BS2" s="22" t="s">
        <v>463</v>
      </c>
      <c r="BT2" s="12"/>
      <c r="BU2" s="22" t="s">
        <v>471</v>
      </c>
      <c r="BV2" s="12"/>
      <c r="BW2" s="22" t="s">
        <v>465</v>
      </c>
      <c r="BX2" s="12"/>
      <c r="BY2" s="22" t="s">
        <v>464</v>
      </c>
      <c r="BZ2" s="12"/>
      <c r="CA2" s="22" t="s">
        <v>463</v>
      </c>
      <c r="CB2" s="12"/>
      <c r="CC2" s="22" t="s">
        <v>470</v>
      </c>
      <c r="CD2" s="12"/>
      <c r="CE2" s="22" t="s">
        <v>465</v>
      </c>
      <c r="CF2" s="12"/>
      <c r="CG2" s="22" t="s">
        <v>464</v>
      </c>
      <c r="CH2" s="12"/>
      <c r="CI2" s="22" t="s">
        <v>463</v>
      </c>
      <c r="CJ2" s="12"/>
      <c r="CK2" s="22" t="s">
        <v>469</v>
      </c>
      <c r="CL2" s="12"/>
      <c r="CM2" s="22" t="s">
        <v>465</v>
      </c>
      <c r="CN2" s="12"/>
      <c r="CO2" s="22" t="s">
        <v>464</v>
      </c>
      <c r="CP2" s="12"/>
      <c r="CQ2" s="22" t="s">
        <v>463</v>
      </c>
      <c r="CR2" s="12"/>
      <c r="CS2" s="22" t="s">
        <v>468</v>
      </c>
      <c r="CT2" s="12"/>
      <c r="CU2" s="22" t="s">
        <v>465</v>
      </c>
      <c r="CV2" s="12"/>
      <c r="CW2" s="22" t="s">
        <v>464</v>
      </c>
      <c r="CX2" s="12"/>
      <c r="CY2" s="22" t="s">
        <v>463</v>
      </c>
      <c r="CZ2" s="12"/>
      <c r="DA2" s="22" t="s">
        <v>467</v>
      </c>
      <c r="DB2" s="12"/>
      <c r="DC2" s="22" t="s">
        <v>465</v>
      </c>
      <c r="DD2" s="12"/>
      <c r="DE2" s="22" t="s">
        <v>464</v>
      </c>
      <c r="DF2" s="12"/>
      <c r="DG2" s="22" t="s">
        <v>463</v>
      </c>
    </row>
    <row r="3" spans="1:111" ht="15.75" thickTop="1" x14ac:dyDescent="0.25">
      <c r="A3" s="2"/>
      <c r="B3" s="2" t="s">
        <v>5</v>
      </c>
      <c r="C3" s="2"/>
      <c r="D3" s="2"/>
      <c r="E3" s="2"/>
      <c r="F3" s="2"/>
      <c r="G3" s="2"/>
      <c r="H3" s="2"/>
      <c r="I3" s="3"/>
      <c r="J3" s="4"/>
      <c r="K3" s="3"/>
      <c r="L3" s="4"/>
      <c r="M3" s="3"/>
      <c r="N3" s="4"/>
      <c r="O3" s="19"/>
      <c r="P3" s="4"/>
      <c r="Q3" s="3"/>
      <c r="R3" s="4"/>
      <c r="S3" s="3"/>
      <c r="T3" s="4"/>
      <c r="U3" s="3"/>
      <c r="V3" s="4"/>
      <c r="W3" s="19"/>
      <c r="X3" s="4"/>
      <c r="Y3" s="3"/>
      <c r="Z3" s="4"/>
      <c r="AA3" s="3"/>
      <c r="AB3" s="4"/>
      <c r="AC3" s="3"/>
      <c r="AD3" s="4"/>
      <c r="AE3" s="19"/>
      <c r="AF3" s="4"/>
      <c r="AG3" s="3"/>
      <c r="AH3" s="4"/>
      <c r="AI3" s="3"/>
      <c r="AJ3" s="4"/>
      <c r="AK3" s="3"/>
      <c r="AL3" s="4"/>
      <c r="AM3" s="19"/>
      <c r="AN3" s="4"/>
      <c r="AO3" s="3"/>
      <c r="AP3" s="4"/>
      <c r="AQ3" s="3"/>
      <c r="AR3" s="4"/>
      <c r="AS3" s="3"/>
      <c r="AT3" s="4"/>
      <c r="AU3" s="19"/>
      <c r="AV3" s="4"/>
      <c r="AW3" s="3"/>
      <c r="AX3" s="4"/>
      <c r="AY3" s="3"/>
      <c r="AZ3" s="4"/>
      <c r="BA3" s="3"/>
      <c r="BB3" s="4"/>
      <c r="BC3" s="19"/>
      <c r="BD3" s="4"/>
      <c r="BE3" s="3"/>
      <c r="BF3" s="4"/>
      <c r="BG3" s="3"/>
      <c r="BH3" s="4"/>
      <c r="BI3" s="3"/>
      <c r="BJ3" s="4"/>
      <c r="BK3" s="19"/>
      <c r="BL3" s="4"/>
      <c r="BM3" s="3"/>
      <c r="BN3" s="4"/>
      <c r="BO3" s="3"/>
      <c r="BP3" s="4"/>
      <c r="BQ3" s="3"/>
      <c r="BR3" s="4"/>
      <c r="BS3" s="19"/>
      <c r="BT3" s="4"/>
      <c r="BU3" s="3"/>
      <c r="BV3" s="4"/>
      <c r="BW3" s="3"/>
      <c r="BX3" s="4"/>
      <c r="BY3" s="3"/>
      <c r="BZ3" s="4"/>
      <c r="CA3" s="19"/>
      <c r="CB3" s="4"/>
      <c r="CC3" s="3"/>
      <c r="CD3" s="4"/>
      <c r="CE3" s="3"/>
      <c r="CF3" s="4"/>
      <c r="CG3" s="3"/>
      <c r="CH3" s="4"/>
      <c r="CI3" s="19"/>
      <c r="CJ3" s="4"/>
      <c r="CK3" s="3"/>
      <c r="CL3" s="4"/>
      <c r="CM3" s="3"/>
      <c r="CN3" s="4"/>
      <c r="CO3" s="3"/>
      <c r="CP3" s="4"/>
      <c r="CQ3" s="19"/>
      <c r="CR3" s="4"/>
      <c r="CS3" s="3"/>
      <c r="CT3" s="4"/>
      <c r="CU3" s="3"/>
      <c r="CV3" s="4"/>
      <c r="CW3" s="3"/>
      <c r="CX3" s="4"/>
      <c r="CY3" s="19"/>
      <c r="CZ3" s="4"/>
      <c r="DA3" s="3"/>
      <c r="DB3" s="4"/>
      <c r="DC3" s="3"/>
      <c r="DD3" s="4"/>
      <c r="DE3" s="3"/>
      <c r="DF3" s="4"/>
      <c r="DG3" s="19"/>
    </row>
    <row r="4" spans="1:111" x14ac:dyDescent="0.25">
      <c r="A4" s="2"/>
      <c r="B4" s="2"/>
      <c r="C4" s="2"/>
      <c r="D4" s="2" t="s">
        <v>13</v>
      </c>
      <c r="E4" s="2"/>
      <c r="F4" s="2"/>
      <c r="G4" s="2"/>
      <c r="H4" s="2"/>
      <c r="I4" s="3"/>
      <c r="J4" s="4"/>
      <c r="K4" s="3"/>
      <c r="L4" s="4"/>
      <c r="M4" s="3"/>
      <c r="N4" s="4"/>
      <c r="O4" s="19"/>
      <c r="P4" s="4"/>
      <c r="Q4" s="3"/>
      <c r="R4" s="4"/>
      <c r="S4" s="3"/>
      <c r="T4" s="4"/>
      <c r="U4" s="3"/>
      <c r="V4" s="4"/>
      <c r="W4" s="19"/>
      <c r="X4" s="4"/>
      <c r="Y4" s="3"/>
      <c r="Z4" s="4"/>
      <c r="AA4" s="3"/>
      <c r="AB4" s="4"/>
      <c r="AC4" s="3"/>
      <c r="AD4" s="4"/>
      <c r="AE4" s="19"/>
      <c r="AF4" s="4"/>
      <c r="AG4" s="3"/>
      <c r="AH4" s="4"/>
      <c r="AI4" s="3"/>
      <c r="AJ4" s="4"/>
      <c r="AK4" s="3"/>
      <c r="AL4" s="4"/>
      <c r="AM4" s="19"/>
      <c r="AN4" s="4"/>
      <c r="AO4" s="3"/>
      <c r="AP4" s="4"/>
      <c r="AQ4" s="3"/>
      <c r="AR4" s="4"/>
      <c r="AS4" s="3"/>
      <c r="AT4" s="4"/>
      <c r="AU4" s="19"/>
      <c r="AV4" s="4"/>
      <c r="AW4" s="3"/>
      <c r="AX4" s="4"/>
      <c r="AY4" s="3"/>
      <c r="AZ4" s="4"/>
      <c r="BA4" s="3"/>
      <c r="BB4" s="4"/>
      <c r="BC4" s="19"/>
      <c r="BD4" s="4"/>
      <c r="BE4" s="3"/>
      <c r="BF4" s="4"/>
      <c r="BG4" s="3"/>
      <c r="BH4" s="4"/>
      <c r="BI4" s="3"/>
      <c r="BJ4" s="4"/>
      <c r="BK4" s="19"/>
      <c r="BL4" s="4"/>
      <c r="BM4" s="3"/>
      <c r="BN4" s="4"/>
      <c r="BO4" s="3"/>
      <c r="BP4" s="4"/>
      <c r="BQ4" s="3"/>
      <c r="BR4" s="4"/>
      <c r="BS4" s="19"/>
      <c r="BT4" s="4"/>
      <c r="BU4" s="3"/>
      <c r="BV4" s="4"/>
      <c r="BW4" s="3"/>
      <c r="BX4" s="4"/>
      <c r="BY4" s="3"/>
      <c r="BZ4" s="4"/>
      <c r="CA4" s="19"/>
      <c r="CB4" s="4"/>
      <c r="CC4" s="3"/>
      <c r="CD4" s="4"/>
      <c r="CE4" s="3"/>
      <c r="CF4" s="4"/>
      <c r="CG4" s="3"/>
      <c r="CH4" s="4"/>
      <c r="CI4" s="19"/>
      <c r="CJ4" s="4"/>
      <c r="CK4" s="3"/>
      <c r="CL4" s="4"/>
      <c r="CM4" s="3"/>
      <c r="CN4" s="4"/>
      <c r="CO4" s="3"/>
      <c r="CP4" s="4"/>
      <c r="CQ4" s="19"/>
      <c r="CR4" s="4"/>
      <c r="CS4" s="3"/>
      <c r="CT4" s="4"/>
      <c r="CU4" s="3"/>
      <c r="CV4" s="4"/>
      <c r="CW4" s="3"/>
      <c r="CX4" s="4"/>
      <c r="CY4" s="19"/>
      <c r="CZ4" s="4"/>
      <c r="DA4" s="3"/>
      <c r="DB4" s="4"/>
      <c r="DC4" s="3"/>
      <c r="DD4" s="4"/>
      <c r="DE4" s="3"/>
      <c r="DF4" s="4"/>
      <c r="DG4" s="19"/>
    </row>
    <row r="5" spans="1:111" x14ac:dyDescent="0.25">
      <c r="A5" s="2"/>
      <c r="B5" s="2"/>
      <c r="C5" s="2"/>
      <c r="D5" s="2"/>
      <c r="E5" s="2" t="s">
        <v>14</v>
      </c>
      <c r="F5" s="2"/>
      <c r="G5" s="2"/>
      <c r="H5" s="2"/>
      <c r="I5" s="3"/>
      <c r="J5" s="4"/>
      <c r="K5" s="3"/>
      <c r="L5" s="4"/>
      <c r="M5" s="3"/>
      <c r="N5" s="4"/>
      <c r="O5" s="19"/>
      <c r="P5" s="4"/>
      <c r="Q5" s="3"/>
      <c r="R5" s="4"/>
      <c r="S5" s="3"/>
      <c r="T5" s="4"/>
      <c r="U5" s="3"/>
      <c r="V5" s="4"/>
      <c r="W5" s="19"/>
      <c r="X5" s="4"/>
      <c r="Y5" s="3"/>
      <c r="Z5" s="4"/>
      <c r="AA5" s="3"/>
      <c r="AB5" s="4"/>
      <c r="AC5" s="3"/>
      <c r="AD5" s="4"/>
      <c r="AE5" s="19"/>
      <c r="AF5" s="4"/>
      <c r="AG5" s="3"/>
      <c r="AH5" s="4"/>
      <c r="AI5" s="3"/>
      <c r="AJ5" s="4"/>
      <c r="AK5" s="3"/>
      <c r="AL5" s="4"/>
      <c r="AM5" s="19"/>
      <c r="AN5" s="4"/>
      <c r="AO5" s="3"/>
      <c r="AP5" s="4"/>
      <c r="AQ5" s="3"/>
      <c r="AR5" s="4"/>
      <c r="AS5" s="3"/>
      <c r="AT5" s="4"/>
      <c r="AU5" s="19"/>
      <c r="AV5" s="4"/>
      <c r="AW5" s="3"/>
      <c r="AX5" s="4"/>
      <c r="AY5" s="3"/>
      <c r="AZ5" s="4"/>
      <c r="BA5" s="3"/>
      <c r="BB5" s="4"/>
      <c r="BC5" s="19"/>
      <c r="BD5" s="4"/>
      <c r="BE5" s="3"/>
      <c r="BF5" s="4"/>
      <c r="BG5" s="3"/>
      <c r="BH5" s="4"/>
      <c r="BI5" s="3"/>
      <c r="BJ5" s="4"/>
      <c r="BK5" s="19"/>
      <c r="BL5" s="4"/>
      <c r="BM5" s="3"/>
      <c r="BN5" s="4"/>
      <c r="BO5" s="3"/>
      <c r="BP5" s="4"/>
      <c r="BQ5" s="3"/>
      <c r="BR5" s="4"/>
      <c r="BS5" s="19"/>
      <c r="BT5" s="4"/>
      <c r="BU5" s="3"/>
      <c r="BV5" s="4"/>
      <c r="BW5" s="3"/>
      <c r="BX5" s="4"/>
      <c r="BY5" s="3"/>
      <c r="BZ5" s="4"/>
      <c r="CA5" s="19"/>
      <c r="CB5" s="4"/>
      <c r="CC5" s="3"/>
      <c r="CD5" s="4"/>
      <c r="CE5" s="3"/>
      <c r="CF5" s="4"/>
      <c r="CG5" s="3"/>
      <c r="CH5" s="4"/>
      <c r="CI5" s="19"/>
      <c r="CJ5" s="4"/>
      <c r="CK5" s="3"/>
      <c r="CL5" s="4"/>
      <c r="CM5" s="3"/>
      <c r="CN5" s="4"/>
      <c r="CO5" s="3"/>
      <c r="CP5" s="4"/>
      <c r="CQ5" s="19"/>
      <c r="CR5" s="4"/>
      <c r="CS5" s="3"/>
      <c r="CT5" s="4"/>
      <c r="CU5" s="3"/>
      <c r="CV5" s="4"/>
      <c r="CW5" s="3"/>
      <c r="CX5" s="4"/>
      <c r="CY5" s="19"/>
      <c r="CZ5" s="4"/>
      <c r="DA5" s="3"/>
      <c r="DB5" s="4"/>
      <c r="DC5" s="3"/>
      <c r="DD5" s="4"/>
      <c r="DE5" s="3"/>
      <c r="DF5" s="4"/>
      <c r="DG5" s="19"/>
    </row>
    <row r="6" spans="1:111" x14ac:dyDescent="0.25">
      <c r="A6" s="2"/>
      <c r="B6" s="2"/>
      <c r="C6" s="2"/>
      <c r="D6" s="2"/>
      <c r="E6" s="2"/>
      <c r="F6" s="2" t="s">
        <v>15</v>
      </c>
      <c r="G6" s="2"/>
      <c r="H6" s="2"/>
      <c r="I6" s="3"/>
      <c r="J6" s="4"/>
      <c r="K6" s="3"/>
      <c r="L6" s="4"/>
      <c r="M6" s="3"/>
      <c r="N6" s="4"/>
      <c r="O6" s="19"/>
      <c r="P6" s="4"/>
      <c r="Q6" s="3"/>
      <c r="R6" s="4"/>
      <c r="S6" s="3"/>
      <c r="T6" s="4"/>
      <c r="U6" s="3"/>
      <c r="V6" s="4"/>
      <c r="W6" s="19"/>
      <c r="X6" s="4"/>
      <c r="Y6" s="3"/>
      <c r="Z6" s="4"/>
      <c r="AA6" s="3"/>
      <c r="AB6" s="4"/>
      <c r="AC6" s="3"/>
      <c r="AD6" s="4"/>
      <c r="AE6" s="19"/>
      <c r="AF6" s="4"/>
      <c r="AG6" s="3"/>
      <c r="AH6" s="4"/>
      <c r="AI6" s="3"/>
      <c r="AJ6" s="4"/>
      <c r="AK6" s="3"/>
      <c r="AL6" s="4"/>
      <c r="AM6" s="19"/>
      <c r="AN6" s="4"/>
      <c r="AO6" s="3"/>
      <c r="AP6" s="4"/>
      <c r="AQ6" s="3"/>
      <c r="AR6" s="4"/>
      <c r="AS6" s="3"/>
      <c r="AT6" s="4"/>
      <c r="AU6" s="19"/>
      <c r="AV6" s="4"/>
      <c r="AW6" s="3"/>
      <c r="AX6" s="4"/>
      <c r="AY6" s="3"/>
      <c r="AZ6" s="4"/>
      <c r="BA6" s="3"/>
      <c r="BB6" s="4"/>
      <c r="BC6" s="19"/>
      <c r="BD6" s="4"/>
      <c r="BE6" s="3"/>
      <c r="BF6" s="4"/>
      <c r="BG6" s="3"/>
      <c r="BH6" s="4"/>
      <c r="BI6" s="3"/>
      <c r="BJ6" s="4"/>
      <c r="BK6" s="19"/>
      <c r="BL6" s="4"/>
      <c r="BM6" s="3"/>
      <c r="BN6" s="4"/>
      <c r="BO6" s="3"/>
      <c r="BP6" s="4"/>
      <c r="BQ6" s="3"/>
      <c r="BR6" s="4"/>
      <c r="BS6" s="19"/>
      <c r="BT6" s="4"/>
      <c r="BU6" s="3"/>
      <c r="BV6" s="4"/>
      <c r="BW6" s="3"/>
      <c r="BX6" s="4"/>
      <c r="BY6" s="3"/>
      <c r="BZ6" s="4"/>
      <c r="CA6" s="19"/>
      <c r="CB6" s="4"/>
      <c r="CC6" s="3"/>
      <c r="CD6" s="4"/>
      <c r="CE6" s="3"/>
      <c r="CF6" s="4"/>
      <c r="CG6" s="3"/>
      <c r="CH6" s="4"/>
      <c r="CI6" s="19"/>
      <c r="CJ6" s="4"/>
      <c r="CK6" s="3"/>
      <c r="CL6" s="4"/>
      <c r="CM6" s="3"/>
      <c r="CN6" s="4"/>
      <c r="CO6" s="3"/>
      <c r="CP6" s="4"/>
      <c r="CQ6" s="19"/>
      <c r="CR6" s="4"/>
      <c r="CS6" s="3"/>
      <c r="CT6" s="4"/>
      <c r="CU6" s="3"/>
      <c r="CV6" s="4"/>
      <c r="CW6" s="3"/>
      <c r="CX6" s="4"/>
      <c r="CY6" s="19"/>
      <c r="CZ6" s="4"/>
      <c r="DA6" s="3"/>
      <c r="DB6" s="4"/>
      <c r="DC6" s="3"/>
      <c r="DD6" s="4"/>
      <c r="DE6" s="3"/>
      <c r="DF6" s="4"/>
      <c r="DG6" s="19"/>
    </row>
    <row r="7" spans="1:111" x14ac:dyDescent="0.25">
      <c r="A7" s="2"/>
      <c r="B7" s="2"/>
      <c r="C7" s="2"/>
      <c r="D7" s="2"/>
      <c r="E7" s="2"/>
      <c r="F7" s="2"/>
      <c r="G7" s="2" t="s">
        <v>71</v>
      </c>
      <c r="H7" s="2"/>
      <c r="I7" s="3">
        <v>12644.02</v>
      </c>
      <c r="J7" s="4"/>
      <c r="K7" s="3">
        <v>4583.33</v>
      </c>
      <c r="L7" s="4"/>
      <c r="M7" s="3">
        <f t="shared" ref="M7:M13" si="0">ROUND((I7-K7),5)</f>
        <v>8060.69</v>
      </c>
      <c r="N7" s="4"/>
      <c r="O7" s="19">
        <f t="shared" ref="O7:O13" si="1">ROUND(IF(K7=0, IF(I7=0, 0, 1), I7/K7),5)</f>
        <v>2.7587000000000002</v>
      </c>
      <c r="P7" s="4"/>
      <c r="Q7" s="3">
        <v>9930.68</v>
      </c>
      <c r="R7" s="4"/>
      <c r="S7" s="3">
        <v>4583.34</v>
      </c>
      <c r="T7" s="4"/>
      <c r="U7" s="3">
        <f t="shared" ref="U7:U13" si="2">ROUND((Q7-S7),5)</f>
        <v>5347.34</v>
      </c>
      <c r="V7" s="4"/>
      <c r="W7" s="19">
        <f t="shared" ref="W7:W13" si="3">ROUND(IF(S7=0, IF(Q7=0, 0, 1), Q7/S7),5)</f>
        <v>2.16669</v>
      </c>
      <c r="X7" s="4"/>
      <c r="Y7" s="3">
        <v>1393.45</v>
      </c>
      <c r="Z7" s="4"/>
      <c r="AA7" s="3">
        <v>4583.34</v>
      </c>
      <c r="AB7" s="4"/>
      <c r="AC7" s="3">
        <f t="shared" ref="AC7:AC13" si="4">ROUND((Y7-AA7),5)</f>
        <v>-3189.89</v>
      </c>
      <c r="AD7" s="4"/>
      <c r="AE7" s="19">
        <f t="shared" ref="AE7:AE13" si="5">ROUND(IF(AA7=0, IF(Y7=0, 0, 1), Y7/AA7),5)</f>
        <v>0.30403000000000002</v>
      </c>
      <c r="AF7" s="4"/>
      <c r="AG7" s="3">
        <v>6182.21</v>
      </c>
      <c r="AH7" s="4"/>
      <c r="AI7" s="3">
        <v>4583.34</v>
      </c>
      <c r="AJ7" s="4"/>
      <c r="AK7" s="3">
        <f t="shared" ref="AK7:AK13" si="6">ROUND((AG7-AI7),5)</f>
        <v>1598.87</v>
      </c>
      <c r="AL7" s="4"/>
      <c r="AM7" s="19">
        <f t="shared" ref="AM7:AM13" si="7">ROUND(IF(AI7=0, IF(AG7=0, 0, 1), AG7/AI7),5)</f>
        <v>1.34884</v>
      </c>
      <c r="AN7" s="4"/>
      <c r="AO7" s="3">
        <v>0</v>
      </c>
      <c r="AP7" s="4"/>
      <c r="AQ7" s="3">
        <v>4583.34</v>
      </c>
      <c r="AR7" s="4"/>
      <c r="AS7" s="3">
        <f t="shared" ref="AS7:AS13" si="8">ROUND((AO7-AQ7),5)</f>
        <v>-4583.34</v>
      </c>
      <c r="AT7" s="4"/>
      <c r="AU7" s="19">
        <f t="shared" ref="AU7:AU13" si="9">ROUND(IF(AQ7=0, IF(AO7=0, 0, 1), AO7/AQ7),5)</f>
        <v>0</v>
      </c>
      <c r="AV7" s="4"/>
      <c r="AW7" s="3">
        <v>0</v>
      </c>
      <c r="AX7" s="4"/>
      <c r="AY7" s="3">
        <v>4583.33</v>
      </c>
      <c r="AZ7" s="4"/>
      <c r="BA7" s="3">
        <f t="shared" ref="BA7:BA13" si="10">ROUND((AW7-AY7),5)</f>
        <v>-4583.33</v>
      </c>
      <c r="BB7" s="4"/>
      <c r="BC7" s="19">
        <f t="shared" ref="BC7:BC13" si="11">ROUND(IF(AY7=0, IF(AW7=0, 0, 1), AW7/AY7),5)</f>
        <v>0</v>
      </c>
      <c r="BD7" s="4"/>
      <c r="BE7" s="3">
        <v>0</v>
      </c>
      <c r="BF7" s="4"/>
      <c r="BG7" s="3">
        <v>4583.33</v>
      </c>
      <c r="BH7" s="4"/>
      <c r="BI7" s="3">
        <f t="shared" ref="BI7:BI13" si="12">ROUND((BE7-BG7),5)</f>
        <v>-4583.33</v>
      </c>
      <c r="BJ7" s="4"/>
      <c r="BK7" s="19">
        <f t="shared" ref="BK7:BK13" si="13">ROUND(IF(BG7=0, IF(BE7=0, 0, 1), BE7/BG7),5)</f>
        <v>0</v>
      </c>
      <c r="BL7" s="4"/>
      <c r="BM7" s="3">
        <v>0</v>
      </c>
      <c r="BN7" s="4"/>
      <c r="BO7" s="3">
        <v>4583.33</v>
      </c>
      <c r="BP7" s="4"/>
      <c r="BQ7" s="3">
        <f t="shared" ref="BQ7:BQ13" si="14">ROUND((BM7-BO7),5)</f>
        <v>-4583.33</v>
      </c>
      <c r="BR7" s="4"/>
      <c r="BS7" s="19">
        <f t="shared" ref="BS7:BS13" si="15">ROUND(IF(BO7=0, IF(BM7=0, 0, 1), BM7/BO7),5)</f>
        <v>0</v>
      </c>
      <c r="BT7" s="4"/>
      <c r="BU7" s="3">
        <v>0</v>
      </c>
      <c r="BV7" s="4"/>
      <c r="BW7" s="3">
        <v>4583.33</v>
      </c>
      <c r="BX7" s="4"/>
      <c r="BY7" s="3">
        <f t="shared" ref="BY7:BY13" si="16">ROUND((BU7-BW7),5)</f>
        <v>-4583.33</v>
      </c>
      <c r="BZ7" s="4"/>
      <c r="CA7" s="19">
        <f t="shared" ref="CA7:CA13" si="17">ROUND(IF(BW7=0, IF(BU7=0, 0, 1), BU7/BW7),5)</f>
        <v>0</v>
      </c>
      <c r="CB7" s="4"/>
      <c r="CC7" s="3">
        <v>0</v>
      </c>
      <c r="CD7" s="4"/>
      <c r="CE7" s="3">
        <v>4583.33</v>
      </c>
      <c r="CF7" s="4"/>
      <c r="CG7" s="3">
        <f t="shared" ref="CG7:CG13" si="18">ROUND((CC7-CE7),5)</f>
        <v>-4583.33</v>
      </c>
      <c r="CH7" s="4"/>
      <c r="CI7" s="19">
        <f t="shared" ref="CI7:CI13" si="19">ROUND(IF(CE7=0, IF(CC7=0, 0, 1), CC7/CE7),5)</f>
        <v>0</v>
      </c>
      <c r="CJ7" s="4"/>
      <c r="CK7" s="3">
        <v>0</v>
      </c>
      <c r="CL7" s="4"/>
      <c r="CM7" s="3">
        <v>4583.33</v>
      </c>
      <c r="CN7" s="4"/>
      <c r="CO7" s="3">
        <f t="shared" ref="CO7:CO13" si="20">ROUND((CK7-CM7),5)</f>
        <v>-4583.33</v>
      </c>
      <c r="CP7" s="4"/>
      <c r="CQ7" s="19">
        <f t="shared" ref="CQ7:CQ13" si="21">ROUND(IF(CM7=0, IF(CK7=0, 0, 1), CK7/CM7),5)</f>
        <v>0</v>
      </c>
      <c r="CR7" s="4"/>
      <c r="CS7" s="3">
        <v>0</v>
      </c>
      <c r="CT7" s="4"/>
      <c r="CU7" s="3">
        <v>4583.33</v>
      </c>
      <c r="CV7" s="4"/>
      <c r="CW7" s="3">
        <f t="shared" ref="CW7:CW13" si="22">ROUND((CS7-CU7),5)</f>
        <v>-4583.33</v>
      </c>
      <c r="CX7" s="4"/>
      <c r="CY7" s="19">
        <f t="shared" ref="CY7:CY13" si="23">ROUND(IF(CU7=0, IF(CS7=0, 0, 1), CS7/CU7),5)</f>
        <v>0</v>
      </c>
      <c r="CZ7" s="4"/>
      <c r="DA7" s="3">
        <f t="shared" ref="DA7:DA14" si="24">ROUND(I7+Q7+Y7+AG7+AO7+AW7+BE7+BM7+BU7+CC7+CK7+CS7,5)</f>
        <v>30150.36</v>
      </c>
      <c r="DB7" s="4"/>
      <c r="DC7" s="3">
        <f t="shared" ref="DC7:DC13" si="25">ROUND(K7+S7+AA7+AI7+AQ7+AY7+BG7+BO7+BW7+CE7+CM7+CU7,5)</f>
        <v>55000</v>
      </c>
      <c r="DD7" s="4"/>
      <c r="DE7" s="3">
        <f t="shared" ref="DE7:DE13" si="26">ROUND((DA7-DC7),5)</f>
        <v>-24849.64</v>
      </c>
      <c r="DF7" s="4"/>
      <c r="DG7" s="19">
        <f t="shared" ref="DG7:DG13" si="27">ROUND(IF(DC7=0, IF(DA7=0, 0, 1), DA7/DC7),5)</f>
        <v>0.54818999999999996</v>
      </c>
    </row>
    <row r="8" spans="1:111" x14ac:dyDescent="0.25">
      <c r="A8" s="2"/>
      <c r="B8" s="2"/>
      <c r="C8" s="2"/>
      <c r="D8" s="2"/>
      <c r="E8" s="2"/>
      <c r="F8" s="2"/>
      <c r="G8" s="2" t="s">
        <v>70</v>
      </c>
      <c r="H8" s="2"/>
      <c r="I8" s="3">
        <v>7499.63</v>
      </c>
      <c r="J8" s="4"/>
      <c r="K8" s="3">
        <v>4166.67</v>
      </c>
      <c r="L8" s="4"/>
      <c r="M8" s="3">
        <f t="shared" si="0"/>
        <v>3332.96</v>
      </c>
      <c r="N8" s="4"/>
      <c r="O8" s="19">
        <f t="shared" si="1"/>
        <v>1.7999099999999999</v>
      </c>
      <c r="P8" s="4"/>
      <c r="Q8" s="3">
        <v>4317.37</v>
      </c>
      <c r="R8" s="4"/>
      <c r="S8" s="3">
        <v>4166.66</v>
      </c>
      <c r="T8" s="4"/>
      <c r="U8" s="3">
        <f t="shared" si="2"/>
        <v>150.71</v>
      </c>
      <c r="V8" s="4"/>
      <c r="W8" s="19">
        <f t="shared" si="3"/>
        <v>1.03617</v>
      </c>
      <c r="X8" s="4"/>
      <c r="Y8" s="3">
        <v>3586.99</v>
      </c>
      <c r="Z8" s="4"/>
      <c r="AA8" s="3">
        <v>4166.66</v>
      </c>
      <c r="AB8" s="4"/>
      <c r="AC8" s="3">
        <f t="shared" si="4"/>
        <v>-579.66999999999996</v>
      </c>
      <c r="AD8" s="4"/>
      <c r="AE8" s="19">
        <f t="shared" si="5"/>
        <v>0.86087999999999998</v>
      </c>
      <c r="AF8" s="4"/>
      <c r="AG8" s="3">
        <v>2506.2399999999998</v>
      </c>
      <c r="AH8" s="4"/>
      <c r="AI8" s="3">
        <v>4166.66</v>
      </c>
      <c r="AJ8" s="4"/>
      <c r="AK8" s="3">
        <f t="shared" si="6"/>
        <v>-1660.42</v>
      </c>
      <c r="AL8" s="4"/>
      <c r="AM8" s="19">
        <f t="shared" si="7"/>
        <v>0.60150000000000003</v>
      </c>
      <c r="AN8" s="4"/>
      <c r="AO8" s="3">
        <v>0</v>
      </c>
      <c r="AP8" s="4"/>
      <c r="AQ8" s="3">
        <v>4166.66</v>
      </c>
      <c r="AR8" s="4"/>
      <c r="AS8" s="3">
        <f t="shared" si="8"/>
        <v>-4166.66</v>
      </c>
      <c r="AT8" s="4"/>
      <c r="AU8" s="19">
        <f t="shared" si="9"/>
        <v>0</v>
      </c>
      <c r="AV8" s="4"/>
      <c r="AW8" s="3">
        <v>0</v>
      </c>
      <c r="AX8" s="4"/>
      <c r="AY8" s="3">
        <v>4166.67</v>
      </c>
      <c r="AZ8" s="4"/>
      <c r="BA8" s="3">
        <f t="shared" si="10"/>
        <v>-4166.67</v>
      </c>
      <c r="BB8" s="4"/>
      <c r="BC8" s="19">
        <f t="shared" si="11"/>
        <v>0</v>
      </c>
      <c r="BD8" s="4"/>
      <c r="BE8" s="3">
        <v>0</v>
      </c>
      <c r="BF8" s="4"/>
      <c r="BG8" s="3">
        <v>4166.67</v>
      </c>
      <c r="BH8" s="4"/>
      <c r="BI8" s="3">
        <f t="shared" si="12"/>
        <v>-4166.67</v>
      </c>
      <c r="BJ8" s="4"/>
      <c r="BK8" s="19">
        <f t="shared" si="13"/>
        <v>0</v>
      </c>
      <c r="BL8" s="4"/>
      <c r="BM8" s="3">
        <v>0</v>
      </c>
      <c r="BN8" s="4"/>
      <c r="BO8" s="3">
        <v>4166.67</v>
      </c>
      <c r="BP8" s="4"/>
      <c r="BQ8" s="3">
        <f t="shared" si="14"/>
        <v>-4166.67</v>
      </c>
      <c r="BR8" s="4"/>
      <c r="BS8" s="19">
        <f t="shared" si="15"/>
        <v>0</v>
      </c>
      <c r="BT8" s="4"/>
      <c r="BU8" s="3">
        <v>0</v>
      </c>
      <c r="BV8" s="4"/>
      <c r="BW8" s="3">
        <v>4166.67</v>
      </c>
      <c r="BX8" s="4"/>
      <c r="BY8" s="3">
        <f t="shared" si="16"/>
        <v>-4166.67</v>
      </c>
      <c r="BZ8" s="4"/>
      <c r="CA8" s="19">
        <f t="shared" si="17"/>
        <v>0</v>
      </c>
      <c r="CB8" s="4"/>
      <c r="CC8" s="3">
        <v>0</v>
      </c>
      <c r="CD8" s="4"/>
      <c r="CE8" s="3">
        <v>4166.67</v>
      </c>
      <c r="CF8" s="4"/>
      <c r="CG8" s="3">
        <f t="shared" si="18"/>
        <v>-4166.67</v>
      </c>
      <c r="CH8" s="4"/>
      <c r="CI8" s="19">
        <f t="shared" si="19"/>
        <v>0</v>
      </c>
      <c r="CJ8" s="4"/>
      <c r="CK8" s="3">
        <v>0</v>
      </c>
      <c r="CL8" s="4"/>
      <c r="CM8" s="3">
        <v>4166.67</v>
      </c>
      <c r="CN8" s="4"/>
      <c r="CO8" s="3">
        <f t="shared" si="20"/>
        <v>-4166.67</v>
      </c>
      <c r="CP8" s="4"/>
      <c r="CQ8" s="19">
        <f t="shared" si="21"/>
        <v>0</v>
      </c>
      <c r="CR8" s="4"/>
      <c r="CS8" s="3">
        <v>0</v>
      </c>
      <c r="CT8" s="4"/>
      <c r="CU8" s="3">
        <v>4166.67</v>
      </c>
      <c r="CV8" s="4"/>
      <c r="CW8" s="3">
        <f t="shared" si="22"/>
        <v>-4166.67</v>
      </c>
      <c r="CX8" s="4"/>
      <c r="CY8" s="19">
        <f t="shared" si="23"/>
        <v>0</v>
      </c>
      <c r="CZ8" s="4"/>
      <c r="DA8" s="3">
        <f t="shared" si="24"/>
        <v>17910.23</v>
      </c>
      <c r="DB8" s="4"/>
      <c r="DC8" s="3">
        <f t="shared" si="25"/>
        <v>50000</v>
      </c>
      <c r="DD8" s="4"/>
      <c r="DE8" s="3">
        <f t="shared" si="26"/>
        <v>-32089.77</v>
      </c>
      <c r="DF8" s="4"/>
      <c r="DG8" s="19">
        <f t="shared" si="27"/>
        <v>0.35820000000000002</v>
      </c>
    </row>
    <row r="9" spans="1:111" x14ac:dyDescent="0.25">
      <c r="A9" s="2"/>
      <c r="B9" s="2"/>
      <c r="C9" s="2"/>
      <c r="D9" s="2"/>
      <c r="E9" s="2"/>
      <c r="F9" s="2"/>
      <c r="G9" s="2" t="s">
        <v>69</v>
      </c>
      <c r="H9" s="2"/>
      <c r="I9" s="3">
        <v>282385.53000000003</v>
      </c>
      <c r="J9" s="4"/>
      <c r="K9" s="3">
        <v>254666.67</v>
      </c>
      <c r="L9" s="4"/>
      <c r="M9" s="3">
        <f t="shared" si="0"/>
        <v>27718.86</v>
      </c>
      <c r="N9" s="4"/>
      <c r="O9" s="19">
        <f t="shared" si="1"/>
        <v>1.10884</v>
      </c>
      <c r="P9" s="4"/>
      <c r="Q9" s="3">
        <v>196892.15</v>
      </c>
      <c r="R9" s="4"/>
      <c r="S9" s="3">
        <v>254666.66</v>
      </c>
      <c r="T9" s="4"/>
      <c r="U9" s="3">
        <f t="shared" si="2"/>
        <v>-57774.51</v>
      </c>
      <c r="V9" s="4"/>
      <c r="W9" s="19">
        <f t="shared" si="3"/>
        <v>0.77314000000000005</v>
      </c>
      <c r="X9" s="4"/>
      <c r="Y9" s="3">
        <v>207521.07</v>
      </c>
      <c r="Z9" s="4"/>
      <c r="AA9" s="3">
        <v>254666.66</v>
      </c>
      <c r="AB9" s="4"/>
      <c r="AC9" s="3">
        <f t="shared" si="4"/>
        <v>-47145.59</v>
      </c>
      <c r="AD9" s="4"/>
      <c r="AE9" s="19">
        <f t="shared" si="5"/>
        <v>0.81486999999999998</v>
      </c>
      <c r="AF9" s="4"/>
      <c r="AG9" s="3">
        <v>286051.90999999997</v>
      </c>
      <c r="AH9" s="4"/>
      <c r="AI9" s="3">
        <v>254666.66</v>
      </c>
      <c r="AJ9" s="4"/>
      <c r="AK9" s="3">
        <f t="shared" si="6"/>
        <v>31385.25</v>
      </c>
      <c r="AL9" s="4"/>
      <c r="AM9" s="19">
        <f t="shared" si="7"/>
        <v>1.12324</v>
      </c>
      <c r="AN9" s="4"/>
      <c r="AO9" s="3">
        <v>0</v>
      </c>
      <c r="AP9" s="4"/>
      <c r="AQ9" s="3">
        <v>254666.66</v>
      </c>
      <c r="AR9" s="4"/>
      <c r="AS9" s="3">
        <f t="shared" si="8"/>
        <v>-254666.66</v>
      </c>
      <c r="AT9" s="4"/>
      <c r="AU9" s="19">
        <f t="shared" si="9"/>
        <v>0</v>
      </c>
      <c r="AV9" s="4"/>
      <c r="AW9" s="3">
        <v>0</v>
      </c>
      <c r="AX9" s="4"/>
      <c r="AY9" s="3">
        <v>254666.67</v>
      </c>
      <c r="AZ9" s="4"/>
      <c r="BA9" s="3">
        <f t="shared" si="10"/>
        <v>-254666.67</v>
      </c>
      <c r="BB9" s="4"/>
      <c r="BC9" s="19">
        <f t="shared" si="11"/>
        <v>0</v>
      </c>
      <c r="BD9" s="4"/>
      <c r="BE9" s="3">
        <v>0</v>
      </c>
      <c r="BF9" s="4"/>
      <c r="BG9" s="3">
        <v>254666.67</v>
      </c>
      <c r="BH9" s="4"/>
      <c r="BI9" s="3">
        <f t="shared" si="12"/>
        <v>-254666.67</v>
      </c>
      <c r="BJ9" s="4"/>
      <c r="BK9" s="19">
        <f t="shared" si="13"/>
        <v>0</v>
      </c>
      <c r="BL9" s="4"/>
      <c r="BM9" s="3">
        <v>0</v>
      </c>
      <c r="BN9" s="4"/>
      <c r="BO9" s="3">
        <v>254666.67</v>
      </c>
      <c r="BP9" s="4"/>
      <c r="BQ9" s="3">
        <f t="shared" si="14"/>
        <v>-254666.67</v>
      </c>
      <c r="BR9" s="4"/>
      <c r="BS9" s="19">
        <f t="shared" si="15"/>
        <v>0</v>
      </c>
      <c r="BT9" s="4"/>
      <c r="BU9" s="3">
        <v>0</v>
      </c>
      <c r="BV9" s="4"/>
      <c r="BW9" s="3">
        <v>254666.67</v>
      </c>
      <c r="BX9" s="4"/>
      <c r="BY9" s="3">
        <f t="shared" si="16"/>
        <v>-254666.67</v>
      </c>
      <c r="BZ9" s="4"/>
      <c r="CA9" s="19">
        <f t="shared" si="17"/>
        <v>0</v>
      </c>
      <c r="CB9" s="4"/>
      <c r="CC9" s="3">
        <v>0</v>
      </c>
      <c r="CD9" s="4"/>
      <c r="CE9" s="3">
        <v>254666.67</v>
      </c>
      <c r="CF9" s="4"/>
      <c r="CG9" s="3">
        <f t="shared" si="18"/>
        <v>-254666.67</v>
      </c>
      <c r="CH9" s="4"/>
      <c r="CI9" s="19">
        <f t="shared" si="19"/>
        <v>0</v>
      </c>
      <c r="CJ9" s="4"/>
      <c r="CK9" s="3">
        <v>0</v>
      </c>
      <c r="CL9" s="4"/>
      <c r="CM9" s="3">
        <v>254666.67</v>
      </c>
      <c r="CN9" s="4"/>
      <c r="CO9" s="3">
        <f t="shared" si="20"/>
        <v>-254666.67</v>
      </c>
      <c r="CP9" s="4"/>
      <c r="CQ9" s="19">
        <f t="shared" si="21"/>
        <v>0</v>
      </c>
      <c r="CR9" s="4"/>
      <c r="CS9" s="3">
        <v>0</v>
      </c>
      <c r="CT9" s="4"/>
      <c r="CU9" s="3">
        <v>254666.67</v>
      </c>
      <c r="CV9" s="4"/>
      <c r="CW9" s="3">
        <f t="shared" si="22"/>
        <v>-254666.67</v>
      </c>
      <c r="CX9" s="4"/>
      <c r="CY9" s="19">
        <f t="shared" si="23"/>
        <v>0</v>
      </c>
      <c r="CZ9" s="4"/>
      <c r="DA9" s="3">
        <f t="shared" si="24"/>
        <v>972850.66</v>
      </c>
      <c r="DB9" s="4"/>
      <c r="DC9" s="3">
        <f t="shared" si="25"/>
        <v>3056000</v>
      </c>
      <c r="DD9" s="4"/>
      <c r="DE9" s="3">
        <f t="shared" si="26"/>
        <v>-2083149.34</v>
      </c>
      <c r="DF9" s="4"/>
      <c r="DG9" s="19">
        <f t="shared" si="27"/>
        <v>0.31834000000000001</v>
      </c>
    </row>
    <row r="10" spans="1:111" x14ac:dyDescent="0.25">
      <c r="A10" s="2"/>
      <c r="B10" s="2"/>
      <c r="C10" s="2"/>
      <c r="D10" s="2"/>
      <c r="E10" s="2"/>
      <c r="F10" s="2"/>
      <c r="G10" s="2" t="s">
        <v>68</v>
      </c>
      <c r="H10" s="2"/>
      <c r="I10" s="3">
        <v>6747.82</v>
      </c>
      <c r="J10" s="4"/>
      <c r="K10" s="3">
        <v>10000</v>
      </c>
      <c r="L10" s="4"/>
      <c r="M10" s="3">
        <f t="shared" si="0"/>
        <v>-3252.18</v>
      </c>
      <c r="N10" s="4"/>
      <c r="O10" s="19">
        <f t="shared" si="1"/>
        <v>0.67478000000000005</v>
      </c>
      <c r="P10" s="4"/>
      <c r="Q10" s="3">
        <v>5570</v>
      </c>
      <c r="R10" s="4"/>
      <c r="S10" s="3">
        <v>10000</v>
      </c>
      <c r="T10" s="4"/>
      <c r="U10" s="3">
        <f t="shared" si="2"/>
        <v>-4430</v>
      </c>
      <c r="V10" s="4"/>
      <c r="W10" s="19">
        <f t="shared" si="3"/>
        <v>0.55700000000000005</v>
      </c>
      <c r="X10" s="4"/>
      <c r="Y10" s="3">
        <v>29185.58</v>
      </c>
      <c r="Z10" s="4"/>
      <c r="AA10" s="3">
        <v>10000</v>
      </c>
      <c r="AB10" s="4"/>
      <c r="AC10" s="3">
        <f t="shared" si="4"/>
        <v>19185.580000000002</v>
      </c>
      <c r="AD10" s="4"/>
      <c r="AE10" s="19">
        <f t="shared" si="5"/>
        <v>2.9185599999999998</v>
      </c>
      <c r="AF10" s="4"/>
      <c r="AG10" s="3">
        <v>17035.03</v>
      </c>
      <c r="AH10" s="4"/>
      <c r="AI10" s="3">
        <v>10000</v>
      </c>
      <c r="AJ10" s="4"/>
      <c r="AK10" s="3">
        <f t="shared" si="6"/>
        <v>7035.03</v>
      </c>
      <c r="AL10" s="4"/>
      <c r="AM10" s="19">
        <f t="shared" si="7"/>
        <v>1.7035</v>
      </c>
      <c r="AN10" s="4"/>
      <c r="AO10" s="3">
        <v>0</v>
      </c>
      <c r="AP10" s="4"/>
      <c r="AQ10" s="3">
        <v>10000</v>
      </c>
      <c r="AR10" s="4"/>
      <c r="AS10" s="3">
        <f t="shared" si="8"/>
        <v>-10000</v>
      </c>
      <c r="AT10" s="4"/>
      <c r="AU10" s="19">
        <f t="shared" si="9"/>
        <v>0</v>
      </c>
      <c r="AV10" s="4"/>
      <c r="AW10" s="3">
        <v>0</v>
      </c>
      <c r="AX10" s="4"/>
      <c r="AY10" s="3">
        <v>10000</v>
      </c>
      <c r="AZ10" s="4"/>
      <c r="BA10" s="3">
        <f t="shared" si="10"/>
        <v>-10000</v>
      </c>
      <c r="BB10" s="4"/>
      <c r="BC10" s="19">
        <f t="shared" si="11"/>
        <v>0</v>
      </c>
      <c r="BD10" s="4"/>
      <c r="BE10" s="3">
        <v>0</v>
      </c>
      <c r="BF10" s="4"/>
      <c r="BG10" s="3">
        <v>10000</v>
      </c>
      <c r="BH10" s="4"/>
      <c r="BI10" s="3">
        <f t="shared" si="12"/>
        <v>-10000</v>
      </c>
      <c r="BJ10" s="4"/>
      <c r="BK10" s="19">
        <f t="shared" si="13"/>
        <v>0</v>
      </c>
      <c r="BL10" s="4"/>
      <c r="BM10" s="3">
        <v>0</v>
      </c>
      <c r="BN10" s="4"/>
      <c r="BO10" s="3">
        <v>10000</v>
      </c>
      <c r="BP10" s="4"/>
      <c r="BQ10" s="3">
        <f t="shared" si="14"/>
        <v>-10000</v>
      </c>
      <c r="BR10" s="4"/>
      <c r="BS10" s="19">
        <f t="shared" si="15"/>
        <v>0</v>
      </c>
      <c r="BT10" s="4"/>
      <c r="BU10" s="3">
        <v>0</v>
      </c>
      <c r="BV10" s="4"/>
      <c r="BW10" s="3">
        <v>10000</v>
      </c>
      <c r="BX10" s="4"/>
      <c r="BY10" s="3">
        <f t="shared" si="16"/>
        <v>-10000</v>
      </c>
      <c r="BZ10" s="4"/>
      <c r="CA10" s="19">
        <f t="shared" si="17"/>
        <v>0</v>
      </c>
      <c r="CB10" s="4"/>
      <c r="CC10" s="3">
        <v>0</v>
      </c>
      <c r="CD10" s="4"/>
      <c r="CE10" s="3">
        <v>10000</v>
      </c>
      <c r="CF10" s="4"/>
      <c r="CG10" s="3">
        <f t="shared" si="18"/>
        <v>-10000</v>
      </c>
      <c r="CH10" s="4"/>
      <c r="CI10" s="19">
        <f t="shared" si="19"/>
        <v>0</v>
      </c>
      <c r="CJ10" s="4"/>
      <c r="CK10" s="3">
        <v>0</v>
      </c>
      <c r="CL10" s="4"/>
      <c r="CM10" s="3">
        <v>10000</v>
      </c>
      <c r="CN10" s="4"/>
      <c r="CO10" s="3">
        <f t="shared" si="20"/>
        <v>-10000</v>
      </c>
      <c r="CP10" s="4"/>
      <c r="CQ10" s="19">
        <f t="shared" si="21"/>
        <v>0</v>
      </c>
      <c r="CR10" s="4"/>
      <c r="CS10" s="3">
        <v>0</v>
      </c>
      <c r="CT10" s="4"/>
      <c r="CU10" s="3">
        <v>10000</v>
      </c>
      <c r="CV10" s="4"/>
      <c r="CW10" s="3">
        <f t="shared" si="22"/>
        <v>-10000</v>
      </c>
      <c r="CX10" s="4"/>
      <c r="CY10" s="19">
        <f t="shared" si="23"/>
        <v>0</v>
      </c>
      <c r="CZ10" s="4"/>
      <c r="DA10" s="3">
        <f t="shared" si="24"/>
        <v>58538.43</v>
      </c>
      <c r="DB10" s="4"/>
      <c r="DC10" s="3">
        <f t="shared" si="25"/>
        <v>120000</v>
      </c>
      <c r="DD10" s="4"/>
      <c r="DE10" s="3">
        <f t="shared" si="26"/>
        <v>-61461.57</v>
      </c>
      <c r="DF10" s="4"/>
      <c r="DG10" s="19">
        <f t="shared" si="27"/>
        <v>0.48781999999999998</v>
      </c>
    </row>
    <row r="11" spans="1:111" x14ac:dyDescent="0.25">
      <c r="A11" s="2"/>
      <c r="B11" s="2"/>
      <c r="C11" s="2"/>
      <c r="D11" s="2"/>
      <c r="E11" s="2"/>
      <c r="F11" s="2"/>
      <c r="G11" s="2" t="s">
        <v>67</v>
      </c>
      <c r="H11" s="2"/>
      <c r="I11" s="3">
        <v>841.46</v>
      </c>
      <c r="J11" s="4"/>
      <c r="K11" s="3">
        <v>1666.67</v>
      </c>
      <c r="L11" s="4"/>
      <c r="M11" s="3">
        <f t="shared" si="0"/>
        <v>-825.21</v>
      </c>
      <c r="N11" s="4"/>
      <c r="O11" s="19">
        <f t="shared" si="1"/>
        <v>0.50487000000000004</v>
      </c>
      <c r="P11" s="4"/>
      <c r="Q11" s="3">
        <v>915.09</v>
      </c>
      <c r="R11" s="4"/>
      <c r="S11" s="3">
        <v>1666.66</v>
      </c>
      <c r="T11" s="4"/>
      <c r="U11" s="3">
        <f t="shared" si="2"/>
        <v>-751.57</v>
      </c>
      <c r="V11" s="4"/>
      <c r="W11" s="19">
        <f t="shared" si="3"/>
        <v>0.54905999999999999</v>
      </c>
      <c r="X11" s="4"/>
      <c r="Y11" s="3">
        <v>904.46</v>
      </c>
      <c r="Z11" s="4"/>
      <c r="AA11" s="3">
        <v>1666.66</v>
      </c>
      <c r="AB11" s="4"/>
      <c r="AC11" s="3">
        <f t="shared" si="4"/>
        <v>-762.2</v>
      </c>
      <c r="AD11" s="4"/>
      <c r="AE11" s="19">
        <f t="shared" si="5"/>
        <v>0.54268000000000005</v>
      </c>
      <c r="AF11" s="4"/>
      <c r="AG11" s="3">
        <v>1719.74</v>
      </c>
      <c r="AH11" s="4"/>
      <c r="AI11" s="3">
        <v>1666.66</v>
      </c>
      <c r="AJ11" s="4"/>
      <c r="AK11" s="3">
        <f t="shared" si="6"/>
        <v>53.08</v>
      </c>
      <c r="AL11" s="4"/>
      <c r="AM11" s="19">
        <f t="shared" si="7"/>
        <v>1.0318499999999999</v>
      </c>
      <c r="AN11" s="4"/>
      <c r="AO11" s="3">
        <v>0</v>
      </c>
      <c r="AP11" s="4"/>
      <c r="AQ11" s="3">
        <v>1666.66</v>
      </c>
      <c r="AR11" s="4"/>
      <c r="AS11" s="3">
        <f t="shared" si="8"/>
        <v>-1666.66</v>
      </c>
      <c r="AT11" s="4"/>
      <c r="AU11" s="19">
        <f t="shared" si="9"/>
        <v>0</v>
      </c>
      <c r="AV11" s="4"/>
      <c r="AW11" s="3">
        <v>0</v>
      </c>
      <c r="AX11" s="4"/>
      <c r="AY11" s="3">
        <v>1666.67</v>
      </c>
      <c r="AZ11" s="4"/>
      <c r="BA11" s="3">
        <f t="shared" si="10"/>
        <v>-1666.67</v>
      </c>
      <c r="BB11" s="4"/>
      <c r="BC11" s="19">
        <f t="shared" si="11"/>
        <v>0</v>
      </c>
      <c r="BD11" s="4"/>
      <c r="BE11" s="3">
        <v>0</v>
      </c>
      <c r="BF11" s="4"/>
      <c r="BG11" s="3">
        <v>1666.67</v>
      </c>
      <c r="BH11" s="4"/>
      <c r="BI11" s="3">
        <f t="shared" si="12"/>
        <v>-1666.67</v>
      </c>
      <c r="BJ11" s="4"/>
      <c r="BK11" s="19">
        <f t="shared" si="13"/>
        <v>0</v>
      </c>
      <c r="BL11" s="4"/>
      <c r="BM11" s="3">
        <v>0</v>
      </c>
      <c r="BN11" s="4"/>
      <c r="BO11" s="3">
        <v>1666.67</v>
      </c>
      <c r="BP11" s="4"/>
      <c r="BQ11" s="3">
        <f t="shared" si="14"/>
        <v>-1666.67</v>
      </c>
      <c r="BR11" s="4"/>
      <c r="BS11" s="19">
        <f t="shared" si="15"/>
        <v>0</v>
      </c>
      <c r="BT11" s="4"/>
      <c r="BU11" s="3">
        <v>0</v>
      </c>
      <c r="BV11" s="4"/>
      <c r="BW11" s="3">
        <v>1666.67</v>
      </c>
      <c r="BX11" s="4"/>
      <c r="BY11" s="3">
        <f t="shared" si="16"/>
        <v>-1666.67</v>
      </c>
      <c r="BZ11" s="4"/>
      <c r="CA11" s="19">
        <f t="shared" si="17"/>
        <v>0</v>
      </c>
      <c r="CB11" s="4"/>
      <c r="CC11" s="3">
        <v>0</v>
      </c>
      <c r="CD11" s="4"/>
      <c r="CE11" s="3">
        <v>1666.67</v>
      </c>
      <c r="CF11" s="4"/>
      <c r="CG11" s="3">
        <f t="shared" si="18"/>
        <v>-1666.67</v>
      </c>
      <c r="CH11" s="4"/>
      <c r="CI11" s="19">
        <f t="shared" si="19"/>
        <v>0</v>
      </c>
      <c r="CJ11" s="4"/>
      <c r="CK11" s="3">
        <v>0</v>
      </c>
      <c r="CL11" s="4"/>
      <c r="CM11" s="3">
        <v>1666.67</v>
      </c>
      <c r="CN11" s="4"/>
      <c r="CO11" s="3">
        <f t="shared" si="20"/>
        <v>-1666.67</v>
      </c>
      <c r="CP11" s="4"/>
      <c r="CQ11" s="19">
        <f t="shared" si="21"/>
        <v>0</v>
      </c>
      <c r="CR11" s="4"/>
      <c r="CS11" s="3">
        <v>0</v>
      </c>
      <c r="CT11" s="4"/>
      <c r="CU11" s="3">
        <v>1666.67</v>
      </c>
      <c r="CV11" s="4"/>
      <c r="CW11" s="3">
        <f t="shared" si="22"/>
        <v>-1666.67</v>
      </c>
      <c r="CX11" s="4"/>
      <c r="CY11" s="19">
        <f t="shared" si="23"/>
        <v>0</v>
      </c>
      <c r="CZ11" s="4"/>
      <c r="DA11" s="3">
        <f t="shared" si="24"/>
        <v>4380.75</v>
      </c>
      <c r="DB11" s="4"/>
      <c r="DC11" s="3">
        <f t="shared" si="25"/>
        <v>20000</v>
      </c>
      <c r="DD11" s="4"/>
      <c r="DE11" s="3">
        <f t="shared" si="26"/>
        <v>-15619.25</v>
      </c>
      <c r="DF11" s="4"/>
      <c r="DG11" s="19">
        <f t="shared" si="27"/>
        <v>0.21904000000000001</v>
      </c>
    </row>
    <row r="12" spans="1:111" x14ac:dyDescent="0.25">
      <c r="A12" s="2"/>
      <c r="B12" s="2"/>
      <c r="C12" s="2"/>
      <c r="D12" s="2"/>
      <c r="E12" s="2"/>
      <c r="F12" s="2"/>
      <c r="G12" s="2" t="s">
        <v>66</v>
      </c>
      <c r="H12" s="2"/>
      <c r="I12" s="3">
        <v>128.47999999999999</v>
      </c>
      <c r="J12" s="4"/>
      <c r="K12" s="3">
        <v>166.67</v>
      </c>
      <c r="L12" s="4"/>
      <c r="M12" s="3">
        <f t="shared" si="0"/>
        <v>-38.19</v>
      </c>
      <c r="N12" s="4"/>
      <c r="O12" s="19">
        <f t="shared" si="1"/>
        <v>0.77085999999999999</v>
      </c>
      <c r="P12" s="4"/>
      <c r="Q12" s="3">
        <v>0</v>
      </c>
      <c r="R12" s="4"/>
      <c r="S12" s="3">
        <v>166.66</v>
      </c>
      <c r="T12" s="4"/>
      <c r="U12" s="3">
        <f t="shared" si="2"/>
        <v>-166.66</v>
      </c>
      <c r="V12" s="4"/>
      <c r="W12" s="19">
        <f t="shared" si="3"/>
        <v>0</v>
      </c>
      <c r="X12" s="4"/>
      <c r="Y12" s="3">
        <v>0</v>
      </c>
      <c r="Z12" s="4"/>
      <c r="AA12" s="3">
        <v>166.66</v>
      </c>
      <c r="AB12" s="4"/>
      <c r="AC12" s="3">
        <f t="shared" si="4"/>
        <v>-166.66</v>
      </c>
      <c r="AD12" s="4"/>
      <c r="AE12" s="19">
        <f t="shared" si="5"/>
        <v>0</v>
      </c>
      <c r="AF12" s="4"/>
      <c r="AG12" s="3">
        <v>0</v>
      </c>
      <c r="AH12" s="4"/>
      <c r="AI12" s="3">
        <v>166.66</v>
      </c>
      <c r="AJ12" s="4"/>
      <c r="AK12" s="3">
        <f t="shared" si="6"/>
        <v>-166.66</v>
      </c>
      <c r="AL12" s="4"/>
      <c r="AM12" s="19">
        <f t="shared" si="7"/>
        <v>0</v>
      </c>
      <c r="AN12" s="4"/>
      <c r="AO12" s="3">
        <v>0</v>
      </c>
      <c r="AP12" s="4"/>
      <c r="AQ12" s="3">
        <v>166.66</v>
      </c>
      <c r="AR12" s="4"/>
      <c r="AS12" s="3">
        <f t="shared" si="8"/>
        <v>-166.66</v>
      </c>
      <c r="AT12" s="4"/>
      <c r="AU12" s="19">
        <f t="shared" si="9"/>
        <v>0</v>
      </c>
      <c r="AV12" s="4"/>
      <c r="AW12" s="3">
        <v>0</v>
      </c>
      <c r="AX12" s="4"/>
      <c r="AY12" s="3">
        <v>166.67</v>
      </c>
      <c r="AZ12" s="4"/>
      <c r="BA12" s="3">
        <f t="shared" si="10"/>
        <v>-166.67</v>
      </c>
      <c r="BB12" s="4"/>
      <c r="BC12" s="19">
        <f t="shared" si="11"/>
        <v>0</v>
      </c>
      <c r="BD12" s="4"/>
      <c r="BE12" s="3">
        <v>0</v>
      </c>
      <c r="BF12" s="4"/>
      <c r="BG12" s="3">
        <v>166.67</v>
      </c>
      <c r="BH12" s="4"/>
      <c r="BI12" s="3">
        <f t="shared" si="12"/>
        <v>-166.67</v>
      </c>
      <c r="BJ12" s="4"/>
      <c r="BK12" s="19">
        <f t="shared" si="13"/>
        <v>0</v>
      </c>
      <c r="BL12" s="4"/>
      <c r="BM12" s="3">
        <v>0</v>
      </c>
      <c r="BN12" s="4"/>
      <c r="BO12" s="3">
        <v>166.67</v>
      </c>
      <c r="BP12" s="4"/>
      <c r="BQ12" s="3">
        <f t="shared" si="14"/>
        <v>-166.67</v>
      </c>
      <c r="BR12" s="4"/>
      <c r="BS12" s="19">
        <f t="shared" si="15"/>
        <v>0</v>
      </c>
      <c r="BT12" s="4"/>
      <c r="BU12" s="3">
        <v>0</v>
      </c>
      <c r="BV12" s="4"/>
      <c r="BW12" s="3">
        <v>166.67</v>
      </c>
      <c r="BX12" s="4"/>
      <c r="BY12" s="3">
        <f t="shared" si="16"/>
        <v>-166.67</v>
      </c>
      <c r="BZ12" s="4"/>
      <c r="CA12" s="19">
        <f t="shared" si="17"/>
        <v>0</v>
      </c>
      <c r="CB12" s="4"/>
      <c r="CC12" s="3">
        <v>0</v>
      </c>
      <c r="CD12" s="4"/>
      <c r="CE12" s="3">
        <v>166.67</v>
      </c>
      <c r="CF12" s="4"/>
      <c r="CG12" s="3">
        <f t="shared" si="18"/>
        <v>-166.67</v>
      </c>
      <c r="CH12" s="4"/>
      <c r="CI12" s="19">
        <f t="shared" si="19"/>
        <v>0</v>
      </c>
      <c r="CJ12" s="4"/>
      <c r="CK12" s="3">
        <v>0</v>
      </c>
      <c r="CL12" s="4"/>
      <c r="CM12" s="3">
        <v>166.67</v>
      </c>
      <c r="CN12" s="4"/>
      <c r="CO12" s="3">
        <f t="shared" si="20"/>
        <v>-166.67</v>
      </c>
      <c r="CP12" s="4"/>
      <c r="CQ12" s="19">
        <f t="shared" si="21"/>
        <v>0</v>
      </c>
      <c r="CR12" s="4"/>
      <c r="CS12" s="3">
        <v>0</v>
      </c>
      <c r="CT12" s="4"/>
      <c r="CU12" s="3">
        <v>166.67</v>
      </c>
      <c r="CV12" s="4"/>
      <c r="CW12" s="3">
        <f t="shared" si="22"/>
        <v>-166.67</v>
      </c>
      <c r="CX12" s="4"/>
      <c r="CY12" s="19">
        <f t="shared" si="23"/>
        <v>0</v>
      </c>
      <c r="CZ12" s="4"/>
      <c r="DA12" s="3">
        <f t="shared" si="24"/>
        <v>128.47999999999999</v>
      </c>
      <c r="DB12" s="4"/>
      <c r="DC12" s="3">
        <f t="shared" si="25"/>
        <v>2000</v>
      </c>
      <c r="DD12" s="4"/>
      <c r="DE12" s="3">
        <f t="shared" si="26"/>
        <v>-1871.52</v>
      </c>
      <c r="DF12" s="4"/>
      <c r="DG12" s="19">
        <f t="shared" si="27"/>
        <v>6.4240000000000005E-2</v>
      </c>
    </row>
    <row r="13" spans="1:111" x14ac:dyDescent="0.25">
      <c r="A13" s="2"/>
      <c r="B13" s="2"/>
      <c r="C13" s="2"/>
      <c r="D13" s="2"/>
      <c r="E13" s="2"/>
      <c r="F13" s="2"/>
      <c r="G13" s="2" t="s">
        <v>65</v>
      </c>
      <c r="H13" s="2"/>
      <c r="I13" s="3">
        <v>11731</v>
      </c>
      <c r="J13" s="4"/>
      <c r="K13" s="3">
        <v>18083.330000000002</v>
      </c>
      <c r="L13" s="4"/>
      <c r="M13" s="3">
        <f t="shared" si="0"/>
        <v>-6352.33</v>
      </c>
      <c r="N13" s="4"/>
      <c r="O13" s="19">
        <f t="shared" si="1"/>
        <v>0.64871999999999996</v>
      </c>
      <c r="P13" s="4"/>
      <c r="Q13" s="3">
        <v>0</v>
      </c>
      <c r="R13" s="4"/>
      <c r="S13" s="3">
        <v>18083.34</v>
      </c>
      <c r="T13" s="4"/>
      <c r="U13" s="3">
        <f t="shared" si="2"/>
        <v>-18083.34</v>
      </c>
      <c r="V13" s="4"/>
      <c r="W13" s="19">
        <f t="shared" si="3"/>
        <v>0</v>
      </c>
      <c r="X13" s="4"/>
      <c r="Y13" s="3">
        <v>28388.82</v>
      </c>
      <c r="Z13" s="4"/>
      <c r="AA13" s="3">
        <v>18083.330000000002</v>
      </c>
      <c r="AB13" s="4"/>
      <c r="AC13" s="3">
        <f t="shared" si="4"/>
        <v>10305.49</v>
      </c>
      <c r="AD13" s="4"/>
      <c r="AE13" s="19">
        <f t="shared" si="5"/>
        <v>1.56989</v>
      </c>
      <c r="AF13" s="4"/>
      <c r="AG13" s="3">
        <v>0</v>
      </c>
      <c r="AH13" s="4"/>
      <c r="AI13" s="3">
        <v>18083.34</v>
      </c>
      <c r="AJ13" s="4"/>
      <c r="AK13" s="3">
        <f t="shared" si="6"/>
        <v>-18083.34</v>
      </c>
      <c r="AL13" s="4"/>
      <c r="AM13" s="19">
        <f t="shared" si="7"/>
        <v>0</v>
      </c>
      <c r="AN13" s="4"/>
      <c r="AO13" s="3">
        <v>0</v>
      </c>
      <c r="AP13" s="4"/>
      <c r="AQ13" s="3">
        <v>18083.34</v>
      </c>
      <c r="AR13" s="4"/>
      <c r="AS13" s="3">
        <f t="shared" si="8"/>
        <v>-18083.34</v>
      </c>
      <c r="AT13" s="4"/>
      <c r="AU13" s="19">
        <f t="shared" si="9"/>
        <v>0</v>
      </c>
      <c r="AV13" s="4"/>
      <c r="AW13" s="3">
        <v>0</v>
      </c>
      <c r="AX13" s="4"/>
      <c r="AY13" s="3">
        <v>18083.34</v>
      </c>
      <c r="AZ13" s="4"/>
      <c r="BA13" s="3">
        <f t="shared" si="10"/>
        <v>-18083.34</v>
      </c>
      <c r="BB13" s="4"/>
      <c r="BC13" s="19">
        <f t="shared" si="11"/>
        <v>0</v>
      </c>
      <c r="BD13" s="4"/>
      <c r="BE13" s="3">
        <v>0</v>
      </c>
      <c r="BF13" s="4"/>
      <c r="BG13" s="3">
        <v>18083.330000000002</v>
      </c>
      <c r="BH13" s="4"/>
      <c r="BI13" s="3">
        <f t="shared" si="12"/>
        <v>-18083.330000000002</v>
      </c>
      <c r="BJ13" s="4"/>
      <c r="BK13" s="19">
        <f t="shared" si="13"/>
        <v>0</v>
      </c>
      <c r="BL13" s="4"/>
      <c r="BM13" s="3">
        <v>0</v>
      </c>
      <c r="BN13" s="4"/>
      <c r="BO13" s="3">
        <v>18083.330000000002</v>
      </c>
      <c r="BP13" s="4"/>
      <c r="BQ13" s="3">
        <f t="shared" si="14"/>
        <v>-18083.330000000002</v>
      </c>
      <c r="BR13" s="4"/>
      <c r="BS13" s="19">
        <f t="shared" si="15"/>
        <v>0</v>
      </c>
      <c r="BT13" s="4"/>
      <c r="BU13" s="3">
        <v>0</v>
      </c>
      <c r="BV13" s="4"/>
      <c r="BW13" s="3">
        <v>18083.330000000002</v>
      </c>
      <c r="BX13" s="4"/>
      <c r="BY13" s="3">
        <f t="shared" si="16"/>
        <v>-18083.330000000002</v>
      </c>
      <c r="BZ13" s="4"/>
      <c r="CA13" s="19">
        <f t="shared" si="17"/>
        <v>0</v>
      </c>
      <c r="CB13" s="4"/>
      <c r="CC13" s="3">
        <v>0</v>
      </c>
      <c r="CD13" s="4"/>
      <c r="CE13" s="3">
        <v>18083.330000000002</v>
      </c>
      <c r="CF13" s="4"/>
      <c r="CG13" s="3">
        <f t="shared" si="18"/>
        <v>-18083.330000000002</v>
      </c>
      <c r="CH13" s="4"/>
      <c r="CI13" s="19">
        <f t="shared" si="19"/>
        <v>0</v>
      </c>
      <c r="CJ13" s="4"/>
      <c r="CK13" s="3">
        <v>0</v>
      </c>
      <c r="CL13" s="4"/>
      <c r="CM13" s="3">
        <v>18083.330000000002</v>
      </c>
      <c r="CN13" s="4"/>
      <c r="CO13" s="3">
        <f t="shared" si="20"/>
        <v>-18083.330000000002</v>
      </c>
      <c r="CP13" s="4"/>
      <c r="CQ13" s="19">
        <f t="shared" si="21"/>
        <v>0</v>
      </c>
      <c r="CR13" s="4"/>
      <c r="CS13" s="3">
        <v>0</v>
      </c>
      <c r="CT13" s="4"/>
      <c r="CU13" s="3">
        <v>18083.330000000002</v>
      </c>
      <c r="CV13" s="4"/>
      <c r="CW13" s="3">
        <f t="shared" si="22"/>
        <v>-18083.330000000002</v>
      </c>
      <c r="CX13" s="4"/>
      <c r="CY13" s="19">
        <f t="shared" si="23"/>
        <v>0</v>
      </c>
      <c r="CZ13" s="4"/>
      <c r="DA13" s="3">
        <f t="shared" si="24"/>
        <v>40119.82</v>
      </c>
      <c r="DB13" s="4"/>
      <c r="DC13" s="3">
        <f t="shared" si="25"/>
        <v>217000</v>
      </c>
      <c r="DD13" s="4"/>
      <c r="DE13" s="3">
        <f t="shared" si="26"/>
        <v>-176880.18</v>
      </c>
      <c r="DF13" s="4"/>
      <c r="DG13" s="19">
        <f t="shared" si="27"/>
        <v>0.18487999999999999</v>
      </c>
    </row>
    <row r="14" spans="1:111" x14ac:dyDescent="0.25">
      <c r="A14" s="2"/>
      <c r="B14" s="2"/>
      <c r="C14" s="2"/>
      <c r="D14" s="2"/>
      <c r="E14" s="2"/>
      <c r="F14" s="2"/>
      <c r="G14" s="2" t="s">
        <v>64</v>
      </c>
      <c r="H14" s="2"/>
      <c r="I14" s="3">
        <v>0</v>
      </c>
      <c r="J14" s="4"/>
      <c r="K14" s="3"/>
      <c r="L14" s="4"/>
      <c r="M14" s="3"/>
      <c r="N14" s="4"/>
      <c r="O14" s="19"/>
      <c r="P14" s="4"/>
      <c r="Q14" s="3">
        <v>0</v>
      </c>
      <c r="R14" s="4"/>
      <c r="S14" s="3"/>
      <c r="T14" s="4"/>
      <c r="U14" s="3"/>
      <c r="V14" s="4"/>
      <c r="W14" s="19"/>
      <c r="X14" s="4"/>
      <c r="Y14" s="3">
        <v>0</v>
      </c>
      <c r="Z14" s="4"/>
      <c r="AA14" s="3"/>
      <c r="AB14" s="4"/>
      <c r="AC14" s="3"/>
      <c r="AD14" s="4"/>
      <c r="AE14" s="19"/>
      <c r="AF14" s="4"/>
      <c r="AG14" s="3">
        <v>87.99</v>
      </c>
      <c r="AH14" s="4"/>
      <c r="AI14" s="3"/>
      <c r="AJ14" s="4"/>
      <c r="AK14" s="3"/>
      <c r="AL14" s="4"/>
      <c r="AM14" s="19"/>
      <c r="AN14" s="4"/>
      <c r="AO14" s="3">
        <v>0</v>
      </c>
      <c r="AP14" s="4"/>
      <c r="AQ14" s="3"/>
      <c r="AR14" s="4"/>
      <c r="AS14" s="3"/>
      <c r="AT14" s="4"/>
      <c r="AU14" s="19"/>
      <c r="AV14" s="4"/>
      <c r="AW14" s="3">
        <v>0</v>
      </c>
      <c r="AX14" s="4"/>
      <c r="AY14" s="3"/>
      <c r="AZ14" s="4"/>
      <c r="BA14" s="3"/>
      <c r="BB14" s="4"/>
      <c r="BC14" s="19"/>
      <c r="BD14" s="4"/>
      <c r="BE14" s="3">
        <v>0</v>
      </c>
      <c r="BF14" s="4"/>
      <c r="BG14" s="3"/>
      <c r="BH14" s="4"/>
      <c r="BI14" s="3"/>
      <c r="BJ14" s="4"/>
      <c r="BK14" s="19"/>
      <c r="BL14" s="4"/>
      <c r="BM14" s="3">
        <v>0</v>
      </c>
      <c r="BN14" s="4"/>
      <c r="BO14" s="3"/>
      <c r="BP14" s="4"/>
      <c r="BQ14" s="3"/>
      <c r="BR14" s="4"/>
      <c r="BS14" s="19"/>
      <c r="BT14" s="4"/>
      <c r="BU14" s="3">
        <v>0</v>
      </c>
      <c r="BV14" s="4"/>
      <c r="BW14" s="3"/>
      <c r="BX14" s="4"/>
      <c r="BY14" s="3"/>
      <c r="BZ14" s="4"/>
      <c r="CA14" s="19"/>
      <c r="CB14" s="4"/>
      <c r="CC14" s="3">
        <v>0</v>
      </c>
      <c r="CD14" s="4"/>
      <c r="CE14" s="3"/>
      <c r="CF14" s="4"/>
      <c r="CG14" s="3"/>
      <c r="CH14" s="4"/>
      <c r="CI14" s="19"/>
      <c r="CJ14" s="4"/>
      <c r="CK14" s="3">
        <v>0</v>
      </c>
      <c r="CL14" s="4"/>
      <c r="CM14" s="3"/>
      <c r="CN14" s="4"/>
      <c r="CO14" s="3"/>
      <c r="CP14" s="4"/>
      <c r="CQ14" s="19"/>
      <c r="CR14" s="4"/>
      <c r="CS14" s="3">
        <v>0</v>
      </c>
      <c r="CT14" s="4"/>
      <c r="CU14" s="3"/>
      <c r="CV14" s="4"/>
      <c r="CW14" s="3"/>
      <c r="CX14" s="4"/>
      <c r="CY14" s="19"/>
      <c r="CZ14" s="4"/>
      <c r="DA14" s="3">
        <f t="shared" si="24"/>
        <v>87.99</v>
      </c>
      <c r="DB14" s="4"/>
      <c r="DC14" s="3"/>
      <c r="DD14" s="4"/>
      <c r="DE14" s="3"/>
      <c r="DF14" s="4"/>
      <c r="DG14" s="19"/>
    </row>
    <row r="15" spans="1:111" x14ac:dyDescent="0.25">
      <c r="A15" s="2"/>
      <c r="B15" s="2"/>
      <c r="C15" s="2"/>
      <c r="D15" s="2"/>
      <c r="E15" s="2"/>
      <c r="F15" s="2"/>
      <c r="G15" s="2" t="s">
        <v>63</v>
      </c>
      <c r="H15" s="2"/>
      <c r="I15" s="3"/>
      <c r="J15" s="4"/>
      <c r="K15" s="3"/>
      <c r="L15" s="4"/>
      <c r="M15" s="3"/>
      <c r="N15" s="4"/>
      <c r="O15" s="19"/>
      <c r="P15" s="4"/>
      <c r="Q15" s="3"/>
      <c r="R15" s="4"/>
      <c r="S15" s="3"/>
      <c r="T15" s="4"/>
      <c r="U15" s="3"/>
      <c r="V15" s="4"/>
      <c r="W15" s="19"/>
      <c r="X15" s="4"/>
      <c r="Y15" s="3"/>
      <c r="Z15" s="4"/>
      <c r="AA15" s="3"/>
      <c r="AB15" s="4"/>
      <c r="AC15" s="3"/>
      <c r="AD15" s="4"/>
      <c r="AE15" s="19"/>
      <c r="AF15" s="4"/>
      <c r="AG15" s="3"/>
      <c r="AH15" s="4"/>
      <c r="AI15" s="3"/>
      <c r="AJ15" s="4"/>
      <c r="AK15" s="3"/>
      <c r="AL15" s="4"/>
      <c r="AM15" s="19"/>
      <c r="AN15" s="4"/>
      <c r="AO15" s="3"/>
      <c r="AP15" s="4"/>
      <c r="AQ15" s="3"/>
      <c r="AR15" s="4"/>
      <c r="AS15" s="3"/>
      <c r="AT15" s="4"/>
      <c r="AU15" s="19"/>
      <c r="AV15" s="4"/>
      <c r="AW15" s="3"/>
      <c r="AX15" s="4"/>
      <c r="AY15" s="3"/>
      <c r="AZ15" s="4"/>
      <c r="BA15" s="3"/>
      <c r="BB15" s="4"/>
      <c r="BC15" s="19"/>
      <c r="BD15" s="4"/>
      <c r="BE15" s="3"/>
      <c r="BF15" s="4"/>
      <c r="BG15" s="3"/>
      <c r="BH15" s="4"/>
      <c r="BI15" s="3"/>
      <c r="BJ15" s="4"/>
      <c r="BK15" s="19"/>
      <c r="BL15" s="4"/>
      <c r="BM15" s="3"/>
      <c r="BN15" s="4"/>
      <c r="BO15" s="3"/>
      <c r="BP15" s="4"/>
      <c r="BQ15" s="3"/>
      <c r="BR15" s="4"/>
      <c r="BS15" s="19"/>
      <c r="BT15" s="4"/>
      <c r="BU15" s="3"/>
      <c r="BV15" s="4"/>
      <c r="BW15" s="3"/>
      <c r="BX15" s="4"/>
      <c r="BY15" s="3"/>
      <c r="BZ15" s="4"/>
      <c r="CA15" s="19"/>
      <c r="CB15" s="4"/>
      <c r="CC15" s="3"/>
      <c r="CD15" s="4"/>
      <c r="CE15" s="3"/>
      <c r="CF15" s="4"/>
      <c r="CG15" s="3"/>
      <c r="CH15" s="4"/>
      <c r="CI15" s="19"/>
      <c r="CJ15" s="4"/>
      <c r="CK15" s="3"/>
      <c r="CL15" s="4"/>
      <c r="CM15" s="3"/>
      <c r="CN15" s="4"/>
      <c r="CO15" s="3"/>
      <c r="CP15" s="4"/>
      <c r="CQ15" s="19"/>
      <c r="CR15" s="4"/>
      <c r="CS15" s="3"/>
      <c r="CT15" s="4"/>
      <c r="CU15" s="3"/>
      <c r="CV15" s="4"/>
      <c r="CW15" s="3"/>
      <c r="CX15" s="4"/>
      <c r="CY15" s="19"/>
      <c r="CZ15" s="4"/>
      <c r="DA15" s="3"/>
      <c r="DB15" s="4"/>
      <c r="DC15" s="3"/>
      <c r="DD15" s="4"/>
      <c r="DE15" s="3"/>
      <c r="DF15" s="4"/>
      <c r="DG15" s="19"/>
    </row>
    <row r="16" spans="1:111" x14ac:dyDescent="0.25">
      <c r="A16" s="2"/>
      <c r="B16" s="2"/>
      <c r="C16" s="2"/>
      <c r="D16" s="2"/>
      <c r="E16" s="2"/>
      <c r="F16" s="2"/>
      <c r="G16" s="2"/>
      <c r="H16" s="2" t="s">
        <v>62</v>
      </c>
      <c r="I16" s="3">
        <v>1000.44</v>
      </c>
      <c r="J16" s="4"/>
      <c r="K16" s="3"/>
      <c r="L16" s="4"/>
      <c r="M16" s="3"/>
      <c r="N16" s="4"/>
      <c r="O16" s="19"/>
      <c r="P16" s="4"/>
      <c r="Q16" s="3">
        <v>156.47</v>
      </c>
      <c r="R16" s="4"/>
      <c r="S16" s="3"/>
      <c r="T16" s="4"/>
      <c r="U16" s="3"/>
      <c r="V16" s="4"/>
      <c r="W16" s="19"/>
      <c r="X16" s="4"/>
      <c r="Y16" s="3">
        <v>5644.52</v>
      </c>
      <c r="Z16" s="4"/>
      <c r="AA16" s="3"/>
      <c r="AB16" s="4"/>
      <c r="AC16" s="3"/>
      <c r="AD16" s="4"/>
      <c r="AE16" s="19"/>
      <c r="AF16" s="4"/>
      <c r="AG16" s="3">
        <v>814.98</v>
      </c>
      <c r="AH16" s="4"/>
      <c r="AI16" s="3"/>
      <c r="AJ16" s="4"/>
      <c r="AK16" s="3"/>
      <c r="AL16" s="4"/>
      <c r="AM16" s="19"/>
      <c r="AN16" s="4"/>
      <c r="AO16" s="3">
        <v>0</v>
      </c>
      <c r="AP16" s="4"/>
      <c r="AQ16" s="3"/>
      <c r="AR16" s="4"/>
      <c r="AS16" s="3"/>
      <c r="AT16" s="4"/>
      <c r="AU16" s="19"/>
      <c r="AV16" s="4"/>
      <c r="AW16" s="3">
        <v>0</v>
      </c>
      <c r="AX16" s="4"/>
      <c r="AY16" s="3"/>
      <c r="AZ16" s="4"/>
      <c r="BA16" s="3"/>
      <c r="BB16" s="4"/>
      <c r="BC16" s="19"/>
      <c r="BD16" s="4"/>
      <c r="BE16" s="3">
        <v>0</v>
      </c>
      <c r="BF16" s="4"/>
      <c r="BG16" s="3"/>
      <c r="BH16" s="4"/>
      <c r="BI16" s="3"/>
      <c r="BJ16" s="4"/>
      <c r="BK16" s="19"/>
      <c r="BL16" s="4"/>
      <c r="BM16" s="3">
        <v>0</v>
      </c>
      <c r="BN16" s="4"/>
      <c r="BO16" s="3"/>
      <c r="BP16" s="4"/>
      <c r="BQ16" s="3"/>
      <c r="BR16" s="4"/>
      <c r="BS16" s="19"/>
      <c r="BT16" s="4"/>
      <c r="BU16" s="3">
        <v>0</v>
      </c>
      <c r="BV16" s="4"/>
      <c r="BW16" s="3"/>
      <c r="BX16" s="4"/>
      <c r="BY16" s="3"/>
      <c r="BZ16" s="4"/>
      <c r="CA16" s="19"/>
      <c r="CB16" s="4"/>
      <c r="CC16" s="3">
        <v>0</v>
      </c>
      <c r="CD16" s="4"/>
      <c r="CE16" s="3"/>
      <c r="CF16" s="4"/>
      <c r="CG16" s="3"/>
      <c r="CH16" s="4"/>
      <c r="CI16" s="19"/>
      <c r="CJ16" s="4"/>
      <c r="CK16" s="3">
        <v>0</v>
      </c>
      <c r="CL16" s="4"/>
      <c r="CM16" s="3"/>
      <c r="CN16" s="4"/>
      <c r="CO16" s="3"/>
      <c r="CP16" s="4"/>
      <c r="CQ16" s="19"/>
      <c r="CR16" s="4"/>
      <c r="CS16" s="3">
        <v>0</v>
      </c>
      <c r="CT16" s="4"/>
      <c r="CU16" s="3"/>
      <c r="CV16" s="4"/>
      <c r="CW16" s="3"/>
      <c r="CX16" s="4"/>
      <c r="CY16" s="19"/>
      <c r="CZ16" s="4"/>
      <c r="DA16" s="3">
        <f t="shared" ref="DA16:DA25" si="28">ROUND(I16+Q16+Y16+AG16+AO16+AW16+BE16+BM16+BU16+CC16+CK16+CS16,5)</f>
        <v>7616.41</v>
      </c>
      <c r="DB16" s="4"/>
      <c r="DC16" s="3"/>
      <c r="DD16" s="4"/>
      <c r="DE16" s="3"/>
      <c r="DF16" s="4"/>
      <c r="DG16" s="19"/>
    </row>
    <row r="17" spans="1:111" x14ac:dyDescent="0.25">
      <c r="A17" s="2"/>
      <c r="B17" s="2"/>
      <c r="C17" s="2"/>
      <c r="D17" s="2"/>
      <c r="E17" s="2"/>
      <c r="F17" s="2"/>
      <c r="G17" s="2"/>
      <c r="H17" s="2" t="s">
        <v>61</v>
      </c>
      <c r="I17" s="3">
        <v>0</v>
      </c>
      <c r="J17" s="4"/>
      <c r="K17" s="3"/>
      <c r="L17" s="4"/>
      <c r="M17" s="3"/>
      <c r="N17" s="4"/>
      <c r="O17" s="19"/>
      <c r="P17" s="4"/>
      <c r="Q17" s="3">
        <v>0</v>
      </c>
      <c r="R17" s="4"/>
      <c r="S17" s="3"/>
      <c r="T17" s="4"/>
      <c r="U17" s="3"/>
      <c r="V17" s="4"/>
      <c r="W17" s="19"/>
      <c r="X17" s="4"/>
      <c r="Y17" s="3">
        <v>157.15</v>
      </c>
      <c r="Z17" s="4"/>
      <c r="AA17" s="3"/>
      <c r="AB17" s="4"/>
      <c r="AC17" s="3"/>
      <c r="AD17" s="4"/>
      <c r="AE17" s="19"/>
      <c r="AF17" s="4"/>
      <c r="AG17" s="3">
        <v>0</v>
      </c>
      <c r="AH17" s="4"/>
      <c r="AI17" s="3"/>
      <c r="AJ17" s="4"/>
      <c r="AK17" s="3"/>
      <c r="AL17" s="4"/>
      <c r="AM17" s="19"/>
      <c r="AN17" s="4"/>
      <c r="AO17" s="3">
        <v>0</v>
      </c>
      <c r="AP17" s="4"/>
      <c r="AQ17" s="3"/>
      <c r="AR17" s="4"/>
      <c r="AS17" s="3"/>
      <c r="AT17" s="4"/>
      <c r="AU17" s="19"/>
      <c r="AV17" s="4"/>
      <c r="AW17" s="3">
        <v>0</v>
      </c>
      <c r="AX17" s="4"/>
      <c r="AY17" s="3"/>
      <c r="AZ17" s="4"/>
      <c r="BA17" s="3"/>
      <c r="BB17" s="4"/>
      <c r="BC17" s="19"/>
      <c r="BD17" s="4"/>
      <c r="BE17" s="3">
        <v>0</v>
      </c>
      <c r="BF17" s="4"/>
      <c r="BG17" s="3"/>
      <c r="BH17" s="4"/>
      <c r="BI17" s="3"/>
      <c r="BJ17" s="4"/>
      <c r="BK17" s="19"/>
      <c r="BL17" s="4"/>
      <c r="BM17" s="3">
        <v>0</v>
      </c>
      <c r="BN17" s="4"/>
      <c r="BO17" s="3"/>
      <c r="BP17" s="4"/>
      <c r="BQ17" s="3"/>
      <c r="BR17" s="4"/>
      <c r="BS17" s="19"/>
      <c r="BT17" s="4"/>
      <c r="BU17" s="3">
        <v>0</v>
      </c>
      <c r="BV17" s="4"/>
      <c r="BW17" s="3"/>
      <c r="BX17" s="4"/>
      <c r="BY17" s="3"/>
      <c r="BZ17" s="4"/>
      <c r="CA17" s="19"/>
      <c r="CB17" s="4"/>
      <c r="CC17" s="3">
        <v>0</v>
      </c>
      <c r="CD17" s="4"/>
      <c r="CE17" s="3"/>
      <c r="CF17" s="4"/>
      <c r="CG17" s="3"/>
      <c r="CH17" s="4"/>
      <c r="CI17" s="19"/>
      <c r="CJ17" s="4"/>
      <c r="CK17" s="3">
        <v>0</v>
      </c>
      <c r="CL17" s="4"/>
      <c r="CM17" s="3"/>
      <c r="CN17" s="4"/>
      <c r="CO17" s="3"/>
      <c r="CP17" s="4"/>
      <c r="CQ17" s="19"/>
      <c r="CR17" s="4"/>
      <c r="CS17" s="3">
        <v>0</v>
      </c>
      <c r="CT17" s="4"/>
      <c r="CU17" s="3"/>
      <c r="CV17" s="4"/>
      <c r="CW17" s="3"/>
      <c r="CX17" s="4"/>
      <c r="CY17" s="19"/>
      <c r="CZ17" s="4"/>
      <c r="DA17" s="3">
        <f t="shared" si="28"/>
        <v>157.15</v>
      </c>
      <c r="DB17" s="4"/>
      <c r="DC17" s="3"/>
      <c r="DD17" s="4"/>
      <c r="DE17" s="3"/>
      <c r="DF17" s="4"/>
      <c r="DG17" s="19"/>
    </row>
    <row r="18" spans="1:111" x14ac:dyDescent="0.25">
      <c r="A18" s="2"/>
      <c r="B18" s="2"/>
      <c r="C18" s="2"/>
      <c r="D18" s="2"/>
      <c r="E18" s="2"/>
      <c r="F18" s="2"/>
      <c r="G18" s="2"/>
      <c r="H18" s="2" t="s">
        <v>60</v>
      </c>
      <c r="I18" s="3">
        <v>0</v>
      </c>
      <c r="J18" s="4"/>
      <c r="K18" s="3"/>
      <c r="L18" s="4"/>
      <c r="M18" s="3"/>
      <c r="N18" s="4"/>
      <c r="O18" s="19"/>
      <c r="P18" s="4"/>
      <c r="Q18" s="3">
        <v>25.5</v>
      </c>
      <c r="R18" s="4"/>
      <c r="S18" s="3"/>
      <c r="T18" s="4"/>
      <c r="U18" s="3"/>
      <c r="V18" s="4"/>
      <c r="W18" s="19"/>
      <c r="X18" s="4"/>
      <c r="Y18" s="3">
        <v>0</v>
      </c>
      <c r="Z18" s="4"/>
      <c r="AA18" s="3"/>
      <c r="AB18" s="4"/>
      <c r="AC18" s="3"/>
      <c r="AD18" s="4"/>
      <c r="AE18" s="19"/>
      <c r="AF18" s="4"/>
      <c r="AG18" s="3">
        <v>0</v>
      </c>
      <c r="AH18" s="4"/>
      <c r="AI18" s="3"/>
      <c r="AJ18" s="4"/>
      <c r="AK18" s="3"/>
      <c r="AL18" s="4"/>
      <c r="AM18" s="19"/>
      <c r="AN18" s="4"/>
      <c r="AO18" s="3">
        <v>0</v>
      </c>
      <c r="AP18" s="4"/>
      <c r="AQ18" s="3"/>
      <c r="AR18" s="4"/>
      <c r="AS18" s="3"/>
      <c r="AT18" s="4"/>
      <c r="AU18" s="19"/>
      <c r="AV18" s="4"/>
      <c r="AW18" s="3">
        <v>0</v>
      </c>
      <c r="AX18" s="4"/>
      <c r="AY18" s="3"/>
      <c r="AZ18" s="4"/>
      <c r="BA18" s="3"/>
      <c r="BB18" s="4"/>
      <c r="BC18" s="19"/>
      <c r="BD18" s="4"/>
      <c r="BE18" s="3">
        <v>0</v>
      </c>
      <c r="BF18" s="4"/>
      <c r="BG18" s="3"/>
      <c r="BH18" s="4"/>
      <c r="BI18" s="3"/>
      <c r="BJ18" s="4"/>
      <c r="BK18" s="19"/>
      <c r="BL18" s="4"/>
      <c r="BM18" s="3">
        <v>0</v>
      </c>
      <c r="BN18" s="4"/>
      <c r="BO18" s="3"/>
      <c r="BP18" s="4"/>
      <c r="BQ18" s="3"/>
      <c r="BR18" s="4"/>
      <c r="BS18" s="19"/>
      <c r="BT18" s="4"/>
      <c r="BU18" s="3">
        <v>0</v>
      </c>
      <c r="BV18" s="4"/>
      <c r="BW18" s="3"/>
      <c r="BX18" s="4"/>
      <c r="BY18" s="3"/>
      <c r="BZ18" s="4"/>
      <c r="CA18" s="19"/>
      <c r="CB18" s="4"/>
      <c r="CC18" s="3">
        <v>0</v>
      </c>
      <c r="CD18" s="4"/>
      <c r="CE18" s="3"/>
      <c r="CF18" s="4"/>
      <c r="CG18" s="3"/>
      <c r="CH18" s="4"/>
      <c r="CI18" s="19"/>
      <c r="CJ18" s="4"/>
      <c r="CK18" s="3">
        <v>0</v>
      </c>
      <c r="CL18" s="4"/>
      <c r="CM18" s="3"/>
      <c r="CN18" s="4"/>
      <c r="CO18" s="3"/>
      <c r="CP18" s="4"/>
      <c r="CQ18" s="19"/>
      <c r="CR18" s="4"/>
      <c r="CS18" s="3">
        <v>0</v>
      </c>
      <c r="CT18" s="4"/>
      <c r="CU18" s="3"/>
      <c r="CV18" s="4"/>
      <c r="CW18" s="3"/>
      <c r="CX18" s="4"/>
      <c r="CY18" s="19"/>
      <c r="CZ18" s="4"/>
      <c r="DA18" s="3">
        <f t="shared" si="28"/>
        <v>25.5</v>
      </c>
      <c r="DB18" s="4"/>
      <c r="DC18" s="3"/>
      <c r="DD18" s="4"/>
      <c r="DE18" s="3"/>
      <c r="DF18" s="4"/>
      <c r="DG18" s="19"/>
    </row>
    <row r="19" spans="1:111" x14ac:dyDescent="0.25">
      <c r="A19" s="2"/>
      <c r="B19" s="2"/>
      <c r="C19" s="2"/>
      <c r="D19" s="2"/>
      <c r="E19" s="2"/>
      <c r="F19" s="2"/>
      <c r="G19" s="2"/>
      <c r="H19" s="2" t="s">
        <v>59</v>
      </c>
      <c r="I19" s="3">
        <v>166.83</v>
      </c>
      <c r="J19" s="4"/>
      <c r="K19" s="3"/>
      <c r="L19" s="4"/>
      <c r="M19" s="3"/>
      <c r="N19" s="4"/>
      <c r="O19" s="19"/>
      <c r="P19" s="4"/>
      <c r="Q19" s="3">
        <v>0</v>
      </c>
      <c r="R19" s="4"/>
      <c r="S19" s="3"/>
      <c r="T19" s="4"/>
      <c r="U19" s="3"/>
      <c r="V19" s="4"/>
      <c r="W19" s="19"/>
      <c r="X19" s="4"/>
      <c r="Y19" s="3">
        <v>0</v>
      </c>
      <c r="Z19" s="4"/>
      <c r="AA19" s="3"/>
      <c r="AB19" s="4"/>
      <c r="AC19" s="3"/>
      <c r="AD19" s="4"/>
      <c r="AE19" s="19"/>
      <c r="AF19" s="4"/>
      <c r="AG19" s="3">
        <v>0</v>
      </c>
      <c r="AH19" s="4"/>
      <c r="AI19" s="3"/>
      <c r="AJ19" s="4"/>
      <c r="AK19" s="3"/>
      <c r="AL19" s="4"/>
      <c r="AM19" s="19"/>
      <c r="AN19" s="4"/>
      <c r="AO19" s="3">
        <v>0</v>
      </c>
      <c r="AP19" s="4"/>
      <c r="AQ19" s="3"/>
      <c r="AR19" s="4"/>
      <c r="AS19" s="3"/>
      <c r="AT19" s="4"/>
      <c r="AU19" s="19"/>
      <c r="AV19" s="4"/>
      <c r="AW19" s="3">
        <v>0</v>
      </c>
      <c r="AX19" s="4"/>
      <c r="AY19" s="3"/>
      <c r="AZ19" s="4"/>
      <c r="BA19" s="3"/>
      <c r="BB19" s="4"/>
      <c r="BC19" s="19"/>
      <c r="BD19" s="4"/>
      <c r="BE19" s="3">
        <v>0</v>
      </c>
      <c r="BF19" s="4"/>
      <c r="BG19" s="3"/>
      <c r="BH19" s="4"/>
      <c r="BI19" s="3"/>
      <c r="BJ19" s="4"/>
      <c r="BK19" s="19"/>
      <c r="BL19" s="4"/>
      <c r="BM19" s="3">
        <v>0</v>
      </c>
      <c r="BN19" s="4"/>
      <c r="BO19" s="3"/>
      <c r="BP19" s="4"/>
      <c r="BQ19" s="3"/>
      <c r="BR19" s="4"/>
      <c r="BS19" s="19"/>
      <c r="BT19" s="4"/>
      <c r="BU19" s="3">
        <v>0</v>
      </c>
      <c r="BV19" s="4"/>
      <c r="BW19" s="3"/>
      <c r="BX19" s="4"/>
      <c r="BY19" s="3"/>
      <c r="BZ19" s="4"/>
      <c r="CA19" s="19"/>
      <c r="CB19" s="4"/>
      <c r="CC19" s="3">
        <v>0</v>
      </c>
      <c r="CD19" s="4"/>
      <c r="CE19" s="3"/>
      <c r="CF19" s="4"/>
      <c r="CG19" s="3"/>
      <c r="CH19" s="4"/>
      <c r="CI19" s="19"/>
      <c r="CJ19" s="4"/>
      <c r="CK19" s="3">
        <v>0</v>
      </c>
      <c r="CL19" s="4"/>
      <c r="CM19" s="3"/>
      <c r="CN19" s="4"/>
      <c r="CO19" s="3"/>
      <c r="CP19" s="4"/>
      <c r="CQ19" s="19"/>
      <c r="CR19" s="4"/>
      <c r="CS19" s="3">
        <v>0</v>
      </c>
      <c r="CT19" s="4"/>
      <c r="CU19" s="3"/>
      <c r="CV19" s="4"/>
      <c r="CW19" s="3"/>
      <c r="CX19" s="4"/>
      <c r="CY19" s="19"/>
      <c r="CZ19" s="4"/>
      <c r="DA19" s="3">
        <f t="shared" si="28"/>
        <v>166.83</v>
      </c>
      <c r="DB19" s="4"/>
      <c r="DC19" s="3"/>
      <c r="DD19" s="4"/>
      <c r="DE19" s="3"/>
      <c r="DF19" s="4"/>
      <c r="DG19" s="19"/>
    </row>
    <row r="20" spans="1:111" x14ac:dyDescent="0.25">
      <c r="A20" s="2"/>
      <c r="B20" s="2"/>
      <c r="C20" s="2"/>
      <c r="D20" s="2"/>
      <c r="E20" s="2"/>
      <c r="F20" s="2"/>
      <c r="G20" s="2"/>
      <c r="H20" s="2" t="s">
        <v>58</v>
      </c>
      <c r="I20" s="3">
        <v>145.91999999999999</v>
      </c>
      <c r="J20" s="4"/>
      <c r="K20" s="3"/>
      <c r="L20" s="4"/>
      <c r="M20" s="3"/>
      <c r="N20" s="4"/>
      <c r="O20" s="19"/>
      <c r="P20" s="4"/>
      <c r="Q20" s="3">
        <v>25.5</v>
      </c>
      <c r="R20" s="4"/>
      <c r="S20" s="3"/>
      <c r="T20" s="4"/>
      <c r="U20" s="3"/>
      <c r="V20" s="4"/>
      <c r="W20" s="19"/>
      <c r="X20" s="4"/>
      <c r="Y20" s="3">
        <v>0</v>
      </c>
      <c r="Z20" s="4"/>
      <c r="AA20" s="3"/>
      <c r="AB20" s="4"/>
      <c r="AC20" s="3"/>
      <c r="AD20" s="4"/>
      <c r="AE20" s="19"/>
      <c r="AF20" s="4"/>
      <c r="AG20" s="3">
        <v>0</v>
      </c>
      <c r="AH20" s="4"/>
      <c r="AI20" s="3"/>
      <c r="AJ20" s="4"/>
      <c r="AK20" s="3"/>
      <c r="AL20" s="4"/>
      <c r="AM20" s="19"/>
      <c r="AN20" s="4"/>
      <c r="AO20" s="3">
        <v>0</v>
      </c>
      <c r="AP20" s="4"/>
      <c r="AQ20" s="3"/>
      <c r="AR20" s="4"/>
      <c r="AS20" s="3"/>
      <c r="AT20" s="4"/>
      <c r="AU20" s="19"/>
      <c r="AV20" s="4"/>
      <c r="AW20" s="3">
        <v>0</v>
      </c>
      <c r="AX20" s="4"/>
      <c r="AY20" s="3"/>
      <c r="AZ20" s="4"/>
      <c r="BA20" s="3"/>
      <c r="BB20" s="4"/>
      <c r="BC20" s="19"/>
      <c r="BD20" s="4"/>
      <c r="BE20" s="3">
        <v>0</v>
      </c>
      <c r="BF20" s="4"/>
      <c r="BG20" s="3"/>
      <c r="BH20" s="4"/>
      <c r="BI20" s="3"/>
      <c r="BJ20" s="4"/>
      <c r="BK20" s="19"/>
      <c r="BL20" s="4"/>
      <c r="BM20" s="3">
        <v>0</v>
      </c>
      <c r="BN20" s="4"/>
      <c r="BO20" s="3"/>
      <c r="BP20" s="4"/>
      <c r="BQ20" s="3"/>
      <c r="BR20" s="4"/>
      <c r="BS20" s="19"/>
      <c r="BT20" s="4"/>
      <c r="BU20" s="3">
        <v>0</v>
      </c>
      <c r="BV20" s="4"/>
      <c r="BW20" s="3"/>
      <c r="BX20" s="4"/>
      <c r="BY20" s="3"/>
      <c r="BZ20" s="4"/>
      <c r="CA20" s="19"/>
      <c r="CB20" s="4"/>
      <c r="CC20" s="3">
        <v>0</v>
      </c>
      <c r="CD20" s="4"/>
      <c r="CE20" s="3"/>
      <c r="CF20" s="4"/>
      <c r="CG20" s="3"/>
      <c r="CH20" s="4"/>
      <c r="CI20" s="19"/>
      <c r="CJ20" s="4"/>
      <c r="CK20" s="3">
        <v>0</v>
      </c>
      <c r="CL20" s="4"/>
      <c r="CM20" s="3"/>
      <c r="CN20" s="4"/>
      <c r="CO20" s="3"/>
      <c r="CP20" s="4"/>
      <c r="CQ20" s="19"/>
      <c r="CR20" s="4"/>
      <c r="CS20" s="3">
        <v>0</v>
      </c>
      <c r="CT20" s="4"/>
      <c r="CU20" s="3"/>
      <c r="CV20" s="4"/>
      <c r="CW20" s="3"/>
      <c r="CX20" s="4"/>
      <c r="CY20" s="19"/>
      <c r="CZ20" s="4"/>
      <c r="DA20" s="3">
        <f t="shared" si="28"/>
        <v>171.42</v>
      </c>
      <c r="DB20" s="4"/>
      <c r="DC20" s="3"/>
      <c r="DD20" s="4"/>
      <c r="DE20" s="3"/>
      <c r="DF20" s="4"/>
      <c r="DG20" s="19"/>
    </row>
    <row r="21" spans="1:111" x14ac:dyDescent="0.25">
      <c r="A21" s="2"/>
      <c r="B21" s="2"/>
      <c r="C21" s="2"/>
      <c r="D21" s="2"/>
      <c r="E21" s="2"/>
      <c r="F21" s="2"/>
      <c r="G21" s="2"/>
      <c r="H21" s="2" t="s">
        <v>57</v>
      </c>
      <c r="I21" s="3">
        <v>0</v>
      </c>
      <c r="J21" s="4"/>
      <c r="K21" s="3"/>
      <c r="L21" s="4"/>
      <c r="M21" s="3"/>
      <c r="N21" s="4"/>
      <c r="O21" s="19"/>
      <c r="P21" s="4"/>
      <c r="Q21" s="3">
        <v>0</v>
      </c>
      <c r="R21" s="4"/>
      <c r="S21" s="3"/>
      <c r="T21" s="4"/>
      <c r="U21" s="3"/>
      <c r="V21" s="4"/>
      <c r="W21" s="19"/>
      <c r="X21" s="4"/>
      <c r="Y21" s="3">
        <v>544.49</v>
      </c>
      <c r="Z21" s="4"/>
      <c r="AA21" s="3"/>
      <c r="AB21" s="4"/>
      <c r="AC21" s="3"/>
      <c r="AD21" s="4"/>
      <c r="AE21" s="19"/>
      <c r="AF21" s="4"/>
      <c r="AG21" s="3">
        <v>0</v>
      </c>
      <c r="AH21" s="4"/>
      <c r="AI21" s="3"/>
      <c r="AJ21" s="4"/>
      <c r="AK21" s="3"/>
      <c r="AL21" s="4"/>
      <c r="AM21" s="19"/>
      <c r="AN21" s="4"/>
      <c r="AO21" s="3">
        <v>0</v>
      </c>
      <c r="AP21" s="4"/>
      <c r="AQ21" s="3"/>
      <c r="AR21" s="4"/>
      <c r="AS21" s="3"/>
      <c r="AT21" s="4"/>
      <c r="AU21" s="19"/>
      <c r="AV21" s="4"/>
      <c r="AW21" s="3">
        <v>0</v>
      </c>
      <c r="AX21" s="4"/>
      <c r="AY21" s="3"/>
      <c r="AZ21" s="4"/>
      <c r="BA21" s="3"/>
      <c r="BB21" s="4"/>
      <c r="BC21" s="19"/>
      <c r="BD21" s="4"/>
      <c r="BE21" s="3">
        <v>0</v>
      </c>
      <c r="BF21" s="4"/>
      <c r="BG21" s="3"/>
      <c r="BH21" s="4"/>
      <c r="BI21" s="3"/>
      <c r="BJ21" s="4"/>
      <c r="BK21" s="19"/>
      <c r="BL21" s="4"/>
      <c r="BM21" s="3">
        <v>0</v>
      </c>
      <c r="BN21" s="4"/>
      <c r="BO21" s="3"/>
      <c r="BP21" s="4"/>
      <c r="BQ21" s="3"/>
      <c r="BR21" s="4"/>
      <c r="BS21" s="19"/>
      <c r="BT21" s="4"/>
      <c r="BU21" s="3">
        <v>0</v>
      </c>
      <c r="BV21" s="4"/>
      <c r="BW21" s="3"/>
      <c r="BX21" s="4"/>
      <c r="BY21" s="3"/>
      <c r="BZ21" s="4"/>
      <c r="CA21" s="19"/>
      <c r="CB21" s="4"/>
      <c r="CC21" s="3">
        <v>0</v>
      </c>
      <c r="CD21" s="4"/>
      <c r="CE21" s="3"/>
      <c r="CF21" s="4"/>
      <c r="CG21" s="3"/>
      <c r="CH21" s="4"/>
      <c r="CI21" s="19"/>
      <c r="CJ21" s="4"/>
      <c r="CK21" s="3">
        <v>0</v>
      </c>
      <c r="CL21" s="4"/>
      <c r="CM21" s="3"/>
      <c r="CN21" s="4"/>
      <c r="CO21" s="3"/>
      <c r="CP21" s="4"/>
      <c r="CQ21" s="19"/>
      <c r="CR21" s="4"/>
      <c r="CS21" s="3">
        <v>0</v>
      </c>
      <c r="CT21" s="4"/>
      <c r="CU21" s="3"/>
      <c r="CV21" s="4"/>
      <c r="CW21" s="3"/>
      <c r="CX21" s="4"/>
      <c r="CY21" s="19"/>
      <c r="CZ21" s="4"/>
      <c r="DA21" s="3">
        <f t="shared" si="28"/>
        <v>544.49</v>
      </c>
      <c r="DB21" s="4"/>
      <c r="DC21" s="3"/>
      <c r="DD21" s="4"/>
      <c r="DE21" s="3"/>
      <c r="DF21" s="4"/>
      <c r="DG21" s="19"/>
    </row>
    <row r="22" spans="1:111" x14ac:dyDescent="0.25">
      <c r="A22" s="2"/>
      <c r="B22" s="2"/>
      <c r="C22" s="2"/>
      <c r="D22" s="2"/>
      <c r="E22" s="2"/>
      <c r="F22" s="2"/>
      <c r="G22" s="2"/>
      <c r="H22" s="2" t="s">
        <v>56</v>
      </c>
      <c r="I22" s="3">
        <v>0</v>
      </c>
      <c r="J22" s="4"/>
      <c r="K22" s="3"/>
      <c r="L22" s="4"/>
      <c r="M22" s="3"/>
      <c r="N22" s="4"/>
      <c r="O22" s="19"/>
      <c r="P22" s="4"/>
      <c r="Q22" s="3">
        <v>0</v>
      </c>
      <c r="R22" s="4"/>
      <c r="S22" s="3"/>
      <c r="T22" s="4"/>
      <c r="U22" s="3"/>
      <c r="V22" s="4"/>
      <c r="W22" s="19"/>
      <c r="X22" s="4"/>
      <c r="Y22" s="3">
        <v>1452.14</v>
      </c>
      <c r="Z22" s="4"/>
      <c r="AA22" s="3"/>
      <c r="AB22" s="4"/>
      <c r="AC22" s="3"/>
      <c r="AD22" s="4"/>
      <c r="AE22" s="19"/>
      <c r="AF22" s="4"/>
      <c r="AG22" s="3">
        <v>1154.26</v>
      </c>
      <c r="AH22" s="4"/>
      <c r="AI22" s="3"/>
      <c r="AJ22" s="4"/>
      <c r="AK22" s="3"/>
      <c r="AL22" s="4"/>
      <c r="AM22" s="19"/>
      <c r="AN22" s="4"/>
      <c r="AO22" s="3">
        <v>0</v>
      </c>
      <c r="AP22" s="4"/>
      <c r="AQ22" s="3"/>
      <c r="AR22" s="4"/>
      <c r="AS22" s="3"/>
      <c r="AT22" s="4"/>
      <c r="AU22" s="19"/>
      <c r="AV22" s="4"/>
      <c r="AW22" s="3">
        <v>0</v>
      </c>
      <c r="AX22" s="4"/>
      <c r="AY22" s="3"/>
      <c r="AZ22" s="4"/>
      <c r="BA22" s="3"/>
      <c r="BB22" s="4"/>
      <c r="BC22" s="19"/>
      <c r="BD22" s="4"/>
      <c r="BE22" s="3">
        <v>0</v>
      </c>
      <c r="BF22" s="4"/>
      <c r="BG22" s="3"/>
      <c r="BH22" s="4"/>
      <c r="BI22" s="3"/>
      <c r="BJ22" s="4"/>
      <c r="BK22" s="19"/>
      <c r="BL22" s="4"/>
      <c r="BM22" s="3">
        <v>0</v>
      </c>
      <c r="BN22" s="4"/>
      <c r="BO22" s="3"/>
      <c r="BP22" s="4"/>
      <c r="BQ22" s="3"/>
      <c r="BR22" s="4"/>
      <c r="BS22" s="19"/>
      <c r="BT22" s="4"/>
      <c r="BU22" s="3">
        <v>0</v>
      </c>
      <c r="BV22" s="4"/>
      <c r="BW22" s="3"/>
      <c r="BX22" s="4"/>
      <c r="BY22" s="3"/>
      <c r="BZ22" s="4"/>
      <c r="CA22" s="19"/>
      <c r="CB22" s="4"/>
      <c r="CC22" s="3">
        <v>0</v>
      </c>
      <c r="CD22" s="4"/>
      <c r="CE22" s="3"/>
      <c r="CF22" s="4"/>
      <c r="CG22" s="3"/>
      <c r="CH22" s="4"/>
      <c r="CI22" s="19"/>
      <c r="CJ22" s="4"/>
      <c r="CK22" s="3">
        <v>0</v>
      </c>
      <c r="CL22" s="4"/>
      <c r="CM22" s="3"/>
      <c r="CN22" s="4"/>
      <c r="CO22" s="3"/>
      <c r="CP22" s="4"/>
      <c r="CQ22" s="19"/>
      <c r="CR22" s="4"/>
      <c r="CS22" s="3">
        <v>0</v>
      </c>
      <c r="CT22" s="4"/>
      <c r="CU22" s="3"/>
      <c r="CV22" s="4"/>
      <c r="CW22" s="3"/>
      <c r="CX22" s="4"/>
      <c r="CY22" s="19"/>
      <c r="CZ22" s="4"/>
      <c r="DA22" s="3">
        <f t="shared" si="28"/>
        <v>2606.4</v>
      </c>
      <c r="DB22" s="4"/>
      <c r="DC22" s="3"/>
      <c r="DD22" s="4"/>
      <c r="DE22" s="3"/>
      <c r="DF22" s="4"/>
      <c r="DG22" s="19"/>
    </row>
    <row r="23" spans="1:111" ht="15.75" thickBot="1" x14ac:dyDescent="0.3">
      <c r="A23" s="2"/>
      <c r="B23" s="2"/>
      <c r="C23" s="2"/>
      <c r="D23" s="2"/>
      <c r="E23" s="2"/>
      <c r="F23" s="2"/>
      <c r="G23" s="2"/>
      <c r="H23" s="2" t="s">
        <v>55</v>
      </c>
      <c r="I23" s="6">
        <v>25921.84</v>
      </c>
      <c r="J23" s="4"/>
      <c r="K23" s="6">
        <v>15833.33</v>
      </c>
      <c r="L23" s="4"/>
      <c r="M23" s="6">
        <f>ROUND((I23-K23),5)</f>
        <v>10088.51</v>
      </c>
      <c r="N23" s="4"/>
      <c r="O23" s="21">
        <f>ROUND(IF(K23=0, IF(I23=0, 0, 1), I23/K23),5)</f>
        <v>1.63717</v>
      </c>
      <c r="P23" s="4"/>
      <c r="Q23" s="6">
        <v>35483.269999999997</v>
      </c>
      <c r="R23" s="4"/>
      <c r="S23" s="6">
        <v>15833.34</v>
      </c>
      <c r="T23" s="4"/>
      <c r="U23" s="6">
        <f>ROUND((Q23-S23),5)</f>
        <v>19649.93</v>
      </c>
      <c r="V23" s="4"/>
      <c r="W23" s="21">
        <f>ROUND(IF(S23=0, IF(Q23=0, 0, 1), Q23/S23),5)</f>
        <v>2.24105</v>
      </c>
      <c r="X23" s="4"/>
      <c r="Y23" s="6">
        <v>2908.9</v>
      </c>
      <c r="Z23" s="4"/>
      <c r="AA23" s="6">
        <v>15833.33</v>
      </c>
      <c r="AB23" s="4"/>
      <c r="AC23" s="6">
        <f>ROUND((Y23-AA23),5)</f>
        <v>-12924.43</v>
      </c>
      <c r="AD23" s="4"/>
      <c r="AE23" s="21">
        <f>ROUND(IF(AA23=0, IF(Y23=0, 0, 1), Y23/AA23),5)</f>
        <v>0.18371999999999999</v>
      </c>
      <c r="AF23" s="4"/>
      <c r="AG23" s="6">
        <v>11093.99</v>
      </c>
      <c r="AH23" s="4"/>
      <c r="AI23" s="6">
        <v>15833.34</v>
      </c>
      <c r="AJ23" s="4"/>
      <c r="AK23" s="6">
        <f>ROUND((AG23-AI23),5)</f>
        <v>-4739.3500000000004</v>
      </c>
      <c r="AL23" s="4"/>
      <c r="AM23" s="21">
        <f>ROUND(IF(AI23=0, IF(AG23=0, 0, 1), AG23/AI23),5)</f>
        <v>0.70067000000000002</v>
      </c>
      <c r="AN23" s="4"/>
      <c r="AO23" s="6">
        <v>0</v>
      </c>
      <c r="AP23" s="4"/>
      <c r="AQ23" s="6">
        <v>15833.33</v>
      </c>
      <c r="AR23" s="4"/>
      <c r="AS23" s="6">
        <f>ROUND((AO23-AQ23),5)</f>
        <v>-15833.33</v>
      </c>
      <c r="AT23" s="4"/>
      <c r="AU23" s="21">
        <f>ROUND(IF(AQ23=0, IF(AO23=0, 0, 1), AO23/AQ23),5)</f>
        <v>0</v>
      </c>
      <c r="AV23" s="4"/>
      <c r="AW23" s="6">
        <v>0</v>
      </c>
      <c r="AX23" s="4"/>
      <c r="AY23" s="6">
        <v>15833.34</v>
      </c>
      <c r="AZ23" s="4"/>
      <c r="BA23" s="6">
        <f>ROUND((AW23-AY23),5)</f>
        <v>-15833.34</v>
      </c>
      <c r="BB23" s="4"/>
      <c r="BC23" s="21">
        <f>ROUND(IF(AY23=0, IF(AW23=0, 0, 1), AW23/AY23),5)</f>
        <v>0</v>
      </c>
      <c r="BD23" s="4"/>
      <c r="BE23" s="6">
        <v>0</v>
      </c>
      <c r="BF23" s="4"/>
      <c r="BG23" s="6">
        <v>15833.33</v>
      </c>
      <c r="BH23" s="4"/>
      <c r="BI23" s="6">
        <f>ROUND((BE23-BG23),5)</f>
        <v>-15833.33</v>
      </c>
      <c r="BJ23" s="4"/>
      <c r="BK23" s="21">
        <f>ROUND(IF(BG23=0, IF(BE23=0, 0, 1), BE23/BG23),5)</f>
        <v>0</v>
      </c>
      <c r="BL23" s="4"/>
      <c r="BM23" s="6">
        <v>0</v>
      </c>
      <c r="BN23" s="4"/>
      <c r="BO23" s="6">
        <v>15833.34</v>
      </c>
      <c r="BP23" s="4"/>
      <c r="BQ23" s="6">
        <f>ROUND((BM23-BO23),5)</f>
        <v>-15833.34</v>
      </c>
      <c r="BR23" s="4"/>
      <c r="BS23" s="21">
        <f>ROUND(IF(BO23=0, IF(BM23=0, 0, 1), BM23/BO23),5)</f>
        <v>0</v>
      </c>
      <c r="BT23" s="4"/>
      <c r="BU23" s="6">
        <v>0</v>
      </c>
      <c r="BV23" s="4"/>
      <c r="BW23" s="6">
        <v>15833.33</v>
      </c>
      <c r="BX23" s="4"/>
      <c r="BY23" s="6">
        <f>ROUND((BU23-BW23),5)</f>
        <v>-15833.33</v>
      </c>
      <c r="BZ23" s="4"/>
      <c r="CA23" s="21">
        <f>ROUND(IF(BW23=0, IF(BU23=0, 0, 1), BU23/BW23),5)</f>
        <v>0</v>
      </c>
      <c r="CB23" s="4"/>
      <c r="CC23" s="6">
        <v>0</v>
      </c>
      <c r="CD23" s="4"/>
      <c r="CE23" s="6">
        <v>15833.33</v>
      </c>
      <c r="CF23" s="4"/>
      <c r="CG23" s="6">
        <f>ROUND((CC23-CE23),5)</f>
        <v>-15833.33</v>
      </c>
      <c r="CH23" s="4"/>
      <c r="CI23" s="21">
        <f>ROUND(IF(CE23=0, IF(CC23=0, 0, 1), CC23/CE23),5)</f>
        <v>0</v>
      </c>
      <c r="CJ23" s="4"/>
      <c r="CK23" s="6">
        <v>0</v>
      </c>
      <c r="CL23" s="4"/>
      <c r="CM23" s="6">
        <v>15833.33</v>
      </c>
      <c r="CN23" s="4"/>
      <c r="CO23" s="6">
        <f>ROUND((CK23-CM23),5)</f>
        <v>-15833.33</v>
      </c>
      <c r="CP23" s="4"/>
      <c r="CQ23" s="21">
        <f>ROUND(IF(CM23=0, IF(CK23=0, 0, 1), CK23/CM23),5)</f>
        <v>0</v>
      </c>
      <c r="CR23" s="4"/>
      <c r="CS23" s="6">
        <v>0</v>
      </c>
      <c r="CT23" s="4"/>
      <c r="CU23" s="6">
        <v>15833.33</v>
      </c>
      <c r="CV23" s="4"/>
      <c r="CW23" s="6">
        <f>ROUND((CS23-CU23),5)</f>
        <v>-15833.33</v>
      </c>
      <c r="CX23" s="4"/>
      <c r="CY23" s="21">
        <f>ROUND(IF(CU23=0, IF(CS23=0, 0, 1), CS23/CU23),5)</f>
        <v>0</v>
      </c>
      <c r="CZ23" s="4"/>
      <c r="DA23" s="6">
        <f t="shared" si="28"/>
        <v>75408</v>
      </c>
      <c r="DB23" s="4"/>
      <c r="DC23" s="6">
        <f>ROUND(K23+S23+AA23+AI23+AQ23+AY23+BG23+BO23+BW23+CE23+CM23+CU23,5)</f>
        <v>190000</v>
      </c>
      <c r="DD23" s="4"/>
      <c r="DE23" s="6">
        <f>ROUND((DA23-DC23),5)</f>
        <v>-114592</v>
      </c>
      <c r="DF23" s="4"/>
      <c r="DG23" s="21">
        <f>ROUND(IF(DC23=0, IF(DA23=0, 0, 1), DA23/DC23),5)</f>
        <v>0.39688000000000001</v>
      </c>
    </row>
    <row r="24" spans="1:111" x14ac:dyDescent="0.25">
      <c r="A24" s="2"/>
      <c r="B24" s="2"/>
      <c r="C24" s="2"/>
      <c r="D24" s="2"/>
      <c r="E24" s="2"/>
      <c r="F24" s="2"/>
      <c r="G24" s="2" t="s">
        <v>54</v>
      </c>
      <c r="H24" s="2"/>
      <c r="I24" s="3">
        <f>ROUND(SUM(I15:I23),5)</f>
        <v>27235.03</v>
      </c>
      <c r="J24" s="4"/>
      <c r="K24" s="3">
        <f>ROUND(SUM(K15:K23),5)</f>
        <v>15833.33</v>
      </c>
      <c r="L24" s="4"/>
      <c r="M24" s="3">
        <f>ROUND((I24-K24),5)</f>
        <v>11401.7</v>
      </c>
      <c r="N24" s="4"/>
      <c r="O24" s="19">
        <f>ROUND(IF(K24=0, IF(I24=0, 0, 1), I24/K24),5)</f>
        <v>1.72011</v>
      </c>
      <c r="P24" s="4"/>
      <c r="Q24" s="3">
        <f>ROUND(SUM(Q15:Q23),5)</f>
        <v>35690.74</v>
      </c>
      <c r="R24" s="4"/>
      <c r="S24" s="3">
        <f>ROUND(SUM(S15:S23),5)</f>
        <v>15833.34</v>
      </c>
      <c r="T24" s="4"/>
      <c r="U24" s="3">
        <f>ROUND((Q24-S24),5)</f>
        <v>19857.400000000001</v>
      </c>
      <c r="V24" s="4"/>
      <c r="W24" s="19">
        <f>ROUND(IF(S24=0, IF(Q24=0, 0, 1), Q24/S24),5)</f>
        <v>2.2541500000000001</v>
      </c>
      <c r="X24" s="4"/>
      <c r="Y24" s="3">
        <f>ROUND(SUM(Y15:Y23),5)</f>
        <v>10707.2</v>
      </c>
      <c r="Z24" s="4"/>
      <c r="AA24" s="3">
        <f>ROUND(SUM(AA15:AA23),5)</f>
        <v>15833.33</v>
      </c>
      <c r="AB24" s="4"/>
      <c r="AC24" s="3">
        <f>ROUND((Y24-AA24),5)</f>
        <v>-5126.13</v>
      </c>
      <c r="AD24" s="4"/>
      <c r="AE24" s="19">
        <f>ROUND(IF(AA24=0, IF(Y24=0, 0, 1), Y24/AA24),5)</f>
        <v>0.67623999999999995</v>
      </c>
      <c r="AF24" s="4"/>
      <c r="AG24" s="3">
        <f>ROUND(SUM(AG15:AG23),5)</f>
        <v>13063.23</v>
      </c>
      <c r="AH24" s="4"/>
      <c r="AI24" s="3">
        <f>ROUND(SUM(AI15:AI23),5)</f>
        <v>15833.34</v>
      </c>
      <c r="AJ24" s="4"/>
      <c r="AK24" s="3">
        <f>ROUND((AG24-AI24),5)</f>
        <v>-2770.11</v>
      </c>
      <c r="AL24" s="4"/>
      <c r="AM24" s="19">
        <f>ROUND(IF(AI24=0, IF(AG24=0, 0, 1), AG24/AI24),5)</f>
        <v>0.82504999999999995</v>
      </c>
      <c r="AN24" s="4"/>
      <c r="AO24" s="3">
        <f>ROUND(SUM(AO15:AO23),5)</f>
        <v>0</v>
      </c>
      <c r="AP24" s="4"/>
      <c r="AQ24" s="3">
        <f>ROUND(SUM(AQ15:AQ23),5)</f>
        <v>15833.33</v>
      </c>
      <c r="AR24" s="4"/>
      <c r="AS24" s="3">
        <f>ROUND((AO24-AQ24),5)</f>
        <v>-15833.33</v>
      </c>
      <c r="AT24" s="4"/>
      <c r="AU24" s="19">
        <f>ROUND(IF(AQ24=0, IF(AO24=0, 0, 1), AO24/AQ24),5)</f>
        <v>0</v>
      </c>
      <c r="AV24" s="4"/>
      <c r="AW24" s="3">
        <f>ROUND(SUM(AW15:AW23),5)</f>
        <v>0</v>
      </c>
      <c r="AX24" s="4"/>
      <c r="AY24" s="3">
        <f>ROUND(SUM(AY15:AY23),5)</f>
        <v>15833.34</v>
      </c>
      <c r="AZ24" s="4"/>
      <c r="BA24" s="3">
        <f>ROUND((AW24-AY24),5)</f>
        <v>-15833.34</v>
      </c>
      <c r="BB24" s="4"/>
      <c r="BC24" s="19">
        <f>ROUND(IF(AY24=0, IF(AW24=0, 0, 1), AW24/AY24),5)</f>
        <v>0</v>
      </c>
      <c r="BD24" s="4"/>
      <c r="BE24" s="3">
        <f>ROUND(SUM(BE15:BE23),5)</f>
        <v>0</v>
      </c>
      <c r="BF24" s="4"/>
      <c r="BG24" s="3">
        <f>ROUND(SUM(BG15:BG23),5)</f>
        <v>15833.33</v>
      </c>
      <c r="BH24" s="4"/>
      <c r="BI24" s="3">
        <f>ROUND((BE24-BG24),5)</f>
        <v>-15833.33</v>
      </c>
      <c r="BJ24" s="4"/>
      <c r="BK24" s="19">
        <f>ROUND(IF(BG24=0, IF(BE24=0, 0, 1), BE24/BG24),5)</f>
        <v>0</v>
      </c>
      <c r="BL24" s="4"/>
      <c r="BM24" s="3">
        <f>ROUND(SUM(BM15:BM23),5)</f>
        <v>0</v>
      </c>
      <c r="BN24" s="4"/>
      <c r="BO24" s="3">
        <f>ROUND(SUM(BO15:BO23),5)</f>
        <v>15833.34</v>
      </c>
      <c r="BP24" s="4"/>
      <c r="BQ24" s="3">
        <f>ROUND((BM24-BO24),5)</f>
        <v>-15833.34</v>
      </c>
      <c r="BR24" s="4"/>
      <c r="BS24" s="19">
        <f>ROUND(IF(BO24=0, IF(BM24=0, 0, 1), BM24/BO24),5)</f>
        <v>0</v>
      </c>
      <c r="BT24" s="4"/>
      <c r="BU24" s="3">
        <f>ROUND(SUM(BU15:BU23),5)</f>
        <v>0</v>
      </c>
      <c r="BV24" s="4"/>
      <c r="BW24" s="3">
        <f>ROUND(SUM(BW15:BW23),5)</f>
        <v>15833.33</v>
      </c>
      <c r="BX24" s="4"/>
      <c r="BY24" s="3">
        <f>ROUND((BU24-BW24),5)</f>
        <v>-15833.33</v>
      </c>
      <c r="BZ24" s="4"/>
      <c r="CA24" s="19">
        <f>ROUND(IF(BW24=0, IF(BU24=0, 0, 1), BU24/BW24),5)</f>
        <v>0</v>
      </c>
      <c r="CB24" s="4"/>
      <c r="CC24" s="3">
        <f>ROUND(SUM(CC15:CC23),5)</f>
        <v>0</v>
      </c>
      <c r="CD24" s="4"/>
      <c r="CE24" s="3">
        <f>ROUND(SUM(CE15:CE23),5)</f>
        <v>15833.33</v>
      </c>
      <c r="CF24" s="4"/>
      <c r="CG24" s="3">
        <f>ROUND((CC24-CE24),5)</f>
        <v>-15833.33</v>
      </c>
      <c r="CH24" s="4"/>
      <c r="CI24" s="19">
        <f>ROUND(IF(CE24=0, IF(CC24=0, 0, 1), CC24/CE24),5)</f>
        <v>0</v>
      </c>
      <c r="CJ24" s="4"/>
      <c r="CK24" s="3">
        <f>ROUND(SUM(CK15:CK23),5)</f>
        <v>0</v>
      </c>
      <c r="CL24" s="4"/>
      <c r="CM24" s="3">
        <f>ROUND(SUM(CM15:CM23),5)</f>
        <v>15833.33</v>
      </c>
      <c r="CN24" s="4"/>
      <c r="CO24" s="3">
        <f>ROUND((CK24-CM24),5)</f>
        <v>-15833.33</v>
      </c>
      <c r="CP24" s="4"/>
      <c r="CQ24" s="19">
        <f>ROUND(IF(CM24=0, IF(CK24=0, 0, 1), CK24/CM24),5)</f>
        <v>0</v>
      </c>
      <c r="CR24" s="4"/>
      <c r="CS24" s="3">
        <f>ROUND(SUM(CS15:CS23),5)</f>
        <v>0</v>
      </c>
      <c r="CT24" s="4"/>
      <c r="CU24" s="3">
        <f>ROUND(SUM(CU15:CU23),5)</f>
        <v>15833.33</v>
      </c>
      <c r="CV24" s="4"/>
      <c r="CW24" s="3">
        <f>ROUND((CS24-CU24),5)</f>
        <v>-15833.33</v>
      </c>
      <c r="CX24" s="4"/>
      <c r="CY24" s="19">
        <f>ROUND(IF(CU24=0, IF(CS24=0, 0, 1), CS24/CU24),5)</f>
        <v>0</v>
      </c>
      <c r="CZ24" s="4"/>
      <c r="DA24" s="3">
        <f t="shared" si="28"/>
        <v>86696.2</v>
      </c>
      <c r="DB24" s="4"/>
      <c r="DC24" s="3">
        <f>ROUND(K24+S24+AA24+AI24+AQ24+AY24+BG24+BO24+BW24+CE24+CM24+CU24,5)</f>
        <v>190000</v>
      </c>
      <c r="DD24" s="4"/>
      <c r="DE24" s="3">
        <f>ROUND((DA24-DC24),5)</f>
        <v>-103303.8</v>
      </c>
      <c r="DF24" s="4"/>
      <c r="DG24" s="19">
        <f>ROUND(IF(DC24=0, IF(DA24=0, 0, 1), DA24/DC24),5)</f>
        <v>0.45629999999999998</v>
      </c>
    </row>
    <row r="25" spans="1:111" x14ac:dyDescent="0.25">
      <c r="A25" s="2"/>
      <c r="B25" s="2"/>
      <c r="C25" s="2"/>
      <c r="D25" s="2"/>
      <c r="E25" s="2"/>
      <c r="F25" s="2"/>
      <c r="G25" s="2" t="s">
        <v>53</v>
      </c>
      <c r="H25" s="2"/>
      <c r="I25" s="3">
        <v>0</v>
      </c>
      <c r="J25" s="4"/>
      <c r="K25" s="3">
        <v>3750</v>
      </c>
      <c r="L25" s="4"/>
      <c r="M25" s="3">
        <f>ROUND((I25-K25),5)</f>
        <v>-3750</v>
      </c>
      <c r="N25" s="4"/>
      <c r="O25" s="19">
        <f>ROUND(IF(K25=0, IF(I25=0, 0, 1), I25/K25),5)</f>
        <v>0</v>
      </c>
      <c r="P25" s="4"/>
      <c r="Q25" s="3">
        <v>0</v>
      </c>
      <c r="R25" s="4"/>
      <c r="S25" s="3">
        <v>3750</v>
      </c>
      <c r="T25" s="4"/>
      <c r="U25" s="3">
        <f>ROUND((Q25-S25),5)</f>
        <v>-3750</v>
      </c>
      <c r="V25" s="4"/>
      <c r="W25" s="19">
        <f>ROUND(IF(S25=0, IF(Q25=0, 0, 1), Q25/S25),5)</f>
        <v>0</v>
      </c>
      <c r="X25" s="4"/>
      <c r="Y25" s="3">
        <v>0</v>
      </c>
      <c r="Z25" s="4"/>
      <c r="AA25" s="3">
        <v>3750</v>
      </c>
      <c r="AB25" s="4"/>
      <c r="AC25" s="3">
        <f>ROUND((Y25-AA25),5)</f>
        <v>-3750</v>
      </c>
      <c r="AD25" s="4"/>
      <c r="AE25" s="19">
        <f>ROUND(IF(AA25=0, IF(Y25=0, 0, 1), Y25/AA25),5)</f>
        <v>0</v>
      </c>
      <c r="AF25" s="4"/>
      <c r="AG25" s="3">
        <v>295</v>
      </c>
      <c r="AH25" s="4"/>
      <c r="AI25" s="3">
        <v>3750</v>
      </c>
      <c r="AJ25" s="4"/>
      <c r="AK25" s="3">
        <f>ROUND((AG25-AI25),5)</f>
        <v>-3455</v>
      </c>
      <c r="AL25" s="4"/>
      <c r="AM25" s="19">
        <f>ROUND(IF(AI25=0, IF(AG25=0, 0, 1), AG25/AI25),5)</f>
        <v>7.8670000000000004E-2</v>
      </c>
      <c r="AN25" s="4"/>
      <c r="AO25" s="3">
        <v>0</v>
      </c>
      <c r="AP25" s="4"/>
      <c r="AQ25" s="3">
        <v>3750</v>
      </c>
      <c r="AR25" s="4"/>
      <c r="AS25" s="3">
        <f>ROUND((AO25-AQ25),5)</f>
        <v>-3750</v>
      </c>
      <c r="AT25" s="4"/>
      <c r="AU25" s="19">
        <f>ROUND(IF(AQ25=0, IF(AO25=0, 0, 1), AO25/AQ25),5)</f>
        <v>0</v>
      </c>
      <c r="AV25" s="4"/>
      <c r="AW25" s="3">
        <v>0</v>
      </c>
      <c r="AX25" s="4"/>
      <c r="AY25" s="3">
        <v>3750</v>
      </c>
      <c r="AZ25" s="4"/>
      <c r="BA25" s="3">
        <f>ROUND((AW25-AY25),5)</f>
        <v>-3750</v>
      </c>
      <c r="BB25" s="4"/>
      <c r="BC25" s="19">
        <f>ROUND(IF(AY25=0, IF(AW25=0, 0, 1), AW25/AY25),5)</f>
        <v>0</v>
      </c>
      <c r="BD25" s="4"/>
      <c r="BE25" s="3">
        <v>0</v>
      </c>
      <c r="BF25" s="4"/>
      <c r="BG25" s="3">
        <v>3750</v>
      </c>
      <c r="BH25" s="4"/>
      <c r="BI25" s="3">
        <f>ROUND((BE25-BG25),5)</f>
        <v>-3750</v>
      </c>
      <c r="BJ25" s="4"/>
      <c r="BK25" s="19">
        <f>ROUND(IF(BG25=0, IF(BE25=0, 0, 1), BE25/BG25),5)</f>
        <v>0</v>
      </c>
      <c r="BL25" s="4"/>
      <c r="BM25" s="3">
        <v>0</v>
      </c>
      <c r="BN25" s="4"/>
      <c r="BO25" s="3">
        <v>3750</v>
      </c>
      <c r="BP25" s="4"/>
      <c r="BQ25" s="3">
        <f>ROUND((BM25-BO25),5)</f>
        <v>-3750</v>
      </c>
      <c r="BR25" s="4"/>
      <c r="BS25" s="19">
        <f>ROUND(IF(BO25=0, IF(BM25=0, 0, 1), BM25/BO25),5)</f>
        <v>0</v>
      </c>
      <c r="BT25" s="4"/>
      <c r="BU25" s="3">
        <v>0</v>
      </c>
      <c r="BV25" s="4"/>
      <c r="BW25" s="3">
        <v>3750</v>
      </c>
      <c r="BX25" s="4"/>
      <c r="BY25" s="3">
        <f>ROUND((BU25-BW25),5)</f>
        <v>-3750</v>
      </c>
      <c r="BZ25" s="4"/>
      <c r="CA25" s="19">
        <f>ROUND(IF(BW25=0, IF(BU25=0, 0, 1), BU25/BW25),5)</f>
        <v>0</v>
      </c>
      <c r="CB25" s="4"/>
      <c r="CC25" s="3">
        <v>0</v>
      </c>
      <c r="CD25" s="4"/>
      <c r="CE25" s="3">
        <v>3750</v>
      </c>
      <c r="CF25" s="4"/>
      <c r="CG25" s="3">
        <f>ROUND((CC25-CE25),5)</f>
        <v>-3750</v>
      </c>
      <c r="CH25" s="4"/>
      <c r="CI25" s="19">
        <f>ROUND(IF(CE25=0, IF(CC25=0, 0, 1), CC25/CE25),5)</f>
        <v>0</v>
      </c>
      <c r="CJ25" s="4"/>
      <c r="CK25" s="3">
        <v>0</v>
      </c>
      <c r="CL25" s="4"/>
      <c r="CM25" s="3">
        <v>3750</v>
      </c>
      <c r="CN25" s="4"/>
      <c r="CO25" s="3">
        <f>ROUND((CK25-CM25),5)</f>
        <v>-3750</v>
      </c>
      <c r="CP25" s="4"/>
      <c r="CQ25" s="19">
        <f>ROUND(IF(CM25=0, IF(CK25=0, 0, 1), CK25/CM25),5)</f>
        <v>0</v>
      </c>
      <c r="CR25" s="4"/>
      <c r="CS25" s="3">
        <v>0</v>
      </c>
      <c r="CT25" s="4"/>
      <c r="CU25" s="3">
        <v>3750</v>
      </c>
      <c r="CV25" s="4"/>
      <c r="CW25" s="3">
        <f>ROUND((CS25-CU25),5)</f>
        <v>-3750</v>
      </c>
      <c r="CX25" s="4"/>
      <c r="CY25" s="19">
        <f>ROUND(IF(CU25=0, IF(CS25=0, 0, 1), CS25/CU25),5)</f>
        <v>0</v>
      </c>
      <c r="CZ25" s="4"/>
      <c r="DA25" s="3">
        <f t="shared" si="28"/>
        <v>295</v>
      </c>
      <c r="DB25" s="4"/>
      <c r="DC25" s="3">
        <f>ROUND(K25+S25+AA25+AI25+AQ25+AY25+BG25+BO25+BW25+CE25+CM25+CU25,5)</f>
        <v>45000</v>
      </c>
      <c r="DD25" s="4"/>
      <c r="DE25" s="3">
        <f>ROUND((DA25-DC25),5)</f>
        <v>-44705</v>
      </c>
      <c r="DF25" s="4"/>
      <c r="DG25" s="19">
        <f>ROUND(IF(DC25=0, IF(DA25=0, 0, 1), DA25/DC25),5)</f>
        <v>6.5599999999999999E-3</v>
      </c>
    </row>
    <row r="26" spans="1:111" x14ac:dyDescent="0.25">
      <c r="A26" s="2"/>
      <c r="B26" s="2"/>
      <c r="C26" s="2"/>
      <c r="D26" s="2"/>
      <c r="E26" s="2"/>
      <c r="F26" s="2"/>
      <c r="G26" s="2" t="s">
        <v>52</v>
      </c>
      <c r="H26" s="2"/>
      <c r="I26" s="3"/>
      <c r="J26" s="4"/>
      <c r="K26" s="3"/>
      <c r="L26" s="4"/>
      <c r="M26" s="3"/>
      <c r="N26" s="4"/>
      <c r="O26" s="19"/>
      <c r="P26" s="4"/>
      <c r="Q26" s="3"/>
      <c r="R26" s="4"/>
      <c r="S26" s="3"/>
      <c r="T26" s="4"/>
      <c r="U26" s="3"/>
      <c r="V26" s="4"/>
      <c r="W26" s="19"/>
      <c r="X26" s="4"/>
      <c r="Y26" s="3"/>
      <c r="Z26" s="4"/>
      <c r="AA26" s="3"/>
      <c r="AB26" s="4"/>
      <c r="AC26" s="3"/>
      <c r="AD26" s="4"/>
      <c r="AE26" s="19"/>
      <c r="AF26" s="4"/>
      <c r="AG26" s="3"/>
      <c r="AH26" s="4"/>
      <c r="AI26" s="3"/>
      <c r="AJ26" s="4"/>
      <c r="AK26" s="3"/>
      <c r="AL26" s="4"/>
      <c r="AM26" s="19"/>
      <c r="AN26" s="4"/>
      <c r="AO26" s="3"/>
      <c r="AP26" s="4"/>
      <c r="AQ26" s="3"/>
      <c r="AR26" s="4"/>
      <c r="AS26" s="3"/>
      <c r="AT26" s="4"/>
      <c r="AU26" s="19"/>
      <c r="AV26" s="4"/>
      <c r="AW26" s="3"/>
      <c r="AX26" s="4"/>
      <c r="AY26" s="3"/>
      <c r="AZ26" s="4"/>
      <c r="BA26" s="3"/>
      <c r="BB26" s="4"/>
      <c r="BC26" s="19"/>
      <c r="BD26" s="4"/>
      <c r="BE26" s="3"/>
      <c r="BF26" s="4"/>
      <c r="BG26" s="3"/>
      <c r="BH26" s="4"/>
      <c r="BI26" s="3"/>
      <c r="BJ26" s="4"/>
      <c r="BK26" s="19"/>
      <c r="BL26" s="4"/>
      <c r="BM26" s="3"/>
      <c r="BN26" s="4"/>
      <c r="BO26" s="3"/>
      <c r="BP26" s="4"/>
      <c r="BQ26" s="3"/>
      <c r="BR26" s="4"/>
      <c r="BS26" s="19"/>
      <c r="BT26" s="4"/>
      <c r="BU26" s="3"/>
      <c r="BV26" s="4"/>
      <c r="BW26" s="3"/>
      <c r="BX26" s="4"/>
      <c r="BY26" s="3"/>
      <c r="BZ26" s="4"/>
      <c r="CA26" s="19"/>
      <c r="CB26" s="4"/>
      <c r="CC26" s="3"/>
      <c r="CD26" s="4"/>
      <c r="CE26" s="3"/>
      <c r="CF26" s="4"/>
      <c r="CG26" s="3"/>
      <c r="CH26" s="4"/>
      <c r="CI26" s="19"/>
      <c r="CJ26" s="4"/>
      <c r="CK26" s="3"/>
      <c r="CL26" s="4"/>
      <c r="CM26" s="3"/>
      <c r="CN26" s="4"/>
      <c r="CO26" s="3"/>
      <c r="CP26" s="4"/>
      <c r="CQ26" s="19"/>
      <c r="CR26" s="4"/>
      <c r="CS26" s="3"/>
      <c r="CT26" s="4"/>
      <c r="CU26" s="3"/>
      <c r="CV26" s="4"/>
      <c r="CW26" s="3"/>
      <c r="CX26" s="4"/>
      <c r="CY26" s="19"/>
      <c r="CZ26" s="4"/>
      <c r="DA26" s="3"/>
      <c r="DB26" s="4"/>
      <c r="DC26" s="3"/>
      <c r="DD26" s="4"/>
      <c r="DE26" s="3"/>
      <c r="DF26" s="4"/>
      <c r="DG26" s="19"/>
    </row>
    <row r="27" spans="1:111" x14ac:dyDescent="0.25">
      <c r="A27" s="2"/>
      <c r="B27" s="2"/>
      <c r="C27" s="2"/>
      <c r="D27" s="2"/>
      <c r="E27" s="2"/>
      <c r="F27" s="2"/>
      <c r="G27" s="2"/>
      <c r="H27" s="2" t="s">
        <v>51</v>
      </c>
      <c r="I27" s="3">
        <v>986.9</v>
      </c>
      <c r="J27" s="4"/>
      <c r="K27" s="3">
        <v>416.67</v>
      </c>
      <c r="L27" s="4"/>
      <c r="M27" s="3">
        <f>ROUND((I27-K27),5)</f>
        <v>570.23</v>
      </c>
      <c r="N27" s="4"/>
      <c r="O27" s="19">
        <f>ROUND(IF(K27=0, IF(I27=0, 0, 1), I27/K27),5)</f>
        <v>2.3685399999999999</v>
      </c>
      <c r="P27" s="4"/>
      <c r="Q27" s="3">
        <v>0</v>
      </c>
      <c r="R27" s="4"/>
      <c r="S27" s="3">
        <v>416.66</v>
      </c>
      <c r="T27" s="4"/>
      <c r="U27" s="3">
        <f>ROUND((Q27-S27),5)</f>
        <v>-416.66</v>
      </c>
      <c r="V27" s="4"/>
      <c r="W27" s="19">
        <f>ROUND(IF(S27=0, IF(Q27=0, 0, 1), Q27/S27),5)</f>
        <v>0</v>
      </c>
      <c r="X27" s="4"/>
      <c r="Y27" s="3">
        <v>757.64</v>
      </c>
      <c r="Z27" s="4"/>
      <c r="AA27" s="3">
        <v>416.67</v>
      </c>
      <c r="AB27" s="4"/>
      <c r="AC27" s="3">
        <f>ROUND((Y27-AA27),5)</f>
        <v>340.97</v>
      </c>
      <c r="AD27" s="4"/>
      <c r="AE27" s="19">
        <f>ROUND(IF(AA27=0, IF(Y27=0, 0, 1), Y27/AA27),5)</f>
        <v>1.8183199999999999</v>
      </c>
      <c r="AF27" s="4"/>
      <c r="AG27" s="3">
        <v>4767.0200000000004</v>
      </c>
      <c r="AH27" s="4"/>
      <c r="AI27" s="3">
        <v>416.66</v>
      </c>
      <c r="AJ27" s="4"/>
      <c r="AK27" s="3">
        <f>ROUND((AG27-AI27),5)</f>
        <v>4350.3599999999997</v>
      </c>
      <c r="AL27" s="4"/>
      <c r="AM27" s="19">
        <f>ROUND(IF(AI27=0, IF(AG27=0, 0, 1), AG27/AI27),5)</f>
        <v>11.44103</v>
      </c>
      <c r="AN27" s="4"/>
      <c r="AO27" s="3">
        <v>0</v>
      </c>
      <c r="AP27" s="4"/>
      <c r="AQ27" s="3">
        <v>416.67</v>
      </c>
      <c r="AR27" s="4"/>
      <c r="AS27" s="3">
        <f>ROUND((AO27-AQ27),5)</f>
        <v>-416.67</v>
      </c>
      <c r="AT27" s="4"/>
      <c r="AU27" s="19">
        <f>ROUND(IF(AQ27=0, IF(AO27=0, 0, 1), AO27/AQ27),5)</f>
        <v>0</v>
      </c>
      <c r="AV27" s="4"/>
      <c r="AW27" s="3">
        <v>0</v>
      </c>
      <c r="AX27" s="4"/>
      <c r="AY27" s="3">
        <v>416.66</v>
      </c>
      <c r="AZ27" s="4"/>
      <c r="BA27" s="3">
        <f>ROUND((AW27-AY27),5)</f>
        <v>-416.66</v>
      </c>
      <c r="BB27" s="4"/>
      <c r="BC27" s="19">
        <f>ROUND(IF(AY27=0, IF(AW27=0, 0, 1), AW27/AY27),5)</f>
        <v>0</v>
      </c>
      <c r="BD27" s="4"/>
      <c r="BE27" s="3">
        <v>0</v>
      </c>
      <c r="BF27" s="4"/>
      <c r="BG27" s="3">
        <v>416.67</v>
      </c>
      <c r="BH27" s="4"/>
      <c r="BI27" s="3">
        <f>ROUND((BE27-BG27),5)</f>
        <v>-416.67</v>
      </c>
      <c r="BJ27" s="4"/>
      <c r="BK27" s="19">
        <f>ROUND(IF(BG27=0, IF(BE27=0, 0, 1), BE27/BG27),5)</f>
        <v>0</v>
      </c>
      <c r="BL27" s="4"/>
      <c r="BM27" s="3">
        <v>0</v>
      </c>
      <c r="BN27" s="4"/>
      <c r="BO27" s="3">
        <v>416.66</v>
      </c>
      <c r="BP27" s="4"/>
      <c r="BQ27" s="3">
        <f>ROUND((BM27-BO27),5)</f>
        <v>-416.66</v>
      </c>
      <c r="BR27" s="4"/>
      <c r="BS27" s="19">
        <f>ROUND(IF(BO27=0, IF(BM27=0, 0, 1), BM27/BO27),5)</f>
        <v>0</v>
      </c>
      <c r="BT27" s="4"/>
      <c r="BU27" s="3">
        <v>0</v>
      </c>
      <c r="BV27" s="4"/>
      <c r="BW27" s="3">
        <v>416.67</v>
      </c>
      <c r="BX27" s="4"/>
      <c r="BY27" s="3">
        <f>ROUND((BU27-BW27),5)</f>
        <v>-416.67</v>
      </c>
      <c r="BZ27" s="4"/>
      <c r="CA27" s="19">
        <f>ROUND(IF(BW27=0, IF(BU27=0, 0, 1), BU27/BW27),5)</f>
        <v>0</v>
      </c>
      <c r="CB27" s="4"/>
      <c r="CC27" s="3">
        <v>0</v>
      </c>
      <c r="CD27" s="4"/>
      <c r="CE27" s="3">
        <v>416.67</v>
      </c>
      <c r="CF27" s="4"/>
      <c r="CG27" s="3">
        <f>ROUND((CC27-CE27),5)</f>
        <v>-416.67</v>
      </c>
      <c r="CH27" s="4"/>
      <c r="CI27" s="19">
        <f>ROUND(IF(CE27=0, IF(CC27=0, 0, 1), CC27/CE27),5)</f>
        <v>0</v>
      </c>
      <c r="CJ27" s="4"/>
      <c r="CK27" s="3">
        <v>0</v>
      </c>
      <c r="CL27" s="4"/>
      <c r="CM27" s="3">
        <v>416.67</v>
      </c>
      <c r="CN27" s="4"/>
      <c r="CO27" s="3">
        <f>ROUND((CK27-CM27),5)</f>
        <v>-416.67</v>
      </c>
      <c r="CP27" s="4"/>
      <c r="CQ27" s="19">
        <f>ROUND(IF(CM27=0, IF(CK27=0, 0, 1), CK27/CM27),5)</f>
        <v>0</v>
      </c>
      <c r="CR27" s="4"/>
      <c r="CS27" s="3">
        <v>0</v>
      </c>
      <c r="CT27" s="4"/>
      <c r="CU27" s="3">
        <v>416.67</v>
      </c>
      <c r="CV27" s="4"/>
      <c r="CW27" s="3">
        <f>ROUND((CS27-CU27),5)</f>
        <v>-416.67</v>
      </c>
      <c r="CX27" s="4"/>
      <c r="CY27" s="19">
        <f>ROUND(IF(CU27=0, IF(CS27=0, 0, 1), CS27/CU27),5)</f>
        <v>0</v>
      </c>
      <c r="CZ27" s="4"/>
      <c r="DA27" s="3">
        <f t="shared" ref="DA27:DA45" si="29">ROUND(I27+Q27+Y27+AG27+AO27+AW27+BE27+BM27+BU27+CC27+CK27+CS27,5)</f>
        <v>6511.56</v>
      </c>
      <c r="DB27" s="4"/>
      <c r="DC27" s="3">
        <f>ROUND(K27+S27+AA27+AI27+AQ27+AY27+BG27+BO27+BW27+CE27+CM27+CU27,5)</f>
        <v>5000</v>
      </c>
      <c r="DD27" s="4"/>
      <c r="DE27" s="3">
        <f>ROUND((DA27-DC27),5)</f>
        <v>1511.56</v>
      </c>
      <c r="DF27" s="4"/>
      <c r="DG27" s="19">
        <f>ROUND(IF(DC27=0, IF(DA27=0, 0, 1), DA27/DC27),5)</f>
        <v>1.3023100000000001</v>
      </c>
    </row>
    <row r="28" spans="1:111" x14ac:dyDescent="0.25">
      <c r="A28" s="2"/>
      <c r="B28" s="2"/>
      <c r="C28" s="2"/>
      <c r="D28" s="2"/>
      <c r="E28" s="2"/>
      <c r="F28" s="2"/>
      <c r="G28" s="2"/>
      <c r="H28" s="2" t="s">
        <v>50</v>
      </c>
      <c r="I28" s="3">
        <v>2260.5300000000002</v>
      </c>
      <c r="J28" s="4"/>
      <c r="K28" s="3"/>
      <c r="L28" s="4"/>
      <c r="M28" s="3"/>
      <c r="N28" s="4"/>
      <c r="O28" s="19"/>
      <c r="P28" s="4"/>
      <c r="Q28" s="3">
        <v>5693.81</v>
      </c>
      <c r="R28" s="4"/>
      <c r="S28" s="3"/>
      <c r="T28" s="4"/>
      <c r="U28" s="3"/>
      <c r="V28" s="4"/>
      <c r="W28" s="19"/>
      <c r="X28" s="4"/>
      <c r="Y28" s="3">
        <v>6571.54</v>
      </c>
      <c r="Z28" s="4"/>
      <c r="AA28" s="3"/>
      <c r="AB28" s="4"/>
      <c r="AC28" s="3"/>
      <c r="AD28" s="4"/>
      <c r="AE28" s="19"/>
      <c r="AF28" s="4"/>
      <c r="AG28" s="3">
        <v>3096.62</v>
      </c>
      <c r="AH28" s="4"/>
      <c r="AI28" s="3"/>
      <c r="AJ28" s="4"/>
      <c r="AK28" s="3"/>
      <c r="AL28" s="4"/>
      <c r="AM28" s="19"/>
      <c r="AN28" s="4"/>
      <c r="AO28" s="3">
        <v>0</v>
      </c>
      <c r="AP28" s="4"/>
      <c r="AQ28" s="3"/>
      <c r="AR28" s="4"/>
      <c r="AS28" s="3"/>
      <c r="AT28" s="4"/>
      <c r="AU28" s="19"/>
      <c r="AV28" s="4"/>
      <c r="AW28" s="3">
        <v>0</v>
      </c>
      <c r="AX28" s="4"/>
      <c r="AY28" s="3"/>
      <c r="AZ28" s="4"/>
      <c r="BA28" s="3"/>
      <c r="BB28" s="4"/>
      <c r="BC28" s="19"/>
      <c r="BD28" s="4"/>
      <c r="BE28" s="3">
        <v>0</v>
      </c>
      <c r="BF28" s="4"/>
      <c r="BG28" s="3"/>
      <c r="BH28" s="4"/>
      <c r="BI28" s="3"/>
      <c r="BJ28" s="4"/>
      <c r="BK28" s="19"/>
      <c r="BL28" s="4"/>
      <c r="BM28" s="3">
        <v>0</v>
      </c>
      <c r="BN28" s="4"/>
      <c r="BO28" s="3"/>
      <c r="BP28" s="4"/>
      <c r="BQ28" s="3"/>
      <c r="BR28" s="4"/>
      <c r="BS28" s="19"/>
      <c r="BT28" s="4"/>
      <c r="BU28" s="3">
        <v>0</v>
      </c>
      <c r="BV28" s="4"/>
      <c r="BW28" s="3"/>
      <c r="BX28" s="4"/>
      <c r="BY28" s="3"/>
      <c r="BZ28" s="4"/>
      <c r="CA28" s="19"/>
      <c r="CB28" s="4"/>
      <c r="CC28" s="3">
        <v>0</v>
      </c>
      <c r="CD28" s="4"/>
      <c r="CE28" s="3"/>
      <c r="CF28" s="4"/>
      <c r="CG28" s="3"/>
      <c r="CH28" s="4"/>
      <c r="CI28" s="19"/>
      <c r="CJ28" s="4"/>
      <c r="CK28" s="3">
        <v>0</v>
      </c>
      <c r="CL28" s="4"/>
      <c r="CM28" s="3"/>
      <c r="CN28" s="4"/>
      <c r="CO28" s="3"/>
      <c r="CP28" s="4"/>
      <c r="CQ28" s="19"/>
      <c r="CR28" s="4"/>
      <c r="CS28" s="3">
        <v>0</v>
      </c>
      <c r="CT28" s="4"/>
      <c r="CU28" s="3"/>
      <c r="CV28" s="4"/>
      <c r="CW28" s="3"/>
      <c r="CX28" s="4"/>
      <c r="CY28" s="19"/>
      <c r="CZ28" s="4"/>
      <c r="DA28" s="3">
        <f t="shared" si="29"/>
        <v>17622.5</v>
      </c>
      <c r="DB28" s="4"/>
      <c r="DC28" s="3"/>
      <c r="DD28" s="4"/>
      <c r="DE28" s="3"/>
      <c r="DF28" s="4"/>
      <c r="DG28" s="19"/>
    </row>
    <row r="29" spans="1:111" ht="15.75" thickBot="1" x14ac:dyDescent="0.3">
      <c r="A29" s="2"/>
      <c r="B29" s="2"/>
      <c r="C29" s="2"/>
      <c r="D29" s="2"/>
      <c r="E29" s="2"/>
      <c r="F29" s="2"/>
      <c r="G29" s="2"/>
      <c r="H29" s="2" t="s">
        <v>49</v>
      </c>
      <c r="I29" s="6">
        <v>380.76</v>
      </c>
      <c r="J29" s="4"/>
      <c r="K29" s="6">
        <v>3333.33</v>
      </c>
      <c r="L29" s="4"/>
      <c r="M29" s="6">
        <f t="shared" ref="M29:M45" si="30">ROUND((I29-K29),5)</f>
        <v>-2952.57</v>
      </c>
      <c r="N29" s="4"/>
      <c r="O29" s="21">
        <f t="shared" ref="O29:O45" si="31">ROUND(IF(K29=0, IF(I29=0, 0, 1), I29/K29),5)</f>
        <v>0.11423</v>
      </c>
      <c r="P29" s="4"/>
      <c r="Q29" s="6">
        <v>1770.69</v>
      </c>
      <c r="R29" s="4"/>
      <c r="S29" s="6">
        <v>3333.34</v>
      </c>
      <c r="T29" s="4"/>
      <c r="U29" s="6">
        <f t="shared" ref="U29:U45" si="32">ROUND((Q29-S29),5)</f>
        <v>-1562.65</v>
      </c>
      <c r="V29" s="4"/>
      <c r="W29" s="21">
        <f t="shared" ref="W29:W45" si="33">ROUND(IF(S29=0, IF(Q29=0, 0, 1), Q29/S29),5)</f>
        <v>0.53120999999999996</v>
      </c>
      <c r="X29" s="4"/>
      <c r="Y29" s="6">
        <v>409.42</v>
      </c>
      <c r="Z29" s="4"/>
      <c r="AA29" s="6">
        <v>3333.33</v>
      </c>
      <c r="AB29" s="4"/>
      <c r="AC29" s="6">
        <f t="shared" ref="AC29:AC45" si="34">ROUND((Y29-AA29),5)</f>
        <v>-2923.91</v>
      </c>
      <c r="AD29" s="4"/>
      <c r="AE29" s="21">
        <f t="shared" ref="AE29:AE45" si="35">ROUND(IF(AA29=0, IF(Y29=0, 0, 1), Y29/AA29),5)</f>
        <v>0.12282999999999999</v>
      </c>
      <c r="AF29" s="4"/>
      <c r="AG29" s="6">
        <v>1237.53</v>
      </c>
      <c r="AH29" s="4"/>
      <c r="AI29" s="6">
        <v>3333.34</v>
      </c>
      <c r="AJ29" s="4"/>
      <c r="AK29" s="6">
        <f t="shared" ref="AK29:AK45" si="36">ROUND((AG29-AI29),5)</f>
        <v>-2095.81</v>
      </c>
      <c r="AL29" s="4"/>
      <c r="AM29" s="21">
        <f t="shared" ref="AM29:AM45" si="37">ROUND(IF(AI29=0, IF(AG29=0, 0, 1), AG29/AI29),5)</f>
        <v>0.37125999999999998</v>
      </c>
      <c r="AN29" s="4"/>
      <c r="AO29" s="6">
        <v>0</v>
      </c>
      <c r="AP29" s="4"/>
      <c r="AQ29" s="6">
        <v>3333.33</v>
      </c>
      <c r="AR29" s="4"/>
      <c r="AS29" s="6">
        <f t="shared" ref="AS29:AS45" si="38">ROUND((AO29-AQ29),5)</f>
        <v>-3333.33</v>
      </c>
      <c r="AT29" s="4"/>
      <c r="AU29" s="21">
        <f t="shared" ref="AU29:AU45" si="39">ROUND(IF(AQ29=0, IF(AO29=0, 0, 1), AO29/AQ29),5)</f>
        <v>0</v>
      </c>
      <c r="AV29" s="4"/>
      <c r="AW29" s="6">
        <v>0</v>
      </c>
      <c r="AX29" s="4"/>
      <c r="AY29" s="6">
        <v>3333.34</v>
      </c>
      <c r="AZ29" s="4"/>
      <c r="BA29" s="6">
        <f t="shared" ref="BA29:BA45" si="40">ROUND((AW29-AY29),5)</f>
        <v>-3333.34</v>
      </c>
      <c r="BB29" s="4"/>
      <c r="BC29" s="21">
        <f t="shared" ref="BC29:BC45" si="41">ROUND(IF(AY29=0, IF(AW29=0, 0, 1), AW29/AY29),5)</f>
        <v>0</v>
      </c>
      <c r="BD29" s="4"/>
      <c r="BE29" s="6">
        <v>0</v>
      </c>
      <c r="BF29" s="4"/>
      <c r="BG29" s="6">
        <v>3333.33</v>
      </c>
      <c r="BH29" s="4"/>
      <c r="BI29" s="6">
        <f t="shared" ref="BI29:BI45" si="42">ROUND((BE29-BG29),5)</f>
        <v>-3333.33</v>
      </c>
      <c r="BJ29" s="4"/>
      <c r="BK29" s="21">
        <f t="shared" ref="BK29:BK45" si="43">ROUND(IF(BG29=0, IF(BE29=0, 0, 1), BE29/BG29),5)</f>
        <v>0</v>
      </c>
      <c r="BL29" s="4"/>
      <c r="BM29" s="6">
        <v>0</v>
      </c>
      <c r="BN29" s="4"/>
      <c r="BO29" s="6">
        <v>3333.34</v>
      </c>
      <c r="BP29" s="4"/>
      <c r="BQ29" s="6">
        <f t="shared" ref="BQ29:BQ45" si="44">ROUND((BM29-BO29),5)</f>
        <v>-3333.34</v>
      </c>
      <c r="BR29" s="4"/>
      <c r="BS29" s="21">
        <f t="shared" ref="BS29:BS45" si="45">ROUND(IF(BO29=0, IF(BM29=0, 0, 1), BM29/BO29),5)</f>
        <v>0</v>
      </c>
      <c r="BT29" s="4"/>
      <c r="BU29" s="6">
        <v>0</v>
      </c>
      <c r="BV29" s="4"/>
      <c r="BW29" s="6">
        <v>3333.33</v>
      </c>
      <c r="BX29" s="4"/>
      <c r="BY29" s="6">
        <f t="shared" ref="BY29:BY45" si="46">ROUND((BU29-BW29),5)</f>
        <v>-3333.33</v>
      </c>
      <c r="BZ29" s="4"/>
      <c r="CA29" s="21">
        <f t="shared" ref="CA29:CA45" si="47">ROUND(IF(BW29=0, IF(BU29=0, 0, 1), BU29/BW29),5)</f>
        <v>0</v>
      </c>
      <c r="CB29" s="4"/>
      <c r="CC29" s="6">
        <v>0</v>
      </c>
      <c r="CD29" s="4"/>
      <c r="CE29" s="6">
        <v>3333.33</v>
      </c>
      <c r="CF29" s="4"/>
      <c r="CG29" s="6">
        <f t="shared" ref="CG29:CG45" si="48">ROUND((CC29-CE29),5)</f>
        <v>-3333.33</v>
      </c>
      <c r="CH29" s="4"/>
      <c r="CI29" s="21">
        <f t="shared" ref="CI29:CI45" si="49">ROUND(IF(CE29=0, IF(CC29=0, 0, 1), CC29/CE29),5)</f>
        <v>0</v>
      </c>
      <c r="CJ29" s="4"/>
      <c r="CK29" s="6">
        <v>0</v>
      </c>
      <c r="CL29" s="4"/>
      <c r="CM29" s="6">
        <v>3333.33</v>
      </c>
      <c r="CN29" s="4"/>
      <c r="CO29" s="6">
        <f t="shared" ref="CO29:CO45" si="50">ROUND((CK29-CM29),5)</f>
        <v>-3333.33</v>
      </c>
      <c r="CP29" s="4"/>
      <c r="CQ29" s="21">
        <f t="shared" ref="CQ29:CQ45" si="51">ROUND(IF(CM29=0, IF(CK29=0, 0, 1), CK29/CM29),5)</f>
        <v>0</v>
      </c>
      <c r="CR29" s="4"/>
      <c r="CS29" s="6">
        <v>0</v>
      </c>
      <c r="CT29" s="4"/>
      <c r="CU29" s="6">
        <v>3333.33</v>
      </c>
      <c r="CV29" s="4"/>
      <c r="CW29" s="6">
        <f t="shared" ref="CW29:CW45" si="52">ROUND((CS29-CU29),5)</f>
        <v>-3333.33</v>
      </c>
      <c r="CX29" s="4"/>
      <c r="CY29" s="21">
        <f t="shared" ref="CY29:CY45" si="53">ROUND(IF(CU29=0, IF(CS29=0, 0, 1), CS29/CU29),5)</f>
        <v>0</v>
      </c>
      <c r="CZ29" s="4"/>
      <c r="DA29" s="6">
        <f t="shared" si="29"/>
        <v>3798.4</v>
      </c>
      <c r="DB29" s="4"/>
      <c r="DC29" s="6">
        <f t="shared" ref="DC29:DC45" si="54">ROUND(K29+S29+AA29+AI29+AQ29+AY29+BG29+BO29+BW29+CE29+CM29+CU29,5)</f>
        <v>40000</v>
      </c>
      <c r="DD29" s="4"/>
      <c r="DE29" s="6">
        <f t="shared" ref="DE29:DE45" si="55">ROUND((DA29-DC29),5)</f>
        <v>-36201.599999999999</v>
      </c>
      <c r="DF29" s="4"/>
      <c r="DG29" s="21">
        <f t="shared" ref="DG29:DG45" si="56">ROUND(IF(DC29=0, IF(DA29=0, 0, 1), DA29/DC29),5)</f>
        <v>9.4960000000000003E-2</v>
      </c>
    </row>
    <row r="30" spans="1:111" x14ac:dyDescent="0.25">
      <c r="A30" s="2"/>
      <c r="B30" s="2"/>
      <c r="C30" s="2"/>
      <c r="D30" s="2"/>
      <c r="E30" s="2"/>
      <c r="F30" s="2"/>
      <c r="G30" s="2" t="s">
        <v>48</v>
      </c>
      <c r="H30" s="2"/>
      <c r="I30" s="3">
        <f>ROUND(SUM(I26:I29),5)</f>
        <v>3628.19</v>
      </c>
      <c r="J30" s="4"/>
      <c r="K30" s="3">
        <f>ROUND(SUM(K26:K29),5)</f>
        <v>3750</v>
      </c>
      <c r="L30" s="4"/>
      <c r="M30" s="3">
        <f t="shared" si="30"/>
        <v>-121.81</v>
      </c>
      <c r="N30" s="4"/>
      <c r="O30" s="19">
        <f t="shared" si="31"/>
        <v>0.96752000000000005</v>
      </c>
      <c r="P30" s="4"/>
      <c r="Q30" s="3">
        <f>ROUND(SUM(Q26:Q29),5)</f>
        <v>7464.5</v>
      </c>
      <c r="R30" s="4"/>
      <c r="S30" s="3">
        <f>ROUND(SUM(S26:S29),5)</f>
        <v>3750</v>
      </c>
      <c r="T30" s="4"/>
      <c r="U30" s="3">
        <f t="shared" si="32"/>
        <v>3714.5</v>
      </c>
      <c r="V30" s="4"/>
      <c r="W30" s="19">
        <f t="shared" si="33"/>
        <v>1.9905299999999999</v>
      </c>
      <c r="X30" s="4"/>
      <c r="Y30" s="3">
        <f>ROUND(SUM(Y26:Y29),5)</f>
        <v>7738.6</v>
      </c>
      <c r="Z30" s="4"/>
      <c r="AA30" s="3">
        <f>ROUND(SUM(AA26:AA29),5)</f>
        <v>3750</v>
      </c>
      <c r="AB30" s="4"/>
      <c r="AC30" s="3">
        <f t="shared" si="34"/>
        <v>3988.6</v>
      </c>
      <c r="AD30" s="4"/>
      <c r="AE30" s="19">
        <f t="shared" si="35"/>
        <v>2.0636299999999999</v>
      </c>
      <c r="AF30" s="4"/>
      <c r="AG30" s="3">
        <f>ROUND(SUM(AG26:AG29),5)</f>
        <v>9101.17</v>
      </c>
      <c r="AH30" s="4"/>
      <c r="AI30" s="3">
        <f>ROUND(SUM(AI26:AI29),5)</f>
        <v>3750</v>
      </c>
      <c r="AJ30" s="4"/>
      <c r="AK30" s="3">
        <f t="shared" si="36"/>
        <v>5351.17</v>
      </c>
      <c r="AL30" s="4"/>
      <c r="AM30" s="19">
        <f t="shared" si="37"/>
        <v>2.4269799999999999</v>
      </c>
      <c r="AN30" s="4"/>
      <c r="AO30" s="3">
        <f>ROUND(SUM(AO26:AO29),5)</f>
        <v>0</v>
      </c>
      <c r="AP30" s="4"/>
      <c r="AQ30" s="3">
        <f>ROUND(SUM(AQ26:AQ29),5)</f>
        <v>3750</v>
      </c>
      <c r="AR30" s="4"/>
      <c r="AS30" s="3">
        <f t="shared" si="38"/>
        <v>-3750</v>
      </c>
      <c r="AT30" s="4"/>
      <c r="AU30" s="19">
        <f t="shared" si="39"/>
        <v>0</v>
      </c>
      <c r="AV30" s="4"/>
      <c r="AW30" s="3">
        <f>ROUND(SUM(AW26:AW29),5)</f>
        <v>0</v>
      </c>
      <c r="AX30" s="4"/>
      <c r="AY30" s="3">
        <f>ROUND(SUM(AY26:AY29),5)</f>
        <v>3750</v>
      </c>
      <c r="AZ30" s="4"/>
      <c r="BA30" s="3">
        <f t="shared" si="40"/>
        <v>-3750</v>
      </c>
      <c r="BB30" s="4"/>
      <c r="BC30" s="19">
        <f t="shared" si="41"/>
        <v>0</v>
      </c>
      <c r="BD30" s="4"/>
      <c r="BE30" s="3">
        <f>ROUND(SUM(BE26:BE29),5)</f>
        <v>0</v>
      </c>
      <c r="BF30" s="4"/>
      <c r="BG30" s="3">
        <f>ROUND(SUM(BG26:BG29),5)</f>
        <v>3750</v>
      </c>
      <c r="BH30" s="4"/>
      <c r="BI30" s="3">
        <f t="shared" si="42"/>
        <v>-3750</v>
      </c>
      <c r="BJ30" s="4"/>
      <c r="BK30" s="19">
        <f t="shared" si="43"/>
        <v>0</v>
      </c>
      <c r="BL30" s="4"/>
      <c r="BM30" s="3">
        <f>ROUND(SUM(BM26:BM29),5)</f>
        <v>0</v>
      </c>
      <c r="BN30" s="4"/>
      <c r="BO30" s="3">
        <f>ROUND(SUM(BO26:BO29),5)</f>
        <v>3750</v>
      </c>
      <c r="BP30" s="4"/>
      <c r="BQ30" s="3">
        <f t="shared" si="44"/>
        <v>-3750</v>
      </c>
      <c r="BR30" s="4"/>
      <c r="BS30" s="19">
        <f t="shared" si="45"/>
        <v>0</v>
      </c>
      <c r="BT30" s="4"/>
      <c r="BU30" s="3">
        <f>ROUND(SUM(BU26:BU29),5)</f>
        <v>0</v>
      </c>
      <c r="BV30" s="4"/>
      <c r="BW30" s="3">
        <f>ROUND(SUM(BW26:BW29),5)</f>
        <v>3750</v>
      </c>
      <c r="BX30" s="4"/>
      <c r="BY30" s="3">
        <f t="shared" si="46"/>
        <v>-3750</v>
      </c>
      <c r="BZ30" s="4"/>
      <c r="CA30" s="19">
        <f t="shared" si="47"/>
        <v>0</v>
      </c>
      <c r="CB30" s="4"/>
      <c r="CC30" s="3">
        <f>ROUND(SUM(CC26:CC29),5)</f>
        <v>0</v>
      </c>
      <c r="CD30" s="4"/>
      <c r="CE30" s="3">
        <f>ROUND(SUM(CE26:CE29),5)</f>
        <v>3750</v>
      </c>
      <c r="CF30" s="4"/>
      <c r="CG30" s="3">
        <f t="shared" si="48"/>
        <v>-3750</v>
      </c>
      <c r="CH30" s="4"/>
      <c r="CI30" s="19">
        <f t="shared" si="49"/>
        <v>0</v>
      </c>
      <c r="CJ30" s="4"/>
      <c r="CK30" s="3">
        <f>ROUND(SUM(CK26:CK29),5)</f>
        <v>0</v>
      </c>
      <c r="CL30" s="4"/>
      <c r="CM30" s="3">
        <f>ROUND(SUM(CM26:CM29),5)</f>
        <v>3750</v>
      </c>
      <c r="CN30" s="4"/>
      <c r="CO30" s="3">
        <f t="shared" si="50"/>
        <v>-3750</v>
      </c>
      <c r="CP30" s="4"/>
      <c r="CQ30" s="19">
        <f t="shared" si="51"/>
        <v>0</v>
      </c>
      <c r="CR30" s="4"/>
      <c r="CS30" s="3">
        <f>ROUND(SUM(CS26:CS29),5)</f>
        <v>0</v>
      </c>
      <c r="CT30" s="4"/>
      <c r="CU30" s="3">
        <f>ROUND(SUM(CU26:CU29),5)</f>
        <v>3750</v>
      </c>
      <c r="CV30" s="4"/>
      <c r="CW30" s="3">
        <f t="shared" si="52"/>
        <v>-3750</v>
      </c>
      <c r="CX30" s="4"/>
      <c r="CY30" s="19">
        <f t="shared" si="53"/>
        <v>0</v>
      </c>
      <c r="CZ30" s="4"/>
      <c r="DA30" s="3">
        <f t="shared" si="29"/>
        <v>27932.46</v>
      </c>
      <c r="DB30" s="4"/>
      <c r="DC30" s="3">
        <f t="shared" si="54"/>
        <v>45000</v>
      </c>
      <c r="DD30" s="4"/>
      <c r="DE30" s="3">
        <f t="shared" si="55"/>
        <v>-17067.54</v>
      </c>
      <c r="DF30" s="4"/>
      <c r="DG30" s="19">
        <f t="shared" si="56"/>
        <v>0.62072000000000005</v>
      </c>
    </row>
    <row r="31" spans="1:111" x14ac:dyDescent="0.25">
      <c r="A31" s="2"/>
      <c r="B31" s="2"/>
      <c r="C31" s="2"/>
      <c r="D31" s="2"/>
      <c r="E31" s="2"/>
      <c r="F31" s="2"/>
      <c r="G31" s="2" t="s">
        <v>47</v>
      </c>
      <c r="H31" s="2"/>
      <c r="I31" s="3">
        <v>445</v>
      </c>
      <c r="J31" s="4"/>
      <c r="K31" s="3">
        <v>833.33</v>
      </c>
      <c r="L31" s="4"/>
      <c r="M31" s="3">
        <f t="shared" si="30"/>
        <v>-388.33</v>
      </c>
      <c r="N31" s="4"/>
      <c r="O31" s="19">
        <f t="shared" si="31"/>
        <v>0.53400000000000003</v>
      </c>
      <c r="P31" s="4"/>
      <c r="Q31" s="3">
        <v>64</v>
      </c>
      <c r="R31" s="4"/>
      <c r="S31" s="3">
        <v>833.34</v>
      </c>
      <c r="T31" s="4"/>
      <c r="U31" s="3">
        <f t="shared" si="32"/>
        <v>-769.34</v>
      </c>
      <c r="V31" s="4"/>
      <c r="W31" s="19">
        <f t="shared" si="33"/>
        <v>7.6799999999999993E-2</v>
      </c>
      <c r="X31" s="4"/>
      <c r="Y31" s="3">
        <v>0</v>
      </c>
      <c r="Z31" s="4"/>
      <c r="AA31" s="3">
        <v>833.33</v>
      </c>
      <c r="AB31" s="4"/>
      <c r="AC31" s="3">
        <f t="shared" si="34"/>
        <v>-833.33</v>
      </c>
      <c r="AD31" s="4"/>
      <c r="AE31" s="19">
        <f t="shared" si="35"/>
        <v>0</v>
      </c>
      <c r="AF31" s="4"/>
      <c r="AG31" s="3">
        <v>205</v>
      </c>
      <c r="AH31" s="4"/>
      <c r="AI31" s="3">
        <v>833.34</v>
      </c>
      <c r="AJ31" s="4"/>
      <c r="AK31" s="3">
        <f t="shared" si="36"/>
        <v>-628.34</v>
      </c>
      <c r="AL31" s="4"/>
      <c r="AM31" s="19">
        <f t="shared" si="37"/>
        <v>0.246</v>
      </c>
      <c r="AN31" s="4"/>
      <c r="AO31" s="3">
        <v>0</v>
      </c>
      <c r="AP31" s="4"/>
      <c r="AQ31" s="3">
        <v>833.33</v>
      </c>
      <c r="AR31" s="4"/>
      <c r="AS31" s="3">
        <f t="shared" si="38"/>
        <v>-833.33</v>
      </c>
      <c r="AT31" s="4"/>
      <c r="AU31" s="19">
        <f t="shared" si="39"/>
        <v>0</v>
      </c>
      <c r="AV31" s="4"/>
      <c r="AW31" s="3">
        <v>0</v>
      </c>
      <c r="AX31" s="4"/>
      <c r="AY31" s="3">
        <v>833.34</v>
      </c>
      <c r="AZ31" s="4"/>
      <c r="BA31" s="3">
        <f t="shared" si="40"/>
        <v>-833.34</v>
      </c>
      <c r="BB31" s="4"/>
      <c r="BC31" s="19">
        <f t="shared" si="41"/>
        <v>0</v>
      </c>
      <c r="BD31" s="4"/>
      <c r="BE31" s="3">
        <v>0</v>
      </c>
      <c r="BF31" s="4"/>
      <c r="BG31" s="3">
        <v>833.33</v>
      </c>
      <c r="BH31" s="4"/>
      <c r="BI31" s="3">
        <f t="shared" si="42"/>
        <v>-833.33</v>
      </c>
      <c r="BJ31" s="4"/>
      <c r="BK31" s="19">
        <f t="shared" si="43"/>
        <v>0</v>
      </c>
      <c r="BL31" s="4"/>
      <c r="BM31" s="3">
        <v>0</v>
      </c>
      <c r="BN31" s="4"/>
      <c r="BO31" s="3">
        <v>833.34</v>
      </c>
      <c r="BP31" s="4"/>
      <c r="BQ31" s="3">
        <f t="shared" si="44"/>
        <v>-833.34</v>
      </c>
      <c r="BR31" s="4"/>
      <c r="BS31" s="19">
        <f t="shared" si="45"/>
        <v>0</v>
      </c>
      <c r="BT31" s="4"/>
      <c r="BU31" s="3">
        <v>0</v>
      </c>
      <c r="BV31" s="4"/>
      <c r="BW31" s="3">
        <v>833.33</v>
      </c>
      <c r="BX31" s="4"/>
      <c r="BY31" s="3">
        <f t="shared" si="46"/>
        <v>-833.33</v>
      </c>
      <c r="BZ31" s="4"/>
      <c r="CA31" s="19">
        <f t="shared" si="47"/>
        <v>0</v>
      </c>
      <c r="CB31" s="4"/>
      <c r="CC31" s="3">
        <v>0</v>
      </c>
      <c r="CD31" s="4"/>
      <c r="CE31" s="3">
        <v>833.33</v>
      </c>
      <c r="CF31" s="4"/>
      <c r="CG31" s="3">
        <f t="shared" si="48"/>
        <v>-833.33</v>
      </c>
      <c r="CH31" s="4"/>
      <c r="CI31" s="19">
        <f t="shared" si="49"/>
        <v>0</v>
      </c>
      <c r="CJ31" s="4"/>
      <c r="CK31" s="3">
        <v>0</v>
      </c>
      <c r="CL31" s="4"/>
      <c r="CM31" s="3">
        <v>833.33</v>
      </c>
      <c r="CN31" s="4"/>
      <c r="CO31" s="3">
        <f t="shared" si="50"/>
        <v>-833.33</v>
      </c>
      <c r="CP31" s="4"/>
      <c r="CQ31" s="19">
        <f t="shared" si="51"/>
        <v>0</v>
      </c>
      <c r="CR31" s="4"/>
      <c r="CS31" s="3">
        <v>0</v>
      </c>
      <c r="CT31" s="4"/>
      <c r="CU31" s="3">
        <v>833.33</v>
      </c>
      <c r="CV31" s="4"/>
      <c r="CW31" s="3">
        <f t="shared" si="52"/>
        <v>-833.33</v>
      </c>
      <c r="CX31" s="4"/>
      <c r="CY31" s="19">
        <f t="shared" si="53"/>
        <v>0</v>
      </c>
      <c r="CZ31" s="4"/>
      <c r="DA31" s="3">
        <f t="shared" si="29"/>
        <v>714</v>
      </c>
      <c r="DB31" s="4"/>
      <c r="DC31" s="3">
        <f t="shared" si="54"/>
        <v>10000</v>
      </c>
      <c r="DD31" s="4"/>
      <c r="DE31" s="3">
        <f t="shared" si="55"/>
        <v>-9286</v>
      </c>
      <c r="DF31" s="4"/>
      <c r="DG31" s="19">
        <f t="shared" si="56"/>
        <v>7.1400000000000005E-2</v>
      </c>
    </row>
    <row r="32" spans="1:111" x14ac:dyDescent="0.25">
      <c r="A32" s="2"/>
      <c r="B32" s="2"/>
      <c r="C32" s="2"/>
      <c r="D32" s="2"/>
      <c r="E32" s="2"/>
      <c r="F32" s="2"/>
      <c r="G32" s="2" t="s">
        <v>46</v>
      </c>
      <c r="H32" s="2"/>
      <c r="I32" s="3">
        <v>2153.9699999999998</v>
      </c>
      <c r="J32" s="4"/>
      <c r="K32" s="3">
        <v>6250</v>
      </c>
      <c r="L32" s="4"/>
      <c r="M32" s="3">
        <f t="shared" si="30"/>
        <v>-4096.03</v>
      </c>
      <c r="N32" s="4"/>
      <c r="O32" s="19">
        <f t="shared" si="31"/>
        <v>0.34464</v>
      </c>
      <c r="P32" s="4"/>
      <c r="Q32" s="3">
        <v>8629.7800000000007</v>
      </c>
      <c r="R32" s="4"/>
      <c r="S32" s="3">
        <v>6250</v>
      </c>
      <c r="T32" s="4"/>
      <c r="U32" s="3">
        <f t="shared" si="32"/>
        <v>2379.7800000000002</v>
      </c>
      <c r="V32" s="4"/>
      <c r="W32" s="19">
        <f t="shared" si="33"/>
        <v>1.38076</v>
      </c>
      <c r="X32" s="4"/>
      <c r="Y32" s="3">
        <v>20065.39</v>
      </c>
      <c r="Z32" s="4"/>
      <c r="AA32" s="3">
        <v>6250</v>
      </c>
      <c r="AB32" s="4"/>
      <c r="AC32" s="3">
        <f t="shared" si="34"/>
        <v>13815.39</v>
      </c>
      <c r="AD32" s="4"/>
      <c r="AE32" s="19">
        <f t="shared" si="35"/>
        <v>3.2104599999999999</v>
      </c>
      <c r="AF32" s="4"/>
      <c r="AG32" s="3">
        <v>1287.5</v>
      </c>
      <c r="AH32" s="4"/>
      <c r="AI32" s="3">
        <v>6250</v>
      </c>
      <c r="AJ32" s="4"/>
      <c r="AK32" s="3">
        <f t="shared" si="36"/>
        <v>-4962.5</v>
      </c>
      <c r="AL32" s="4"/>
      <c r="AM32" s="19">
        <f t="shared" si="37"/>
        <v>0.20599999999999999</v>
      </c>
      <c r="AN32" s="4"/>
      <c r="AO32" s="3">
        <v>0</v>
      </c>
      <c r="AP32" s="4"/>
      <c r="AQ32" s="3">
        <v>6250</v>
      </c>
      <c r="AR32" s="4"/>
      <c r="AS32" s="3">
        <f t="shared" si="38"/>
        <v>-6250</v>
      </c>
      <c r="AT32" s="4"/>
      <c r="AU32" s="19">
        <f t="shared" si="39"/>
        <v>0</v>
      </c>
      <c r="AV32" s="4"/>
      <c r="AW32" s="3">
        <v>0</v>
      </c>
      <c r="AX32" s="4"/>
      <c r="AY32" s="3">
        <v>6250</v>
      </c>
      <c r="AZ32" s="4"/>
      <c r="BA32" s="3">
        <f t="shared" si="40"/>
        <v>-6250</v>
      </c>
      <c r="BB32" s="4"/>
      <c r="BC32" s="19">
        <f t="shared" si="41"/>
        <v>0</v>
      </c>
      <c r="BD32" s="4"/>
      <c r="BE32" s="3">
        <v>0</v>
      </c>
      <c r="BF32" s="4"/>
      <c r="BG32" s="3">
        <v>6250</v>
      </c>
      <c r="BH32" s="4"/>
      <c r="BI32" s="3">
        <f t="shared" si="42"/>
        <v>-6250</v>
      </c>
      <c r="BJ32" s="4"/>
      <c r="BK32" s="19">
        <f t="shared" si="43"/>
        <v>0</v>
      </c>
      <c r="BL32" s="4"/>
      <c r="BM32" s="3">
        <v>0</v>
      </c>
      <c r="BN32" s="4"/>
      <c r="BO32" s="3">
        <v>6250</v>
      </c>
      <c r="BP32" s="4"/>
      <c r="BQ32" s="3">
        <f t="shared" si="44"/>
        <v>-6250</v>
      </c>
      <c r="BR32" s="4"/>
      <c r="BS32" s="19">
        <f t="shared" si="45"/>
        <v>0</v>
      </c>
      <c r="BT32" s="4"/>
      <c r="BU32" s="3">
        <v>0</v>
      </c>
      <c r="BV32" s="4"/>
      <c r="BW32" s="3">
        <v>6250</v>
      </c>
      <c r="BX32" s="4"/>
      <c r="BY32" s="3">
        <f t="shared" si="46"/>
        <v>-6250</v>
      </c>
      <c r="BZ32" s="4"/>
      <c r="CA32" s="19">
        <f t="shared" si="47"/>
        <v>0</v>
      </c>
      <c r="CB32" s="4"/>
      <c r="CC32" s="3">
        <v>0</v>
      </c>
      <c r="CD32" s="4"/>
      <c r="CE32" s="3">
        <v>6250</v>
      </c>
      <c r="CF32" s="4"/>
      <c r="CG32" s="3">
        <f t="shared" si="48"/>
        <v>-6250</v>
      </c>
      <c r="CH32" s="4"/>
      <c r="CI32" s="19">
        <f t="shared" si="49"/>
        <v>0</v>
      </c>
      <c r="CJ32" s="4"/>
      <c r="CK32" s="3">
        <v>0</v>
      </c>
      <c r="CL32" s="4"/>
      <c r="CM32" s="3">
        <v>6250</v>
      </c>
      <c r="CN32" s="4"/>
      <c r="CO32" s="3">
        <f t="shared" si="50"/>
        <v>-6250</v>
      </c>
      <c r="CP32" s="4"/>
      <c r="CQ32" s="19">
        <f t="shared" si="51"/>
        <v>0</v>
      </c>
      <c r="CR32" s="4"/>
      <c r="CS32" s="3">
        <v>0</v>
      </c>
      <c r="CT32" s="4"/>
      <c r="CU32" s="3">
        <v>6250</v>
      </c>
      <c r="CV32" s="4"/>
      <c r="CW32" s="3">
        <f t="shared" si="52"/>
        <v>-6250</v>
      </c>
      <c r="CX32" s="4"/>
      <c r="CY32" s="19">
        <f t="shared" si="53"/>
        <v>0</v>
      </c>
      <c r="CZ32" s="4"/>
      <c r="DA32" s="3">
        <f t="shared" si="29"/>
        <v>32136.639999999999</v>
      </c>
      <c r="DB32" s="4"/>
      <c r="DC32" s="3">
        <f t="shared" si="54"/>
        <v>75000</v>
      </c>
      <c r="DD32" s="4"/>
      <c r="DE32" s="3">
        <f t="shared" si="55"/>
        <v>-42863.360000000001</v>
      </c>
      <c r="DF32" s="4"/>
      <c r="DG32" s="19">
        <f t="shared" si="56"/>
        <v>0.42848999999999998</v>
      </c>
    </row>
    <row r="33" spans="1:111" x14ac:dyDescent="0.25">
      <c r="A33" s="2"/>
      <c r="B33" s="2"/>
      <c r="C33" s="2"/>
      <c r="D33" s="2"/>
      <c r="E33" s="2"/>
      <c r="F33" s="2"/>
      <c r="G33" s="2" t="s">
        <v>45</v>
      </c>
      <c r="H33" s="2"/>
      <c r="I33" s="3">
        <v>3996.63</v>
      </c>
      <c r="J33" s="4"/>
      <c r="K33" s="3">
        <v>4583.33</v>
      </c>
      <c r="L33" s="4"/>
      <c r="M33" s="3">
        <f t="shared" si="30"/>
        <v>-586.70000000000005</v>
      </c>
      <c r="N33" s="4"/>
      <c r="O33" s="19">
        <f t="shared" si="31"/>
        <v>0.87199000000000004</v>
      </c>
      <c r="P33" s="4"/>
      <c r="Q33" s="3">
        <v>2633.06</v>
      </c>
      <c r="R33" s="4"/>
      <c r="S33" s="3">
        <v>4583.34</v>
      </c>
      <c r="T33" s="4"/>
      <c r="U33" s="3">
        <f t="shared" si="32"/>
        <v>-1950.28</v>
      </c>
      <c r="V33" s="4"/>
      <c r="W33" s="19">
        <f t="shared" si="33"/>
        <v>0.57447999999999999</v>
      </c>
      <c r="X33" s="4"/>
      <c r="Y33" s="3">
        <v>5562</v>
      </c>
      <c r="Z33" s="4"/>
      <c r="AA33" s="3">
        <v>4583.33</v>
      </c>
      <c r="AB33" s="4"/>
      <c r="AC33" s="3">
        <f t="shared" si="34"/>
        <v>978.67</v>
      </c>
      <c r="AD33" s="4"/>
      <c r="AE33" s="19">
        <f t="shared" si="35"/>
        <v>1.21353</v>
      </c>
      <c r="AF33" s="4"/>
      <c r="AG33" s="3">
        <v>7671.81</v>
      </c>
      <c r="AH33" s="4"/>
      <c r="AI33" s="3">
        <v>4583.34</v>
      </c>
      <c r="AJ33" s="4"/>
      <c r="AK33" s="3">
        <f t="shared" si="36"/>
        <v>3088.47</v>
      </c>
      <c r="AL33" s="4"/>
      <c r="AM33" s="19">
        <f t="shared" si="37"/>
        <v>1.6738500000000001</v>
      </c>
      <c r="AN33" s="4"/>
      <c r="AO33" s="3">
        <v>0</v>
      </c>
      <c r="AP33" s="4"/>
      <c r="AQ33" s="3">
        <v>4583.33</v>
      </c>
      <c r="AR33" s="4"/>
      <c r="AS33" s="3">
        <f t="shared" si="38"/>
        <v>-4583.33</v>
      </c>
      <c r="AT33" s="4"/>
      <c r="AU33" s="19">
        <f t="shared" si="39"/>
        <v>0</v>
      </c>
      <c r="AV33" s="4"/>
      <c r="AW33" s="3">
        <v>0</v>
      </c>
      <c r="AX33" s="4"/>
      <c r="AY33" s="3">
        <v>4583.34</v>
      </c>
      <c r="AZ33" s="4"/>
      <c r="BA33" s="3">
        <f t="shared" si="40"/>
        <v>-4583.34</v>
      </c>
      <c r="BB33" s="4"/>
      <c r="BC33" s="19">
        <f t="shared" si="41"/>
        <v>0</v>
      </c>
      <c r="BD33" s="4"/>
      <c r="BE33" s="3">
        <v>0</v>
      </c>
      <c r="BF33" s="4"/>
      <c r="BG33" s="3">
        <v>4583.33</v>
      </c>
      <c r="BH33" s="4"/>
      <c r="BI33" s="3">
        <f t="shared" si="42"/>
        <v>-4583.33</v>
      </c>
      <c r="BJ33" s="4"/>
      <c r="BK33" s="19">
        <f t="shared" si="43"/>
        <v>0</v>
      </c>
      <c r="BL33" s="4"/>
      <c r="BM33" s="3">
        <v>0</v>
      </c>
      <c r="BN33" s="4"/>
      <c r="BO33" s="3">
        <v>4583.34</v>
      </c>
      <c r="BP33" s="4"/>
      <c r="BQ33" s="3">
        <f t="shared" si="44"/>
        <v>-4583.34</v>
      </c>
      <c r="BR33" s="4"/>
      <c r="BS33" s="19">
        <f t="shared" si="45"/>
        <v>0</v>
      </c>
      <c r="BT33" s="4"/>
      <c r="BU33" s="3">
        <v>0</v>
      </c>
      <c r="BV33" s="4"/>
      <c r="BW33" s="3">
        <v>4583.33</v>
      </c>
      <c r="BX33" s="4"/>
      <c r="BY33" s="3">
        <f t="shared" si="46"/>
        <v>-4583.33</v>
      </c>
      <c r="BZ33" s="4"/>
      <c r="CA33" s="19">
        <f t="shared" si="47"/>
        <v>0</v>
      </c>
      <c r="CB33" s="4"/>
      <c r="CC33" s="3">
        <v>0</v>
      </c>
      <c r="CD33" s="4"/>
      <c r="CE33" s="3">
        <v>4583.33</v>
      </c>
      <c r="CF33" s="4"/>
      <c r="CG33" s="3">
        <f t="shared" si="48"/>
        <v>-4583.33</v>
      </c>
      <c r="CH33" s="4"/>
      <c r="CI33" s="19">
        <f t="shared" si="49"/>
        <v>0</v>
      </c>
      <c r="CJ33" s="4"/>
      <c r="CK33" s="3">
        <v>0</v>
      </c>
      <c r="CL33" s="4"/>
      <c r="CM33" s="3">
        <v>4583.33</v>
      </c>
      <c r="CN33" s="4"/>
      <c r="CO33" s="3">
        <f t="shared" si="50"/>
        <v>-4583.33</v>
      </c>
      <c r="CP33" s="4"/>
      <c r="CQ33" s="19">
        <f t="shared" si="51"/>
        <v>0</v>
      </c>
      <c r="CR33" s="4"/>
      <c r="CS33" s="3">
        <v>0</v>
      </c>
      <c r="CT33" s="4"/>
      <c r="CU33" s="3">
        <v>4583.33</v>
      </c>
      <c r="CV33" s="4"/>
      <c r="CW33" s="3">
        <f t="shared" si="52"/>
        <v>-4583.33</v>
      </c>
      <c r="CX33" s="4"/>
      <c r="CY33" s="19">
        <f t="shared" si="53"/>
        <v>0</v>
      </c>
      <c r="CZ33" s="4"/>
      <c r="DA33" s="3">
        <f t="shared" si="29"/>
        <v>19863.5</v>
      </c>
      <c r="DB33" s="4"/>
      <c r="DC33" s="3">
        <f t="shared" si="54"/>
        <v>55000</v>
      </c>
      <c r="DD33" s="4"/>
      <c r="DE33" s="3">
        <f t="shared" si="55"/>
        <v>-35136.5</v>
      </c>
      <c r="DF33" s="4"/>
      <c r="DG33" s="19">
        <f t="shared" si="56"/>
        <v>0.36115000000000003</v>
      </c>
    </row>
    <row r="34" spans="1:111" x14ac:dyDescent="0.25">
      <c r="A34" s="2"/>
      <c r="B34" s="2"/>
      <c r="C34" s="2"/>
      <c r="D34" s="2"/>
      <c r="E34" s="2"/>
      <c r="F34" s="2"/>
      <c r="G34" s="2" t="s">
        <v>44</v>
      </c>
      <c r="H34" s="2"/>
      <c r="I34" s="3">
        <v>3472.39</v>
      </c>
      <c r="J34" s="4"/>
      <c r="K34" s="3">
        <v>6250</v>
      </c>
      <c r="L34" s="4"/>
      <c r="M34" s="3">
        <f t="shared" si="30"/>
        <v>-2777.61</v>
      </c>
      <c r="N34" s="4"/>
      <c r="O34" s="19">
        <f t="shared" si="31"/>
        <v>0.55557999999999996</v>
      </c>
      <c r="P34" s="4"/>
      <c r="Q34" s="3">
        <v>10526.9</v>
      </c>
      <c r="R34" s="4"/>
      <c r="S34" s="3">
        <v>6250</v>
      </c>
      <c r="T34" s="4"/>
      <c r="U34" s="3">
        <f t="shared" si="32"/>
        <v>4276.8999999999996</v>
      </c>
      <c r="V34" s="4"/>
      <c r="W34" s="19">
        <f t="shared" si="33"/>
        <v>1.6842999999999999</v>
      </c>
      <c r="X34" s="4"/>
      <c r="Y34" s="3">
        <v>3045.75</v>
      </c>
      <c r="Z34" s="4"/>
      <c r="AA34" s="3">
        <v>6250</v>
      </c>
      <c r="AB34" s="4"/>
      <c r="AC34" s="3">
        <f t="shared" si="34"/>
        <v>-3204.25</v>
      </c>
      <c r="AD34" s="4"/>
      <c r="AE34" s="19">
        <f t="shared" si="35"/>
        <v>0.48731999999999998</v>
      </c>
      <c r="AF34" s="4"/>
      <c r="AG34" s="3">
        <v>1286</v>
      </c>
      <c r="AH34" s="4"/>
      <c r="AI34" s="3">
        <v>6250</v>
      </c>
      <c r="AJ34" s="4"/>
      <c r="AK34" s="3">
        <f t="shared" si="36"/>
        <v>-4964</v>
      </c>
      <c r="AL34" s="4"/>
      <c r="AM34" s="19">
        <f t="shared" si="37"/>
        <v>0.20576</v>
      </c>
      <c r="AN34" s="4"/>
      <c r="AO34" s="3">
        <v>0</v>
      </c>
      <c r="AP34" s="4"/>
      <c r="AQ34" s="3">
        <v>6250</v>
      </c>
      <c r="AR34" s="4"/>
      <c r="AS34" s="3">
        <f t="shared" si="38"/>
        <v>-6250</v>
      </c>
      <c r="AT34" s="4"/>
      <c r="AU34" s="19">
        <f t="shared" si="39"/>
        <v>0</v>
      </c>
      <c r="AV34" s="4"/>
      <c r="AW34" s="3">
        <v>0</v>
      </c>
      <c r="AX34" s="4"/>
      <c r="AY34" s="3">
        <v>6250</v>
      </c>
      <c r="AZ34" s="4"/>
      <c r="BA34" s="3">
        <f t="shared" si="40"/>
        <v>-6250</v>
      </c>
      <c r="BB34" s="4"/>
      <c r="BC34" s="19">
        <f t="shared" si="41"/>
        <v>0</v>
      </c>
      <c r="BD34" s="4"/>
      <c r="BE34" s="3">
        <v>0</v>
      </c>
      <c r="BF34" s="4"/>
      <c r="BG34" s="3">
        <v>6250</v>
      </c>
      <c r="BH34" s="4"/>
      <c r="BI34" s="3">
        <f t="shared" si="42"/>
        <v>-6250</v>
      </c>
      <c r="BJ34" s="4"/>
      <c r="BK34" s="19">
        <f t="shared" si="43"/>
        <v>0</v>
      </c>
      <c r="BL34" s="4"/>
      <c r="BM34" s="3">
        <v>0</v>
      </c>
      <c r="BN34" s="4"/>
      <c r="BO34" s="3">
        <v>6250</v>
      </c>
      <c r="BP34" s="4"/>
      <c r="BQ34" s="3">
        <f t="shared" si="44"/>
        <v>-6250</v>
      </c>
      <c r="BR34" s="4"/>
      <c r="BS34" s="19">
        <f t="shared" si="45"/>
        <v>0</v>
      </c>
      <c r="BT34" s="4"/>
      <c r="BU34" s="3">
        <v>0</v>
      </c>
      <c r="BV34" s="4"/>
      <c r="BW34" s="3">
        <v>6250</v>
      </c>
      <c r="BX34" s="4"/>
      <c r="BY34" s="3">
        <f t="shared" si="46"/>
        <v>-6250</v>
      </c>
      <c r="BZ34" s="4"/>
      <c r="CA34" s="19">
        <f t="shared" si="47"/>
        <v>0</v>
      </c>
      <c r="CB34" s="4"/>
      <c r="CC34" s="3">
        <v>0</v>
      </c>
      <c r="CD34" s="4"/>
      <c r="CE34" s="3">
        <v>6250</v>
      </c>
      <c r="CF34" s="4"/>
      <c r="CG34" s="3">
        <f t="shared" si="48"/>
        <v>-6250</v>
      </c>
      <c r="CH34" s="4"/>
      <c r="CI34" s="19">
        <f t="shared" si="49"/>
        <v>0</v>
      </c>
      <c r="CJ34" s="4"/>
      <c r="CK34" s="3">
        <v>0</v>
      </c>
      <c r="CL34" s="4"/>
      <c r="CM34" s="3">
        <v>6250</v>
      </c>
      <c r="CN34" s="4"/>
      <c r="CO34" s="3">
        <f t="shared" si="50"/>
        <v>-6250</v>
      </c>
      <c r="CP34" s="4"/>
      <c r="CQ34" s="19">
        <f t="shared" si="51"/>
        <v>0</v>
      </c>
      <c r="CR34" s="4"/>
      <c r="CS34" s="3">
        <v>0</v>
      </c>
      <c r="CT34" s="4"/>
      <c r="CU34" s="3">
        <v>6250</v>
      </c>
      <c r="CV34" s="4"/>
      <c r="CW34" s="3">
        <f t="shared" si="52"/>
        <v>-6250</v>
      </c>
      <c r="CX34" s="4"/>
      <c r="CY34" s="19">
        <f t="shared" si="53"/>
        <v>0</v>
      </c>
      <c r="CZ34" s="4"/>
      <c r="DA34" s="3">
        <f t="shared" si="29"/>
        <v>18331.04</v>
      </c>
      <c r="DB34" s="4"/>
      <c r="DC34" s="3">
        <f t="shared" si="54"/>
        <v>75000</v>
      </c>
      <c r="DD34" s="4"/>
      <c r="DE34" s="3">
        <f t="shared" si="55"/>
        <v>-56668.959999999999</v>
      </c>
      <c r="DF34" s="4"/>
      <c r="DG34" s="19">
        <f t="shared" si="56"/>
        <v>0.24440999999999999</v>
      </c>
    </row>
    <row r="35" spans="1:111" x14ac:dyDescent="0.25">
      <c r="A35" s="2"/>
      <c r="B35" s="2"/>
      <c r="C35" s="2"/>
      <c r="D35" s="2"/>
      <c r="E35" s="2"/>
      <c r="F35" s="2"/>
      <c r="G35" s="2" t="s">
        <v>43</v>
      </c>
      <c r="H35" s="2"/>
      <c r="I35" s="3">
        <v>92</v>
      </c>
      <c r="J35" s="4"/>
      <c r="K35" s="3">
        <v>2500</v>
      </c>
      <c r="L35" s="4"/>
      <c r="M35" s="3">
        <f t="shared" si="30"/>
        <v>-2408</v>
      </c>
      <c r="N35" s="4"/>
      <c r="O35" s="19">
        <f t="shared" si="31"/>
        <v>3.6799999999999999E-2</v>
      </c>
      <c r="P35" s="4"/>
      <c r="Q35" s="3">
        <v>0</v>
      </c>
      <c r="R35" s="4"/>
      <c r="S35" s="3">
        <v>2500</v>
      </c>
      <c r="T35" s="4"/>
      <c r="U35" s="3">
        <f t="shared" si="32"/>
        <v>-2500</v>
      </c>
      <c r="V35" s="4"/>
      <c r="W35" s="19">
        <f t="shared" si="33"/>
        <v>0</v>
      </c>
      <c r="X35" s="4"/>
      <c r="Y35" s="3">
        <v>0</v>
      </c>
      <c r="Z35" s="4"/>
      <c r="AA35" s="3">
        <v>2500</v>
      </c>
      <c r="AB35" s="4"/>
      <c r="AC35" s="3">
        <f t="shared" si="34"/>
        <v>-2500</v>
      </c>
      <c r="AD35" s="4"/>
      <c r="AE35" s="19">
        <f t="shared" si="35"/>
        <v>0</v>
      </c>
      <c r="AF35" s="4"/>
      <c r="AG35" s="3">
        <v>0</v>
      </c>
      <c r="AH35" s="4"/>
      <c r="AI35" s="3">
        <v>2500</v>
      </c>
      <c r="AJ35" s="4"/>
      <c r="AK35" s="3">
        <f t="shared" si="36"/>
        <v>-2500</v>
      </c>
      <c r="AL35" s="4"/>
      <c r="AM35" s="19">
        <f t="shared" si="37"/>
        <v>0</v>
      </c>
      <c r="AN35" s="4"/>
      <c r="AO35" s="3">
        <v>0</v>
      </c>
      <c r="AP35" s="4"/>
      <c r="AQ35" s="3">
        <v>2500</v>
      </c>
      <c r="AR35" s="4"/>
      <c r="AS35" s="3">
        <f t="shared" si="38"/>
        <v>-2500</v>
      </c>
      <c r="AT35" s="4"/>
      <c r="AU35" s="19">
        <f t="shared" si="39"/>
        <v>0</v>
      </c>
      <c r="AV35" s="4"/>
      <c r="AW35" s="3">
        <v>0</v>
      </c>
      <c r="AX35" s="4"/>
      <c r="AY35" s="3">
        <v>2500</v>
      </c>
      <c r="AZ35" s="4"/>
      <c r="BA35" s="3">
        <f t="shared" si="40"/>
        <v>-2500</v>
      </c>
      <c r="BB35" s="4"/>
      <c r="BC35" s="19">
        <f t="shared" si="41"/>
        <v>0</v>
      </c>
      <c r="BD35" s="4"/>
      <c r="BE35" s="3">
        <v>0</v>
      </c>
      <c r="BF35" s="4"/>
      <c r="BG35" s="3">
        <v>2500</v>
      </c>
      <c r="BH35" s="4"/>
      <c r="BI35" s="3">
        <f t="shared" si="42"/>
        <v>-2500</v>
      </c>
      <c r="BJ35" s="4"/>
      <c r="BK35" s="19">
        <f t="shared" si="43"/>
        <v>0</v>
      </c>
      <c r="BL35" s="4"/>
      <c r="BM35" s="3">
        <v>0</v>
      </c>
      <c r="BN35" s="4"/>
      <c r="BO35" s="3">
        <v>2500</v>
      </c>
      <c r="BP35" s="4"/>
      <c r="BQ35" s="3">
        <f t="shared" si="44"/>
        <v>-2500</v>
      </c>
      <c r="BR35" s="4"/>
      <c r="BS35" s="19">
        <f t="shared" si="45"/>
        <v>0</v>
      </c>
      <c r="BT35" s="4"/>
      <c r="BU35" s="3">
        <v>0</v>
      </c>
      <c r="BV35" s="4"/>
      <c r="BW35" s="3">
        <v>2500</v>
      </c>
      <c r="BX35" s="4"/>
      <c r="BY35" s="3">
        <f t="shared" si="46"/>
        <v>-2500</v>
      </c>
      <c r="BZ35" s="4"/>
      <c r="CA35" s="19">
        <f t="shared" si="47"/>
        <v>0</v>
      </c>
      <c r="CB35" s="4"/>
      <c r="CC35" s="3">
        <v>0</v>
      </c>
      <c r="CD35" s="4"/>
      <c r="CE35" s="3">
        <v>2500</v>
      </c>
      <c r="CF35" s="4"/>
      <c r="CG35" s="3">
        <f t="shared" si="48"/>
        <v>-2500</v>
      </c>
      <c r="CH35" s="4"/>
      <c r="CI35" s="19">
        <f t="shared" si="49"/>
        <v>0</v>
      </c>
      <c r="CJ35" s="4"/>
      <c r="CK35" s="3">
        <v>0</v>
      </c>
      <c r="CL35" s="4"/>
      <c r="CM35" s="3">
        <v>2500</v>
      </c>
      <c r="CN35" s="4"/>
      <c r="CO35" s="3">
        <f t="shared" si="50"/>
        <v>-2500</v>
      </c>
      <c r="CP35" s="4"/>
      <c r="CQ35" s="19">
        <f t="shared" si="51"/>
        <v>0</v>
      </c>
      <c r="CR35" s="4"/>
      <c r="CS35" s="3">
        <v>0</v>
      </c>
      <c r="CT35" s="4"/>
      <c r="CU35" s="3">
        <v>2500</v>
      </c>
      <c r="CV35" s="4"/>
      <c r="CW35" s="3">
        <f t="shared" si="52"/>
        <v>-2500</v>
      </c>
      <c r="CX35" s="4"/>
      <c r="CY35" s="19">
        <f t="shared" si="53"/>
        <v>0</v>
      </c>
      <c r="CZ35" s="4"/>
      <c r="DA35" s="3">
        <f t="shared" si="29"/>
        <v>92</v>
      </c>
      <c r="DB35" s="4"/>
      <c r="DC35" s="3">
        <f t="shared" si="54"/>
        <v>30000</v>
      </c>
      <c r="DD35" s="4"/>
      <c r="DE35" s="3">
        <f t="shared" si="55"/>
        <v>-29908</v>
      </c>
      <c r="DF35" s="4"/>
      <c r="DG35" s="19">
        <f t="shared" si="56"/>
        <v>3.0699999999999998E-3</v>
      </c>
    </row>
    <row r="36" spans="1:111" x14ac:dyDescent="0.25">
      <c r="A36" s="2"/>
      <c r="B36" s="2"/>
      <c r="C36" s="2"/>
      <c r="D36" s="2"/>
      <c r="E36" s="2"/>
      <c r="F36" s="2"/>
      <c r="G36" s="2" t="s">
        <v>42</v>
      </c>
      <c r="H36" s="2"/>
      <c r="I36" s="3">
        <v>11873.31</v>
      </c>
      <c r="J36" s="4"/>
      <c r="K36" s="3">
        <v>3750</v>
      </c>
      <c r="L36" s="4"/>
      <c r="M36" s="3">
        <f t="shared" si="30"/>
        <v>8123.31</v>
      </c>
      <c r="N36" s="4"/>
      <c r="O36" s="19">
        <f t="shared" si="31"/>
        <v>3.16622</v>
      </c>
      <c r="P36" s="4"/>
      <c r="Q36" s="3">
        <v>50</v>
      </c>
      <c r="R36" s="4"/>
      <c r="S36" s="3">
        <v>3750</v>
      </c>
      <c r="T36" s="4"/>
      <c r="U36" s="3">
        <f t="shared" si="32"/>
        <v>-3700</v>
      </c>
      <c r="V36" s="4"/>
      <c r="W36" s="19">
        <f t="shared" si="33"/>
        <v>1.333E-2</v>
      </c>
      <c r="X36" s="4"/>
      <c r="Y36" s="3">
        <v>1905.85</v>
      </c>
      <c r="Z36" s="4"/>
      <c r="AA36" s="3">
        <v>3750</v>
      </c>
      <c r="AB36" s="4"/>
      <c r="AC36" s="3">
        <f t="shared" si="34"/>
        <v>-1844.15</v>
      </c>
      <c r="AD36" s="4"/>
      <c r="AE36" s="19">
        <f t="shared" si="35"/>
        <v>0.50822999999999996</v>
      </c>
      <c r="AF36" s="4"/>
      <c r="AG36" s="3">
        <v>3367.95</v>
      </c>
      <c r="AH36" s="4"/>
      <c r="AI36" s="3">
        <v>3750</v>
      </c>
      <c r="AJ36" s="4"/>
      <c r="AK36" s="3">
        <f t="shared" si="36"/>
        <v>-382.05</v>
      </c>
      <c r="AL36" s="4"/>
      <c r="AM36" s="19">
        <f t="shared" si="37"/>
        <v>0.89812000000000003</v>
      </c>
      <c r="AN36" s="4"/>
      <c r="AO36" s="3">
        <v>0</v>
      </c>
      <c r="AP36" s="4"/>
      <c r="AQ36" s="3">
        <v>3750</v>
      </c>
      <c r="AR36" s="4"/>
      <c r="AS36" s="3">
        <f t="shared" si="38"/>
        <v>-3750</v>
      </c>
      <c r="AT36" s="4"/>
      <c r="AU36" s="19">
        <f t="shared" si="39"/>
        <v>0</v>
      </c>
      <c r="AV36" s="4"/>
      <c r="AW36" s="3">
        <v>0</v>
      </c>
      <c r="AX36" s="4"/>
      <c r="AY36" s="3">
        <v>3750</v>
      </c>
      <c r="AZ36" s="4"/>
      <c r="BA36" s="3">
        <f t="shared" si="40"/>
        <v>-3750</v>
      </c>
      <c r="BB36" s="4"/>
      <c r="BC36" s="19">
        <f t="shared" si="41"/>
        <v>0</v>
      </c>
      <c r="BD36" s="4"/>
      <c r="BE36" s="3">
        <v>0</v>
      </c>
      <c r="BF36" s="4"/>
      <c r="BG36" s="3">
        <v>3750</v>
      </c>
      <c r="BH36" s="4"/>
      <c r="BI36" s="3">
        <f t="shared" si="42"/>
        <v>-3750</v>
      </c>
      <c r="BJ36" s="4"/>
      <c r="BK36" s="19">
        <f t="shared" si="43"/>
        <v>0</v>
      </c>
      <c r="BL36" s="4"/>
      <c r="BM36" s="3">
        <v>0</v>
      </c>
      <c r="BN36" s="4"/>
      <c r="BO36" s="3">
        <v>3750</v>
      </c>
      <c r="BP36" s="4"/>
      <c r="BQ36" s="3">
        <f t="shared" si="44"/>
        <v>-3750</v>
      </c>
      <c r="BR36" s="4"/>
      <c r="BS36" s="19">
        <f t="shared" si="45"/>
        <v>0</v>
      </c>
      <c r="BT36" s="4"/>
      <c r="BU36" s="3">
        <v>0</v>
      </c>
      <c r="BV36" s="4"/>
      <c r="BW36" s="3">
        <v>3750</v>
      </c>
      <c r="BX36" s="4"/>
      <c r="BY36" s="3">
        <f t="shared" si="46"/>
        <v>-3750</v>
      </c>
      <c r="BZ36" s="4"/>
      <c r="CA36" s="19">
        <f t="shared" si="47"/>
        <v>0</v>
      </c>
      <c r="CB36" s="4"/>
      <c r="CC36" s="3">
        <v>0</v>
      </c>
      <c r="CD36" s="4"/>
      <c r="CE36" s="3">
        <v>3750</v>
      </c>
      <c r="CF36" s="4"/>
      <c r="CG36" s="3">
        <f t="shared" si="48"/>
        <v>-3750</v>
      </c>
      <c r="CH36" s="4"/>
      <c r="CI36" s="19">
        <f t="shared" si="49"/>
        <v>0</v>
      </c>
      <c r="CJ36" s="4"/>
      <c r="CK36" s="3">
        <v>0</v>
      </c>
      <c r="CL36" s="4"/>
      <c r="CM36" s="3">
        <v>3750</v>
      </c>
      <c r="CN36" s="4"/>
      <c r="CO36" s="3">
        <f t="shared" si="50"/>
        <v>-3750</v>
      </c>
      <c r="CP36" s="4"/>
      <c r="CQ36" s="19">
        <f t="shared" si="51"/>
        <v>0</v>
      </c>
      <c r="CR36" s="4"/>
      <c r="CS36" s="3">
        <v>0</v>
      </c>
      <c r="CT36" s="4"/>
      <c r="CU36" s="3">
        <v>3750</v>
      </c>
      <c r="CV36" s="4"/>
      <c r="CW36" s="3">
        <f t="shared" si="52"/>
        <v>-3750</v>
      </c>
      <c r="CX36" s="4"/>
      <c r="CY36" s="19">
        <f t="shared" si="53"/>
        <v>0</v>
      </c>
      <c r="CZ36" s="4"/>
      <c r="DA36" s="3">
        <f t="shared" si="29"/>
        <v>17197.11</v>
      </c>
      <c r="DB36" s="4"/>
      <c r="DC36" s="3">
        <f t="shared" si="54"/>
        <v>45000</v>
      </c>
      <c r="DD36" s="4"/>
      <c r="DE36" s="3">
        <f t="shared" si="55"/>
        <v>-27802.89</v>
      </c>
      <c r="DF36" s="4"/>
      <c r="DG36" s="19">
        <f t="shared" si="56"/>
        <v>0.38216</v>
      </c>
    </row>
    <row r="37" spans="1:111" x14ac:dyDescent="0.25">
      <c r="A37" s="2"/>
      <c r="B37" s="2"/>
      <c r="C37" s="2"/>
      <c r="D37" s="2"/>
      <c r="E37" s="2"/>
      <c r="F37" s="2"/>
      <c r="G37" s="2" t="s">
        <v>41</v>
      </c>
      <c r="H37" s="2"/>
      <c r="I37" s="3">
        <v>439.75</v>
      </c>
      <c r="J37" s="4"/>
      <c r="K37" s="3">
        <v>833.33</v>
      </c>
      <c r="L37" s="4"/>
      <c r="M37" s="3">
        <f t="shared" si="30"/>
        <v>-393.58</v>
      </c>
      <c r="N37" s="4"/>
      <c r="O37" s="19">
        <f t="shared" si="31"/>
        <v>0.52769999999999995</v>
      </c>
      <c r="P37" s="4"/>
      <c r="Q37" s="3">
        <v>148.5</v>
      </c>
      <c r="R37" s="4"/>
      <c r="S37" s="3">
        <v>833.34</v>
      </c>
      <c r="T37" s="4"/>
      <c r="U37" s="3">
        <f t="shared" si="32"/>
        <v>-684.84</v>
      </c>
      <c r="V37" s="4"/>
      <c r="W37" s="19">
        <f t="shared" si="33"/>
        <v>0.1782</v>
      </c>
      <c r="X37" s="4"/>
      <c r="Y37" s="3">
        <v>626</v>
      </c>
      <c r="Z37" s="4"/>
      <c r="AA37" s="3">
        <v>833.33</v>
      </c>
      <c r="AB37" s="4"/>
      <c r="AC37" s="3">
        <f t="shared" si="34"/>
        <v>-207.33</v>
      </c>
      <c r="AD37" s="4"/>
      <c r="AE37" s="19">
        <f t="shared" si="35"/>
        <v>0.75119999999999998</v>
      </c>
      <c r="AF37" s="4"/>
      <c r="AG37" s="3">
        <v>34.159999999999997</v>
      </c>
      <c r="AH37" s="4"/>
      <c r="AI37" s="3">
        <v>833.34</v>
      </c>
      <c r="AJ37" s="4"/>
      <c r="AK37" s="3">
        <f t="shared" si="36"/>
        <v>-799.18</v>
      </c>
      <c r="AL37" s="4"/>
      <c r="AM37" s="19">
        <f t="shared" si="37"/>
        <v>4.0989999999999999E-2</v>
      </c>
      <c r="AN37" s="4"/>
      <c r="AO37" s="3">
        <v>0</v>
      </c>
      <c r="AP37" s="4"/>
      <c r="AQ37" s="3">
        <v>833.33</v>
      </c>
      <c r="AR37" s="4"/>
      <c r="AS37" s="3">
        <f t="shared" si="38"/>
        <v>-833.33</v>
      </c>
      <c r="AT37" s="4"/>
      <c r="AU37" s="19">
        <f t="shared" si="39"/>
        <v>0</v>
      </c>
      <c r="AV37" s="4"/>
      <c r="AW37" s="3">
        <v>0</v>
      </c>
      <c r="AX37" s="4"/>
      <c r="AY37" s="3">
        <v>833.34</v>
      </c>
      <c r="AZ37" s="4"/>
      <c r="BA37" s="3">
        <f t="shared" si="40"/>
        <v>-833.34</v>
      </c>
      <c r="BB37" s="4"/>
      <c r="BC37" s="19">
        <f t="shared" si="41"/>
        <v>0</v>
      </c>
      <c r="BD37" s="4"/>
      <c r="BE37" s="3">
        <v>0</v>
      </c>
      <c r="BF37" s="4"/>
      <c r="BG37" s="3">
        <v>833.33</v>
      </c>
      <c r="BH37" s="4"/>
      <c r="BI37" s="3">
        <f t="shared" si="42"/>
        <v>-833.33</v>
      </c>
      <c r="BJ37" s="4"/>
      <c r="BK37" s="19">
        <f t="shared" si="43"/>
        <v>0</v>
      </c>
      <c r="BL37" s="4"/>
      <c r="BM37" s="3">
        <v>0</v>
      </c>
      <c r="BN37" s="4"/>
      <c r="BO37" s="3">
        <v>833.34</v>
      </c>
      <c r="BP37" s="4"/>
      <c r="BQ37" s="3">
        <f t="shared" si="44"/>
        <v>-833.34</v>
      </c>
      <c r="BR37" s="4"/>
      <c r="BS37" s="19">
        <f t="shared" si="45"/>
        <v>0</v>
      </c>
      <c r="BT37" s="4"/>
      <c r="BU37" s="3">
        <v>0</v>
      </c>
      <c r="BV37" s="4"/>
      <c r="BW37" s="3">
        <v>833.33</v>
      </c>
      <c r="BX37" s="4"/>
      <c r="BY37" s="3">
        <f t="shared" si="46"/>
        <v>-833.33</v>
      </c>
      <c r="BZ37" s="4"/>
      <c r="CA37" s="19">
        <f t="shared" si="47"/>
        <v>0</v>
      </c>
      <c r="CB37" s="4"/>
      <c r="CC37" s="3">
        <v>0</v>
      </c>
      <c r="CD37" s="4"/>
      <c r="CE37" s="3">
        <v>833.33</v>
      </c>
      <c r="CF37" s="4"/>
      <c r="CG37" s="3">
        <f t="shared" si="48"/>
        <v>-833.33</v>
      </c>
      <c r="CH37" s="4"/>
      <c r="CI37" s="19">
        <f t="shared" si="49"/>
        <v>0</v>
      </c>
      <c r="CJ37" s="4"/>
      <c r="CK37" s="3">
        <v>0</v>
      </c>
      <c r="CL37" s="4"/>
      <c r="CM37" s="3">
        <v>833.33</v>
      </c>
      <c r="CN37" s="4"/>
      <c r="CO37" s="3">
        <f t="shared" si="50"/>
        <v>-833.33</v>
      </c>
      <c r="CP37" s="4"/>
      <c r="CQ37" s="19">
        <f t="shared" si="51"/>
        <v>0</v>
      </c>
      <c r="CR37" s="4"/>
      <c r="CS37" s="3">
        <v>0</v>
      </c>
      <c r="CT37" s="4"/>
      <c r="CU37" s="3">
        <v>833.33</v>
      </c>
      <c r="CV37" s="4"/>
      <c r="CW37" s="3">
        <f t="shared" si="52"/>
        <v>-833.33</v>
      </c>
      <c r="CX37" s="4"/>
      <c r="CY37" s="19">
        <f t="shared" si="53"/>
        <v>0</v>
      </c>
      <c r="CZ37" s="4"/>
      <c r="DA37" s="3">
        <f t="shared" si="29"/>
        <v>1248.4100000000001</v>
      </c>
      <c r="DB37" s="4"/>
      <c r="DC37" s="3">
        <f t="shared" si="54"/>
        <v>10000</v>
      </c>
      <c r="DD37" s="4"/>
      <c r="DE37" s="3">
        <f t="shared" si="55"/>
        <v>-8751.59</v>
      </c>
      <c r="DF37" s="4"/>
      <c r="DG37" s="19">
        <f t="shared" si="56"/>
        <v>0.12484000000000001</v>
      </c>
    </row>
    <row r="38" spans="1:111" x14ac:dyDescent="0.25">
      <c r="A38" s="2"/>
      <c r="B38" s="2"/>
      <c r="C38" s="2"/>
      <c r="D38" s="2"/>
      <c r="E38" s="2"/>
      <c r="F38" s="2"/>
      <c r="G38" s="2" t="s">
        <v>40</v>
      </c>
      <c r="H38" s="2"/>
      <c r="I38" s="3">
        <v>174.89</v>
      </c>
      <c r="J38" s="4"/>
      <c r="K38" s="3">
        <v>1666.67</v>
      </c>
      <c r="L38" s="4"/>
      <c r="M38" s="3">
        <f t="shared" si="30"/>
        <v>-1491.78</v>
      </c>
      <c r="N38" s="4"/>
      <c r="O38" s="19">
        <f t="shared" si="31"/>
        <v>0.10493</v>
      </c>
      <c r="P38" s="4"/>
      <c r="Q38" s="3">
        <v>175.01</v>
      </c>
      <c r="R38" s="4"/>
      <c r="S38" s="3">
        <v>1666.66</v>
      </c>
      <c r="T38" s="4"/>
      <c r="U38" s="3">
        <f t="shared" si="32"/>
        <v>-1491.65</v>
      </c>
      <c r="V38" s="4"/>
      <c r="W38" s="19">
        <f t="shared" si="33"/>
        <v>0.10501000000000001</v>
      </c>
      <c r="X38" s="4"/>
      <c r="Y38" s="3">
        <v>365.6</v>
      </c>
      <c r="Z38" s="4"/>
      <c r="AA38" s="3">
        <v>1666.67</v>
      </c>
      <c r="AB38" s="4"/>
      <c r="AC38" s="3">
        <f t="shared" si="34"/>
        <v>-1301.07</v>
      </c>
      <c r="AD38" s="4"/>
      <c r="AE38" s="19">
        <f t="shared" si="35"/>
        <v>0.21936</v>
      </c>
      <c r="AF38" s="4"/>
      <c r="AG38" s="3">
        <v>2947.68</v>
      </c>
      <c r="AH38" s="4"/>
      <c r="AI38" s="3">
        <v>1666.66</v>
      </c>
      <c r="AJ38" s="4"/>
      <c r="AK38" s="3">
        <f t="shared" si="36"/>
        <v>1281.02</v>
      </c>
      <c r="AL38" s="4"/>
      <c r="AM38" s="19">
        <f t="shared" si="37"/>
        <v>1.7686200000000001</v>
      </c>
      <c r="AN38" s="4"/>
      <c r="AO38" s="3">
        <v>0</v>
      </c>
      <c r="AP38" s="4"/>
      <c r="AQ38" s="3">
        <v>1666.67</v>
      </c>
      <c r="AR38" s="4"/>
      <c r="AS38" s="3">
        <f t="shared" si="38"/>
        <v>-1666.67</v>
      </c>
      <c r="AT38" s="4"/>
      <c r="AU38" s="19">
        <f t="shared" si="39"/>
        <v>0</v>
      </c>
      <c r="AV38" s="4"/>
      <c r="AW38" s="3">
        <v>0</v>
      </c>
      <c r="AX38" s="4"/>
      <c r="AY38" s="3">
        <v>1666.66</v>
      </c>
      <c r="AZ38" s="4"/>
      <c r="BA38" s="3">
        <f t="shared" si="40"/>
        <v>-1666.66</v>
      </c>
      <c r="BB38" s="4"/>
      <c r="BC38" s="19">
        <f t="shared" si="41"/>
        <v>0</v>
      </c>
      <c r="BD38" s="4"/>
      <c r="BE38" s="3">
        <v>0</v>
      </c>
      <c r="BF38" s="4"/>
      <c r="BG38" s="3">
        <v>1666.67</v>
      </c>
      <c r="BH38" s="4"/>
      <c r="BI38" s="3">
        <f t="shared" si="42"/>
        <v>-1666.67</v>
      </c>
      <c r="BJ38" s="4"/>
      <c r="BK38" s="19">
        <f t="shared" si="43"/>
        <v>0</v>
      </c>
      <c r="BL38" s="4"/>
      <c r="BM38" s="3">
        <v>0</v>
      </c>
      <c r="BN38" s="4"/>
      <c r="BO38" s="3">
        <v>1666.66</v>
      </c>
      <c r="BP38" s="4"/>
      <c r="BQ38" s="3">
        <f t="shared" si="44"/>
        <v>-1666.66</v>
      </c>
      <c r="BR38" s="4"/>
      <c r="BS38" s="19">
        <f t="shared" si="45"/>
        <v>0</v>
      </c>
      <c r="BT38" s="4"/>
      <c r="BU38" s="3">
        <v>0</v>
      </c>
      <c r="BV38" s="4"/>
      <c r="BW38" s="3">
        <v>1666.67</v>
      </c>
      <c r="BX38" s="4"/>
      <c r="BY38" s="3">
        <f t="shared" si="46"/>
        <v>-1666.67</v>
      </c>
      <c r="BZ38" s="4"/>
      <c r="CA38" s="19">
        <f t="shared" si="47"/>
        <v>0</v>
      </c>
      <c r="CB38" s="4"/>
      <c r="CC38" s="3">
        <v>0</v>
      </c>
      <c r="CD38" s="4"/>
      <c r="CE38" s="3">
        <v>1666.67</v>
      </c>
      <c r="CF38" s="4"/>
      <c r="CG38" s="3">
        <f t="shared" si="48"/>
        <v>-1666.67</v>
      </c>
      <c r="CH38" s="4"/>
      <c r="CI38" s="19">
        <f t="shared" si="49"/>
        <v>0</v>
      </c>
      <c r="CJ38" s="4"/>
      <c r="CK38" s="3">
        <v>0</v>
      </c>
      <c r="CL38" s="4"/>
      <c r="CM38" s="3">
        <v>1666.67</v>
      </c>
      <c r="CN38" s="4"/>
      <c r="CO38" s="3">
        <f t="shared" si="50"/>
        <v>-1666.67</v>
      </c>
      <c r="CP38" s="4"/>
      <c r="CQ38" s="19">
        <f t="shared" si="51"/>
        <v>0</v>
      </c>
      <c r="CR38" s="4"/>
      <c r="CS38" s="3">
        <v>0</v>
      </c>
      <c r="CT38" s="4"/>
      <c r="CU38" s="3">
        <v>1666.67</v>
      </c>
      <c r="CV38" s="4"/>
      <c r="CW38" s="3">
        <f t="shared" si="52"/>
        <v>-1666.67</v>
      </c>
      <c r="CX38" s="4"/>
      <c r="CY38" s="19">
        <f t="shared" si="53"/>
        <v>0</v>
      </c>
      <c r="CZ38" s="4"/>
      <c r="DA38" s="3">
        <f t="shared" si="29"/>
        <v>3663.18</v>
      </c>
      <c r="DB38" s="4"/>
      <c r="DC38" s="3">
        <f t="shared" si="54"/>
        <v>20000</v>
      </c>
      <c r="DD38" s="4"/>
      <c r="DE38" s="3">
        <f t="shared" si="55"/>
        <v>-16336.82</v>
      </c>
      <c r="DF38" s="4"/>
      <c r="DG38" s="19">
        <f t="shared" si="56"/>
        <v>0.18315999999999999</v>
      </c>
    </row>
    <row r="39" spans="1:111" x14ac:dyDescent="0.25">
      <c r="A39" s="2"/>
      <c r="B39" s="2"/>
      <c r="C39" s="2"/>
      <c r="D39" s="2"/>
      <c r="E39" s="2"/>
      <c r="F39" s="2"/>
      <c r="G39" s="2" t="s">
        <v>39</v>
      </c>
      <c r="H39" s="2"/>
      <c r="I39" s="3">
        <v>26820.97</v>
      </c>
      <c r="J39" s="4"/>
      <c r="K39" s="3">
        <v>2500</v>
      </c>
      <c r="L39" s="4"/>
      <c r="M39" s="3">
        <f t="shared" si="30"/>
        <v>24320.97</v>
      </c>
      <c r="N39" s="4"/>
      <c r="O39" s="19">
        <f t="shared" si="31"/>
        <v>10.728389999999999</v>
      </c>
      <c r="P39" s="4"/>
      <c r="Q39" s="3">
        <v>0</v>
      </c>
      <c r="R39" s="4"/>
      <c r="S39" s="3">
        <v>2500</v>
      </c>
      <c r="T39" s="4"/>
      <c r="U39" s="3">
        <f t="shared" si="32"/>
        <v>-2500</v>
      </c>
      <c r="V39" s="4"/>
      <c r="W39" s="19">
        <f t="shared" si="33"/>
        <v>0</v>
      </c>
      <c r="X39" s="4"/>
      <c r="Y39" s="3">
        <v>0</v>
      </c>
      <c r="Z39" s="4"/>
      <c r="AA39" s="3">
        <v>2500</v>
      </c>
      <c r="AB39" s="4"/>
      <c r="AC39" s="3">
        <f t="shared" si="34"/>
        <v>-2500</v>
      </c>
      <c r="AD39" s="4"/>
      <c r="AE39" s="19">
        <f t="shared" si="35"/>
        <v>0</v>
      </c>
      <c r="AF39" s="4"/>
      <c r="AG39" s="3">
        <v>0</v>
      </c>
      <c r="AH39" s="4"/>
      <c r="AI39" s="3">
        <v>2500</v>
      </c>
      <c r="AJ39" s="4"/>
      <c r="AK39" s="3">
        <f t="shared" si="36"/>
        <v>-2500</v>
      </c>
      <c r="AL39" s="4"/>
      <c r="AM39" s="19">
        <f t="shared" si="37"/>
        <v>0</v>
      </c>
      <c r="AN39" s="4"/>
      <c r="AO39" s="3">
        <v>0</v>
      </c>
      <c r="AP39" s="4"/>
      <c r="AQ39" s="3">
        <v>2500</v>
      </c>
      <c r="AR39" s="4"/>
      <c r="AS39" s="3">
        <f t="shared" si="38"/>
        <v>-2500</v>
      </c>
      <c r="AT39" s="4"/>
      <c r="AU39" s="19">
        <f t="shared" si="39"/>
        <v>0</v>
      </c>
      <c r="AV39" s="4"/>
      <c r="AW39" s="3">
        <v>0</v>
      </c>
      <c r="AX39" s="4"/>
      <c r="AY39" s="3">
        <v>2500</v>
      </c>
      <c r="AZ39" s="4"/>
      <c r="BA39" s="3">
        <f t="shared" si="40"/>
        <v>-2500</v>
      </c>
      <c r="BB39" s="4"/>
      <c r="BC39" s="19">
        <f t="shared" si="41"/>
        <v>0</v>
      </c>
      <c r="BD39" s="4"/>
      <c r="BE39" s="3">
        <v>0</v>
      </c>
      <c r="BF39" s="4"/>
      <c r="BG39" s="3">
        <v>2500</v>
      </c>
      <c r="BH39" s="4"/>
      <c r="BI39" s="3">
        <f t="shared" si="42"/>
        <v>-2500</v>
      </c>
      <c r="BJ39" s="4"/>
      <c r="BK39" s="19">
        <f t="shared" si="43"/>
        <v>0</v>
      </c>
      <c r="BL39" s="4"/>
      <c r="BM39" s="3">
        <v>0</v>
      </c>
      <c r="BN39" s="4"/>
      <c r="BO39" s="3">
        <v>2500</v>
      </c>
      <c r="BP39" s="4"/>
      <c r="BQ39" s="3">
        <f t="shared" si="44"/>
        <v>-2500</v>
      </c>
      <c r="BR39" s="4"/>
      <c r="BS39" s="19">
        <f t="shared" si="45"/>
        <v>0</v>
      </c>
      <c r="BT39" s="4"/>
      <c r="BU39" s="3">
        <v>0</v>
      </c>
      <c r="BV39" s="4"/>
      <c r="BW39" s="3">
        <v>2500</v>
      </c>
      <c r="BX39" s="4"/>
      <c r="BY39" s="3">
        <f t="shared" si="46"/>
        <v>-2500</v>
      </c>
      <c r="BZ39" s="4"/>
      <c r="CA39" s="19">
        <f t="shared" si="47"/>
        <v>0</v>
      </c>
      <c r="CB39" s="4"/>
      <c r="CC39" s="3">
        <v>0</v>
      </c>
      <c r="CD39" s="4"/>
      <c r="CE39" s="3">
        <v>2500</v>
      </c>
      <c r="CF39" s="4"/>
      <c r="CG39" s="3">
        <f t="shared" si="48"/>
        <v>-2500</v>
      </c>
      <c r="CH39" s="4"/>
      <c r="CI39" s="19">
        <f t="shared" si="49"/>
        <v>0</v>
      </c>
      <c r="CJ39" s="4"/>
      <c r="CK39" s="3">
        <v>0</v>
      </c>
      <c r="CL39" s="4"/>
      <c r="CM39" s="3">
        <v>2500</v>
      </c>
      <c r="CN39" s="4"/>
      <c r="CO39" s="3">
        <f t="shared" si="50"/>
        <v>-2500</v>
      </c>
      <c r="CP39" s="4"/>
      <c r="CQ39" s="19">
        <f t="shared" si="51"/>
        <v>0</v>
      </c>
      <c r="CR39" s="4"/>
      <c r="CS39" s="3">
        <v>0</v>
      </c>
      <c r="CT39" s="4"/>
      <c r="CU39" s="3">
        <v>2500</v>
      </c>
      <c r="CV39" s="4"/>
      <c r="CW39" s="3">
        <f t="shared" si="52"/>
        <v>-2500</v>
      </c>
      <c r="CX39" s="4"/>
      <c r="CY39" s="19">
        <f t="shared" si="53"/>
        <v>0</v>
      </c>
      <c r="CZ39" s="4"/>
      <c r="DA39" s="3">
        <f t="shared" si="29"/>
        <v>26820.97</v>
      </c>
      <c r="DB39" s="4"/>
      <c r="DC39" s="3">
        <f t="shared" si="54"/>
        <v>30000</v>
      </c>
      <c r="DD39" s="4"/>
      <c r="DE39" s="3">
        <f t="shared" si="55"/>
        <v>-3179.03</v>
      </c>
      <c r="DF39" s="4"/>
      <c r="DG39" s="19">
        <f t="shared" si="56"/>
        <v>0.89402999999999999</v>
      </c>
    </row>
    <row r="40" spans="1:111" ht="15.75" thickBot="1" x14ac:dyDescent="0.3">
      <c r="A40" s="2"/>
      <c r="B40" s="2"/>
      <c r="C40" s="2"/>
      <c r="D40" s="2"/>
      <c r="E40" s="2"/>
      <c r="F40" s="2"/>
      <c r="G40" s="2" t="s">
        <v>172</v>
      </c>
      <c r="H40" s="2"/>
      <c r="I40" s="3">
        <v>0</v>
      </c>
      <c r="J40" s="4"/>
      <c r="K40" s="3">
        <v>0</v>
      </c>
      <c r="L40" s="4"/>
      <c r="M40" s="3">
        <f t="shared" si="30"/>
        <v>0</v>
      </c>
      <c r="N40" s="4"/>
      <c r="O40" s="19">
        <f t="shared" si="31"/>
        <v>0</v>
      </c>
      <c r="P40" s="4"/>
      <c r="Q40" s="3">
        <v>0</v>
      </c>
      <c r="R40" s="4"/>
      <c r="S40" s="3">
        <v>0</v>
      </c>
      <c r="T40" s="4"/>
      <c r="U40" s="3">
        <f t="shared" si="32"/>
        <v>0</v>
      </c>
      <c r="V40" s="4"/>
      <c r="W40" s="19">
        <f t="shared" si="33"/>
        <v>0</v>
      </c>
      <c r="X40" s="4"/>
      <c r="Y40" s="3">
        <v>0</v>
      </c>
      <c r="Z40" s="4"/>
      <c r="AA40" s="3">
        <v>0</v>
      </c>
      <c r="AB40" s="4"/>
      <c r="AC40" s="3">
        <f t="shared" si="34"/>
        <v>0</v>
      </c>
      <c r="AD40" s="4"/>
      <c r="AE40" s="19">
        <f t="shared" si="35"/>
        <v>0</v>
      </c>
      <c r="AF40" s="4"/>
      <c r="AG40" s="3">
        <v>0</v>
      </c>
      <c r="AH40" s="4"/>
      <c r="AI40" s="3">
        <v>0</v>
      </c>
      <c r="AJ40" s="4"/>
      <c r="AK40" s="3">
        <f t="shared" si="36"/>
        <v>0</v>
      </c>
      <c r="AL40" s="4"/>
      <c r="AM40" s="19">
        <f t="shared" si="37"/>
        <v>0</v>
      </c>
      <c r="AN40" s="4"/>
      <c r="AO40" s="3">
        <v>0</v>
      </c>
      <c r="AP40" s="4"/>
      <c r="AQ40" s="3">
        <v>0</v>
      </c>
      <c r="AR40" s="4"/>
      <c r="AS40" s="3">
        <f t="shared" si="38"/>
        <v>0</v>
      </c>
      <c r="AT40" s="4"/>
      <c r="AU40" s="19">
        <f t="shared" si="39"/>
        <v>0</v>
      </c>
      <c r="AV40" s="4"/>
      <c r="AW40" s="3">
        <v>0</v>
      </c>
      <c r="AX40" s="4"/>
      <c r="AY40" s="3">
        <v>0</v>
      </c>
      <c r="AZ40" s="4"/>
      <c r="BA40" s="3">
        <f t="shared" si="40"/>
        <v>0</v>
      </c>
      <c r="BB40" s="4"/>
      <c r="BC40" s="19">
        <f t="shared" si="41"/>
        <v>0</v>
      </c>
      <c r="BD40" s="4"/>
      <c r="BE40" s="3">
        <v>0</v>
      </c>
      <c r="BF40" s="4"/>
      <c r="BG40" s="3">
        <v>0</v>
      </c>
      <c r="BH40" s="4"/>
      <c r="BI40" s="3">
        <f t="shared" si="42"/>
        <v>0</v>
      </c>
      <c r="BJ40" s="4"/>
      <c r="BK40" s="19">
        <f t="shared" si="43"/>
        <v>0</v>
      </c>
      <c r="BL40" s="4"/>
      <c r="BM40" s="3">
        <v>0</v>
      </c>
      <c r="BN40" s="4"/>
      <c r="BO40" s="3">
        <v>0</v>
      </c>
      <c r="BP40" s="4"/>
      <c r="BQ40" s="3">
        <f t="shared" si="44"/>
        <v>0</v>
      </c>
      <c r="BR40" s="4"/>
      <c r="BS40" s="19">
        <f t="shared" si="45"/>
        <v>0</v>
      </c>
      <c r="BT40" s="4"/>
      <c r="BU40" s="3">
        <v>0</v>
      </c>
      <c r="BV40" s="4"/>
      <c r="BW40" s="3">
        <v>0</v>
      </c>
      <c r="BX40" s="4"/>
      <c r="BY40" s="3">
        <f t="shared" si="46"/>
        <v>0</v>
      </c>
      <c r="BZ40" s="4"/>
      <c r="CA40" s="19">
        <f t="shared" si="47"/>
        <v>0</v>
      </c>
      <c r="CB40" s="4"/>
      <c r="CC40" s="3">
        <v>0</v>
      </c>
      <c r="CD40" s="4"/>
      <c r="CE40" s="3">
        <v>0</v>
      </c>
      <c r="CF40" s="4"/>
      <c r="CG40" s="3">
        <f t="shared" si="48"/>
        <v>0</v>
      </c>
      <c r="CH40" s="4"/>
      <c r="CI40" s="19">
        <f t="shared" si="49"/>
        <v>0</v>
      </c>
      <c r="CJ40" s="4"/>
      <c r="CK40" s="3">
        <v>0</v>
      </c>
      <c r="CL40" s="4"/>
      <c r="CM40" s="3">
        <v>0</v>
      </c>
      <c r="CN40" s="4"/>
      <c r="CO40" s="3">
        <f t="shared" si="50"/>
        <v>0</v>
      </c>
      <c r="CP40" s="4"/>
      <c r="CQ40" s="19">
        <f t="shared" si="51"/>
        <v>0</v>
      </c>
      <c r="CR40" s="4"/>
      <c r="CS40" s="3">
        <v>0</v>
      </c>
      <c r="CT40" s="4"/>
      <c r="CU40" s="3">
        <v>0</v>
      </c>
      <c r="CV40" s="4"/>
      <c r="CW40" s="3">
        <f t="shared" si="52"/>
        <v>0</v>
      </c>
      <c r="CX40" s="4"/>
      <c r="CY40" s="19">
        <f t="shared" si="53"/>
        <v>0</v>
      </c>
      <c r="CZ40" s="4"/>
      <c r="DA40" s="3">
        <f t="shared" si="29"/>
        <v>0</v>
      </c>
      <c r="DB40" s="4"/>
      <c r="DC40" s="3">
        <f t="shared" si="54"/>
        <v>0</v>
      </c>
      <c r="DD40" s="4"/>
      <c r="DE40" s="3">
        <f t="shared" si="55"/>
        <v>0</v>
      </c>
      <c r="DF40" s="4"/>
      <c r="DG40" s="19">
        <f t="shared" si="56"/>
        <v>0</v>
      </c>
    </row>
    <row r="41" spans="1:111" ht="15.75" thickBot="1" x14ac:dyDescent="0.3">
      <c r="A41" s="2"/>
      <c r="B41" s="2"/>
      <c r="C41" s="2"/>
      <c r="D41" s="2"/>
      <c r="E41" s="2"/>
      <c r="F41" s="2" t="s">
        <v>38</v>
      </c>
      <c r="G41" s="2"/>
      <c r="H41" s="2"/>
      <c r="I41" s="7">
        <f>ROUND(SUM(I6:I14)+SUM(I24:I25)+SUM(I30:I40),5)</f>
        <v>402310.07</v>
      </c>
      <c r="J41" s="4"/>
      <c r="K41" s="7">
        <f>ROUND(SUM(K6:K14)+SUM(K24:K25)+SUM(K30:K40),5)</f>
        <v>345833.33</v>
      </c>
      <c r="L41" s="4"/>
      <c r="M41" s="7">
        <f t="shared" si="30"/>
        <v>56476.74</v>
      </c>
      <c r="N41" s="4"/>
      <c r="O41" s="18">
        <f t="shared" si="31"/>
        <v>1.1633100000000001</v>
      </c>
      <c r="P41" s="4"/>
      <c r="Q41" s="7">
        <f>ROUND(SUM(Q6:Q14)+SUM(Q24:Q25)+SUM(Q30:Q40),5)</f>
        <v>283007.78000000003</v>
      </c>
      <c r="R41" s="4"/>
      <c r="S41" s="7">
        <f>ROUND(SUM(S6:S14)+SUM(S24:S25)+SUM(S30:S40),5)</f>
        <v>345833.34</v>
      </c>
      <c r="T41" s="4"/>
      <c r="U41" s="7">
        <f t="shared" si="32"/>
        <v>-62825.56</v>
      </c>
      <c r="V41" s="4"/>
      <c r="W41" s="18">
        <f t="shared" si="33"/>
        <v>0.81833999999999996</v>
      </c>
      <c r="X41" s="4"/>
      <c r="Y41" s="7">
        <f>ROUND(SUM(Y6:Y14)+SUM(Y24:Y25)+SUM(Y30:Y40),5)</f>
        <v>320996.76</v>
      </c>
      <c r="Z41" s="4"/>
      <c r="AA41" s="7">
        <f>ROUND(SUM(AA6:AA14)+SUM(AA24:AA25)+SUM(AA30:AA40),5)</f>
        <v>345833.3</v>
      </c>
      <c r="AB41" s="4"/>
      <c r="AC41" s="7">
        <f t="shared" si="34"/>
        <v>-24836.54</v>
      </c>
      <c r="AD41" s="4"/>
      <c r="AE41" s="18">
        <f t="shared" si="35"/>
        <v>0.92818000000000001</v>
      </c>
      <c r="AF41" s="4"/>
      <c r="AG41" s="7">
        <f>ROUND(SUM(AG6:AG14)+SUM(AG24:AG25)+SUM(AG30:AG40),5)</f>
        <v>352842.62</v>
      </c>
      <c r="AH41" s="4"/>
      <c r="AI41" s="7">
        <f>ROUND(SUM(AI6:AI14)+SUM(AI24:AI25)+SUM(AI30:AI40),5)</f>
        <v>345833.34</v>
      </c>
      <c r="AJ41" s="4"/>
      <c r="AK41" s="7">
        <f t="shared" si="36"/>
        <v>7009.28</v>
      </c>
      <c r="AL41" s="4"/>
      <c r="AM41" s="18">
        <f t="shared" si="37"/>
        <v>1.02027</v>
      </c>
      <c r="AN41" s="4"/>
      <c r="AO41" s="7">
        <f>ROUND(SUM(AO6:AO14)+SUM(AO24:AO25)+SUM(AO30:AO40),5)</f>
        <v>0</v>
      </c>
      <c r="AP41" s="4"/>
      <c r="AQ41" s="7">
        <f>ROUND(SUM(AQ6:AQ14)+SUM(AQ24:AQ25)+SUM(AQ30:AQ40),5)</f>
        <v>345833.31</v>
      </c>
      <c r="AR41" s="4"/>
      <c r="AS41" s="7">
        <f t="shared" si="38"/>
        <v>-345833.31</v>
      </c>
      <c r="AT41" s="4"/>
      <c r="AU41" s="18">
        <f t="shared" si="39"/>
        <v>0</v>
      </c>
      <c r="AV41" s="4"/>
      <c r="AW41" s="7">
        <f>ROUND(SUM(AW6:AW14)+SUM(AW24:AW25)+SUM(AW30:AW40),5)</f>
        <v>0</v>
      </c>
      <c r="AX41" s="4"/>
      <c r="AY41" s="7">
        <f>ROUND(SUM(AY6:AY14)+SUM(AY24:AY25)+SUM(AY30:AY40),5)</f>
        <v>345833.37</v>
      </c>
      <c r="AZ41" s="4"/>
      <c r="BA41" s="7">
        <f t="shared" si="40"/>
        <v>-345833.37</v>
      </c>
      <c r="BB41" s="4"/>
      <c r="BC41" s="18">
        <f t="shared" si="41"/>
        <v>0</v>
      </c>
      <c r="BD41" s="4"/>
      <c r="BE41" s="7">
        <f>ROUND(SUM(BE6:BE14)+SUM(BE24:BE25)+SUM(BE30:BE40),5)</f>
        <v>0</v>
      </c>
      <c r="BF41" s="4"/>
      <c r="BG41" s="7">
        <f>ROUND(SUM(BG6:BG14)+SUM(BG24:BG25)+SUM(BG30:BG40),5)</f>
        <v>345833.33</v>
      </c>
      <c r="BH41" s="4"/>
      <c r="BI41" s="7">
        <f t="shared" si="42"/>
        <v>-345833.33</v>
      </c>
      <c r="BJ41" s="4"/>
      <c r="BK41" s="18">
        <f t="shared" si="43"/>
        <v>0</v>
      </c>
      <c r="BL41" s="4"/>
      <c r="BM41" s="7">
        <f>ROUND(SUM(BM6:BM14)+SUM(BM24:BM25)+SUM(BM30:BM40),5)</f>
        <v>0</v>
      </c>
      <c r="BN41" s="4"/>
      <c r="BO41" s="7">
        <f>ROUND(SUM(BO6:BO14)+SUM(BO24:BO25)+SUM(BO30:BO40),5)</f>
        <v>345833.36</v>
      </c>
      <c r="BP41" s="4"/>
      <c r="BQ41" s="7">
        <f t="shared" si="44"/>
        <v>-345833.36</v>
      </c>
      <c r="BR41" s="4"/>
      <c r="BS41" s="18">
        <f t="shared" si="45"/>
        <v>0</v>
      </c>
      <c r="BT41" s="4"/>
      <c r="BU41" s="7">
        <f>ROUND(SUM(BU6:BU14)+SUM(BU24:BU25)+SUM(BU30:BU40),5)</f>
        <v>0</v>
      </c>
      <c r="BV41" s="4"/>
      <c r="BW41" s="7">
        <f>ROUND(SUM(BW6:BW14)+SUM(BW24:BW25)+SUM(BW30:BW40),5)</f>
        <v>345833.33</v>
      </c>
      <c r="BX41" s="4"/>
      <c r="BY41" s="7">
        <f t="shared" si="46"/>
        <v>-345833.33</v>
      </c>
      <c r="BZ41" s="4"/>
      <c r="CA41" s="18">
        <f t="shared" si="47"/>
        <v>0</v>
      </c>
      <c r="CB41" s="4"/>
      <c r="CC41" s="7">
        <f>ROUND(SUM(CC6:CC14)+SUM(CC24:CC25)+SUM(CC30:CC40),5)</f>
        <v>0</v>
      </c>
      <c r="CD41" s="4"/>
      <c r="CE41" s="7">
        <f>ROUND(SUM(CE6:CE14)+SUM(CE24:CE25)+SUM(CE30:CE40),5)</f>
        <v>345833.33</v>
      </c>
      <c r="CF41" s="4"/>
      <c r="CG41" s="7">
        <f t="shared" si="48"/>
        <v>-345833.33</v>
      </c>
      <c r="CH41" s="4"/>
      <c r="CI41" s="18">
        <f t="shared" si="49"/>
        <v>0</v>
      </c>
      <c r="CJ41" s="4"/>
      <c r="CK41" s="7">
        <f>ROUND(SUM(CK6:CK14)+SUM(CK24:CK25)+SUM(CK30:CK40),5)</f>
        <v>0</v>
      </c>
      <c r="CL41" s="4"/>
      <c r="CM41" s="7">
        <f>ROUND(SUM(CM6:CM14)+SUM(CM24:CM25)+SUM(CM30:CM40),5)</f>
        <v>345833.33</v>
      </c>
      <c r="CN41" s="4"/>
      <c r="CO41" s="7">
        <f t="shared" si="50"/>
        <v>-345833.33</v>
      </c>
      <c r="CP41" s="4"/>
      <c r="CQ41" s="18">
        <f t="shared" si="51"/>
        <v>0</v>
      </c>
      <c r="CR41" s="4"/>
      <c r="CS41" s="7">
        <f>ROUND(SUM(CS6:CS14)+SUM(CS24:CS25)+SUM(CS30:CS40),5)</f>
        <v>0</v>
      </c>
      <c r="CT41" s="4"/>
      <c r="CU41" s="7">
        <f>ROUND(SUM(CU6:CU14)+SUM(CU24:CU25)+SUM(CU30:CU40),5)</f>
        <v>345833.33</v>
      </c>
      <c r="CV41" s="4"/>
      <c r="CW41" s="7">
        <f t="shared" si="52"/>
        <v>-345833.33</v>
      </c>
      <c r="CX41" s="4"/>
      <c r="CY41" s="18">
        <f t="shared" si="53"/>
        <v>0</v>
      </c>
      <c r="CZ41" s="4"/>
      <c r="DA41" s="7">
        <f>ROUND(I41+Q41+Y41+AG41+AO41+AW41+BE41+BM41+BU41+CC41+CK41+CS41,5)</f>
        <v>1359157.23</v>
      </c>
      <c r="DB41" s="4"/>
      <c r="DC41" s="7">
        <f t="shared" si="54"/>
        <v>4150000</v>
      </c>
      <c r="DD41" s="4"/>
      <c r="DE41" s="7">
        <f t="shared" si="55"/>
        <v>-2790842.77</v>
      </c>
      <c r="DF41" s="4"/>
      <c r="DG41" s="18">
        <f t="shared" si="56"/>
        <v>0.32751000000000002</v>
      </c>
    </row>
    <row r="42" spans="1:111" ht="15.75" thickBot="1" x14ac:dyDescent="0.3">
      <c r="A42" s="2"/>
      <c r="B42" s="2"/>
      <c r="C42" s="2"/>
      <c r="D42" s="2"/>
      <c r="E42" s="2" t="s">
        <v>23</v>
      </c>
      <c r="F42" s="2"/>
      <c r="G42" s="2"/>
      <c r="H42" s="2"/>
      <c r="I42" s="7">
        <f>ROUND(I5+I41,5)</f>
        <v>402310.07</v>
      </c>
      <c r="J42" s="4"/>
      <c r="K42" s="7">
        <f>ROUND(K5+K41,5)</f>
        <v>345833.33</v>
      </c>
      <c r="L42" s="4"/>
      <c r="M42" s="7">
        <f t="shared" si="30"/>
        <v>56476.74</v>
      </c>
      <c r="N42" s="4"/>
      <c r="O42" s="18">
        <f t="shared" si="31"/>
        <v>1.1633100000000001</v>
      </c>
      <c r="P42" s="4"/>
      <c r="Q42" s="7">
        <f>ROUND(Q5+Q41,5)</f>
        <v>283007.78000000003</v>
      </c>
      <c r="R42" s="4"/>
      <c r="S42" s="7">
        <f>ROUND(S5+S41,5)</f>
        <v>345833.34</v>
      </c>
      <c r="T42" s="4"/>
      <c r="U42" s="7">
        <f t="shared" si="32"/>
        <v>-62825.56</v>
      </c>
      <c r="V42" s="4"/>
      <c r="W42" s="18">
        <f t="shared" si="33"/>
        <v>0.81833999999999996</v>
      </c>
      <c r="X42" s="4"/>
      <c r="Y42" s="7">
        <f>ROUND(Y5+Y41,5)</f>
        <v>320996.76</v>
      </c>
      <c r="Z42" s="4"/>
      <c r="AA42" s="7">
        <f>ROUND(AA5+AA41,5)</f>
        <v>345833.3</v>
      </c>
      <c r="AB42" s="4"/>
      <c r="AC42" s="7">
        <f t="shared" si="34"/>
        <v>-24836.54</v>
      </c>
      <c r="AD42" s="4"/>
      <c r="AE42" s="18">
        <f t="shared" si="35"/>
        <v>0.92818000000000001</v>
      </c>
      <c r="AF42" s="4"/>
      <c r="AG42" s="7">
        <f>ROUND(AG5+AG41,5)</f>
        <v>352842.62</v>
      </c>
      <c r="AH42" s="4"/>
      <c r="AI42" s="7">
        <f>ROUND(AI5+AI41,5)</f>
        <v>345833.34</v>
      </c>
      <c r="AJ42" s="4"/>
      <c r="AK42" s="7">
        <f t="shared" si="36"/>
        <v>7009.28</v>
      </c>
      <c r="AL42" s="4"/>
      <c r="AM42" s="18">
        <f t="shared" si="37"/>
        <v>1.02027</v>
      </c>
      <c r="AN42" s="4"/>
      <c r="AO42" s="7">
        <f>ROUND(AO5+AO41,5)</f>
        <v>0</v>
      </c>
      <c r="AP42" s="4"/>
      <c r="AQ42" s="7">
        <f>ROUND(AQ5+AQ41,5)</f>
        <v>345833.31</v>
      </c>
      <c r="AR42" s="4"/>
      <c r="AS42" s="7">
        <f t="shared" si="38"/>
        <v>-345833.31</v>
      </c>
      <c r="AT42" s="4"/>
      <c r="AU42" s="18">
        <f t="shared" si="39"/>
        <v>0</v>
      </c>
      <c r="AV42" s="4"/>
      <c r="AW42" s="7">
        <f>ROUND(AW5+AW41,5)</f>
        <v>0</v>
      </c>
      <c r="AX42" s="4"/>
      <c r="AY42" s="7">
        <f>ROUND(AY5+AY41,5)</f>
        <v>345833.37</v>
      </c>
      <c r="AZ42" s="4"/>
      <c r="BA42" s="7">
        <f t="shared" si="40"/>
        <v>-345833.37</v>
      </c>
      <c r="BB42" s="4"/>
      <c r="BC42" s="18">
        <f t="shared" si="41"/>
        <v>0</v>
      </c>
      <c r="BD42" s="4"/>
      <c r="BE42" s="7">
        <f>ROUND(BE5+BE41,5)</f>
        <v>0</v>
      </c>
      <c r="BF42" s="4"/>
      <c r="BG42" s="7">
        <f>ROUND(BG5+BG41,5)</f>
        <v>345833.33</v>
      </c>
      <c r="BH42" s="4"/>
      <c r="BI42" s="7">
        <f t="shared" si="42"/>
        <v>-345833.33</v>
      </c>
      <c r="BJ42" s="4"/>
      <c r="BK42" s="18">
        <f t="shared" si="43"/>
        <v>0</v>
      </c>
      <c r="BL42" s="4"/>
      <c r="BM42" s="7">
        <f>ROUND(BM5+BM41,5)</f>
        <v>0</v>
      </c>
      <c r="BN42" s="4"/>
      <c r="BO42" s="7">
        <f>ROUND(BO5+BO41,5)</f>
        <v>345833.36</v>
      </c>
      <c r="BP42" s="4"/>
      <c r="BQ42" s="7">
        <f t="shared" si="44"/>
        <v>-345833.36</v>
      </c>
      <c r="BR42" s="4"/>
      <c r="BS42" s="18">
        <f t="shared" si="45"/>
        <v>0</v>
      </c>
      <c r="BT42" s="4"/>
      <c r="BU42" s="7">
        <f>ROUND(BU5+BU41,5)</f>
        <v>0</v>
      </c>
      <c r="BV42" s="4"/>
      <c r="BW42" s="7">
        <f>ROUND(BW5+BW41,5)</f>
        <v>345833.33</v>
      </c>
      <c r="BX42" s="4"/>
      <c r="BY42" s="7">
        <f t="shared" si="46"/>
        <v>-345833.33</v>
      </c>
      <c r="BZ42" s="4"/>
      <c r="CA42" s="18">
        <f t="shared" si="47"/>
        <v>0</v>
      </c>
      <c r="CB42" s="4"/>
      <c r="CC42" s="7">
        <f>ROUND(CC5+CC41,5)</f>
        <v>0</v>
      </c>
      <c r="CD42" s="4"/>
      <c r="CE42" s="7">
        <f>ROUND(CE5+CE41,5)</f>
        <v>345833.33</v>
      </c>
      <c r="CF42" s="4"/>
      <c r="CG42" s="7">
        <f t="shared" si="48"/>
        <v>-345833.33</v>
      </c>
      <c r="CH42" s="4"/>
      <c r="CI42" s="18">
        <f t="shared" si="49"/>
        <v>0</v>
      </c>
      <c r="CJ42" s="4"/>
      <c r="CK42" s="7">
        <f>ROUND(CK5+CK41,5)</f>
        <v>0</v>
      </c>
      <c r="CL42" s="4"/>
      <c r="CM42" s="7">
        <f>ROUND(CM5+CM41,5)</f>
        <v>345833.33</v>
      </c>
      <c r="CN42" s="4"/>
      <c r="CO42" s="7">
        <f t="shared" si="50"/>
        <v>-345833.33</v>
      </c>
      <c r="CP42" s="4"/>
      <c r="CQ42" s="18">
        <f t="shared" si="51"/>
        <v>0</v>
      </c>
      <c r="CR42" s="4"/>
      <c r="CS42" s="7">
        <f>ROUND(CS5+CS41,5)</f>
        <v>0</v>
      </c>
      <c r="CT42" s="4"/>
      <c r="CU42" s="7">
        <f>ROUND(CU5+CU41,5)</f>
        <v>345833.33</v>
      </c>
      <c r="CV42" s="4"/>
      <c r="CW42" s="7">
        <f t="shared" si="52"/>
        <v>-345833.33</v>
      </c>
      <c r="CX42" s="4"/>
      <c r="CY42" s="18">
        <f t="shared" si="53"/>
        <v>0</v>
      </c>
      <c r="CZ42" s="4"/>
      <c r="DA42" s="7">
        <f t="shared" si="29"/>
        <v>1359157.23</v>
      </c>
      <c r="DB42" s="4"/>
      <c r="DC42" s="7">
        <f t="shared" si="54"/>
        <v>4150000</v>
      </c>
      <c r="DD42" s="4"/>
      <c r="DE42" s="7">
        <f t="shared" si="55"/>
        <v>-2790842.77</v>
      </c>
      <c r="DF42" s="4"/>
      <c r="DG42" s="18">
        <f t="shared" si="56"/>
        <v>0.32751000000000002</v>
      </c>
    </row>
    <row r="43" spans="1:111" ht="15.75" thickBot="1" x14ac:dyDescent="0.3">
      <c r="A43" s="2"/>
      <c r="B43" s="2"/>
      <c r="C43" s="2"/>
      <c r="D43" s="2" t="s">
        <v>30</v>
      </c>
      <c r="E43" s="2"/>
      <c r="F43" s="2"/>
      <c r="G43" s="2"/>
      <c r="H43" s="2"/>
      <c r="I43" s="7">
        <f>ROUND(I4+I42,5)</f>
        <v>402310.07</v>
      </c>
      <c r="J43" s="4"/>
      <c r="K43" s="7">
        <f>ROUND(K4+K42,5)</f>
        <v>345833.33</v>
      </c>
      <c r="L43" s="4"/>
      <c r="M43" s="7">
        <f t="shared" si="30"/>
        <v>56476.74</v>
      </c>
      <c r="N43" s="4"/>
      <c r="O43" s="18">
        <f t="shared" si="31"/>
        <v>1.1633100000000001</v>
      </c>
      <c r="P43" s="4"/>
      <c r="Q43" s="7">
        <f>ROUND(Q4+Q42,5)</f>
        <v>283007.78000000003</v>
      </c>
      <c r="R43" s="4"/>
      <c r="S43" s="7">
        <f>ROUND(S4+S42,5)</f>
        <v>345833.34</v>
      </c>
      <c r="T43" s="4"/>
      <c r="U43" s="7">
        <f t="shared" si="32"/>
        <v>-62825.56</v>
      </c>
      <c r="V43" s="4"/>
      <c r="W43" s="18">
        <f t="shared" si="33"/>
        <v>0.81833999999999996</v>
      </c>
      <c r="X43" s="4"/>
      <c r="Y43" s="7">
        <f>ROUND(Y4+Y42,5)</f>
        <v>320996.76</v>
      </c>
      <c r="Z43" s="4"/>
      <c r="AA43" s="7">
        <f>ROUND(AA4+AA42,5)</f>
        <v>345833.3</v>
      </c>
      <c r="AB43" s="4"/>
      <c r="AC43" s="7">
        <f t="shared" si="34"/>
        <v>-24836.54</v>
      </c>
      <c r="AD43" s="4"/>
      <c r="AE43" s="18">
        <f t="shared" si="35"/>
        <v>0.92818000000000001</v>
      </c>
      <c r="AF43" s="4"/>
      <c r="AG43" s="7">
        <f>ROUND(AG4+AG42,5)</f>
        <v>352842.62</v>
      </c>
      <c r="AH43" s="4"/>
      <c r="AI43" s="7">
        <f>ROUND(AI4+AI42,5)</f>
        <v>345833.34</v>
      </c>
      <c r="AJ43" s="4"/>
      <c r="AK43" s="7">
        <f t="shared" si="36"/>
        <v>7009.28</v>
      </c>
      <c r="AL43" s="4"/>
      <c r="AM43" s="18">
        <f t="shared" si="37"/>
        <v>1.02027</v>
      </c>
      <c r="AN43" s="4"/>
      <c r="AO43" s="7">
        <f>ROUND(AO4+AO42,5)</f>
        <v>0</v>
      </c>
      <c r="AP43" s="4"/>
      <c r="AQ43" s="7">
        <f>ROUND(AQ4+AQ42,5)</f>
        <v>345833.31</v>
      </c>
      <c r="AR43" s="4"/>
      <c r="AS43" s="7">
        <f t="shared" si="38"/>
        <v>-345833.31</v>
      </c>
      <c r="AT43" s="4"/>
      <c r="AU43" s="18">
        <f t="shared" si="39"/>
        <v>0</v>
      </c>
      <c r="AV43" s="4"/>
      <c r="AW43" s="7">
        <f>ROUND(AW4+AW42,5)</f>
        <v>0</v>
      </c>
      <c r="AX43" s="4"/>
      <c r="AY43" s="7">
        <f>ROUND(AY4+AY42,5)</f>
        <v>345833.37</v>
      </c>
      <c r="AZ43" s="4"/>
      <c r="BA43" s="7">
        <f t="shared" si="40"/>
        <v>-345833.37</v>
      </c>
      <c r="BB43" s="4"/>
      <c r="BC43" s="18">
        <f t="shared" si="41"/>
        <v>0</v>
      </c>
      <c r="BD43" s="4"/>
      <c r="BE43" s="7">
        <f>ROUND(BE4+BE42,5)</f>
        <v>0</v>
      </c>
      <c r="BF43" s="4"/>
      <c r="BG43" s="7">
        <f>ROUND(BG4+BG42,5)</f>
        <v>345833.33</v>
      </c>
      <c r="BH43" s="4"/>
      <c r="BI43" s="7">
        <f t="shared" si="42"/>
        <v>-345833.33</v>
      </c>
      <c r="BJ43" s="4"/>
      <c r="BK43" s="18">
        <f t="shared" si="43"/>
        <v>0</v>
      </c>
      <c r="BL43" s="4"/>
      <c r="BM43" s="7">
        <f>ROUND(BM4+BM42,5)</f>
        <v>0</v>
      </c>
      <c r="BN43" s="4"/>
      <c r="BO43" s="7">
        <f>ROUND(BO4+BO42,5)</f>
        <v>345833.36</v>
      </c>
      <c r="BP43" s="4"/>
      <c r="BQ43" s="7">
        <f t="shared" si="44"/>
        <v>-345833.36</v>
      </c>
      <c r="BR43" s="4"/>
      <c r="BS43" s="18">
        <f t="shared" si="45"/>
        <v>0</v>
      </c>
      <c r="BT43" s="4"/>
      <c r="BU43" s="7">
        <f>ROUND(BU4+BU42,5)</f>
        <v>0</v>
      </c>
      <c r="BV43" s="4"/>
      <c r="BW43" s="7">
        <f>ROUND(BW4+BW42,5)</f>
        <v>345833.33</v>
      </c>
      <c r="BX43" s="4"/>
      <c r="BY43" s="7">
        <f t="shared" si="46"/>
        <v>-345833.33</v>
      </c>
      <c r="BZ43" s="4"/>
      <c r="CA43" s="18">
        <f t="shared" si="47"/>
        <v>0</v>
      </c>
      <c r="CB43" s="4"/>
      <c r="CC43" s="7">
        <f>ROUND(CC4+CC42,5)</f>
        <v>0</v>
      </c>
      <c r="CD43" s="4"/>
      <c r="CE43" s="7">
        <f>ROUND(CE4+CE42,5)</f>
        <v>345833.33</v>
      </c>
      <c r="CF43" s="4"/>
      <c r="CG43" s="7">
        <f t="shared" si="48"/>
        <v>-345833.33</v>
      </c>
      <c r="CH43" s="4"/>
      <c r="CI43" s="18">
        <f t="shared" si="49"/>
        <v>0</v>
      </c>
      <c r="CJ43" s="4"/>
      <c r="CK43" s="7">
        <f>ROUND(CK4+CK42,5)</f>
        <v>0</v>
      </c>
      <c r="CL43" s="4"/>
      <c r="CM43" s="7">
        <f>ROUND(CM4+CM42,5)</f>
        <v>345833.33</v>
      </c>
      <c r="CN43" s="4"/>
      <c r="CO43" s="7">
        <f t="shared" si="50"/>
        <v>-345833.33</v>
      </c>
      <c r="CP43" s="4"/>
      <c r="CQ43" s="18">
        <f t="shared" si="51"/>
        <v>0</v>
      </c>
      <c r="CR43" s="4"/>
      <c r="CS43" s="7">
        <f>ROUND(CS4+CS42,5)</f>
        <v>0</v>
      </c>
      <c r="CT43" s="4"/>
      <c r="CU43" s="7">
        <f>ROUND(CU4+CU42,5)</f>
        <v>345833.33</v>
      </c>
      <c r="CV43" s="4"/>
      <c r="CW43" s="7">
        <f t="shared" si="52"/>
        <v>-345833.33</v>
      </c>
      <c r="CX43" s="4"/>
      <c r="CY43" s="18">
        <f t="shared" si="53"/>
        <v>0</v>
      </c>
      <c r="CZ43" s="4"/>
      <c r="DA43" s="7">
        <f t="shared" si="29"/>
        <v>1359157.23</v>
      </c>
      <c r="DB43" s="4"/>
      <c r="DC43" s="7">
        <f t="shared" si="54"/>
        <v>4150000</v>
      </c>
      <c r="DD43" s="4"/>
      <c r="DE43" s="7">
        <f t="shared" si="55"/>
        <v>-2790842.77</v>
      </c>
      <c r="DF43" s="4"/>
      <c r="DG43" s="18">
        <f t="shared" si="56"/>
        <v>0.32751000000000002</v>
      </c>
    </row>
    <row r="44" spans="1:111" ht="15.75" thickBot="1" x14ac:dyDescent="0.3">
      <c r="A44" s="2"/>
      <c r="B44" s="2" t="s">
        <v>31</v>
      </c>
      <c r="C44" s="2"/>
      <c r="D44" s="2"/>
      <c r="E44" s="2"/>
      <c r="F44" s="2"/>
      <c r="G44" s="2"/>
      <c r="H44" s="2"/>
      <c r="I44" s="7">
        <f>ROUND(I3-I43,5)</f>
        <v>-402310.07</v>
      </c>
      <c r="J44" s="4"/>
      <c r="K44" s="7">
        <f>ROUND(K3-K43,5)</f>
        <v>-345833.33</v>
      </c>
      <c r="L44" s="4"/>
      <c r="M44" s="7">
        <f t="shared" si="30"/>
        <v>-56476.74</v>
      </c>
      <c r="N44" s="4"/>
      <c r="O44" s="18">
        <f t="shared" si="31"/>
        <v>1.1633100000000001</v>
      </c>
      <c r="P44" s="4"/>
      <c r="Q44" s="7">
        <f>ROUND(Q3-Q43,5)</f>
        <v>-283007.78000000003</v>
      </c>
      <c r="R44" s="4"/>
      <c r="S44" s="7">
        <f>ROUND(S3-S43,5)</f>
        <v>-345833.34</v>
      </c>
      <c r="T44" s="4"/>
      <c r="U44" s="7">
        <f t="shared" si="32"/>
        <v>62825.56</v>
      </c>
      <c r="V44" s="4"/>
      <c r="W44" s="18">
        <f t="shared" si="33"/>
        <v>0.81833999999999996</v>
      </c>
      <c r="X44" s="4"/>
      <c r="Y44" s="7">
        <f>ROUND(Y3-Y43,5)</f>
        <v>-320996.76</v>
      </c>
      <c r="Z44" s="4"/>
      <c r="AA44" s="7">
        <f>ROUND(AA3-AA43,5)</f>
        <v>-345833.3</v>
      </c>
      <c r="AB44" s="4"/>
      <c r="AC44" s="7">
        <f t="shared" si="34"/>
        <v>24836.54</v>
      </c>
      <c r="AD44" s="4"/>
      <c r="AE44" s="18">
        <f t="shared" si="35"/>
        <v>0.92818000000000001</v>
      </c>
      <c r="AF44" s="4"/>
      <c r="AG44" s="7">
        <f>ROUND(AG3-AG43,5)</f>
        <v>-352842.62</v>
      </c>
      <c r="AH44" s="4"/>
      <c r="AI44" s="7">
        <f>ROUND(AI3-AI43,5)</f>
        <v>-345833.34</v>
      </c>
      <c r="AJ44" s="4"/>
      <c r="AK44" s="7">
        <f t="shared" si="36"/>
        <v>-7009.28</v>
      </c>
      <c r="AL44" s="4"/>
      <c r="AM44" s="18">
        <f t="shared" si="37"/>
        <v>1.02027</v>
      </c>
      <c r="AN44" s="4"/>
      <c r="AO44" s="7">
        <f>ROUND(AO3-AO43,5)</f>
        <v>0</v>
      </c>
      <c r="AP44" s="4"/>
      <c r="AQ44" s="7">
        <f>ROUND(AQ3-AQ43,5)</f>
        <v>-345833.31</v>
      </c>
      <c r="AR44" s="4"/>
      <c r="AS44" s="7">
        <f t="shared" si="38"/>
        <v>345833.31</v>
      </c>
      <c r="AT44" s="4"/>
      <c r="AU44" s="18">
        <f t="shared" si="39"/>
        <v>0</v>
      </c>
      <c r="AV44" s="4"/>
      <c r="AW44" s="7">
        <f>ROUND(AW3-AW43,5)</f>
        <v>0</v>
      </c>
      <c r="AX44" s="4"/>
      <c r="AY44" s="7">
        <f>ROUND(AY3-AY43,5)</f>
        <v>-345833.37</v>
      </c>
      <c r="AZ44" s="4"/>
      <c r="BA44" s="7">
        <f t="shared" si="40"/>
        <v>345833.37</v>
      </c>
      <c r="BB44" s="4"/>
      <c r="BC44" s="18">
        <f t="shared" si="41"/>
        <v>0</v>
      </c>
      <c r="BD44" s="4"/>
      <c r="BE44" s="7">
        <f>ROUND(BE3-BE43,5)</f>
        <v>0</v>
      </c>
      <c r="BF44" s="4"/>
      <c r="BG44" s="7">
        <f>ROUND(BG3-BG43,5)</f>
        <v>-345833.33</v>
      </c>
      <c r="BH44" s="4"/>
      <c r="BI44" s="7">
        <f t="shared" si="42"/>
        <v>345833.33</v>
      </c>
      <c r="BJ44" s="4"/>
      <c r="BK44" s="18">
        <f t="shared" si="43"/>
        <v>0</v>
      </c>
      <c r="BL44" s="4"/>
      <c r="BM44" s="7">
        <f>ROUND(BM3-BM43,5)</f>
        <v>0</v>
      </c>
      <c r="BN44" s="4"/>
      <c r="BO44" s="7">
        <f>ROUND(BO3-BO43,5)</f>
        <v>-345833.36</v>
      </c>
      <c r="BP44" s="4"/>
      <c r="BQ44" s="7">
        <f t="shared" si="44"/>
        <v>345833.36</v>
      </c>
      <c r="BR44" s="4"/>
      <c r="BS44" s="18">
        <f t="shared" si="45"/>
        <v>0</v>
      </c>
      <c r="BT44" s="4"/>
      <c r="BU44" s="7">
        <f>ROUND(BU3-BU43,5)</f>
        <v>0</v>
      </c>
      <c r="BV44" s="4"/>
      <c r="BW44" s="7">
        <f>ROUND(BW3-BW43,5)</f>
        <v>-345833.33</v>
      </c>
      <c r="BX44" s="4"/>
      <c r="BY44" s="7">
        <f t="shared" si="46"/>
        <v>345833.33</v>
      </c>
      <c r="BZ44" s="4"/>
      <c r="CA44" s="18">
        <f t="shared" si="47"/>
        <v>0</v>
      </c>
      <c r="CB44" s="4"/>
      <c r="CC44" s="7">
        <f>ROUND(CC3-CC43,5)</f>
        <v>0</v>
      </c>
      <c r="CD44" s="4"/>
      <c r="CE44" s="7">
        <f>ROUND(CE3-CE43,5)</f>
        <v>-345833.33</v>
      </c>
      <c r="CF44" s="4"/>
      <c r="CG44" s="7">
        <f t="shared" si="48"/>
        <v>345833.33</v>
      </c>
      <c r="CH44" s="4"/>
      <c r="CI44" s="18">
        <f t="shared" si="49"/>
        <v>0</v>
      </c>
      <c r="CJ44" s="4"/>
      <c r="CK44" s="7">
        <f>ROUND(CK3-CK43,5)</f>
        <v>0</v>
      </c>
      <c r="CL44" s="4"/>
      <c r="CM44" s="7">
        <f>ROUND(CM3-CM43,5)</f>
        <v>-345833.33</v>
      </c>
      <c r="CN44" s="4"/>
      <c r="CO44" s="7">
        <f t="shared" si="50"/>
        <v>345833.33</v>
      </c>
      <c r="CP44" s="4"/>
      <c r="CQ44" s="18">
        <f t="shared" si="51"/>
        <v>0</v>
      </c>
      <c r="CR44" s="4"/>
      <c r="CS44" s="7">
        <f>ROUND(CS3-CS43,5)</f>
        <v>0</v>
      </c>
      <c r="CT44" s="4"/>
      <c r="CU44" s="7">
        <f>ROUND(CU3-CU43,5)</f>
        <v>-345833.33</v>
      </c>
      <c r="CV44" s="4"/>
      <c r="CW44" s="7">
        <f t="shared" si="52"/>
        <v>345833.33</v>
      </c>
      <c r="CX44" s="4"/>
      <c r="CY44" s="18">
        <f t="shared" si="53"/>
        <v>0</v>
      </c>
      <c r="CZ44" s="4"/>
      <c r="DA44" s="7">
        <f t="shared" si="29"/>
        <v>-1359157.23</v>
      </c>
      <c r="DB44" s="4"/>
      <c r="DC44" s="7">
        <f t="shared" si="54"/>
        <v>-4150000</v>
      </c>
      <c r="DD44" s="4"/>
      <c r="DE44" s="7">
        <f t="shared" si="55"/>
        <v>2790842.77</v>
      </c>
      <c r="DF44" s="4"/>
      <c r="DG44" s="18">
        <f t="shared" si="56"/>
        <v>0.32751000000000002</v>
      </c>
    </row>
    <row r="45" spans="1:111" s="9" customFormat="1" ht="12" thickBot="1" x14ac:dyDescent="0.25">
      <c r="A45" s="2" t="s">
        <v>37</v>
      </c>
      <c r="B45" s="2"/>
      <c r="C45" s="2"/>
      <c r="D45" s="2"/>
      <c r="E45" s="2"/>
      <c r="F45" s="2"/>
      <c r="G45" s="2"/>
      <c r="H45" s="2"/>
      <c r="I45" s="8">
        <f>I44</f>
        <v>-402310.07</v>
      </c>
      <c r="J45" s="2"/>
      <c r="K45" s="8">
        <f>K44</f>
        <v>-345833.33</v>
      </c>
      <c r="L45" s="2"/>
      <c r="M45" s="8">
        <f t="shared" si="30"/>
        <v>-56476.74</v>
      </c>
      <c r="N45" s="2"/>
      <c r="O45" s="17">
        <f t="shared" si="31"/>
        <v>1.1633100000000001</v>
      </c>
      <c r="P45" s="2"/>
      <c r="Q45" s="8">
        <f>Q44</f>
        <v>-283007.78000000003</v>
      </c>
      <c r="R45" s="2"/>
      <c r="S45" s="8">
        <f>S44</f>
        <v>-345833.34</v>
      </c>
      <c r="T45" s="2"/>
      <c r="U45" s="8">
        <f t="shared" si="32"/>
        <v>62825.56</v>
      </c>
      <c r="V45" s="2"/>
      <c r="W45" s="17">
        <f t="shared" si="33"/>
        <v>0.81833999999999996</v>
      </c>
      <c r="X45" s="2"/>
      <c r="Y45" s="8">
        <f>Y44</f>
        <v>-320996.76</v>
      </c>
      <c r="Z45" s="2"/>
      <c r="AA45" s="8">
        <f>AA44</f>
        <v>-345833.3</v>
      </c>
      <c r="AB45" s="2"/>
      <c r="AC45" s="8">
        <f t="shared" si="34"/>
        <v>24836.54</v>
      </c>
      <c r="AD45" s="2"/>
      <c r="AE45" s="17">
        <f t="shared" si="35"/>
        <v>0.92818000000000001</v>
      </c>
      <c r="AF45" s="2"/>
      <c r="AG45" s="8">
        <f>AG44</f>
        <v>-352842.62</v>
      </c>
      <c r="AH45" s="2"/>
      <c r="AI45" s="8">
        <f>AI44</f>
        <v>-345833.34</v>
      </c>
      <c r="AJ45" s="2"/>
      <c r="AK45" s="8">
        <f t="shared" si="36"/>
        <v>-7009.28</v>
      </c>
      <c r="AL45" s="2"/>
      <c r="AM45" s="17">
        <f t="shared" si="37"/>
        <v>1.02027</v>
      </c>
      <c r="AN45" s="2"/>
      <c r="AO45" s="8">
        <f>AO44</f>
        <v>0</v>
      </c>
      <c r="AP45" s="2"/>
      <c r="AQ45" s="8">
        <f>AQ44</f>
        <v>-345833.31</v>
      </c>
      <c r="AR45" s="2"/>
      <c r="AS45" s="8">
        <f t="shared" si="38"/>
        <v>345833.31</v>
      </c>
      <c r="AT45" s="2"/>
      <c r="AU45" s="17">
        <f t="shared" si="39"/>
        <v>0</v>
      </c>
      <c r="AV45" s="2"/>
      <c r="AW45" s="8">
        <f>AW44</f>
        <v>0</v>
      </c>
      <c r="AX45" s="2"/>
      <c r="AY45" s="8">
        <f>AY44</f>
        <v>-345833.37</v>
      </c>
      <c r="AZ45" s="2"/>
      <c r="BA45" s="8">
        <f t="shared" si="40"/>
        <v>345833.37</v>
      </c>
      <c r="BB45" s="2"/>
      <c r="BC45" s="17">
        <f t="shared" si="41"/>
        <v>0</v>
      </c>
      <c r="BD45" s="2"/>
      <c r="BE45" s="8">
        <f>BE44</f>
        <v>0</v>
      </c>
      <c r="BF45" s="2"/>
      <c r="BG45" s="8">
        <f>BG44</f>
        <v>-345833.33</v>
      </c>
      <c r="BH45" s="2"/>
      <c r="BI45" s="8">
        <f t="shared" si="42"/>
        <v>345833.33</v>
      </c>
      <c r="BJ45" s="2"/>
      <c r="BK45" s="17">
        <f t="shared" si="43"/>
        <v>0</v>
      </c>
      <c r="BL45" s="2"/>
      <c r="BM45" s="8">
        <f>BM44</f>
        <v>0</v>
      </c>
      <c r="BN45" s="2"/>
      <c r="BO45" s="8">
        <f>BO44</f>
        <v>-345833.36</v>
      </c>
      <c r="BP45" s="2"/>
      <c r="BQ45" s="8">
        <f t="shared" si="44"/>
        <v>345833.36</v>
      </c>
      <c r="BR45" s="2"/>
      <c r="BS45" s="17">
        <f t="shared" si="45"/>
        <v>0</v>
      </c>
      <c r="BT45" s="2"/>
      <c r="BU45" s="8">
        <f>BU44</f>
        <v>0</v>
      </c>
      <c r="BV45" s="2"/>
      <c r="BW45" s="8">
        <f>BW44</f>
        <v>-345833.33</v>
      </c>
      <c r="BX45" s="2"/>
      <c r="BY45" s="8">
        <f t="shared" si="46"/>
        <v>345833.33</v>
      </c>
      <c r="BZ45" s="2"/>
      <c r="CA45" s="17">
        <f t="shared" si="47"/>
        <v>0</v>
      </c>
      <c r="CB45" s="2"/>
      <c r="CC45" s="8">
        <f>CC44</f>
        <v>0</v>
      </c>
      <c r="CD45" s="2"/>
      <c r="CE45" s="8">
        <f>CE44</f>
        <v>-345833.33</v>
      </c>
      <c r="CF45" s="2"/>
      <c r="CG45" s="8">
        <f t="shared" si="48"/>
        <v>345833.33</v>
      </c>
      <c r="CH45" s="2"/>
      <c r="CI45" s="17">
        <f t="shared" si="49"/>
        <v>0</v>
      </c>
      <c r="CJ45" s="2"/>
      <c r="CK45" s="8">
        <f>CK44</f>
        <v>0</v>
      </c>
      <c r="CL45" s="2"/>
      <c r="CM45" s="8">
        <f>CM44</f>
        <v>-345833.33</v>
      </c>
      <c r="CN45" s="2"/>
      <c r="CO45" s="8">
        <f t="shared" si="50"/>
        <v>345833.33</v>
      </c>
      <c r="CP45" s="2"/>
      <c r="CQ45" s="17">
        <f t="shared" si="51"/>
        <v>0</v>
      </c>
      <c r="CR45" s="2"/>
      <c r="CS45" s="8">
        <f>CS44</f>
        <v>0</v>
      </c>
      <c r="CT45" s="2"/>
      <c r="CU45" s="8">
        <f>CU44</f>
        <v>-345833.33</v>
      </c>
      <c r="CV45" s="2"/>
      <c r="CW45" s="8">
        <f t="shared" si="52"/>
        <v>345833.33</v>
      </c>
      <c r="CX45" s="2"/>
      <c r="CY45" s="17">
        <f t="shared" si="53"/>
        <v>0</v>
      </c>
      <c r="CZ45" s="2"/>
      <c r="DA45" s="8">
        <f t="shared" si="29"/>
        <v>-1359157.23</v>
      </c>
      <c r="DB45" s="2"/>
      <c r="DC45" s="8">
        <f t="shared" si="54"/>
        <v>-4150000</v>
      </c>
      <c r="DD45" s="2"/>
      <c r="DE45" s="8">
        <f t="shared" si="55"/>
        <v>2790842.77</v>
      </c>
      <c r="DF45" s="2"/>
      <c r="DG45" s="17">
        <f t="shared" si="56"/>
        <v>0.32751000000000002</v>
      </c>
    </row>
    <row r="46" spans="1:111" ht="15.75" thickTop="1" x14ac:dyDescent="0.25"/>
    <row r="48" spans="1:111" x14ac:dyDescent="0.25">
      <c r="DE48" s="26"/>
    </row>
  </sheetData>
  <pageMargins left="0.7" right="0.7" top="0.75" bottom="0.75" header="0.1" footer="0.3"/>
  <pageSetup orientation="landscape" verticalDpi="1200" r:id="rId1"/>
  <headerFooter>
    <oddHeader>&amp;L&amp;"Arial,Bold"&amp;8 11:30 AM
&amp;"Arial,Bold"&amp;8 06/02/20
&amp;"Arial,Bold"&amp;8 Accrual Basis&amp;C&amp;"Arial,Bold"&amp;12 Harris County Emergency Services District No 29
&amp;"Arial,Bold"&amp;14 2020 Budget Year Summary Report
&amp;"Arial,Bold"&amp;10 Operational Expenditures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614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161925</xdr:colOff>
                <xdr:row>1</xdr:row>
                <xdr:rowOff>28575</xdr:rowOff>
              </to>
            </anchor>
          </controlPr>
        </control>
      </mc:Choice>
      <mc:Fallback>
        <control shapeId="6146" r:id="rId4" name="HEADER"/>
      </mc:Fallback>
    </mc:AlternateContent>
    <mc:AlternateContent xmlns:mc="http://schemas.openxmlformats.org/markup-compatibility/2006">
      <mc:Choice Requires="x14">
        <control shapeId="614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161925</xdr:colOff>
                <xdr:row>1</xdr:row>
                <xdr:rowOff>28575</xdr:rowOff>
              </to>
            </anchor>
          </controlPr>
        </control>
      </mc:Choice>
      <mc:Fallback>
        <control shapeId="6145" r:id="rId6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7FFA1-22D1-43FB-9647-C0463E25FFCB}">
  <sheetPr codeName="Sheet3"/>
  <dimension ref="A1:Z569"/>
  <sheetViews>
    <sheetView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 activeCell="P20" sqref="P20"/>
    </sheetView>
  </sheetViews>
  <sheetFormatPr defaultRowHeight="15" x14ac:dyDescent="0.25"/>
  <cols>
    <col min="1" max="4" width="3" customWidth="1"/>
    <col min="5" max="5" width="30.5703125" customWidth="1"/>
    <col min="6" max="7" width="2.28515625" customWidth="1"/>
    <col min="8" max="8" width="14.28515625" bestFit="1" customWidth="1"/>
    <col min="9" max="9" width="2.28515625" customWidth="1"/>
    <col min="10" max="10" width="8.7109375" bestFit="1" customWidth="1"/>
    <col min="11" max="11" width="2.28515625" customWidth="1"/>
    <col min="12" max="12" width="16.140625" bestFit="1" customWidth="1"/>
    <col min="13" max="13" width="2.28515625" customWidth="1"/>
    <col min="14" max="14" width="3.5703125" bestFit="1" customWidth="1"/>
    <col min="15" max="15" width="2.28515625" customWidth="1"/>
    <col min="16" max="16" width="28.85546875" bestFit="1" customWidth="1"/>
    <col min="17" max="17" width="2.28515625" customWidth="1"/>
    <col min="18" max="18" width="30.7109375" customWidth="1"/>
    <col min="19" max="19" width="2.28515625" customWidth="1"/>
    <col min="20" max="20" width="24.140625" bestFit="1" customWidth="1"/>
    <col min="21" max="21" width="2.28515625" customWidth="1"/>
    <col min="22" max="22" width="10" bestFit="1" customWidth="1"/>
    <col min="23" max="23" width="2.28515625" customWidth="1"/>
    <col min="24" max="24" width="10" bestFit="1" customWidth="1"/>
    <col min="25" max="25" width="2.28515625" customWidth="1"/>
    <col min="26" max="26" width="10.5703125" bestFit="1" customWidth="1"/>
  </cols>
  <sheetData>
    <row r="1" spans="1:26" s="13" customFormat="1" ht="15.75" thickBot="1" x14ac:dyDescent="0.3">
      <c r="A1" s="12"/>
      <c r="B1" s="12"/>
      <c r="C1" s="12"/>
      <c r="D1" s="12"/>
      <c r="E1" s="12"/>
      <c r="F1" s="12"/>
      <c r="G1" s="12"/>
      <c r="H1" s="11" t="s">
        <v>462</v>
      </c>
      <c r="I1" s="12"/>
      <c r="J1" s="11" t="s">
        <v>461</v>
      </c>
      <c r="K1" s="12"/>
      <c r="L1" s="11" t="s">
        <v>460</v>
      </c>
      <c r="M1" s="12"/>
      <c r="N1" s="11" t="s">
        <v>459</v>
      </c>
      <c r="O1" s="12"/>
      <c r="P1" s="11" t="s">
        <v>458</v>
      </c>
      <c r="Q1" s="12"/>
      <c r="R1" s="11" t="s">
        <v>457</v>
      </c>
      <c r="S1" s="12"/>
      <c r="T1" s="11" t="s">
        <v>456</v>
      </c>
      <c r="U1" s="12"/>
      <c r="V1" s="11" t="s">
        <v>133</v>
      </c>
      <c r="W1" s="12"/>
      <c r="X1" s="11" t="s">
        <v>455</v>
      </c>
      <c r="Y1" s="12"/>
      <c r="Z1" s="11" t="s">
        <v>454</v>
      </c>
    </row>
    <row r="2" spans="1:26" ht="15.75" thickTop="1" x14ac:dyDescent="0.25">
      <c r="A2" s="2"/>
      <c r="B2" s="2" t="s">
        <v>453</v>
      </c>
      <c r="C2" s="2"/>
      <c r="D2" s="2"/>
      <c r="E2" s="2"/>
      <c r="F2" s="2"/>
      <c r="G2" s="2"/>
      <c r="H2" s="2"/>
      <c r="I2" s="2"/>
      <c r="J2" s="1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6"/>
      <c r="W2" s="2"/>
      <c r="X2" s="16"/>
      <c r="Y2" s="2"/>
      <c r="Z2" s="16">
        <v>5919418.0499999998</v>
      </c>
    </row>
    <row r="3" spans="1:26" x14ac:dyDescent="0.25">
      <c r="A3" s="2"/>
      <c r="B3" s="2"/>
      <c r="C3" s="2" t="s">
        <v>376</v>
      </c>
      <c r="D3" s="2"/>
      <c r="E3" s="2"/>
      <c r="F3" s="2"/>
      <c r="G3" s="2"/>
      <c r="H3" s="2"/>
      <c r="I3" s="2"/>
      <c r="J3" s="1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6"/>
      <c r="W3" s="2"/>
      <c r="X3" s="16"/>
      <c r="Y3" s="2"/>
      <c r="Z3" s="16">
        <v>2855540.96</v>
      </c>
    </row>
    <row r="4" spans="1:26" x14ac:dyDescent="0.25">
      <c r="A4" s="4"/>
      <c r="B4" s="4"/>
      <c r="C4" s="4"/>
      <c r="D4" s="4"/>
      <c r="E4" s="4"/>
      <c r="F4" s="4"/>
      <c r="G4" s="4"/>
      <c r="H4" s="4" t="s">
        <v>374</v>
      </c>
      <c r="I4" s="4"/>
      <c r="J4" s="15">
        <v>43928</v>
      </c>
      <c r="K4" s="4"/>
      <c r="L4" s="4"/>
      <c r="M4" s="4"/>
      <c r="N4" s="4"/>
      <c r="O4" s="4"/>
      <c r="P4" s="4"/>
      <c r="Q4" s="4"/>
      <c r="R4" s="4" t="s">
        <v>374</v>
      </c>
      <c r="S4" s="4"/>
      <c r="T4" s="4" t="s">
        <v>355</v>
      </c>
      <c r="U4" s="4"/>
      <c r="V4" s="3"/>
      <c r="W4" s="4"/>
      <c r="X4" s="3">
        <v>122000</v>
      </c>
      <c r="Y4" s="4"/>
      <c r="Z4" s="3">
        <v>2733540.96</v>
      </c>
    </row>
    <row r="5" spans="1:26" x14ac:dyDescent="0.25">
      <c r="A5" s="4"/>
      <c r="B5" s="4"/>
      <c r="C5" s="4"/>
      <c r="D5" s="4"/>
      <c r="E5" s="4"/>
      <c r="F5" s="4"/>
      <c r="G5" s="4"/>
      <c r="H5" s="4" t="s">
        <v>374</v>
      </c>
      <c r="I5" s="4"/>
      <c r="J5" s="15">
        <v>43928</v>
      </c>
      <c r="K5" s="4"/>
      <c r="L5" s="4"/>
      <c r="M5" s="4"/>
      <c r="N5" s="4"/>
      <c r="O5" s="4"/>
      <c r="P5" s="4"/>
      <c r="Q5" s="4"/>
      <c r="R5" s="4" t="s">
        <v>374</v>
      </c>
      <c r="S5" s="4"/>
      <c r="T5" s="4" t="s">
        <v>379</v>
      </c>
      <c r="U5" s="4"/>
      <c r="V5" s="3"/>
      <c r="W5" s="4"/>
      <c r="X5" s="3">
        <v>32200</v>
      </c>
      <c r="Y5" s="4"/>
      <c r="Z5" s="3">
        <v>2701340.96</v>
      </c>
    </row>
    <row r="6" spans="1:26" x14ac:dyDescent="0.25">
      <c r="A6" s="4"/>
      <c r="B6" s="4"/>
      <c r="C6" s="4"/>
      <c r="D6" s="4"/>
      <c r="E6" s="4"/>
      <c r="F6" s="4"/>
      <c r="G6" s="4"/>
      <c r="H6" s="4" t="s">
        <v>374</v>
      </c>
      <c r="I6" s="4"/>
      <c r="J6" s="15">
        <v>43928</v>
      </c>
      <c r="K6" s="4"/>
      <c r="L6" s="4"/>
      <c r="M6" s="4"/>
      <c r="N6" s="4"/>
      <c r="O6" s="4"/>
      <c r="P6" s="4"/>
      <c r="Q6" s="4"/>
      <c r="R6" s="4" t="s">
        <v>374</v>
      </c>
      <c r="S6" s="4"/>
      <c r="T6" s="4" t="s">
        <v>138</v>
      </c>
      <c r="U6" s="4"/>
      <c r="V6" s="3"/>
      <c r="W6" s="4"/>
      <c r="X6" s="3">
        <v>20000</v>
      </c>
      <c r="Y6" s="4"/>
      <c r="Z6" s="3">
        <v>2681340.96</v>
      </c>
    </row>
    <row r="7" spans="1:26" x14ac:dyDescent="0.25">
      <c r="A7" s="4"/>
      <c r="B7" s="4"/>
      <c r="C7" s="4"/>
      <c r="D7" s="4"/>
      <c r="E7" s="4"/>
      <c r="F7" s="4"/>
      <c r="G7" s="4"/>
      <c r="H7" s="4" t="s">
        <v>374</v>
      </c>
      <c r="I7" s="4"/>
      <c r="J7" s="15">
        <v>43931</v>
      </c>
      <c r="K7" s="4"/>
      <c r="L7" s="4"/>
      <c r="M7" s="4"/>
      <c r="N7" s="4"/>
      <c r="O7" s="4"/>
      <c r="P7" s="4"/>
      <c r="Q7" s="4"/>
      <c r="R7" s="4" t="s">
        <v>374</v>
      </c>
      <c r="S7" s="4"/>
      <c r="T7" s="4" t="s">
        <v>8</v>
      </c>
      <c r="U7" s="4"/>
      <c r="V7" s="3">
        <v>232864.83</v>
      </c>
      <c r="W7" s="4"/>
      <c r="X7" s="3"/>
      <c r="Y7" s="4"/>
      <c r="Z7" s="3">
        <v>2914205.79</v>
      </c>
    </row>
    <row r="8" spans="1:26" ht="15.75" thickBot="1" x14ac:dyDescent="0.3">
      <c r="A8" s="4"/>
      <c r="B8" s="4"/>
      <c r="C8" s="4"/>
      <c r="D8" s="4"/>
      <c r="E8" s="4"/>
      <c r="F8" s="4"/>
      <c r="G8" s="4"/>
      <c r="H8" s="4" t="s">
        <v>374</v>
      </c>
      <c r="I8" s="4"/>
      <c r="J8" s="15">
        <v>43951</v>
      </c>
      <c r="K8" s="4"/>
      <c r="L8" s="4"/>
      <c r="M8" s="4"/>
      <c r="N8" s="4"/>
      <c r="O8" s="4"/>
      <c r="P8" s="4"/>
      <c r="Q8" s="4"/>
      <c r="R8" s="4" t="s">
        <v>374</v>
      </c>
      <c r="S8" s="4"/>
      <c r="T8" s="4" t="s">
        <v>10</v>
      </c>
      <c r="U8" s="4"/>
      <c r="V8" s="6">
        <v>2750.09</v>
      </c>
      <c r="W8" s="4"/>
      <c r="X8" s="6"/>
      <c r="Y8" s="4"/>
      <c r="Z8" s="6">
        <v>2916955.88</v>
      </c>
    </row>
    <row r="9" spans="1:26" x14ac:dyDescent="0.25">
      <c r="A9" s="4"/>
      <c r="B9" s="4"/>
      <c r="C9" s="4" t="s">
        <v>452</v>
      </c>
      <c r="D9" s="4"/>
      <c r="E9" s="4"/>
      <c r="F9" s="4"/>
      <c r="G9" s="4"/>
      <c r="H9" s="4"/>
      <c r="I9" s="4"/>
      <c r="J9" s="15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3">
        <f>ROUND(SUM(V3:V8),5)</f>
        <v>235614.92</v>
      </c>
      <c r="W9" s="4"/>
      <c r="X9" s="3">
        <f>ROUND(SUM(X3:X8),5)</f>
        <v>174200</v>
      </c>
      <c r="Y9" s="4"/>
      <c r="Z9" s="3">
        <f>Z8</f>
        <v>2916955.88</v>
      </c>
    </row>
    <row r="10" spans="1:26" x14ac:dyDescent="0.25">
      <c r="A10" s="2"/>
      <c r="B10" s="2"/>
      <c r="C10" s="2" t="s">
        <v>377</v>
      </c>
      <c r="D10" s="2"/>
      <c r="E10" s="2"/>
      <c r="F10" s="2"/>
      <c r="G10" s="2"/>
      <c r="H10" s="2"/>
      <c r="I10" s="2"/>
      <c r="J10" s="14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16"/>
      <c r="W10" s="2"/>
      <c r="X10" s="16"/>
      <c r="Y10" s="2"/>
      <c r="Z10" s="16">
        <v>2936489.48</v>
      </c>
    </row>
    <row r="11" spans="1:26" x14ac:dyDescent="0.25">
      <c r="A11" s="4"/>
      <c r="B11" s="4"/>
      <c r="C11" s="4"/>
      <c r="D11" s="4"/>
      <c r="E11" s="4"/>
      <c r="F11" s="4"/>
      <c r="G11" s="4"/>
      <c r="H11" s="4" t="s">
        <v>374</v>
      </c>
      <c r="I11" s="4"/>
      <c r="J11" s="15">
        <v>43924</v>
      </c>
      <c r="K11" s="4"/>
      <c r="L11" s="4"/>
      <c r="M11" s="4"/>
      <c r="N11" s="4"/>
      <c r="O11" s="4"/>
      <c r="P11" s="4"/>
      <c r="Q11" s="4"/>
      <c r="R11" s="4" t="s">
        <v>392</v>
      </c>
      <c r="S11" s="4"/>
      <c r="T11" s="4" t="s">
        <v>7</v>
      </c>
      <c r="U11" s="4"/>
      <c r="V11" s="3">
        <v>2525.5100000000002</v>
      </c>
      <c r="W11" s="4"/>
      <c r="X11" s="3"/>
      <c r="Y11" s="4"/>
      <c r="Z11" s="3">
        <v>2939014.99</v>
      </c>
    </row>
    <row r="12" spans="1:26" x14ac:dyDescent="0.25">
      <c r="A12" s="4"/>
      <c r="B12" s="4"/>
      <c r="C12" s="4"/>
      <c r="D12" s="4"/>
      <c r="E12" s="4"/>
      <c r="F12" s="4"/>
      <c r="G12" s="4"/>
      <c r="H12" s="4" t="s">
        <v>374</v>
      </c>
      <c r="I12" s="4"/>
      <c r="J12" s="15">
        <v>43929</v>
      </c>
      <c r="K12" s="4"/>
      <c r="L12" s="4"/>
      <c r="M12" s="4"/>
      <c r="N12" s="4"/>
      <c r="O12" s="4"/>
      <c r="P12" s="4"/>
      <c r="Q12" s="4"/>
      <c r="R12" s="4" t="s">
        <v>392</v>
      </c>
      <c r="S12" s="4"/>
      <c r="T12" s="4" t="s">
        <v>7</v>
      </c>
      <c r="U12" s="4"/>
      <c r="V12" s="3">
        <v>184.44</v>
      </c>
      <c r="W12" s="4"/>
      <c r="X12" s="3"/>
      <c r="Y12" s="4"/>
      <c r="Z12" s="3">
        <v>2939199.43</v>
      </c>
    </row>
    <row r="13" spans="1:26" x14ac:dyDescent="0.25">
      <c r="A13" s="4"/>
      <c r="B13" s="4"/>
      <c r="C13" s="4"/>
      <c r="D13" s="4"/>
      <c r="E13" s="4"/>
      <c r="F13" s="4"/>
      <c r="G13" s="4"/>
      <c r="H13" s="4" t="s">
        <v>374</v>
      </c>
      <c r="I13" s="4"/>
      <c r="J13" s="15">
        <v>43930</v>
      </c>
      <c r="K13" s="4"/>
      <c r="L13" s="4"/>
      <c r="M13" s="4"/>
      <c r="N13" s="4"/>
      <c r="O13" s="4"/>
      <c r="P13" s="4"/>
      <c r="Q13" s="4"/>
      <c r="R13" s="4" t="s">
        <v>392</v>
      </c>
      <c r="S13" s="4"/>
      <c r="T13" s="4" t="s">
        <v>7</v>
      </c>
      <c r="U13" s="4"/>
      <c r="V13" s="3">
        <v>4117.54</v>
      </c>
      <c r="W13" s="4"/>
      <c r="X13" s="3"/>
      <c r="Y13" s="4"/>
      <c r="Z13" s="3">
        <v>2943316.97</v>
      </c>
    </row>
    <row r="14" spans="1:26" x14ac:dyDescent="0.25">
      <c r="A14" s="4"/>
      <c r="B14" s="4"/>
      <c r="C14" s="4"/>
      <c r="D14" s="4"/>
      <c r="E14" s="4"/>
      <c r="F14" s="4"/>
      <c r="G14" s="4"/>
      <c r="H14" s="4" t="s">
        <v>374</v>
      </c>
      <c r="I14" s="4"/>
      <c r="J14" s="15">
        <v>43936</v>
      </c>
      <c r="K14" s="4"/>
      <c r="L14" s="4"/>
      <c r="M14" s="4"/>
      <c r="N14" s="4"/>
      <c r="O14" s="4"/>
      <c r="P14" s="4"/>
      <c r="Q14" s="4"/>
      <c r="R14" s="4" t="s">
        <v>392</v>
      </c>
      <c r="S14" s="4"/>
      <c r="T14" s="4" t="s">
        <v>7</v>
      </c>
      <c r="U14" s="4"/>
      <c r="V14" s="3">
        <v>1430.13</v>
      </c>
      <c r="W14" s="4"/>
      <c r="X14" s="3"/>
      <c r="Y14" s="4"/>
      <c r="Z14" s="3">
        <v>2944747.1</v>
      </c>
    </row>
    <row r="15" spans="1:26" x14ac:dyDescent="0.25">
      <c r="A15" s="4"/>
      <c r="B15" s="4"/>
      <c r="C15" s="4"/>
      <c r="D15" s="4"/>
      <c r="E15" s="4"/>
      <c r="F15" s="4"/>
      <c r="G15" s="4"/>
      <c r="H15" s="4" t="s">
        <v>374</v>
      </c>
      <c r="I15" s="4"/>
      <c r="J15" s="15">
        <v>43942</v>
      </c>
      <c r="K15" s="4"/>
      <c r="L15" s="4"/>
      <c r="M15" s="4"/>
      <c r="N15" s="4"/>
      <c r="O15" s="4"/>
      <c r="P15" s="4"/>
      <c r="Q15" s="4"/>
      <c r="R15" s="4" t="s">
        <v>392</v>
      </c>
      <c r="S15" s="4"/>
      <c r="T15" s="4" t="s">
        <v>7</v>
      </c>
      <c r="U15" s="4"/>
      <c r="V15" s="3">
        <v>1113.1099999999999</v>
      </c>
      <c r="W15" s="4"/>
      <c r="X15" s="3"/>
      <c r="Y15" s="4"/>
      <c r="Z15" s="3">
        <v>2945860.21</v>
      </c>
    </row>
    <row r="16" spans="1:26" x14ac:dyDescent="0.25">
      <c r="A16" s="4"/>
      <c r="B16" s="4"/>
      <c r="C16" s="4"/>
      <c r="D16" s="4"/>
      <c r="E16" s="4"/>
      <c r="F16" s="4"/>
      <c r="G16" s="4"/>
      <c r="H16" s="4" t="s">
        <v>374</v>
      </c>
      <c r="I16" s="4"/>
      <c r="J16" s="15">
        <v>43944</v>
      </c>
      <c r="K16" s="4"/>
      <c r="L16" s="4"/>
      <c r="M16" s="4"/>
      <c r="N16" s="4"/>
      <c r="O16" s="4"/>
      <c r="P16" s="4"/>
      <c r="Q16" s="4"/>
      <c r="R16" s="4" t="s">
        <v>392</v>
      </c>
      <c r="S16" s="4"/>
      <c r="T16" s="4" t="s">
        <v>7</v>
      </c>
      <c r="U16" s="4"/>
      <c r="V16" s="3">
        <v>1070.04</v>
      </c>
      <c r="W16" s="4"/>
      <c r="X16" s="3"/>
      <c r="Y16" s="4"/>
      <c r="Z16" s="3">
        <v>2946930.25</v>
      </c>
    </row>
    <row r="17" spans="1:26" ht="15.75" thickBot="1" x14ac:dyDescent="0.3">
      <c r="A17" s="4"/>
      <c r="B17" s="4"/>
      <c r="C17" s="4"/>
      <c r="D17" s="4"/>
      <c r="E17" s="4"/>
      <c r="F17" s="4"/>
      <c r="G17" s="4"/>
      <c r="H17" s="4" t="s">
        <v>374</v>
      </c>
      <c r="I17" s="4"/>
      <c r="J17" s="15">
        <v>43951</v>
      </c>
      <c r="K17" s="4"/>
      <c r="L17" s="4"/>
      <c r="M17" s="4"/>
      <c r="N17" s="4"/>
      <c r="O17" s="4"/>
      <c r="P17" s="4"/>
      <c r="Q17" s="4"/>
      <c r="R17" s="4" t="s">
        <v>374</v>
      </c>
      <c r="S17" s="4"/>
      <c r="T17" s="4" t="s">
        <v>10</v>
      </c>
      <c r="U17" s="4"/>
      <c r="V17" s="6">
        <v>2814.01</v>
      </c>
      <c r="W17" s="4"/>
      <c r="X17" s="6"/>
      <c r="Y17" s="4"/>
      <c r="Z17" s="6">
        <v>2949744.26</v>
      </c>
    </row>
    <row r="18" spans="1:26" x14ac:dyDescent="0.25">
      <c r="A18" s="4"/>
      <c r="B18" s="4"/>
      <c r="C18" s="4" t="s">
        <v>451</v>
      </c>
      <c r="D18" s="4"/>
      <c r="E18" s="4"/>
      <c r="F18" s="4"/>
      <c r="G18" s="4"/>
      <c r="H18" s="4"/>
      <c r="I18" s="4"/>
      <c r="J18" s="15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3">
        <f>ROUND(SUM(V10:V17),5)</f>
        <v>13254.78</v>
      </c>
      <c r="W18" s="4"/>
      <c r="X18" s="3">
        <f>ROUND(SUM(X10:X17),5)</f>
        <v>0</v>
      </c>
      <c r="Y18" s="4"/>
      <c r="Z18" s="3">
        <f>Z17</f>
        <v>2949744.26</v>
      </c>
    </row>
    <row r="19" spans="1:26" x14ac:dyDescent="0.25">
      <c r="A19" s="2"/>
      <c r="B19" s="2"/>
      <c r="C19" s="2" t="s">
        <v>375</v>
      </c>
      <c r="D19" s="2"/>
      <c r="E19" s="2"/>
      <c r="F19" s="2"/>
      <c r="G19" s="2"/>
      <c r="H19" s="2"/>
      <c r="I19" s="2"/>
      <c r="J19" s="1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16"/>
      <c r="W19" s="2"/>
      <c r="X19" s="16"/>
      <c r="Y19" s="2"/>
      <c r="Z19" s="16">
        <v>127387.61</v>
      </c>
    </row>
    <row r="20" spans="1:26" ht="15.75" thickBot="1" x14ac:dyDescent="0.3">
      <c r="A20" s="1"/>
      <c r="B20" s="1"/>
      <c r="C20" s="1"/>
      <c r="D20" s="1"/>
      <c r="E20" s="1"/>
      <c r="F20" s="4"/>
      <c r="G20" s="4"/>
      <c r="H20" s="4" t="s">
        <v>374</v>
      </c>
      <c r="I20" s="4"/>
      <c r="J20" s="15">
        <v>43951</v>
      </c>
      <c r="K20" s="4"/>
      <c r="L20" s="4"/>
      <c r="M20" s="4"/>
      <c r="N20" s="4"/>
      <c r="O20" s="4"/>
      <c r="P20" s="4"/>
      <c r="Q20" s="4"/>
      <c r="R20" s="4" t="s">
        <v>374</v>
      </c>
      <c r="S20" s="4"/>
      <c r="T20" s="4" t="s">
        <v>10</v>
      </c>
      <c r="U20" s="4"/>
      <c r="V20" s="6">
        <v>10.47</v>
      </c>
      <c r="W20" s="4"/>
      <c r="X20" s="6"/>
      <c r="Y20" s="4"/>
      <c r="Z20" s="6">
        <v>127398.08</v>
      </c>
    </row>
    <row r="21" spans="1:26" x14ac:dyDescent="0.25">
      <c r="A21" s="4"/>
      <c r="B21" s="4"/>
      <c r="C21" s="4" t="s">
        <v>450</v>
      </c>
      <c r="D21" s="4"/>
      <c r="E21" s="4"/>
      <c r="F21" s="4"/>
      <c r="G21" s="4"/>
      <c r="H21" s="4"/>
      <c r="I21" s="4"/>
      <c r="J21" s="15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3">
        <f>ROUND(SUM(V19:V20),5)</f>
        <v>10.47</v>
      </c>
      <c r="W21" s="4"/>
      <c r="X21" s="3">
        <f>ROUND(SUM(X19:X20),5)</f>
        <v>0</v>
      </c>
      <c r="Y21" s="4"/>
      <c r="Z21" s="3">
        <f>Z20</f>
        <v>127398.08</v>
      </c>
    </row>
    <row r="22" spans="1:26" x14ac:dyDescent="0.25">
      <c r="A22" s="2"/>
      <c r="B22" s="2"/>
      <c r="C22" s="2" t="s">
        <v>449</v>
      </c>
      <c r="D22" s="2"/>
      <c r="E22" s="2"/>
      <c r="F22" s="2"/>
      <c r="G22" s="2"/>
      <c r="H22" s="2"/>
      <c r="I22" s="2"/>
      <c r="J22" s="14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16"/>
      <c r="W22" s="2"/>
      <c r="X22" s="16"/>
      <c r="Y22" s="2"/>
      <c r="Z22" s="16">
        <v>0</v>
      </c>
    </row>
    <row r="23" spans="1:26" ht="15.75" thickBot="1" x14ac:dyDescent="0.3">
      <c r="A23" s="4"/>
      <c r="B23" s="4"/>
      <c r="C23" s="4" t="s">
        <v>448</v>
      </c>
      <c r="D23" s="4"/>
      <c r="E23" s="4"/>
      <c r="F23" s="4"/>
      <c r="G23" s="4"/>
      <c r="H23" s="4"/>
      <c r="I23" s="4"/>
      <c r="J23" s="15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6"/>
      <c r="W23" s="4"/>
      <c r="X23" s="6"/>
      <c r="Y23" s="4"/>
      <c r="Z23" s="6">
        <f>Z22</f>
        <v>0</v>
      </c>
    </row>
    <row r="24" spans="1:26" x14ac:dyDescent="0.25">
      <c r="A24" s="4"/>
      <c r="B24" s="4" t="s">
        <v>447</v>
      </c>
      <c r="C24" s="4"/>
      <c r="D24" s="4"/>
      <c r="E24" s="4"/>
      <c r="F24" s="4"/>
      <c r="G24" s="4"/>
      <c r="H24" s="4"/>
      <c r="I24" s="4"/>
      <c r="J24" s="15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3">
        <f>ROUND(V9+V18+V21+V23,5)</f>
        <v>248880.17</v>
      </c>
      <c r="W24" s="4"/>
      <c r="X24" s="3">
        <f>ROUND(X9+X18+X21+X23,5)</f>
        <v>174200</v>
      </c>
      <c r="Y24" s="4"/>
      <c r="Z24" s="3">
        <f>ROUND(Z9+Z18+Z21+Z23,5)</f>
        <v>5994098.2199999997</v>
      </c>
    </row>
    <row r="25" spans="1:26" x14ac:dyDescent="0.25">
      <c r="A25" s="2"/>
      <c r="B25" s="2" t="s">
        <v>373</v>
      </c>
      <c r="C25" s="2"/>
      <c r="D25" s="2"/>
      <c r="E25" s="2"/>
      <c r="F25" s="2"/>
      <c r="G25" s="2"/>
      <c r="H25" s="2"/>
      <c r="I25" s="2"/>
      <c r="J25" s="1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16"/>
      <c r="W25" s="2"/>
      <c r="X25" s="16"/>
      <c r="Y25" s="2"/>
      <c r="Z25" s="16">
        <v>3824.1</v>
      </c>
    </row>
    <row r="26" spans="1:26" ht="15.75" thickBot="1" x14ac:dyDescent="0.3">
      <c r="A26" s="1"/>
      <c r="B26" s="1"/>
      <c r="C26" s="1"/>
      <c r="D26" s="1"/>
      <c r="E26" s="1"/>
      <c r="F26" s="4"/>
      <c r="G26" s="4"/>
      <c r="H26" s="4" t="s">
        <v>374</v>
      </c>
      <c r="I26" s="4"/>
      <c r="J26" s="15">
        <v>43951</v>
      </c>
      <c r="K26" s="4"/>
      <c r="L26" s="4"/>
      <c r="M26" s="4"/>
      <c r="N26" s="4"/>
      <c r="O26" s="4"/>
      <c r="P26" s="4"/>
      <c r="Q26" s="4"/>
      <c r="R26" s="4" t="s">
        <v>374</v>
      </c>
      <c r="S26" s="4"/>
      <c r="T26" s="4" t="s">
        <v>10</v>
      </c>
      <c r="U26" s="4"/>
      <c r="V26" s="6">
        <v>0.03</v>
      </c>
      <c r="W26" s="4"/>
      <c r="X26" s="6"/>
      <c r="Y26" s="4"/>
      <c r="Z26" s="6">
        <v>3824.13</v>
      </c>
    </row>
    <row r="27" spans="1:26" x14ac:dyDescent="0.25">
      <c r="A27" s="4"/>
      <c r="B27" s="4" t="s">
        <v>446</v>
      </c>
      <c r="C27" s="4"/>
      <c r="D27" s="4"/>
      <c r="E27" s="4"/>
      <c r="F27" s="4"/>
      <c r="G27" s="4"/>
      <c r="H27" s="4"/>
      <c r="I27" s="4"/>
      <c r="J27" s="15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3">
        <f>ROUND(SUM(V25:V26),5)</f>
        <v>0.03</v>
      </c>
      <c r="W27" s="4"/>
      <c r="X27" s="3">
        <f>ROUND(SUM(X25:X26),5)</f>
        <v>0</v>
      </c>
      <c r="Y27" s="4"/>
      <c r="Z27" s="3">
        <f>Z26</f>
        <v>3824.13</v>
      </c>
    </row>
    <row r="28" spans="1:26" x14ac:dyDescent="0.25">
      <c r="A28" s="2"/>
      <c r="B28" s="2" t="s">
        <v>445</v>
      </c>
      <c r="C28" s="2"/>
      <c r="D28" s="2"/>
      <c r="E28" s="2"/>
      <c r="F28" s="2"/>
      <c r="G28" s="2"/>
      <c r="H28" s="2"/>
      <c r="I28" s="2"/>
      <c r="J28" s="14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16"/>
      <c r="W28" s="2"/>
      <c r="X28" s="16"/>
      <c r="Y28" s="2"/>
      <c r="Z28" s="16">
        <v>34.03</v>
      </c>
    </row>
    <row r="29" spans="1:26" x14ac:dyDescent="0.25">
      <c r="A29" s="4"/>
      <c r="B29" s="4" t="s">
        <v>444</v>
      </c>
      <c r="C29" s="4"/>
      <c r="D29" s="4"/>
      <c r="E29" s="4"/>
      <c r="F29" s="4"/>
      <c r="G29" s="4"/>
      <c r="H29" s="4"/>
      <c r="I29" s="4"/>
      <c r="J29" s="15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3"/>
      <c r="W29" s="4"/>
      <c r="X29" s="3"/>
      <c r="Y29" s="4"/>
      <c r="Z29" s="3">
        <f>Z28</f>
        <v>34.03</v>
      </c>
    </row>
    <row r="30" spans="1:26" x14ac:dyDescent="0.25">
      <c r="A30" s="2"/>
      <c r="B30" s="2" t="s">
        <v>131</v>
      </c>
      <c r="C30" s="2"/>
      <c r="D30" s="2"/>
      <c r="E30" s="2"/>
      <c r="F30" s="2"/>
      <c r="G30" s="2"/>
      <c r="H30" s="2"/>
      <c r="I30" s="2"/>
      <c r="J30" s="14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16"/>
      <c r="W30" s="2"/>
      <c r="X30" s="16"/>
      <c r="Y30" s="2"/>
      <c r="Z30" s="16">
        <v>216659.73</v>
      </c>
    </row>
    <row r="31" spans="1:26" x14ac:dyDescent="0.25">
      <c r="A31" s="4"/>
      <c r="B31" s="4"/>
      <c r="C31" s="4"/>
      <c r="D31" s="4"/>
      <c r="E31" s="4"/>
      <c r="F31" s="4"/>
      <c r="G31" s="4"/>
      <c r="H31" s="4" t="s">
        <v>374</v>
      </c>
      <c r="I31" s="4"/>
      <c r="J31" s="15">
        <v>43951</v>
      </c>
      <c r="K31" s="4"/>
      <c r="L31" s="4"/>
      <c r="M31" s="4"/>
      <c r="N31" s="4"/>
      <c r="O31" s="4"/>
      <c r="P31" s="4"/>
      <c r="Q31" s="4"/>
      <c r="R31" s="4" t="s">
        <v>374</v>
      </c>
      <c r="S31" s="4"/>
      <c r="T31" s="4" t="s">
        <v>10</v>
      </c>
      <c r="U31" s="4"/>
      <c r="V31" s="3">
        <v>100.99</v>
      </c>
      <c r="W31" s="4"/>
      <c r="X31" s="3"/>
      <c r="Y31" s="4"/>
      <c r="Z31" s="3">
        <v>216760.72</v>
      </c>
    </row>
    <row r="32" spans="1:26" ht="15.75" thickBot="1" x14ac:dyDescent="0.3">
      <c r="A32" s="4"/>
      <c r="B32" s="4"/>
      <c r="C32" s="4"/>
      <c r="D32" s="4"/>
      <c r="E32" s="4"/>
      <c r="F32" s="4"/>
      <c r="G32" s="4"/>
      <c r="H32" s="4" t="s">
        <v>134</v>
      </c>
      <c r="I32" s="4"/>
      <c r="J32" s="15">
        <v>43951</v>
      </c>
      <c r="K32" s="4"/>
      <c r="L32" s="4" t="s">
        <v>133</v>
      </c>
      <c r="M32" s="4"/>
      <c r="N32" s="4"/>
      <c r="O32" s="4"/>
      <c r="P32" s="4" t="s">
        <v>132</v>
      </c>
      <c r="Q32" s="4"/>
      <c r="R32" s="4"/>
      <c r="S32" s="4"/>
      <c r="T32" s="4" t="s">
        <v>25</v>
      </c>
      <c r="U32" s="4"/>
      <c r="V32" s="6"/>
      <c r="W32" s="4"/>
      <c r="X32" s="6">
        <v>125378</v>
      </c>
      <c r="Y32" s="4"/>
      <c r="Z32" s="6">
        <v>91382.720000000001</v>
      </c>
    </row>
    <row r="33" spans="1:26" x14ac:dyDescent="0.25">
      <c r="A33" s="4"/>
      <c r="B33" s="4" t="s">
        <v>443</v>
      </c>
      <c r="C33" s="4"/>
      <c r="D33" s="4"/>
      <c r="E33" s="4"/>
      <c r="F33" s="4"/>
      <c r="G33" s="4"/>
      <c r="H33" s="4"/>
      <c r="I33" s="4"/>
      <c r="J33" s="15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3">
        <f>ROUND(SUM(V30:V32),5)</f>
        <v>100.99</v>
      </c>
      <c r="W33" s="4"/>
      <c r="X33" s="3">
        <f>ROUND(SUM(X30:X32),5)</f>
        <v>125378</v>
      </c>
      <c r="Y33" s="4"/>
      <c r="Z33" s="3">
        <f>Z32</f>
        <v>91382.720000000001</v>
      </c>
    </row>
    <row r="34" spans="1:26" x14ac:dyDescent="0.25">
      <c r="A34" s="2"/>
      <c r="B34" s="2" t="s">
        <v>379</v>
      </c>
      <c r="C34" s="2"/>
      <c r="D34" s="2"/>
      <c r="E34" s="2"/>
      <c r="F34" s="2"/>
      <c r="G34" s="2"/>
      <c r="H34" s="2"/>
      <c r="I34" s="2"/>
      <c r="J34" s="14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16"/>
      <c r="W34" s="2"/>
      <c r="X34" s="16"/>
      <c r="Y34" s="2"/>
      <c r="Z34" s="16">
        <v>124286.55</v>
      </c>
    </row>
    <row r="35" spans="1:26" x14ac:dyDescent="0.25">
      <c r="A35" s="4"/>
      <c r="B35" s="4"/>
      <c r="C35" s="4"/>
      <c r="D35" s="4"/>
      <c r="E35" s="4"/>
      <c r="F35" s="4"/>
      <c r="G35" s="4"/>
      <c r="H35" s="4" t="s">
        <v>374</v>
      </c>
      <c r="I35" s="4"/>
      <c r="J35" s="15">
        <v>43928</v>
      </c>
      <c r="K35" s="4"/>
      <c r="L35" s="4"/>
      <c r="M35" s="4"/>
      <c r="N35" s="4"/>
      <c r="O35" s="4"/>
      <c r="P35" s="4"/>
      <c r="Q35" s="4"/>
      <c r="R35" s="4" t="s">
        <v>374</v>
      </c>
      <c r="S35" s="4"/>
      <c r="T35" s="4" t="s">
        <v>376</v>
      </c>
      <c r="U35" s="4"/>
      <c r="V35" s="3">
        <v>32200</v>
      </c>
      <c r="W35" s="4"/>
      <c r="X35" s="3"/>
      <c r="Y35" s="4"/>
      <c r="Z35" s="3">
        <v>156486.54999999999</v>
      </c>
    </row>
    <row r="36" spans="1:26" ht="15.75" thickBot="1" x14ac:dyDescent="0.3">
      <c r="A36" s="4"/>
      <c r="B36" s="4"/>
      <c r="C36" s="4"/>
      <c r="D36" s="4"/>
      <c r="E36" s="4"/>
      <c r="F36" s="4"/>
      <c r="G36" s="4"/>
      <c r="H36" s="4" t="s">
        <v>374</v>
      </c>
      <c r="I36" s="4"/>
      <c r="J36" s="15">
        <v>43948</v>
      </c>
      <c r="K36" s="4"/>
      <c r="L36" s="4"/>
      <c r="M36" s="4"/>
      <c r="N36" s="4"/>
      <c r="O36" s="4"/>
      <c r="P36" s="4"/>
      <c r="Q36" s="4"/>
      <c r="R36" s="4" t="s">
        <v>374</v>
      </c>
      <c r="S36" s="4"/>
      <c r="T36" s="4" t="s">
        <v>9</v>
      </c>
      <c r="U36" s="4"/>
      <c r="V36" s="6">
        <v>3407</v>
      </c>
      <c r="W36" s="4"/>
      <c r="X36" s="6"/>
      <c r="Y36" s="4"/>
      <c r="Z36" s="6">
        <v>159893.54999999999</v>
      </c>
    </row>
    <row r="37" spans="1:26" x14ac:dyDescent="0.25">
      <c r="A37" s="4"/>
      <c r="B37" s="4" t="s">
        <v>442</v>
      </c>
      <c r="C37" s="4"/>
      <c r="D37" s="4"/>
      <c r="E37" s="4"/>
      <c r="F37" s="4"/>
      <c r="G37" s="4"/>
      <c r="H37" s="4"/>
      <c r="I37" s="4"/>
      <c r="J37" s="15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>
        <f>ROUND(SUM(V34:V36),5)</f>
        <v>35607</v>
      </c>
      <c r="W37" s="4"/>
      <c r="X37" s="3">
        <f>ROUND(SUM(X34:X36),5)</f>
        <v>0</v>
      </c>
      <c r="Y37" s="4"/>
      <c r="Z37" s="3">
        <f>Z36</f>
        <v>159893.54999999999</v>
      </c>
    </row>
    <row r="38" spans="1:26" x14ac:dyDescent="0.25">
      <c r="A38" s="2"/>
      <c r="B38" s="2" t="s">
        <v>138</v>
      </c>
      <c r="C38" s="2"/>
      <c r="D38" s="2"/>
      <c r="E38" s="2"/>
      <c r="F38" s="2"/>
      <c r="G38" s="2"/>
      <c r="H38" s="2"/>
      <c r="I38" s="2"/>
      <c r="J38" s="14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16"/>
      <c r="W38" s="2"/>
      <c r="X38" s="16"/>
      <c r="Y38" s="2"/>
      <c r="Z38" s="16">
        <v>7480.15</v>
      </c>
    </row>
    <row r="39" spans="1:26" x14ac:dyDescent="0.25">
      <c r="A39" s="4"/>
      <c r="B39" s="4"/>
      <c r="C39" s="4"/>
      <c r="D39" s="4"/>
      <c r="E39" s="4"/>
      <c r="F39" s="4"/>
      <c r="G39" s="4"/>
      <c r="H39" s="4" t="s">
        <v>134</v>
      </c>
      <c r="I39" s="4"/>
      <c r="J39" s="15">
        <v>43923</v>
      </c>
      <c r="K39" s="4"/>
      <c r="L39" s="4" t="s">
        <v>133</v>
      </c>
      <c r="M39" s="4"/>
      <c r="N39" s="4"/>
      <c r="O39" s="4"/>
      <c r="P39" s="4" t="s">
        <v>256</v>
      </c>
      <c r="Q39" s="4"/>
      <c r="R39" s="4"/>
      <c r="S39" s="4"/>
      <c r="T39" s="4" t="s">
        <v>49</v>
      </c>
      <c r="U39" s="4"/>
      <c r="V39" s="3"/>
      <c r="W39" s="4"/>
      <c r="X39" s="3">
        <v>324.16000000000003</v>
      </c>
      <c r="Y39" s="4"/>
      <c r="Z39" s="3">
        <v>7155.99</v>
      </c>
    </row>
    <row r="40" spans="1:26" x14ac:dyDescent="0.25">
      <c r="A40" s="4"/>
      <c r="B40" s="4"/>
      <c r="C40" s="4"/>
      <c r="D40" s="4"/>
      <c r="E40" s="4"/>
      <c r="F40" s="4"/>
      <c r="G40" s="4"/>
      <c r="H40" s="4" t="s">
        <v>134</v>
      </c>
      <c r="I40" s="4"/>
      <c r="J40" s="15">
        <v>43928</v>
      </c>
      <c r="K40" s="4"/>
      <c r="L40" s="4" t="s">
        <v>133</v>
      </c>
      <c r="M40" s="4"/>
      <c r="N40" s="4"/>
      <c r="O40" s="4"/>
      <c r="P40" s="4" t="s">
        <v>342</v>
      </c>
      <c r="Q40" s="4"/>
      <c r="R40" s="4"/>
      <c r="S40" s="4"/>
      <c r="T40" s="4" t="s">
        <v>147</v>
      </c>
      <c r="U40" s="4"/>
      <c r="V40" s="3"/>
      <c r="W40" s="4"/>
      <c r="X40" s="3">
        <v>896.2</v>
      </c>
      <c r="Y40" s="4"/>
      <c r="Z40" s="3">
        <v>6259.79</v>
      </c>
    </row>
    <row r="41" spans="1:26" x14ac:dyDescent="0.25">
      <c r="A41" s="4"/>
      <c r="B41" s="4"/>
      <c r="C41" s="4"/>
      <c r="D41" s="4"/>
      <c r="E41" s="4"/>
      <c r="F41" s="4"/>
      <c r="G41" s="4"/>
      <c r="H41" s="4" t="s">
        <v>374</v>
      </c>
      <c r="I41" s="4"/>
      <c r="J41" s="15">
        <v>43928</v>
      </c>
      <c r="K41" s="4"/>
      <c r="L41" s="4"/>
      <c r="M41" s="4"/>
      <c r="N41" s="4"/>
      <c r="O41" s="4"/>
      <c r="P41" s="4"/>
      <c r="Q41" s="4"/>
      <c r="R41" s="4" t="s">
        <v>374</v>
      </c>
      <c r="S41" s="4"/>
      <c r="T41" s="4" t="s">
        <v>376</v>
      </c>
      <c r="U41" s="4"/>
      <c r="V41" s="3">
        <v>20000</v>
      </c>
      <c r="W41" s="4"/>
      <c r="X41" s="3"/>
      <c r="Y41" s="4"/>
      <c r="Z41" s="3">
        <v>26259.79</v>
      </c>
    </row>
    <row r="42" spans="1:26" x14ac:dyDescent="0.25">
      <c r="A42" s="4"/>
      <c r="B42" s="4"/>
      <c r="C42" s="4"/>
      <c r="D42" s="4"/>
      <c r="E42" s="4"/>
      <c r="F42" s="4"/>
      <c r="G42" s="4"/>
      <c r="H42" s="4" t="s">
        <v>134</v>
      </c>
      <c r="I42" s="4"/>
      <c r="J42" s="15">
        <v>43931</v>
      </c>
      <c r="K42" s="4"/>
      <c r="L42" s="4" t="s">
        <v>133</v>
      </c>
      <c r="M42" s="4"/>
      <c r="N42" s="4"/>
      <c r="O42" s="4"/>
      <c r="P42" s="4" t="s">
        <v>212</v>
      </c>
      <c r="Q42" s="4"/>
      <c r="R42" s="4"/>
      <c r="S42" s="4"/>
      <c r="T42" s="4" t="s">
        <v>147</v>
      </c>
      <c r="U42" s="4"/>
      <c r="V42" s="3"/>
      <c r="W42" s="4"/>
      <c r="X42" s="3">
        <v>74.37</v>
      </c>
      <c r="Y42" s="4"/>
      <c r="Z42" s="3">
        <v>26185.42</v>
      </c>
    </row>
    <row r="43" spans="1:26" x14ac:dyDescent="0.25">
      <c r="A43" s="4"/>
      <c r="B43" s="4"/>
      <c r="C43" s="4"/>
      <c r="D43" s="4"/>
      <c r="E43" s="4"/>
      <c r="F43" s="4"/>
      <c r="G43" s="4"/>
      <c r="H43" s="4" t="s">
        <v>134</v>
      </c>
      <c r="I43" s="4"/>
      <c r="J43" s="15">
        <v>43931</v>
      </c>
      <c r="K43" s="4"/>
      <c r="L43" s="4" t="s">
        <v>133</v>
      </c>
      <c r="M43" s="4"/>
      <c r="N43" s="4"/>
      <c r="O43" s="4"/>
      <c r="P43" s="4" t="s">
        <v>212</v>
      </c>
      <c r="Q43" s="4"/>
      <c r="R43" s="4"/>
      <c r="S43" s="4"/>
      <c r="T43" s="4" t="s">
        <v>147</v>
      </c>
      <c r="U43" s="4"/>
      <c r="V43" s="3"/>
      <c r="W43" s="4"/>
      <c r="X43" s="3">
        <v>77.59</v>
      </c>
      <c r="Y43" s="4"/>
      <c r="Z43" s="3">
        <v>26107.83</v>
      </c>
    </row>
    <row r="44" spans="1:26" x14ac:dyDescent="0.25">
      <c r="A44" s="4"/>
      <c r="B44" s="4"/>
      <c r="C44" s="4"/>
      <c r="D44" s="4"/>
      <c r="E44" s="4"/>
      <c r="F44" s="4"/>
      <c r="G44" s="4"/>
      <c r="H44" s="4" t="s">
        <v>134</v>
      </c>
      <c r="I44" s="4"/>
      <c r="J44" s="15">
        <v>43934</v>
      </c>
      <c r="K44" s="4"/>
      <c r="L44" s="4" t="s">
        <v>133</v>
      </c>
      <c r="M44" s="4"/>
      <c r="N44" s="4"/>
      <c r="O44" s="4"/>
      <c r="P44" s="4" t="s">
        <v>217</v>
      </c>
      <c r="Q44" s="4"/>
      <c r="R44" s="4"/>
      <c r="S44" s="4"/>
      <c r="T44" s="4" t="s">
        <v>45</v>
      </c>
      <c r="U44" s="4"/>
      <c r="V44" s="3"/>
      <c r="W44" s="4"/>
      <c r="X44" s="3">
        <v>452.18</v>
      </c>
      <c r="Y44" s="4"/>
      <c r="Z44" s="3">
        <v>25655.65</v>
      </c>
    </row>
    <row r="45" spans="1:26" x14ac:dyDescent="0.25">
      <c r="A45" s="4"/>
      <c r="B45" s="4"/>
      <c r="C45" s="4"/>
      <c r="D45" s="4"/>
      <c r="E45" s="4"/>
      <c r="F45" s="4"/>
      <c r="G45" s="4"/>
      <c r="H45" s="4" t="s">
        <v>134</v>
      </c>
      <c r="I45" s="4"/>
      <c r="J45" s="15">
        <v>43934</v>
      </c>
      <c r="K45" s="4"/>
      <c r="L45" s="4" t="s">
        <v>133</v>
      </c>
      <c r="M45" s="4"/>
      <c r="N45" s="4"/>
      <c r="O45" s="4"/>
      <c r="P45" s="4"/>
      <c r="Q45" s="4"/>
      <c r="R45" s="4"/>
      <c r="S45" s="4"/>
      <c r="T45" s="4" t="s">
        <v>22</v>
      </c>
      <c r="U45" s="4"/>
      <c r="V45" s="3"/>
      <c r="W45" s="4"/>
      <c r="X45" s="3">
        <v>13.6</v>
      </c>
      <c r="Y45" s="4"/>
      <c r="Z45" s="3">
        <v>25642.05</v>
      </c>
    </row>
    <row r="46" spans="1:26" x14ac:dyDescent="0.25">
      <c r="A46" s="4"/>
      <c r="B46" s="4"/>
      <c r="C46" s="4"/>
      <c r="D46" s="4"/>
      <c r="E46" s="4"/>
      <c r="F46" s="4"/>
      <c r="G46" s="4"/>
      <c r="H46" s="4" t="s">
        <v>134</v>
      </c>
      <c r="I46" s="4"/>
      <c r="J46" s="15">
        <v>43937</v>
      </c>
      <c r="K46" s="4"/>
      <c r="L46" s="4" t="s">
        <v>133</v>
      </c>
      <c r="M46" s="4"/>
      <c r="N46" s="4"/>
      <c r="O46" s="4"/>
      <c r="P46" s="4" t="s">
        <v>275</v>
      </c>
      <c r="Q46" s="4"/>
      <c r="R46" s="4"/>
      <c r="S46" s="4"/>
      <c r="T46" s="4" t="s">
        <v>50</v>
      </c>
      <c r="U46" s="4"/>
      <c r="V46" s="3"/>
      <c r="W46" s="4"/>
      <c r="X46" s="3">
        <v>129.72999999999999</v>
      </c>
      <c r="Y46" s="4"/>
      <c r="Z46" s="3">
        <v>25512.32</v>
      </c>
    </row>
    <row r="47" spans="1:26" x14ac:dyDescent="0.25">
      <c r="A47" s="4"/>
      <c r="B47" s="4"/>
      <c r="C47" s="4"/>
      <c r="D47" s="4"/>
      <c r="E47" s="4"/>
      <c r="F47" s="4"/>
      <c r="G47" s="4"/>
      <c r="H47" s="4" t="s">
        <v>134</v>
      </c>
      <c r="I47" s="4"/>
      <c r="J47" s="15">
        <v>43941</v>
      </c>
      <c r="K47" s="4"/>
      <c r="L47" s="4" t="s">
        <v>133</v>
      </c>
      <c r="M47" s="4"/>
      <c r="N47" s="4"/>
      <c r="O47" s="4"/>
      <c r="P47" s="4"/>
      <c r="Q47" s="4"/>
      <c r="R47" s="4"/>
      <c r="S47" s="4"/>
      <c r="T47" s="4" t="s">
        <v>420</v>
      </c>
      <c r="U47" s="4"/>
      <c r="V47" s="3"/>
      <c r="W47" s="4"/>
      <c r="X47" s="3">
        <v>6809.39</v>
      </c>
      <c r="Y47" s="4"/>
      <c r="Z47" s="3">
        <v>18702.93</v>
      </c>
    </row>
    <row r="48" spans="1:26" x14ac:dyDescent="0.25">
      <c r="A48" s="4"/>
      <c r="B48" s="4"/>
      <c r="C48" s="4"/>
      <c r="D48" s="4"/>
      <c r="E48" s="4"/>
      <c r="F48" s="4"/>
      <c r="G48" s="4"/>
      <c r="H48" s="4" t="s">
        <v>134</v>
      </c>
      <c r="I48" s="4"/>
      <c r="J48" s="15">
        <v>43942</v>
      </c>
      <c r="K48" s="4"/>
      <c r="L48" s="4" t="s">
        <v>133</v>
      </c>
      <c r="M48" s="4"/>
      <c r="N48" s="4"/>
      <c r="O48" s="4"/>
      <c r="P48" s="4" t="s">
        <v>428</v>
      </c>
      <c r="Q48" s="4"/>
      <c r="R48" s="4"/>
      <c r="S48" s="4"/>
      <c r="T48" s="4" t="s">
        <v>147</v>
      </c>
      <c r="U48" s="4"/>
      <c r="V48" s="3"/>
      <c r="W48" s="4"/>
      <c r="X48" s="3">
        <v>135.57</v>
      </c>
      <c r="Y48" s="4"/>
      <c r="Z48" s="3">
        <v>18567.36</v>
      </c>
    </row>
    <row r="49" spans="1:26" x14ac:dyDescent="0.25">
      <c r="A49" s="4"/>
      <c r="B49" s="4"/>
      <c r="C49" s="4"/>
      <c r="D49" s="4"/>
      <c r="E49" s="4"/>
      <c r="F49" s="4"/>
      <c r="G49" s="4"/>
      <c r="H49" s="4" t="s">
        <v>134</v>
      </c>
      <c r="I49" s="4"/>
      <c r="J49" s="15">
        <v>43944</v>
      </c>
      <c r="K49" s="4"/>
      <c r="L49" s="4" t="s">
        <v>133</v>
      </c>
      <c r="M49" s="4"/>
      <c r="N49" s="4"/>
      <c r="O49" s="4"/>
      <c r="P49" s="4" t="s">
        <v>366</v>
      </c>
      <c r="Q49" s="4"/>
      <c r="R49" s="4"/>
      <c r="S49" s="4"/>
      <c r="T49" s="4" t="s">
        <v>71</v>
      </c>
      <c r="U49" s="4"/>
      <c r="V49" s="3"/>
      <c r="W49" s="4"/>
      <c r="X49" s="3">
        <v>893.53</v>
      </c>
      <c r="Y49" s="4"/>
      <c r="Z49" s="3">
        <v>17673.830000000002</v>
      </c>
    </row>
    <row r="50" spans="1:26" x14ac:dyDescent="0.25">
      <c r="A50" s="4"/>
      <c r="B50" s="4"/>
      <c r="C50" s="4"/>
      <c r="D50" s="4"/>
      <c r="E50" s="4"/>
      <c r="F50" s="4"/>
      <c r="G50" s="4"/>
      <c r="H50" s="4" t="s">
        <v>134</v>
      </c>
      <c r="I50" s="4"/>
      <c r="J50" s="15">
        <v>43948</v>
      </c>
      <c r="K50" s="4"/>
      <c r="L50" s="4" t="s">
        <v>133</v>
      </c>
      <c r="M50" s="4"/>
      <c r="N50" s="4"/>
      <c r="O50" s="4"/>
      <c r="P50" s="4" t="s">
        <v>209</v>
      </c>
      <c r="Q50" s="4"/>
      <c r="R50" s="4"/>
      <c r="S50" s="4"/>
      <c r="T50" s="4" t="s">
        <v>147</v>
      </c>
      <c r="U50" s="4"/>
      <c r="V50" s="3"/>
      <c r="W50" s="4"/>
      <c r="X50" s="3">
        <v>68.53</v>
      </c>
      <c r="Y50" s="4"/>
      <c r="Z50" s="3">
        <v>17605.3</v>
      </c>
    </row>
    <row r="51" spans="1:26" x14ac:dyDescent="0.25">
      <c r="A51" s="4"/>
      <c r="B51" s="4"/>
      <c r="C51" s="4"/>
      <c r="D51" s="4"/>
      <c r="E51" s="4"/>
      <c r="F51" s="4"/>
      <c r="G51" s="4"/>
      <c r="H51" s="4" t="s">
        <v>134</v>
      </c>
      <c r="I51" s="4"/>
      <c r="J51" s="15">
        <v>43948</v>
      </c>
      <c r="K51" s="4"/>
      <c r="L51" s="4" t="s">
        <v>133</v>
      </c>
      <c r="M51" s="4"/>
      <c r="N51" s="4"/>
      <c r="O51" s="4"/>
      <c r="P51" s="4" t="s">
        <v>209</v>
      </c>
      <c r="Q51" s="4"/>
      <c r="R51" s="4"/>
      <c r="S51" s="4"/>
      <c r="T51" s="4" t="s">
        <v>147</v>
      </c>
      <c r="U51" s="4"/>
      <c r="V51" s="3"/>
      <c r="W51" s="4"/>
      <c r="X51" s="3">
        <v>118.82</v>
      </c>
      <c r="Y51" s="4"/>
      <c r="Z51" s="3">
        <v>17486.48</v>
      </c>
    </row>
    <row r="52" spans="1:26" x14ac:dyDescent="0.25">
      <c r="A52" s="4"/>
      <c r="B52" s="4"/>
      <c r="C52" s="4"/>
      <c r="D52" s="4"/>
      <c r="E52" s="4"/>
      <c r="F52" s="4"/>
      <c r="G52" s="4"/>
      <c r="H52" s="4" t="s">
        <v>134</v>
      </c>
      <c r="I52" s="4"/>
      <c r="J52" s="15">
        <v>43949</v>
      </c>
      <c r="K52" s="4"/>
      <c r="L52" s="4" t="s">
        <v>133</v>
      </c>
      <c r="M52" s="4"/>
      <c r="N52" s="4"/>
      <c r="O52" s="4"/>
      <c r="P52" s="4" t="s">
        <v>217</v>
      </c>
      <c r="Q52" s="4"/>
      <c r="R52" s="4"/>
      <c r="S52" s="4"/>
      <c r="T52" s="4" t="s">
        <v>147</v>
      </c>
      <c r="U52" s="4"/>
      <c r="V52" s="3"/>
      <c r="W52" s="4"/>
      <c r="X52" s="3">
        <v>394.46</v>
      </c>
      <c r="Y52" s="4"/>
      <c r="Z52" s="3">
        <v>17092.02</v>
      </c>
    </row>
    <row r="53" spans="1:26" x14ac:dyDescent="0.25">
      <c r="A53" s="4"/>
      <c r="B53" s="4"/>
      <c r="C53" s="4"/>
      <c r="D53" s="4"/>
      <c r="E53" s="4"/>
      <c r="F53" s="4"/>
      <c r="G53" s="4"/>
      <c r="H53" s="4" t="s">
        <v>134</v>
      </c>
      <c r="I53" s="4"/>
      <c r="J53" s="15">
        <v>43949</v>
      </c>
      <c r="K53" s="4"/>
      <c r="L53" s="4" t="s">
        <v>133</v>
      </c>
      <c r="M53" s="4"/>
      <c r="N53" s="4"/>
      <c r="O53" s="4"/>
      <c r="P53" s="4" t="s">
        <v>426</v>
      </c>
      <c r="Q53" s="4"/>
      <c r="R53" s="4"/>
      <c r="S53" s="4"/>
      <c r="T53" s="4" t="s">
        <v>147</v>
      </c>
      <c r="U53" s="4"/>
      <c r="V53" s="3"/>
      <c r="W53" s="4"/>
      <c r="X53" s="3">
        <v>406.7</v>
      </c>
      <c r="Y53" s="4"/>
      <c r="Z53" s="3">
        <v>16685.32</v>
      </c>
    </row>
    <row r="54" spans="1:26" x14ac:dyDescent="0.25">
      <c r="A54" s="4"/>
      <c r="B54" s="4"/>
      <c r="C54" s="4"/>
      <c r="D54" s="4"/>
      <c r="E54" s="4"/>
      <c r="F54" s="4"/>
      <c r="G54" s="4"/>
      <c r="H54" s="4" t="s">
        <v>134</v>
      </c>
      <c r="I54" s="4"/>
      <c r="J54" s="15">
        <v>43949</v>
      </c>
      <c r="K54" s="4"/>
      <c r="L54" s="4" t="s">
        <v>133</v>
      </c>
      <c r="M54" s="4"/>
      <c r="N54" s="4"/>
      <c r="O54" s="4"/>
      <c r="P54" s="4" t="s">
        <v>215</v>
      </c>
      <c r="Q54" s="4"/>
      <c r="R54" s="4"/>
      <c r="S54" s="4"/>
      <c r="T54" s="4" t="s">
        <v>147</v>
      </c>
      <c r="U54" s="4"/>
      <c r="V54" s="3"/>
      <c r="W54" s="4"/>
      <c r="X54" s="3">
        <v>1223.53</v>
      </c>
      <c r="Y54" s="4"/>
      <c r="Z54" s="3">
        <v>15461.79</v>
      </c>
    </row>
    <row r="55" spans="1:26" ht="15.75" thickBot="1" x14ac:dyDescent="0.3">
      <c r="A55" s="4"/>
      <c r="B55" s="4"/>
      <c r="C55" s="4"/>
      <c r="D55" s="4"/>
      <c r="E55" s="4"/>
      <c r="F55" s="4"/>
      <c r="G55" s="4"/>
      <c r="H55" s="4" t="s">
        <v>134</v>
      </c>
      <c r="I55" s="4"/>
      <c r="J55" s="15">
        <v>43951</v>
      </c>
      <c r="K55" s="4"/>
      <c r="L55" s="4" t="s">
        <v>133</v>
      </c>
      <c r="M55" s="4"/>
      <c r="N55" s="4"/>
      <c r="O55" s="4"/>
      <c r="P55" s="4" t="s">
        <v>217</v>
      </c>
      <c r="Q55" s="4"/>
      <c r="R55" s="4"/>
      <c r="S55" s="4"/>
      <c r="T55" s="4" t="s">
        <v>147</v>
      </c>
      <c r="U55" s="4"/>
      <c r="V55" s="6"/>
      <c r="W55" s="4"/>
      <c r="X55" s="6">
        <v>130.5</v>
      </c>
      <c r="Y55" s="4"/>
      <c r="Z55" s="6">
        <v>15331.29</v>
      </c>
    </row>
    <row r="56" spans="1:26" x14ac:dyDescent="0.25">
      <c r="A56" s="4"/>
      <c r="B56" s="4" t="s">
        <v>441</v>
      </c>
      <c r="C56" s="4"/>
      <c r="D56" s="4"/>
      <c r="E56" s="4"/>
      <c r="F56" s="4"/>
      <c r="G56" s="4"/>
      <c r="H56" s="4"/>
      <c r="I56" s="4"/>
      <c r="J56" s="15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3">
        <f>ROUND(SUM(V38:V55),5)</f>
        <v>20000</v>
      </c>
      <c r="W56" s="4"/>
      <c r="X56" s="3">
        <f>ROUND(SUM(X38:X55),5)</f>
        <v>12148.86</v>
      </c>
      <c r="Y56" s="4"/>
      <c r="Z56" s="3">
        <f>Z55</f>
        <v>15331.29</v>
      </c>
    </row>
    <row r="57" spans="1:26" x14ac:dyDescent="0.25">
      <c r="A57" s="2"/>
      <c r="B57" s="2" t="s">
        <v>355</v>
      </c>
      <c r="C57" s="2"/>
      <c r="D57" s="2"/>
      <c r="E57" s="2"/>
      <c r="F57" s="2"/>
      <c r="G57" s="2"/>
      <c r="H57" s="2"/>
      <c r="I57" s="2"/>
      <c r="J57" s="14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16"/>
      <c r="W57" s="2"/>
      <c r="X57" s="16"/>
      <c r="Y57" s="2"/>
      <c r="Z57" s="16">
        <v>277985.55</v>
      </c>
    </row>
    <row r="58" spans="1:26" x14ac:dyDescent="0.25">
      <c r="A58" s="4"/>
      <c r="B58" s="4"/>
      <c r="C58" s="4"/>
      <c r="D58" s="4"/>
      <c r="E58" s="4"/>
      <c r="F58" s="4"/>
      <c r="G58" s="4"/>
      <c r="H58" s="4" t="s">
        <v>374</v>
      </c>
      <c r="I58" s="4"/>
      <c r="J58" s="15">
        <v>43928</v>
      </c>
      <c r="K58" s="4"/>
      <c r="L58" s="4"/>
      <c r="M58" s="4"/>
      <c r="N58" s="4"/>
      <c r="O58" s="4"/>
      <c r="P58" s="4"/>
      <c r="Q58" s="4"/>
      <c r="R58" s="4" t="s">
        <v>374</v>
      </c>
      <c r="S58" s="4"/>
      <c r="T58" s="4" t="s">
        <v>376</v>
      </c>
      <c r="U58" s="4"/>
      <c r="V58" s="3">
        <v>122000</v>
      </c>
      <c r="W58" s="4"/>
      <c r="X58" s="3"/>
      <c r="Y58" s="4"/>
      <c r="Z58" s="3">
        <v>399985.55</v>
      </c>
    </row>
    <row r="59" spans="1:26" x14ac:dyDescent="0.25">
      <c r="A59" s="4"/>
      <c r="B59" s="4"/>
      <c r="C59" s="4"/>
      <c r="D59" s="4"/>
      <c r="E59" s="4"/>
      <c r="F59" s="4"/>
      <c r="G59" s="4"/>
      <c r="H59" s="4" t="s">
        <v>134</v>
      </c>
      <c r="I59" s="4"/>
      <c r="J59" s="15">
        <v>43930</v>
      </c>
      <c r="K59" s="4"/>
      <c r="L59" s="4" t="s">
        <v>133</v>
      </c>
      <c r="M59" s="4"/>
      <c r="N59" s="4"/>
      <c r="O59" s="4"/>
      <c r="P59" s="4"/>
      <c r="Q59" s="4"/>
      <c r="R59" s="4"/>
      <c r="S59" s="4"/>
      <c r="T59" s="4" t="s">
        <v>69</v>
      </c>
      <c r="U59" s="4"/>
      <c r="V59" s="3"/>
      <c r="W59" s="4"/>
      <c r="X59" s="3">
        <v>475.55</v>
      </c>
      <c r="Y59" s="4"/>
      <c r="Z59" s="3">
        <v>399510</v>
      </c>
    </row>
    <row r="60" spans="1:26" x14ac:dyDescent="0.25">
      <c r="A60" s="4"/>
      <c r="B60" s="4"/>
      <c r="C60" s="4"/>
      <c r="D60" s="4"/>
      <c r="E60" s="4"/>
      <c r="F60" s="4"/>
      <c r="G60" s="4"/>
      <c r="H60" s="4" t="s">
        <v>134</v>
      </c>
      <c r="I60" s="4"/>
      <c r="J60" s="15">
        <v>43930</v>
      </c>
      <c r="K60" s="4"/>
      <c r="L60" s="4" t="s">
        <v>133</v>
      </c>
      <c r="M60" s="4"/>
      <c r="N60" s="4"/>
      <c r="O60" s="4"/>
      <c r="P60" s="4"/>
      <c r="Q60" s="4"/>
      <c r="R60" s="4"/>
      <c r="S60" s="4"/>
      <c r="T60" s="4" t="s">
        <v>69</v>
      </c>
      <c r="U60" s="4"/>
      <c r="V60" s="3"/>
      <c r="W60" s="4"/>
      <c r="X60" s="3">
        <v>35181.61</v>
      </c>
      <c r="Y60" s="4"/>
      <c r="Z60" s="3">
        <v>364328.39</v>
      </c>
    </row>
    <row r="61" spans="1:26" x14ac:dyDescent="0.25">
      <c r="A61" s="4"/>
      <c r="B61" s="4"/>
      <c r="C61" s="4"/>
      <c r="D61" s="4"/>
      <c r="E61" s="4"/>
      <c r="F61" s="4"/>
      <c r="G61" s="4"/>
      <c r="H61" s="4" t="s">
        <v>134</v>
      </c>
      <c r="I61" s="4"/>
      <c r="J61" s="15">
        <v>43930</v>
      </c>
      <c r="K61" s="4"/>
      <c r="L61" s="4" t="s">
        <v>133</v>
      </c>
      <c r="M61" s="4"/>
      <c r="N61" s="4"/>
      <c r="O61" s="4"/>
      <c r="P61" s="4"/>
      <c r="Q61" s="4"/>
      <c r="R61" s="4"/>
      <c r="S61" s="4"/>
      <c r="T61" s="4" t="s">
        <v>69</v>
      </c>
      <c r="U61" s="4"/>
      <c r="V61" s="3"/>
      <c r="W61" s="4"/>
      <c r="X61" s="3">
        <v>104870.21</v>
      </c>
      <c r="Y61" s="4"/>
      <c r="Z61" s="3">
        <v>259458.18</v>
      </c>
    </row>
    <row r="62" spans="1:26" x14ac:dyDescent="0.25">
      <c r="A62" s="4"/>
      <c r="B62" s="4"/>
      <c r="C62" s="4"/>
      <c r="D62" s="4"/>
      <c r="E62" s="4"/>
      <c r="F62" s="4"/>
      <c r="G62" s="4"/>
      <c r="H62" s="4" t="s">
        <v>134</v>
      </c>
      <c r="I62" s="4"/>
      <c r="J62" s="15">
        <v>43938</v>
      </c>
      <c r="K62" s="4"/>
      <c r="L62" s="4" t="s">
        <v>133</v>
      </c>
      <c r="M62" s="4"/>
      <c r="N62" s="4"/>
      <c r="O62" s="4"/>
      <c r="P62" s="4"/>
      <c r="Q62" s="4"/>
      <c r="R62" s="4"/>
      <c r="S62" s="4"/>
      <c r="T62" s="4" t="s">
        <v>69</v>
      </c>
      <c r="U62" s="4"/>
      <c r="V62" s="3"/>
      <c r="W62" s="4"/>
      <c r="X62" s="3">
        <v>21044.09</v>
      </c>
      <c r="Y62" s="4"/>
      <c r="Z62" s="3">
        <v>238414.09</v>
      </c>
    </row>
    <row r="63" spans="1:26" x14ac:dyDescent="0.25">
      <c r="A63" s="4"/>
      <c r="B63" s="4"/>
      <c r="C63" s="4"/>
      <c r="D63" s="4"/>
      <c r="E63" s="4"/>
      <c r="F63" s="4"/>
      <c r="G63" s="4"/>
      <c r="H63" s="4" t="s">
        <v>134</v>
      </c>
      <c r="I63" s="4"/>
      <c r="J63" s="15">
        <v>43944</v>
      </c>
      <c r="K63" s="4"/>
      <c r="L63" s="4" t="s">
        <v>133</v>
      </c>
      <c r="M63" s="4"/>
      <c r="N63" s="4"/>
      <c r="O63" s="4"/>
      <c r="P63" s="4"/>
      <c r="Q63" s="4"/>
      <c r="R63" s="4"/>
      <c r="S63" s="4"/>
      <c r="T63" s="4" t="s">
        <v>69</v>
      </c>
      <c r="U63" s="4"/>
      <c r="V63" s="3"/>
      <c r="W63" s="4"/>
      <c r="X63" s="3">
        <v>261.5</v>
      </c>
      <c r="Y63" s="4"/>
      <c r="Z63" s="3">
        <v>238152.59</v>
      </c>
    </row>
    <row r="64" spans="1:26" x14ac:dyDescent="0.25">
      <c r="A64" s="4"/>
      <c r="B64" s="4"/>
      <c r="C64" s="4"/>
      <c r="D64" s="4"/>
      <c r="E64" s="4"/>
      <c r="F64" s="4"/>
      <c r="G64" s="4"/>
      <c r="H64" s="4" t="s">
        <v>134</v>
      </c>
      <c r="I64" s="4"/>
      <c r="J64" s="15">
        <v>43944</v>
      </c>
      <c r="K64" s="4"/>
      <c r="L64" s="4" t="s">
        <v>133</v>
      </c>
      <c r="M64" s="4"/>
      <c r="N64" s="4"/>
      <c r="O64" s="4"/>
      <c r="P64" s="4"/>
      <c r="Q64" s="4"/>
      <c r="R64" s="4"/>
      <c r="S64" s="4"/>
      <c r="T64" s="4" t="s">
        <v>69</v>
      </c>
      <c r="U64" s="4"/>
      <c r="V64" s="3"/>
      <c r="W64" s="4"/>
      <c r="X64" s="3">
        <v>30689.89</v>
      </c>
      <c r="Y64" s="4"/>
      <c r="Z64" s="3">
        <v>207462.7</v>
      </c>
    </row>
    <row r="65" spans="1:26" ht="15.75" thickBot="1" x14ac:dyDescent="0.3">
      <c r="A65" s="4"/>
      <c r="B65" s="4"/>
      <c r="C65" s="4"/>
      <c r="D65" s="4"/>
      <c r="E65" s="4"/>
      <c r="F65" s="4"/>
      <c r="G65" s="4"/>
      <c r="H65" s="4" t="s">
        <v>134</v>
      </c>
      <c r="I65" s="4"/>
      <c r="J65" s="15">
        <v>43944</v>
      </c>
      <c r="K65" s="4"/>
      <c r="L65" s="4" t="s">
        <v>133</v>
      </c>
      <c r="M65" s="4"/>
      <c r="N65" s="4"/>
      <c r="O65" s="4"/>
      <c r="P65" s="4"/>
      <c r="Q65" s="4"/>
      <c r="R65" s="4"/>
      <c r="S65" s="4"/>
      <c r="T65" s="4" t="s">
        <v>69</v>
      </c>
      <c r="U65" s="4"/>
      <c r="V65" s="6"/>
      <c r="W65" s="4"/>
      <c r="X65" s="6">
        <v>93529.06</v>
      </c>
      <c r="Y65" s="4"/>
      <c r="Z65" s="6">
        <v>113933.64</v>
      </c>
    </row>
    <row r="66" spans="1:26" x14ac:dyDescent="0.25">
      <c r="A66" s="4"/>
      <c r="B66" s="4" t="s">
        <v>440</v>
      </c>
      <c r="C66" s="4"/>
      <c r="D66" s="4"/>
      <c r="E66" s="4"/>
      <c r="F66" s="4"/>
      <c r="G66" s="4"/>
      <c r="H66" s="4"/>
      <c r="I66" s="4"/>
      <c r="J66" s="15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3">
        <f>ROUND(SUM(V57:V65),5)</f>
        <v>122000</v>
      </c>
      <c r="W66" s="4"/>
      <c r="X66" s="3">
        <f>ROUND(SUM(X57:X65),5)</f>
        <v>286051.90999999997</v>
      </c>
      <c r="Y66" s="4"/>
      <c r="Z66" s="3">
        <f>Z65</f>
        <v>113933.64</v>
      </c>
    </row>
    <row r="67" spans="1:26" x14ac:dyDescent="0.25">
      <c r="A67" s="2"/>
      <c r="B67" s="2" t="s">
        <v>439</v>
      </c>
      <c r="C67" s="2"/>
      <c r="D67" s="2"/>
      <c r="E67" s="2"/>
      <c r="F67" s="2"/>
      <c r="G67" s="2"/>
      <c r="H67" s="2"/>
      <c r="I67" s="2"/>
      <c r="J67" s="14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16"/>
      <c r="W67" s="2"/>
      <c r="X67" s="16"/>
      <c r="Y67" s="2"/>
      <c r="Z67" s="16">
        <v>0</v>
      </c>
    </row>
    <row r="68" spans="1:26" x14ac:dyDescent="0.25">
      <c r="A68" s="4"/>
      <c r="B68" s="4" t="s">
        <v>438</v>
      </c>
      <c r="C68" s="4"/>
      <c r="D68" s="4"/>
      <c r="E68" s="4"/>
      <c r="F68" s="4"/>
      <c r="G68" s="4"/>
      <c r="H68" s="4"/>
      <c r="I68" s="4"/>
      <c r="J68" s="15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3"/>
      <c r="W68" s="4"/>
      <c r="X68" s="3"/>
      <c r="Y68" s="4"/>
      <c r="Z68" s="3">
        <f>Z67</f>
        <v>0</v>
      </c>
    </row>
    <row r="69" spans="1:26" x14ac:dyDescent="0.25">
      <c r="A69" s="2"/>
      <c r="B69" s="2" t="s">
        <v>437</v>
      </c>
      <c r="C69" s="2"/>
      <c r="D69" s="2"/>
      <c r="E69" s="2"/>
      <c r="F69" s="2"/>
      <c r="G69" s="2"/>
      <c r="H69" s="2"/>
      <c r="I69" s="2"/>
      <c r="J69" s="14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16"/>
      <c r="W69" s="2"/>
      <c r="X69" s="16"/>
      <c r="Y69" s="2"/>
      <c r="Z69" s="16">
        <v>0</v>
      </c>
    </row>
    <row r="70" spans="1:26" x14ac:dyDescent="0.25">
      <c r="A70" s="4"/>
      <c r="B70" s="4" t="s">
        <v>436</v>
      </c>
      <c r="C70" s="4"/>
      <c r="D70" s="4"/>
      <c r="E70" s="4"/>
      <c r="F70" s="4"/>
      <c r="G70" s="4"/>
      <c r="H70" s="4"/>
      <c r="I70" s="4"/>
      <c r="J70" s="15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3"/>
      <c r="W70" s="4"/>
      <c r="X70" s="3"/>
      <c r="Y70" s="4"/>
      <c r="Z70" s="3">
        <f>Z69</f>
        <v>0</v>
      </c>
    </row>
    <row r="71" spans="1:26" x14ac:dyDescent="0.25">
      <c r="A71" s="2"/>
      <c r="B71" s="2" t="s">
        <v>435</v>
      </c>
      <c r="C71" s="2"/>
      <c r="D71" s="2"/>
      <c r="E71" s="2"/>
      <c r="F71" s="2"/>
      <c r="G71" s="2"/>
      <c r="H71" s="2"/>
      <c r="I71" s="2"/>
      <c r="J71" s="14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16"/>
      <c r="W71" s="2"/>
      <c r="X71" s="16"/>
      <c r="Y71" s="2"/>
      <c r="Z71" s="16">
        <v>0</v>
      </c>
    </row>
    <row r="72" spans="1:26" ht="15.75" thickBot="1" x14ac:dyDescent="0.3">
      <c r="A72" s="1"/>
      <c r="B72" s="1"/>
      <c r="C72" s="1"/>
      <c r="D72" s="1"/>
      <c r="E72" s="1"/>
      <c r="F72" s="4"/>
      <c r="G72" s="4"/>
      <c r="H72" s="4" t="s">
        <v>396</v>
      </c>
      <c r="I72" s="4"/>
      <c r="J72" s="15">
        <v>43922</v>
      </c>
      <c r="K72" s="4"/>
      <c r="L72" s="4" t="s">
        <v>395</v>
      </c>
      <c r="M72" s="4"/>
      <c r="N72" s="4"/>
      <c r="O72" s="4"/>
      <c r="P72" s="4"/>
      <c r="Q72" s="4"/>
      <c r="R72" s="4"/>
      <c r="S72" s="4"/>
      <c r="T72" s="4" t="s">
        <v>394</v>
      </c>
      <c r="U72" s="4"/>
      <c r="V72" s="6">
        <v>4000000</v>
      </c>
      <c r="W72" s="4"/>
      <c r="X72" s="6"/>
      <c r="Y72" s="4"/>
      <c r="Z72" s="6">
        <v>4000000</v>
      </c>
    </row>
    <row r="73" spans="1:26" x14ac:dyDescent="0.25">
      <c r="A73" s="4"/>
      <c r="B73" s="4" t="s">
        <v>434</v>
      </c>
      <c r="C73" s="4"/>
      <c r="D73" s="4"/>
      <c r="E73" s="4"/>
      <c r="F73" s="4"/>
      <c r="G73" s="4"/>
      <c r="H73" s="4"/>
      <c r="I73" s="4"/>
      <c r="J73" s="15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3">
        <f>ROUND(SUM(V71:V72),5)</f>
        <v>4000000</v>
      </c>
      <c r="W73" s="4"/>
      <c r="X73" s="3">
        <f>ROUND(SUM(X71:X72),5)</f>
        <v>0</v>
      </c>
      <c r="Y73" s="4"/>
      <c r="Z73" s="3">
        <f>Z72</f>
        <v>4000000</v>
      </c>
    </row>
    <row r="74" spans="1:26" x14ac:dyDescent="0.25">
      <c r="A74" s="2"/>
      <c r="B74" s="2" t="s">
        <v>433</v>
      </c>
      <c r="C74" s="2"/>
      <c r="D74" s="2"/>
      <c r="E74" s="2"/>
      <c r="F74" s="2"/>
      <c r="G74" s="2"/>
      <c r="H74" s="2"/>
      <c r="I74" s="2"/>
      <c r="J74" s="14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16"/>
      <c r="W74" s="2"/>
      <c r="X74" s="16"/>
      <c r="Y74" s="2"/>
      <c r="Z74" s="16">
        <v>0</v>
      </c>
    </row>
    <row r="75" spans="1:26" ht="15.75" thickBot="1" x14ac:dyDescent="0.3">
      <c r="A75" s="1"/>
      <c r="B75" s="1"/>
      <c r="C75" s="1"/>
      <c r="D75" s="1"/>
      <c r="E75" s="1"/>
      <c r="F75" s="4"/>
      <c r="G75" s="4"/>
      <c r="H75" s="4" t="s">
        <v>396</v>
      </c>
      <c r="I75" s="4"/>
      <c r="J75" s="15">
        <v>43922</v>
      </c>
      <c r="K75" s="4"/>
      <c r="L75" s="4" t="s">
        <v>395</v>
      </c>
      <c r="M75" s="4"/>
      <c r="N75" s="4"/>
      <c r="O75" s="4"/>
      <c r="P75" s="4"/>
      <c r="Q75" s="4"/>
      <c r="R75" s="4"/>
      <c r="S75" s="4"/>
      <c r="T75" s="4" t="s">
        <v>394</v>
      </c>
      <c r="U75" s="4"/>
      <c r="V75" s="6">
        <v>500000</v>
      </c>
      <c r="W75" s="4"/>
      <c r="X75" s="6"/>
      <c r="Y75" s="4"/>
      <c r="Z75" s="6">
        <v>500000</v>
      </c>
    </row>
    <row r="76" spans="1:26" x14ac:dyDescent="0.25">
      <c r="A76" s="4"/>
      <c r="B76" s="4" t="s">
        <v>432</v>
      </c>
      <c r="C76" s="4"/>
      <c r="D76" s="4"/>
      <c r="E76" s="4"/>
      <c r="F76" s="4"/>
      <c r="G76" s="4"/>
      <c r="H76" s="4"/>
      <c r="I76" s="4"/>
      <c r="J76" s="15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3">
        <f>ROUND(SUM(V74:V75),5)</f>
        <v>500000</v>
      </c>
      <c r="W76" s="4"/>
      <c r="X76" s="3">
        <f>ROUND(SUM(X74:X75),5)</f>
        <v>0</v>
      </c>
      <c r="Y76" s="4"/>
      <c r="Z76" s="3">
        <f>Z75</f>
        <v>500000</v>
      </c>
    </row>
    <row r="77" spans="1:26" x14ac:dyDescent="0.25">
      <c r="A77" s="2"/>
      <c r="B77" s="2" t="s">
        <v>431</v>
      </c>
      <c r="C77" s="2"/>
      <c r="D77" s="2"/>
      <c r="E77" s="2"/>
      <c r="F77" s="2"/>
      <c r="G77" s="2"/>
      <c r="H77" s="2"/>
      <c r="I77" s="2"/>
      <c r="J77" s="14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16"/>
      <c r="W77" s="2"/>
      <c r="X77" s="16"/>
      <c r="Y77" s="2"/>
      <c r="Z77" s="16">
        <v>0</v>
      </c>
    </row>
    <row r="78" spans="1:26" ht="15.75" thickBot="1" x14ac:dyDescent="0.3">
      <c r="A78" s="1"/>
      <c r="B78" s="1"/>
      <c r="C78" s="1"/>
      <c r="D78" s="1"/>
      <c r="E78" s="1"/>
      <c r="F78" s="4"/>
      <c r="G78" s="4"/>
      <c r="H78" s="4" t="s">
        <v>396</v>
      </c>
      <c r="I78" s="4"/>
      <c r="J78" s="15">
        <v>43922</v>
      </c>
      <c r="K78" s="4"/>
      <c r="L78" s="4" t="s">
        <v>395</v>
      </c>
      <c r="M78" s="4"/>
      <c r="N78" s="4"/>
      <c r="O78" s="4"/>
      <c r="P78" s="4"/>
      <c r="Q78" s="4"/>
      <c r="R78" s="4"/>
      <c r="S78" s="4"/>
      <c r="T78" s="4" t="s">
        <v>394</v>
      </c>
      <c r="U78" s="4"/>
      <c r="V78" s="6">
        <v>3200000</v>
      </c>
      <c r="W78" s="4"/>
      <c r="X78" s="6"/>
      <c r="Y78" s="4"/>
      <c r="Z78" s="6">
        <v>3200000</v>
      </c>
    </row>
    <row r="79" spans="1:26" x14ac:dyDescent="0.25">
      <c r="A79" s="4"/>
      <c r="B79" s="4" t="s">
        <v>430</v>
      </c>
      <c r="C79" s="4"/>
      <c r="D79" s="4"/>
      <c r="E79" s="4"/>
      <c r="F79" s="4"/>
      <c r="G79" s="4"/>
      <c r="H79" s="4"/>
      <c r="I79" s="4"/>
      <c r="J79" s="15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3">
        <f>ROUND(SUM(V77:V78),5)</f>
        <v>3200000</v>
      </c>
      <c r="W79" s="4"/>
      <c r="X79" s="3">
        <f>ROUND(SUM(X77:X78),5)</f>
        <v>0</v>
      </c>
      <c r="Y79" s="4"/>
      <c r="Z79" s="3">
        <f>Z78</f>
        <v>3200000</v>
      </c>
    </row>
    <row r="80" spans="1:26" x14ac:dyDescent="0.25">
      <c r="A80" s="2"/>
      <c r="B80" s="2" t="s">
        <v>394</v>
      </c>
      <c r="C80" s="2"/>
      <c r="D80" s="2"/>
      <c r="E80" s="2"/>
      <c r="F80" s="2"/>
      <c r="G80" s="2"/>
      <c r="H80" s="2"/>
      <c r="I80" s="2"/>
      <c r="J80" s="14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16"/>
      <c r="W80" s="2"/>
      <c r="X80" s="16"/>
      <c r="Y80" s="2"/>
      <c r="Z80" s="16">
        <v>0</v>
      </c>
    </row>
    <row r="81" spans="1:26" ht="15.75" thickBot="1" x14ac:dyDescent="0.3">
      <c r="A81" s="1"/>
      <c r="B81" s="1"/>
      <c r="C81" s="1"/>
      <c r="D81" s="1"/>
      <c r="E81" s="1"/>
      <c r="F81" s="4"/>
      <c r="G81" s="4"/>
      <c r="H81" s="4" t="s">
        <v>396</v>
      </c>
      <c r="I81" s="4"/>
      <c r="J81" s="15">
        <v>43922</v>
      </c>
      <c r="K81" s="4"/>
      <c r="L81" s="4" t="s">
        <v>395</v>
      </c>
      <c r="M81" s="4"/>
      <c r="N81" s="4"/>
      <c r="O81" s="4"/>
      <c r="P81" s="4"/>
      <c r="Q81" s="4"/>
      <c r="R81" s="4"/>
      <c r="S81" s="4"/>
      <c r="T81" s="4" t="s">
        <v>420</v>
      </c>
      <c r="U81" s="4"/>
      <c r="V81" s="6">
        <v>1088904</v>
      </c>
      <c r="W81" s="4"/>
      <c r="X81" s="6"/>
      <c r="Y81" s="4"/>
      <c r="Z81" s="6">
        <v>1088904</v>
      </c>
    </row>
    <row r="82" spans="1:26" x14ac:dyDescent="0.25">
      <c r="A82" s="4"/>
      <c r="B82" s="4" t="s">
        <v>429</v>
      </c>
      <c r="C82" s="4"/>
      <c r="D82" s="4"/>
      <c r="E82" s="4"/>
      <c r="F82" s="4"/>
      <c r="G82" s="4"/>
      <c r="H82" s="4"/>
      <c r="I82" s="4"/>
      <c r="J82" s="15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3">
        <f>ROUND(SUM(V80:V81),5)</f>
        <v>1088904</v>
      </c>
      <c r="W82" s="4"/>
      <c r="X82" s="3">
        <f>ROUND(SUM(X80:X81),5)</f>
        <v>0</v>
      </c>
      <c r="Y82" s="4"/>
      <c r="Z82" s="3">
        <f>Z81</f>
        <v>1088904</v>
      </c>
    </row>
    <row r="83" spans="1:26" x14ac:dyDescent="0.25">
      <c r="A83" s="2"/>
      <c r="B83" s="2" t="s">
        <v>147</v>
      </c>
      <c r="C83" s="2"/>
      <c r="D83" s="2"/>
      <c r="E83" s="2"/>
      <c r="F83" s="2"/>
      <c r="G83" s="2"/>
      <c r="H83" s="2"/>
      <c r="I83" s="2"/>
      <c r="J83" s="14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16"/>
      <c r="W83" s="2"/>
      <c r="X83" s="16"/>
      <c r="Y83" s="2"/>
      <c r="Z83" s="16">
        <v>-8345.81</v>
      </c>
    </row>
    <row r="84" spans="1:26" x14ac:dyDescent="0.25">
      <c r="A84" s="4"/>
      <c r="B84" s="4"/>
      <c r="C84" s="4"/>
      <c r="D84" s="4"/>
      <c r="E84" s="4"/>
      <c r="F84" s="4"/>
      <c r="G84" s="4"/>
      <c r="H84" s="4" t="s">
        <v>150</v>
      </c>
      <c r="I84" s="4"/>
      <c r="J84" s="15">
        <v>43922</v>
      </c>
      <c r="K84" s="4"/>
      <c r="L84" s="4" t="s">
        <v>335</v>
      </c>
      <c r="M84" s="4"/>
      <c r="N84" s="4"/>
      <c r="O84" s="4"/>
      <c r="P84" s="4" t="s">
        <v>231</v>
      </c>
      <c r="Q84" s="4"/>
      <c r="R84" s="4"/>
      <c r="S84" s="4"/>
      <c r="T84" s="4" t="s">
        <v>62</v>
      </c>
      <c r="U84" s="4"/>
      <c r="V84" s="3"/>
      <c r="W84" s="4"/>
      <c r="X84" s="3">
        <v>70</v>
      </c>
      <c r="Y84" s="4"/>
      <c r="Z84" s="3">
        <v>-8415.81</v>
      </c>
    </row>
    <row r="85" spans="1:26" x14ac:dyDescent="0.25">
      <c r="A85" s="4"/>
      <c r="B85" s="4"/>
      <c r="C85" s="4"/>
      <c r="D85" s="4"/>
      <c r="E85" s="4"/>
      <c r="F85" s="4"/>
      <c r="G85" s="4"/>
      <c r="H85" s="4" t="s">
        <v>150</v>
      </c>
      <c r="I85" s="4"/>
      <c r="J85" s="15">
        <v>43922</v>
      </c>
      <c r="K85" s="4"/>
      <c r="L85" s="4" t="s">
        <v>232</v>
      </c>
      <c r="M85" s="4"/>
      <c r="N85" s="4"/>
      <c r="O85" s="4"/>
      <c r="P85" s="4" t="s">
        <v>231</v>
      </c>
      <c r="Q85" s="4"/>
      <c r="R85" s="4"/>
      <c r="S85" s="4"/>
      <c r="T85" s="4" t="s">
        <v>45</v>
      </c>
      <c r="U85" s="4"/>
      <c r="V85" s="3"/>
      <c r="W85" s="4"/>
      <c r="X85" s="3">
        <v>101.98</v>
      </c>
      <c r="Y85" s="4"/>
      <c r="Z85" s="3">
        <v>-8517.7900000000009</v>
      </c>
    </row>
    <row r="86" spans="1:26" x14ac:dyDescent="0.25">
      <c r="A86" s="4"/>
      <c r="B86" s="4"/>
      <c r="C86" s="4"/>
      <c r="D86" s="4"/>
      <c r="E86" s="4"/>
      <c r="F86" s="4"/>
      <c r="G86" s="4"/>
      <c r="H86" s="4" t="s">
        <v>150</v>
      </c>
      <c r="I86" s="4"/>
      <c r="J86" s="15">
        <v>43922</v>
      </c>
      <c r="K86" s="4"/>
      <c r="L86" s="4" t="s">
        <v>238</v>
      </c>
      <c r="M86" s="4"/>
      <c r="N86" s="4"/>
      <c r="O86" s="4"/>
      <c r="P86" s="4" t="s">
        <v>237</v>
      </c>
      <c r="Q86" s="4"/>
      <c r="R86" s="4"/>
      <c r="S86" s="4"/>
      <c r="T86" s="4" t="s">
        <v>46</v>
      </c>
      <c r="U86" s="4"/>
      <c r="V86" s="3"/>
      <c r="W86" s="4"/>
      <c r="X86" s="3">
        <v>85</v>
      </c>
      <c r="Y86" s="4"/>
      <c r="Z86" s="3">
        <v>-8602.7900000000009</v>
      </c>
    </row>
    <row r="87" spans="1:26" x14ac:dyDescent="0.25">
      <c r="A87" s="4"/>
      <c r="B87" s="4"/>
      <c r="C87" s="4"/>
      <c r="D87" s="4"/>
      <c r="E87" s="4"/>
      <c r="F87" s="4"/>
      <c r="G87" s="4"/>
      <c r="H87" s="4" t="s">
        <v>150</v>
      </c>
      <c r="I87" s="4"/>
      <c r="J87" s="15">
        <v>43922</v>
      </c>
      <c r="K87" s="4"/>
      <c r="L87" s="4" t="s">
        <v>316</v>
      </c>
      <c r="M87" s="4"/>
      <c r="N87" s="4"/>
      <c r="O87" s="4"/>
      <c r="P87" s="4" t="s">
        <v>260</v>
      </c>
      <c r="Q87" s="4"/>
      <c r="R87" s="4"/>
      <c r="S87" s="4"/>
      <c r="T87" s="4" t="s">
        <v>63</v>
      </c>
      <c r="U87" s="4"/>
      <c r="V87" s="3"/>
      <c r="W87" s="4"/>
      <c r="X87" s="3">
        <v>15.24</v>
      </c>
      <c r="Y87" s="4"/>
      <c r="Z87" s="3">
        <v>-8618.0300000000007</v>
      </c>
    </row>
    <row r="88" spans="1:26" x14ac:dyDescent="0.25">
      <c r="A88" s="4"/>
      <c r="B88" s="4"/>
      <c r="C88" s="4"/>
      <c r="D88" s="4"/>
      <c r="E88" s="4"/>
      <c r="F88" s="4"/>
      <c r="G88" s="4"/>
      <c r="H88" s="4" t="s">
        <v>150</v>
      </c>
      <c r="I88" s="4"/>
      <c r="J88" s="15">
        <v>43922</v>
      </c>
      <c r="K88" s="4"/>
      <c r="L88" s="4" t="s">
        <v>334</v>
      </c>
      <c r="M88" s="4"/>
      <c r="N88" s="4"/>
      <c r="O88" s="4"/>
      <c r="P88" s="4" t="s">
        <v>333</v>
      </c>
      <c r="Q88" s="4"/>
      <c r="R88" s="4"/>
      <c r="S88" s="4"/>
      <c r="T88" s="4" t="s">
        <v>62</v>
      </c>
      <c r="U88" s="4"/>
      <c r="V88" s="3"/>
      <c r="W88" s="4"/>
      <c r="X88" s="3">
        <v>95</v>
      </c>
      <c r="Y88" s="4"/>
      <c r="Z88" s="3">
        <v>-8713.0300000000007</v>
      </c>
    </row>
    <row r="89" spans="1:26" x14ac:dyDescent="0.25">
      <c r="A89" s="4"/>
      <c r="B89" s="4"/>
      <c r="C89" s="4"/>
      <c r="D89" s="4"/>
      <c r="E89" s="4"/>
      <c r="F89" s="4"/>
      <c r="G89" s="4"/>
      <c r="H89" s="4" t="s">
        <v>150</v>
      </c>
      <c r="I89" s="4"/>
      <c r="J89" s="15">
        <v>43922</v>
      </c>
      <c r="K89" s="4"/>
      <c r="L89" s="4" t="s">
        <v>244</v>
      </c>
      <c r="M89" s="4"/>
      <c r="N89" s="4"/>
      <c r="O89" s="4"/>
      <c r="P89" s="4" t="s">
        <v>243</v>
      </c>
      <c r="Q89" s="4"/>
      <c r="R89" s="4" t="s">
        <v>242</v>
      </c>
      <c r="S89" s="4"/>
      <c r="T89" s="4" t="s">
        <v>47</v>
      </c>
      <c r="U89" s="4"/>
      <c r="V89" s="3"/>
      <c r="W89" s="4"/>
      <c r="X89" s="3">
        <v>135</v>
      </c>
      <c r="Y89" s="4"/>
      <c r="Z89" s="3">
        <v>-8848.0300000000007</v>
      </c>
    </row>
    <row r="90" spans="1:26" x14ac:dyDescent="0.25">
      <c r="A90" s="4"/>
      <c r="B90" s="4"/>
      <c r="C90" s="4"/>
      <c r="D90" s="4"/>
      <c r="E90" s="4"/>
      <c r="F90" s="4"/>
      <c r="G90" s="4"/>
      <c r="H90" s="4" t="s">
        <v>150</v>
      </c>
      <c r="I90" s="4"/>
      <c r="J90" s="15">
        <v>43922</v>
      </c>
      <c r="K90" s="4"/>
      <c r="L90" s="4" t="s">
        <v>344</v>
      </c>
      <c r="M90" s="4"/>
      <c r="N90" s="4"/>
      <c r="O90" s="4"/>
      <c r="P90" s="4" t="s">
        <v>342</v>
      </c>
      <c r="Q90" s="4"/>
      <c r="R90" s="4"/>
      <c r="S90" s="4"/>
      <c r="T90" s="4" t="s">
        <v>67</v>
      </c>
      <c r="U90" s="4"/>
      <c r="V90" s="3"/>
      <c r="W90" s="4"/>
      <c r="X90" s="3">
        <v>896.2</v>
      </c>
      <c r="Y90" s="4"/>
      <c r="Z90" s="3">
        <v>-9744.23</v>
      </c>
    </row>
    <row r="91" spans="1:26" x14ac:dyDescent="0.25">
      <c r="A91" s="4"/>
      <c r="B91" s="4"/>
      <c r="C91" s="4"/>
      <c r="D91" s="4"/>
      <c r="E91" s="4"/>
      <c r="F91" s="4"/>
      <c r="G91" s="4"/>
      <c r="H91" s="4" t="s">
        <v>150</v>
      </c>
      <c r="I91" s="4"/>
      <c r="J91" s="15">
        <v>43922</v>
      </c>
      <c r="K91" s="4"/>
      <c r="L91" s="4" t="s">
        <v>154</v>
      </c>
      <c r="M91" s="4"/>
      <c r="N91" s="4"/>
      <c r="O91" s="4"/>
      <c r="P91" s="4" t="s">
        <v>153</v>
      </c>
      <c r="Q91" s="4"/>
      <c r="R91" s="4" t="s">
        <v>152</v>
      </c>
      <c r="S91" s="4"/>
      <c r="T91" s="4" t="s">
        <v>19</v>
      </c>
      <c r="U91" s="4"/>
      <c r="V91" s="3"/>
      <c r="W91" s="4"/>
      <c r="X91" s="3">
        <v>375</v>
      </c>
      <c r="Y91" s="4"/>
      <c r="Z91" s="3">
        <v>-10119.23</v>
      </c>
    </row>
    <row r="92" spans="1:26" x14ac:dyDescent="0.25">
      <c r="A92" s="4"/>
      <c r="B92" s="4"/>
      <c r="C92" s="4"/>
      <c r="D92" s="4"/>
      <c r="E92" s="4"/>
      <c r="F92" s="4"/>
      <c r="G92" s="4"/>
      <c r="H92" s="4" t="s">
        <v>150</v>
      </c>
      <c r="I92" s="4"/>
      <c r="J92" s="15">
        <v>43922</v>
      </c>
      <c r="K92" s="4"/>
      <c r="L92" s="4" t="s">
        <v>332</v>
      </c>
      <c r="M92" s="4"/>
      <c r="N92" s="4"/>
      <c r="O92" s="4"/>
      <c r="P92" s="4" t="s">
        <v>331</v>
      </c>
      <c r="Q92" s="4"/>
      <c r="R92" s="4"/>
      <c r="S92" s="4"/>
      <c r="T92" s="4" t="s">
        <v>62</v>
      </c>
      <c r="U92" s="4"/>
      <c r="V92" s="3"/>
      <c r="W92" s="4"/>
      <c r="X92" s="3">
        <v>486.88</v>
      </c>
      <c r="Y92" s="4"/>
      <c r="Z92" s="3">
        <v>-10606.11</v>
      </c>
    </row>
    <row r="93" spans="1:26" x14ac:dyDescent="0.25">
      <c r="A93" s="4"/>
      <c r="B93" s="4"/>
      <c r="C93" s="4"/>
      <c r="D93" s="4"/>
      <c r="E93" s="4"/>
      <c r="F93" s="4"/>
      <c r="G93" s="4"/>
      <c r="H93" s="4" t="s">
        <v>150</v>
      </c>
      <c r="I93" s="4"/>
      <c r="J93" s="15">
        <v>43924</v>
      </c>
      <c r="K93" s="4"/>
      <c r="L93" s="4" t="s">
        <v>201</v>
      </c>
      <c r="M93" s="4"/>
      <c r="N93" s="4"/>
      <c r="O93" s="4"/>
      <c r="P93" s="4" t="s">
        <v>199</v>
      </c>
      <c r="Q93" s="4"/>
      <c r="R93" s="4"/>
      <c r="S93" s="4"/>
      <c r="T93" s="4" t="s">
        <v>42</v>
      </c>
      <c r="U93" s="4"/>
      <c r="V93" s="3"/>
      <c r="W93" s="4"/>
      <c r="X93" s="3">
        <v>411.21</v>
      </c>
      <c r="Y93" s="4"/>
      <c r="Z93" s="3">
        <v>-11017.32</v>
      </c>
    </row>
    <row r="94" spans="1:26" x14ac:dyDescent="0.25">
      <c r="A94" s="4"/>
      <c r="B94" s="4"/>
      <c r="C94" s="4"/>
      <c r="D94" s="4"/>
      <c r="E94" s="4"/>
      <c r="F94" s="4"/>
      <c r="G94" s="4"/>
      <c r="H94" s="4" t="s">
        <v>150</v>
      </c>
      <c r="I94" s="4"/>
      <c r="J94" s="15">
        <v>43927</v>
      </c>
      <c r="K94" s="4"/>
      <c r="L94" s="4" t="s">
        <v>360</v>
      </c>
      <c r="M94" s="4"/>
      <c r="N94" s="4"/>
      <c r="O94" s="4"/>
      <c r="P94" s="4" t="s">
        <v>358</v>
      </c>
      <c r="Q94" s="4"/>
      <c r="R94" s="4"/>
      <c r="S94" s="4"/>
      <c r="T94" s="4" t="s">
        <v>70</v>
      </c>
      <c r="U94" s="4"/>
      <c r="V94" s="3"/>
      <c r="W94" s="4"/>
      <c r="X94" s="3">
        <v>2000</v>
      </c>
      <c r="Y94" s="4"/>
      <c r="Z94" s="3">
        <v>-13017.32</v>
      </c>
    </row>
    <row r="95" spans="1:26" x14ac:dyDescent="0.25">
      <c r="A95" s="4"/>
      <c r="B95" s="4"/>
      <c r="C95" s="4"/>
      <c r="D95" s="4"/>
      <c r="E95" s="4"/>
      <c r="F95" s="4"/>
      <c r="G95" s="4"/>
      <c r="H95" s="4" t="s">
        <v>150</v>
      </c>
      <c r="I95" s="4"/>
      <c r="J95" s="15">
        <v>43927</v>
      </c>
      <c r="K95" s="4"/>
      <c r="L95" s="4" t="s">
        <v>315</v>
      </c>
      <c r="M95" s="4"/>
      <c r="N95" s="4"/>
      <c r="O95" s="4"/>
      <c r="P95" s="4" t="s">
        <v>314</v>
      </c>
      <c r="Q95" s="4"/>
      <c r="R95" s="4"/>
      <c r="S95" s="4"/>
      <c r="T95" s="4" t="s">
        <v>63</v>
      </c>
      <c r="U95" s="4"/>
      <c r="V95" s="3"/>
      <c r="W95" s="4"/>
      <c r="X95" s="3">
        <v>466.09</v>
      </c>
      <c r="Y95" s="4"/>
      <c r="Z95" s="3">
        <v>-13483.41</v>
      </c>
    </row>
    <row r="96" spans="1:26" x14ac:dyDescent="0.25">
      <c r="A96" s="4"/>
      <c r="B96" s="4"/>
      <c r="C96" s="4"/>
      <c r="D96" s="4"/>
      <c r="E96" s="4"/>
      <c r="F96" s="4"/>
      <c r="G96" s="4"/>
      <c r="H96" s="4" t="s">
        <v>150</v>
      </c>
      <c r="I96" s="4"/>
      <c r="J96" s="15">
        <v>43927</v>
      </c>
      <c r="K96" s="4"/>
      <c r="L96" s="4"/>
      <c r="M96" s="4"/>
      <c r="N96" s="4"/>
      <c r="O96" s="4"/>
      <c r="P96" s="4" t="s">
        <v>313</v>
      </c>
      <c r="Q96" s="4"/>
      <c r="R96" s="4"/>
      <c r="S96" s="4"/>
      <c r="T96" s="4" t="s">
        <v>63</v>
      </c>
      <c r="U96" s="4"/>
      <c r="V96" s="3"/>
      <c r="W96" s="4"/>
      <c r="X96" s="3">
        <v>71.36</v>
      </c>
      <c r="Y96" s="4"/>
      <c r="Z96" s="3">
        <v>-13554.77</v>
      </c>
    </row>
    <row r="97" spans="1:26" x14ac:dyDescent="0.25">
      <c r="A97" s="4"/>
      <c r="B97" s="4"/>
      <c r="C97" s="4"/>
      <c r="D97" s="4"/>
      <c r="E97" s="4"/>
      <c r="F97" s="4"/>
      <c r="G97" s="4"/>
      <c r="H97" s="4" t="s">
        <v>150</v>
      </c>
      <c r="I97" s="4"/>
      <c r="J97" s="15">
        <v>43927</v>
      </c>
      <c r="K97" s="4"/>
      <c r="L97" s="4" t="s">
        <v>359</v>
      </c>
      <c r="M97" s="4"/>
      <c r="N97" s="4"/>
      <c r="O97" s="4"/>
      <c r="P97" s="4" t="s">
        <v>358</v>
      </c>
      <c r="Q97" s="4"/>
      <c r="R97" s="4"/>
      <c r="S97" s="4"/>
      <c r="T97" s="4" t="s">
        <v>70</v>
      </c>
      <c r="U97" s="4"/>
      <c r="V97" s="3"/>
      <c r="W97" s="4"/>
      <c r="X97" s="3">
        <v>369.98</v>
      </c>
      <c r="Y97" s="4"/>
      <c r="Z97" s="3">
        <v>-13924.75</v>
      </c>
    </row>
    <row r="98" spans="1:26" x14ac:dyDescent="0.25">
      <c r="A98" s="4"/>
      <c r="B98" s="4"/>
      <c r="C98" s="4"/>
      <c r="D98" s="4"/>
      <c r="E98" s="4"/>
      <c r="F98" s="4"/>
      <c r="G98" s="4"/>
      <c r="H98" s="4" t="s">
        <v>150</v>
      </c>
      <c r="I98" s="4"/>
      <c r="J98" s="15">
        <v>43927</v>
      </c>
      <c r="K98" s="4"/>
      <c r="L98" s="4"/>
      <c r="M98" s="4"/>
      <c r="N98" s="4"/>
      <c r="O98" s="4"/>
      <c r="P98" s="4" t="s">
        <v>287</v>
      </c>
      <c r="Q98" s="4"/>
      <c r="R98" s="4" t="s">
        <v>286</v>
      </c>
      <c r="S98" s="4"/>
      <c r="T98" s="4" t="s">
        <v>50</v>
      </c>
      <c r="U98" s="4"/>
      <c r="V98" s="3"/>
      <c r="W98" s="4"/>
      <c r="X98" s="3">
        <v>23.77</v>
      </c>
      <c r="Y98" s="4"/>
      <c r="Z98" s="3">
        <v>-13948.52</v>
      </c>
    </row>
    <row r="99" spans="1:26" x14ac:dyDescent="0.25">
      <c r="A99" s="4"/>
      <c r="B99" s="4"/>
      <c r="C99" s="4"/>
      <c r="D99" s="4"/>
      <c r="E99" s="4"/>
      <c r="F99" s="4"/>
      <c r="G99" s="4"/>
      <c r="H99" s="4" t="s">
        <v>150</v>
      </c>
      <c r="I99" s="4"/>
      <c r="J99" s="15">
        <v>43927</v>
      </c>
      <c r="K99" s="4"/>
      <c r="L99" s="4" t="s">
        <v>295</v>
      </c>
      <c r="M99" s="4"/>
      <c r="N99" s="4"/>
      <c r="O99" s="4"/>
      <c r="P99" s="4" t="s">
        <v>294</v>
      </c>
      <c r="Q99" s="4"/>
      <c r="R99" s="4"/>
      <c r="S99" s="4"/>
      <c r="T99" s="4" t="s">
        <v>51</v>
      </c>
      <c r="U99" s="4"/>
      <c r="V99" s="3"/>
      <c r="W99" s="4"/>
      <c r="X99" s="3">
        <v>1498</v>
      </c>
      <c r="Y99" s="4"/>
      <c r="Z99" s="3">
        <v>-15446.52</v>
      </c>
    </row>
    <row r="100" spans="1:26" x14ac:dyDescent="0.25">
      <c r="A100" s="4"/>
      <c r="B100" s="4"/>
      <c r="C100" s="4"/>
      <c r="D100" s="4"/>
      <c r="E100" s="4"/>
      <c r="F100" s="4"/>
      <c r="G100" s="4"/>
      <c r="H100" s="4" t="s">
        <v>150</v>
      </c>
      <c r="I100" s="4"/>
      <c r="J100" s="15">
        <v>43927</v>
      </c>
      <c r="K100" s="4"/>
      <c r="L100" s="4" t="s">
        <v>285</v>
      </c>
      <c r="M100" s="4"/>
      <c r="N100" s="4"/>
      <c r="O100" s="4"/>
      <c r="P100" s="4" t="s">
        <v>283</v>
      </c>
      <c r="Q100" s="4"/>
      <c r="R100" s="4"/>
      <c r="S100" s="4"/>
      <c r="T100" s="4" t="s">
        <v>50</v>
      </c>
      <c r="U100" s="4"/>
      <c r="V100" s="3"/>
      <c r="W100" s="4"/>
      <c r="X100" s="3">
        <v>637.6</v>
      </c>
      <c r="Y100" s="4"/>
      <c r="Z100" s="3">
        <v>-16084.12</v>
      </c>
    </row>
    <row r="101" spans="1:26" x14ac:dyDescent="0.25">
      <c r="A101" s="4"/>
      <c r="B101" s="4"/>
      <c r="C101" s="4"/>
      <c r="D101" s="4"/>
      <c r="E101" s="4"/>
      <c r="F101" s="4"/>
      <c r="G101" s="4"/>
      <c r="H101" s="4" t="s">
        <v>134</v>
      </c>
      <c r="I101" s="4"/>
      <c r="J101" s="15">
        <v>43928</v>
      </c>
      <c r="K101" s="4"/>
      <c r="L101" s="4" t="s">
        <v>133</v>
      </c>
      <c r="M101" s="4"/>
      <c r="N101" s="4"/>
      <c r="O101" s="4"/>
      <c r="P101" s="4" t="s">
        <v>342</v>
      </c>
      <c r="Q101" s="4"/>
      <c r="R101" s="4"/>
      <c r="S101" s="4"/>
      <c r="T101" s="4" t="s">
        <v>138</v>
      </c>
      <c r="U101" s="4"/>
      <c r="V101" s="3">
        <v>896.2</v>
      </c>
      <c r="W101" s="4"/>
      <c r="X101" s="3"/>
      <c r="Y101" s="4"/>
      <c r="Z101" s="3">
        <v>-15187.92</v>
      </c>
    </row>
    <row r="102" spans="1:26" x14ac:dyDescent="0.25">
      <c r="A102" s="4"/>
      <c r="B102" s="4"/>
      <c r="C102" s="4"/>
      <c r="D102" s="4"/>
      <c r="E102" s="4"/>
      <c r="F102" s="4"/>
      <c r="G102" s="4"/>
      <c r="H102" s="4" t="s">
        <v>150</v>
      </c>
      <c r="I102" s="4"/>
      <c r="J102" s="15">
        <v>43928</v>
      </c>
      <c r="K102" s="4"/>
      <c r="L102" s="4" t="s">
        <v>284</v>
      </c>
      <c r="M102" s="4"/>
      <c r="N102" s="4"/>
      <c r="O102" s="4"/>
      <c r="P102" s="4" t="s">
        <v>283</v>
      </c>
      <c r="Q102" s="4"/>
      <c r="R102" s="4"/>
      <c r="S102" s="4"/>
      <c r="T102" s="4" t="s">
        <v>50</v>
      </c>
      <c r="U102" s="4"/>
      <c r="V102" s="3"/>
      <c r="W102" s="4"/>
      <c r="X102" s="3">
        <v>870</v>
      </c>
      <c r="Y102" s="4"/>
      <c r="Z102" s="3">
        <v>-16057.92</v>
      </c>
    </row>
    <row r="103" spans="1:26" x14ac:dyDescent="0.25">
      <c r="A103" s="4"/>
      <c r="B103" s="4"/>
      <c r="C103" s="4"/>
      <c r="D103" s="4"/>
      <c r="E103" s="4"/>
      <c r="F103" s="4"/>
      <c r="G103" s="4"/>
      <c r="H103" s="4" t="s">
        <v>150</v>
      </c>
      <c r="I103" s="4"/>
      <c r="J103" s="15">
        <v>43928</v>
      </c>
      <c r="K103" s="4"/>
      <c r="L103" s="4" t="s">
        <v>308</v>
      </c>
      <c r="M103" s="4"/>
      <c r="N103" s="4"/>
      <c r="O103" s="4"/>
      <c r="P103" s="4" t="s">
        <v>307</v>
      </c>
      <c r="Q103" s="4"/>
      <c r="R103" s="4"/>
      <c r="S103" s="4"/>
      <c r="T103" s="4" t="s">
        <v>63</v>
      </c>
      <c r="U103" s="4"/>
      <c r="V103" s="3"/>
      <c r="W103" s="4"/>
      <c r="X103" s="3">
        <v>795</v>
      </c>
      <c r="Y103" s="4"/>
      <c r="Z103" s="3">
        <v>-16852.919999999998</v>
      </c>
    </row>
    <row r="104" spans="1:26" x14ac:dyDescent="0.25">
      <c r="A104" s="4"/>
      <c r="B104" s="4"/>
      <c r="C104" s="4"/>
      <c r="D104" s="4"/>
      <c r="E104" s="4"/>
      <c r="F104" s="4"/>
      <c r="G104" s="4"/>
      <c r="H104" s="4" t="s">
        <v>150</v>
      </c>
      <c r="I104" s="4"/>
      <c r="J104" s="15">
        <v>43928</v>
      </c>
      <c r="K104" s="4"/>
      <c r="L104" s="4" t="s">
        <v>308</v>
      </c>
      <c r="M104" s="4"/>
      <c r="N104" s="4"/>
      <c r="O104" s="4"/>
      <c r="P104" s="4" t="s">
        <v>307</v>
      </c>
      <c r="Q104" s="4"/>
      <c r="R104" s="4"/>
      <c r="S104" s="4"/>
      <c r="T104" s="4" t="s">
        <v>63</v>
      </c>
      <c r="U104" s="4"/>
      <c r="V104" s="3"/>
      <c r="W104" s="4"/>
      <c r="X104" s="3">
        <v>7986</v>
      </c>
      <c r="Y104" s="4"/>
      <c r="Z104" s="3">
        <v>-24838.92</v>
      </c>
    </row>
    <row r="105" spans="1:26" x14ac:dyDescent="0.25">
      <c r="A105" s="4"/>
      <c r="B105" s="4"/>
      <c r="C105" s="4"/>
      <c r="D105" s="4"/>
      <c r="E105" s="4"/>
      <c r="F105" s="4"/>
      <c r="G105" s="4"/>
      <c r="H105" s="4" t="s">
        <v>150</v>
      </c>
      <c r="I105" s="4"/>
      <c r="J105" s="15">
        <v>43928</v>
      </c>
      <c r="K105" s="4"/>
      <c r="L105" s="4"/>
      <c r="M105" s="4"/>
      <c r="N105" s="4"/>
      <c r="O105" s="4"/>
      <c r="P105" s="4" t="s">
        <v>305</v>
      </c>
      <c r="Q105" s="4"/>
      <c r="R105" s="4"/>
      <c r="S105" s="4"/>
      <c r="T105" s="4" t="s">
        <v>53</v>
      </c>
      <c r="U105" s="4"/>
      <c r="V105" s="3"/>
      <c r="W105" s="4"/>
      <c r="X105" s="3">
        <v>120</v>
      </c>
      <c r="Y105" s="4"/>
      <c r="Z105" s="3">
        <v>-24958.92</v>
      </c>
    </row>
    <row r="106" spans="1:26" x14ac:dyDescent="0.25">
      <c r="A106" s="4"/>
      <c r="B106" s="4"/>
      <c r="C106" s="4"/>
      <c r="D106" s="4"/>
      <c r="E106" s="4"/>
      <c r="F106" s="4"/>
      <c r="G106" s="4"/>
      <c r="H106" s="4" t="s">
        <v>150</v>
      </c>
      <c r="I106" s="4"/>
      <c r="J106" s="15">
        <v>43928</v>
      </c>
      <c r="K106" s="4"/>
      <c r="L106" s="4"/>
      <c r="M106" s="4"/>
      <c r="N106" s="4"/>
      <c r="O106" s="4"/>
      <c r="P106" s="4" t="s">
        <v>305</v>
      </c>
      <c r="Q106" s="4"/>
      <c r="R106" s="4" t="s">
        <v>304</v>
      </c>
      <c r="S106" s="4"/>
      <c r="T106" s="4" t="s">
        <v>53</v>
      </c>
      <c r="U106" s="4"/>
      <c r="V106" s="3"/>
      <c r="W106" s="4"/>
      <c r="X106" s="3">
        <v>75</v>
      </c>
      <c r="Y106" s="4"/>
      <c r="Z106" s="3">
        <v>-25033.919999999998</v>
      </c>
    </row>
    <row r="107" spans="1:26" x14ac:dyDescent="0.25">
      <c r="A107" s="4"/>
      <c r="B107" s="4"/>
      <c r="C107" s="4"/>
      <c r="D107" s="4"/>
      <c r="E107" s="4"/>
      <c r="F107" s="4"/>
      <c r="G107" s="4"/>
      <c r="H107" s="4" t="s">
        <v>150</v>
      </c>
      <c r="I107" s="4"/>
      <c r="J107" s="15">
        <v>43929</v>
      </c>
      <c r="K107" s="4"/>
      <c r="L107" s="4"/>
      <c r="M107" s="4"/>
      <c r="N107" s="4"/>
      <c r="O107" s="4"/>
      <c r="P107" s="4" t="s">
        <v>293</v>
      </c>
      <c r="Q107" s="4"/>
      <c r="R107" s="4"/>
      <c r="S107" s="4"/>
      <c r="T107" s="4" t="s">
        <v>51</v>
      </c>
      <c r="U107" s="4"/>
      <c r="V107" s="3"/>
      <c r="W107" s="4"/>
      <c r="X107" s="3">
        <v>18.760000000000002</v>
      </c>
      <c r="Y107" s="4"/>
      <c r="Z107" s="3">
        <v>-25052.68</v>
      </c>
    </row>
    <row r="108" spans="1:26" x14ac:dyDescent="0.25">
      <c r="A108" s="4"/>
      <c r="B108" s="4"/>
      <c r="C108" s="4"/>
      <c r="D108" s="4"/>
      <c r="E108" s="4"/>
      <c r="F108" s="4"/>
      <c r="G108" s="4"/>
      <c r="H108" s="4" t="s">
        <v>150</v>
      </c>
      <c r="I108" s="4"/>
      <c r="J108" s="15">
        <v>43929</v>
      </c>
      <c r="K108" s="4"/>
      <c r="L108" s="4" t="s">
        <v>255</v>
      </c>
      <c r="M108" s="4"/>
      <c r="N108" s="4"/>
      <c r="O108" s="4"/>
      <c r="P108" s="4" t="s">
        <v>250</v>
      </c>
      <c r="Q108" s="4"/>
      <c r="R108" s="4"/>
      <c r="S108" s="4"/>
      <c r="T108" s="4" t="s">
        <v>49</v>
      </c>
      <c r="U108" s="4"/>
      <c r="V108" s="3"/>
      <c r="W108" s="4"/>
      <c r="X108" s="3">
        <v>66.5</v>
      </c>
      <c r="Y108" s="4"/>
      <c r="Z108" s="3">
        <v>-25119.18</v>
      </c>
    </row>
    <row r="109" spans="1:26" x14ac:dyDescent="0.25">
      <c r="A109" s="4"/>
      <c r="B109" s="4"/>
      <c r="C109" s="4"/>
      <c r="D109" s="4"/>
      <c r="E109" s="4"/>
      <c r="F109" s="4"/>
      <c r="G109" s="4"/>
      <c r="H109" s="4" t="s">
        <v>150</v>
      </c>
      <c r="I109" s="4"/>
      <c r="J109" s="15">
        <v>43930</v>
      </c>
      <c r="K109" s="4"/>
      <c r="L109" s="4"/>
      <c r="M109" s="4"/>
      <c r="N109" s="4"/>
      <c r="O109" s="4"/>
      <c r="P109" s="4" t="s">
        <v>303</v>
      </c>
      <c r="Q109" s="4"/>
      <c r="R109" s="4"/>
      <c r="S109" s="4"/>
      <c r="T109" s="4" t="s">
        <v>53</v>
      </c>
      <c r="U109" s="4"/>
      <c r="V109" s="3"/>
      <c r="W109" s="4"/>
      <c r="X109" s="3">
        <v>50</v>
      </c>
      <c r="Y109" s="4"/>
      <c r="Z109" s="3">
        <v>-25169.18</v>
      </c>
    </row>
    <row r="110" spans="1:26" x14ac:dyDescent="0.25">
      <c r="A110" s="4"/>
      <c r="B110" s="4"/>
      <c r="C110" s="4"/>
      <c r="D110" s="4"/>
      <c r="E110" s="4"/>
      <c r="F110" s="4"/>
      <c r="G110" s="4"/>
      <c r="H110" s="4" t="s">
        <v>134</v>
      </c>
      <c r="I110" s="4"/>
      <c r="J110" s="15">
        <v>43931</v>
      </c>
      <c r="K110" s="4"/>
      <c r="L110" s="4" t="s">
        <v>133</v>
      </c>
      <c r="M110" s="4"/>
      <c r="N110" s="4"/>
      <c r="O110" s="4"/>
      <c r="P110" s="4" t="s">
        <v>212</v>
      </c>
      <c r="Q110" s="4"/>
      <c r="R110" s="4"/>
      <c r="S110" s="4"/>
      <c r="T110" s="4" t="s">
        <v>138</v>
      </c>
      <c r="U110" s="4"/>
      <c r="V110" s="3">
        <v>74.37</v>
      </c>
      <c r="W110" s="4"/>
      <c r="X110" s="3"/>
      <c r="Y110" s="4"/>
      <c r="Z110" s="3">
        <v>-25094.81</v>
      </c>
    </row>
    <row r="111" spans="1:26" x14ac:dyDescent="0.25">
      <c r="A111" s="4"/>
      <c r="B111" s="4"/>
      <c r="C111" s="4"/>
      <c r="D111" s="4"/>
      <c r="E111" s="4"/>
      <c r="F111" s="4"/>
      <c r="G111" s="4"/>
      <c r="H111" s="4" t="s">
        <v>150</v>
      </c>
      <c r="I111" s="4"/>
      <c r="J111" s="15">
        <v>43931</v>
      </c>
      <c r="K111" s="4"/>
      <c r="L111" s="4" t="s">
        <v>312</v>
      </c>
      <c r="M111" s="4"/>
      <c r="N111" s="4"/>
      <c r="O111" s="4"/>
      <c r="P111" s="4" t="s">
        <v>311</v>
      </c>
      <c r="Q111" s="4"/>
      <c r="R111" s="4"/>
      <c r="S111" s="4"/>
      <c r="T111" s="4" t="s">
        <v>63</v>
      </c>
      <c r="U111" s="4"/>
      <c r="V111" s="3"/>
      <c r="W111" s="4"/>
      <c r="X111" s="3">
        <v>587</v>
      </c>
      <c r="Y111" s="4"/>
      <c r="Z111" s="3">
        <v>-25681.81</v>
      </c>
    </row>
    <row r="112" spans="1:26" x14ac:dyDescent="0.25">
      <c r="A112" s="4"/>
      <c r="B112" s="4"/>
      <c r="C112" s="4"/>
      <c r="D112" s="4"/>
      <c r="E112" s="4"/>
      <c r="F112" s="4"/>
      <c r="G112" s="4"/>
      <c r="H112" s="4" t="s">
        <v>134</v>
      </c>
      <c r="I112" s="4"/>
      <c r="J112" s="15">
        <v>43931</v>
      </c>
      <c r="K112" s="4"/>
      <c r="L112" s="4" t="s">
        <v>133</v>
      </c>
      <c r="M112" s="4"/>
      <c r="N112" s="4"/>
      <c r="O112" s="4"/>
      <c r="P112" s="4" t="s">
        <v>212</v>
      </c>
      <c r="Q112" s="4"/>
      <c r="R112" s="4"/>
      <c r="S112" s="4"/>
      <c r="T112" s="4" t="s">
        <v>138</v>
      </c>
      <c r="U112" s="4"/>
      <c r="V112" s="3">
        <v>77.59</v>
      </c>
      <c r="W112" s="4"/>
      <c r="X112" s="3"/>
      <c r="Y112" s="4"/>
      <c r="Z112" s="3">
        <v>-25604.22</v>
      </c>
    </row>
    <row r="113" spans="1:26" x14ac:dyDescent="0.25">
      <c r="A113" s="4"/>
      <c r="B113" s="4"/>
      <c r="C113" s="4"/>
      <c r="D113" s="4"/>
      <c r="E113" s="4"/>
      <c r="F113" s="4"/>
      <c r="G113" s="4"/>
      <c r="H113" s="4" t="s">
        <v>150</v>
      </c>
      <c r="I113" s="4"/>
      <c r="J113" s="15">
        <v>43931</v>
      </c>
      <c r="K113" s="4"/>
      <c r="L113" s="4" t="s">
        <v>353</v>
      </c>
      <c r="M113" s="4"/>
      <c r="N113" s="4"/>
      <c r="O113" s="4"/>
      <c r="P113" s="4" t="s">
        <v>352</v>
      </c>
      <c r="Q113" s="4"/>
      <c r="R113" s="4"/>
      <c r="S113" s="4"/>
      <c r="T113" s="4" t="s">
        <v>68</v>
      </c>
      <c r="U113" s="4"/>
      <c r="V113" s="3"/>
      <c r="W113" s="4"/>
      <c r="X113" s="3">
        <v>2775.97</v>
      </c>
      <c r="Y113" s="4"/>
      <c r="Z113" s="3">
        <v>-28380.19</v>
      </c>
    </row>
    <row r="114" spans="1:26" x14ac:dyDescent="0.25">
      <c r="A114" s="4"/>
      <c r="B114" s="4"/>
      <c r="C114" s="4"/>
      <c r="D114" s="4"/>
      <c r="E114" s="4"/>
      <c r="F114" s="4"/>
      <c r="G114" s="4"/>
      <c r="H114" s="4" t="s">
        <v>150</v>
      </c>
      <c r="I114" s="4"/>
      <c r="J114" s="15">
        <v>43935</v>
      </c>
      <c r="K114" s="4"/>
      <c r="L114" s="4" t="s">
        <v>184</v>
      </c>
      <c r="M114" s="4"/>
      <c r="N114" s="4"/>
      <c r="O114" s="4"/>
      <c r="P114" s="4" t="s">
        <v>183</v>
      </c>
      <c r="Q114" s="4"/>
      <c r="R114" s="4"/>
      <c r="S114" s="4"/>
      <c r="T114" s="4" t="s">
        <v>40</v>
      </c>
      <c r="U114" s="4"/>
      <c r="V114" s="3"/>
      <c r="W114" s="4"/>
      <c r="X114" s="3">
        <v>234.5</v>
      </c>
      <c r="Y114" s="4"/>
      <c r="Z114" s="3">
        <v>-28614.69</v>
      </c>
    </row>
    <row r="115" spans="1:26" x14ac:dyDescent="0.25">
      <c r="A115" s="4"/>
      <c r="B115" s="4"/>
      <c r="C115" s="4"/>
      <c r="D115" s="4"/>
      <c r="E115" s="4"/>
      <c r="F115" s="4"/>
      <c r="G115" s="4"/>
      <c r="H115" s="4" t="s">
        <v>150</v>
      </c>
      <c r="I115" s="4"/>
      <c r="J115" s="15">
        <v>43935</v>
      </c>
      <c r="K115" s="4"/>
      <c r="L115" s="4" t="s">
        <v>276</v>
      </c>
      <c r="M115" s="4"/>
      <c r="N115" s="4"/>
      <c r="O115" s="4"/>
      <c r="P115" s="4" t="s">
        <v>260</v>
      </c>
      <c r="Q115" s="4"/>
      <c r="R115" s="4"/>
      <c r="S115" s="4"/>
      <c r="T115" s="4" t="s">
        <v>50</v>
      </c>
      <c r="U115" s="4"/>
      <c r="V115" s="3"/>
      <c r="W115" s="4"/>
      <c r="X115" s="3">
        <v>48.29</v>
      </c>
      <c r="Y115" s="4"/>
      <c r="Z115" s="3">
        <v>-28662.98</v>
      </c>
    </row>
    <row r="116" spans="1:26" x14ac:dyDescent="0.25">
      <c r="A116" s="4"/>
      <c r="B116" s="4"/>
      <c r="C116" s="4"/>
      <c r="D116" s="4"/>
      <c r="E116" s="4"/>
      <c r="F116" s="4"/>
      <c r="G116" s="4"/>
      <c r="H116" s="4" t="s">
        <v>150</v>
      </c>
      <c r="I116" s="4"/>
      <c r="J116" s="15">
        <v>43936</v>
      </c>
      <c r="K116" s="4"/>
      <c r="L116" s="4" t="s">
        <v>369</v>
      </c>
      <c r="M116" s="4"/>
      <c r="N116" s="4"/>
      <c r="O116" s="4"/>
      <c r="P116" s="4" t="s">
        <v>368</v>
      </c>
      <c r="Q116" s="4"/>
      <c r="R116" s="4"/>
      <c r="S116" s="4"/>
      <c r="T116" s="4" t="s">
        <v>71</v>
      </c>
      <c r="U116" s="4"/>
      <c r="V116" s="3"/>
      <c r="W116" s="4"/>
      <c r="X116" s="3">
        <v>4400</v>
      </c>
      <c r="Y116" s="4"/>
      <c r="Z116" s="3">
        <v>-33062.980000000003</v>
      </c>
    </row>
    <row r="117" spans="1:26" x14ac:dyDescent="0.25">
      <c r="A117" s="4"/>
      <c r="B117" s="4"/>
      <c r="C117" s="4"/>
      <c r="D117" s="4"/>
      <c r="E117" s="4"/>
      <c r="F117" s="4"/>
      <c r="G117" s="4"/>
      <c r="H117" s="4" t="s">
        <v>150</v>
      </c>
      <c r="I117" s="4"/>
      <c r="J117" s="15">
        <v>43937</v>
      </c>
      <c r="K117" s="4"/>
      <c r="L117" s="4" t="s">
        <v>254</v>
      </c>
      <c r="M117" s="4"/>
      <c r="N117" s="4"/>
      <c r="O117" s="4"/>
      <c r="P117" s="4" t="s">
        <v>250</v>
      </c>
      <c r="Q117" s="4"/>
      <c r="R117" s="4"/>
      <c r="S117" s="4"/>
      <c r="T117" s="4" t="s">
        <v>49</v>
      </c>
      <c r="U117" s="4"/>
      <c r="V117" s="3"/>
      <c r="W117" s="4"/>
      <c r="X117" s="3">
        <v>379.19</v>
      </c>
      <c r="Y117" s="4"/>
      <c r="Z117" s="3">
        <v>-33442.17</v>
      </c>
    </row>
    <row r="118" spans="1:26" x14ac:dyDescent="0.25">
      <c r="A118" s="4"/>
      <c r="B118" s="4"/>
      <c r="C118" s="4"/>
      <c r="D118" s="4"/>
      <c r="E118" s="4"/>
      <c r="F118" s="4"/>
      <c r="G118" s="4"/>
      <c r="H118" s="4" t="s">
        <v>150</v>
      </c>
      <c r="I118" s="4"/>
      <c r="J118" s="15">
        <v>43939</v>
      </c>
      <c r="K118" s="4"/>
      <c r="L118" s="4" t="s">
        <v>422</v>
      </c>
      <c r="M118" s="4"/>
      <c r="N118" s="4"/>
      <c r="O118" s="4"/>
      <c r="P118" s="4" t="s">
        <v>411</v>
      </c>
      <c r="Q118" s="4"/>
      <c r="R118" s="4"/>
      <c r="S118" s="4"/>
      <c r="T118" s="4" t="s">
        <v>223</v>
      </c>
      <c r="U118" s="4"/>
      <c r="V118" s="3"/>
      <c r="W118" s="4"/>
      <c r="X118" s="3">
        <v>271.05</v>
      </c>
      <c r="Y118" s="4"/>
      <c r="Z118" s="3">
        <v>-33713.22</v>
      </c>
    </row>
    <row r="119" spans="1:26" x14ac:dyDescent="0.25">
      <c r="A119" s="4"/>
      <c r="B119" s="4"/>
      <c r="C119" s="4"/>
      <c r="D119" s="4"/>
      <c r="E119" s="4"/>
      <c r="F119" s="4"/>
      <c r="G119" s="4"/>
      <c r="H119" s="4" t="s">
        <v>150</v>
      </c>
      <c r="I119" s="4"/>
      <c r="J119" s="15">
        <v>43939</v>
      </c>
      <c r="K119" s="4"/>
      <c r="L119" s="4" t="s">
        <v>414</v>
      </c>
      <c r="M119" s="4"/>
      <c r="N119" s="4"/>
      <c r="O119" s="4"/>
      <c r="P119" s="4" t="s">
        <v>411</v>
      </c>
      <c r="Q119" s="4"/>
      <c r="R119" s="4"/>
      <c r="S119" s="4"/>
      <c r="T119" s="4" t="s">
        <v>188</v>
      </c>
      <c r="U119" s="4"/>
      <c r="V119" s="3"/>
      <c r="W119" s="4"/>
      <c r="X119" s="3">
        <v>748.84</v>
      </c>
      <c r="Y119" s="4"/>
      <c r="Z119" s="3">
        <v>-34462.06</v>
      </c>
    </row>
    <row r="120" spans="1:26" x14ac:dyDescent="0.25">
      <c r="A120" s="4"/>
      <c r="B120" s="4"/>
      <c r="C120" s="4"/>
      <c r="D120" s="4"/>
      <c r="E120" s="4"/>
      <c r="F120" s="4"/>
      <c r="G120" s="4"/>
      <c r="H120" s="4" t="s">
        <v>150</v>
      </c>
      <c r="I120" s="4"/>
      <c r="J120" s="15">
        <v>43939</v>
      </c>
      <c r="K120" s="4"/>
      <c r="L120" s="4" t="s">
        <v>418</v>
      </c>
      <c r="M120" s="4"/>
      <c r="N120" s="4"/>
      <c r="O120" s="4"/>
      <c r="P120" s="4" t="s">
        <v>411</v>
      </c>
      <c r="Q120" s="4"/>
      <c r="R120" s="4"/>
      <c r="S120" s="4"/>
      <c r="T120" s="4" t="s">
        <v>300</v>
      </c>
      <c r="U120" s="4"/>
      <c r="V120" s="3"/>
      <c r="W120" s="4"/>
      <c r="X120" s="3">
        <v>50</v>
      </c>
      <c r="Y120" s="4"/>
      <c r="Z120" s="3">
        <v>-34512.06</v>
      </c>
    </row>
    <row r="121" spans="1:26" x14ac:dyDescent="0.25">
      <c r="A121" s="4"/>
      <c r="B121" s="4"/>
      <c r="C121" s="4"/>
      <c r="D121" s="4"/>
      <c r="E121" s="4"/>
      <c r="F121" s="4"/>
      <c r="G121" s="4"/>
      <c r="H121" s="4" t="s">
        <v>150</v>
      </c>
      <c r="I121" s="4"/>
      <c r="J121" s="15">
        <v>43939</v>
      </c>
      <c r="K121" s="4"/>
      <c r="L121" s="4" t="s">
        <v>412</v>
      </c>
      <c r="M121" s="4"/>
      <c r="N121" s="4"/>
      <c r="O121" s="4"/>
      <c r="P121" s="4" t="s">
        <v>411</v>
      </c>
      <c r="Q121" s="4"/>
      <c r="R121" s="4"/>
      <c r="S121" s="4"/>
      <c r="T121" s="4" t="s">
        <v>175</v>
      </c>
      <c r="U121" s="4"/>
      <c r="V121" s="3"/>
      <c r="W121" s="4"/>
      <c r="X121" s="3">
        <v>2069.87</v>
      </c>
      <c r="Y121" s="4"/>
      <c r="Z121" s="3">
        <v>-36581.93</v>
      </c>
    </row>
    <row r="122" spans="1:26" x14ac:dyDescent="0.25">
      <c r="A122" s="4"/>
      <c r="B122" s="4"/>
      <c r="C122" s="4"/>
      <c r="D122" s="4"/>
      <c r="E122" s="4"/>
      <c r="F122" s="4"/>
      <c r="G122" s="4"/>
      <c r="H122" s="4" t="s">
        <v>134</v>
      </c>
      <c r="I122" s="4"/>
      <c r="J122" s="15">
        <v>43942</v>
      </c>
      <c r="K122" s="4"/>
      <c r="L122" s="4" t="s">
        <v>133</v>
      </c>
      <c r="M122" s="4"/>
      <c r="N122" s="4"/>
      <c r="O122" s="4"/>
      <c r="P122" s="4" t="s">
        <v>428</v>
      </c>
      <c r="Q122" s="4"/>
      <c r="R122" s="4"/>
      <c r="S122" s="4"/>
      <c r="T122" s="4" t="s">
        <v>138</v>
      </c>
      <c r="U122" s="4"/>
      <c r="V122" s="3">
        <v>135.57</v>
      </c>
      <c r="W122" s="4"/>
      <c r="X122" s="3"/>
      <c r="Y122" s="4"/>
      <c r="Z122" s="3">
        <v>-36446.36</v>
      </c>
    </row>
    <row r="123" spans="1:26" x14ac:dyDescent="0.25">
      <c r="A123" s="4"/>
      <c r="B123" s="4"/>
      <c r="C123" s="4"/>
      <c r="D123" s="4"/>
      <c r="E123" s="4"/>
      <c r="F123" s="4"/>
      <c r="G123" s="4"/>
      <c r="H123" s="4" t="s">
        <v>150</v>
      </c>
      <c r="I123" s="4"/>
      <c r="J123" s="15">
        <v>43942</v>
      </c>
      <c r="K123" s="4"/>
      <c r="L123" s="4" t="s">
        <v>310</v>
      </c>
      <c r="M123" s="4"/>
      <c r="N123" s="4"/>
      <c r="O123" s="4"/>
      <c r="P123" s="4" t="s">
        <v>309</v>
      </c>
      <c r="Q123" s="4"/>
      <c r="R123" s="4"/>
      <c r="S123" s="4"/>
      <c r="T123" s="4" t="s">
        <v>63</v>
      </c>
      <c r="U123" s="4"/>
      <c r="V123" s="3"/>
      <c r="W123" s="4"/>
      <c r="X123" s="3">
        <v>620</v>
      </c>
      <c r="Y123" s="4"/>
      <c r="Z123" s="3">
        <v>-37066.36</v>
      </c>
    </row>
    <row r="124" spans="1:26" x14ac:dyDescent="0.25">
      <c r="A124" s="4"/>
      <c r="B124" s="4"/>
      <c r="C124" s="4"/>
      <c r="D124" s="4"/>
      <c r="E124" s="4"/>
      <c r="F124" s="4"/>
      <c r="G124" s="4"/>
      <c r="H124" s="4" t="s">
        <v>150</v>
      </c>
      <c r="I124" s="4"/>
      <c r="J124" s="15">
        <v>43944</v>
      </c>
      <c r="K124" s="4"/>
      <c r="L124" s="4" t="s">
        <v>230</v>
      </c>
      <c r="M124" s="4"/>
      <c r="N124" s="4"/>
      <c r="O124" s="4"/>
      <c r="P124" s="4" t="s">
        <v>227</v>
      </c>
      <c r="Q124" s="4"/>
      <c r="R124" s="4" t="s">
        <v>229</v>
      </c>
      <c r="S124" s="4"/>
      <c r="T124" s="4" t="s">
        <v>45</v>
      </c>
      <c r="U124" s="4"/>
      <c r="V124" s="3">
        <v>0</v>
      </c>
      <c r="W124" s="4"/>
      <c r="X124" s="3"/>
      <c r="Y124" s="4"/>
      <c r="Z124" s="3">
        <v>-37066.36</v>
      </c>
    </row>
    <row r="125" spans="1:26" x14ac:dyDescent="0.25">
      <c r="A125" s="4"/>
      <c r="B125" s="4"/>
      <c r="C125" s="4"/>
      <c r="D125" s="4"/>
      <c r="E125" s="4"/>
      <c r="F125" s="4"/>
      <c r="G125" s="4"/>
      <c r="H125" s="4" t="s">
        <v>150</v>
      </c>
      <c r="I125" s="4"/>
      <c r="J125" s="15">
        <v>43944</v>
      </c>
      <c r="K125" s="4"/>
      <c r="L125" s="4" t="s">
        <v>228</v>
      </c>
      <c r="M125" s="4"/>
      <c r="N125" s="4"/>
      <c r="O125" s="4"/>
      <c r="P125" s="4" t="s">
        <v>227</v>
      </c>
      <c r="Q125" s="4"/>
      <c r="R125" s="4" t="s">
        <v>427</v>
      </c>
      <c r="S125" s="4"/>
      <c r="T125" s="4" t="s">
        <v>420</v>
      </c>
      <c r="U125" s="4"/>
      <c r="V125" s="3"/>
      <c r="W125" s="4"/>
      <c r="X125" s="3">
        <v>371.8</v>
      </c>
      <c r="Y125" s="4"/>
      <c r="Z125" s="3">
        <v>-37438.160000000003</v>
      </c>
    </row>
    <row r="126" spans="1:26" x14ac:dyDescent="0.25">
      <c r="A126" s="4"/>
      <c r="B126" s="4"/>
      <c r="C126" s="4"/>
      <c r="D126" s="4"/>
      <c r="E126" s="4"/>
      <c r="F126" s="4"/>
      <c r="G126" s="4"/>
      <c r="H126" s="4" t="s">
        <v>150</v>
      </c>
      <c r="I126" s="4"/>
      <c r="J126" s="15">
        <v>43946</v>
      </c>
      <c r="K126" s="4"/>
      <c r="L126" s="4" t="s">
        <v>349</v>
      </c>
      <c r="M126" s="4"/>
      <c r="N126" s="4"/>
      <c r="O126" s="4"/>
      <c r="P126" s="4" t="s">
        <v>348</v>
      </c>
      <c r="Q126" s="4"/>
      <c r="R126" s="4"/>
      <c r="S126" s="4"/>
      <c r="T126" s="4" t="s">
        <v>68</v>
      </c>
      <c r="U126" s="4"/>
      <c r="V126" s="3"/>
      <c r="W126" s="4"/>
      <c r="X126" s="3">
        <v>8532</v>
      </c>
      <c r="Y126" s="4"/>
      <c r="Z126" s="3">
        <v>-45970.16</v>
      </c>
    </row>
    <row r="127" spans="1:26" x14ac:dyDescent="0.25">
      <c r="A127" s="4"/>
      <c r="B127" s="4"/>
      <c r="C127" s="4"/>
      <c r="D127" s="4"/>
      <c r="E127" s="4"/>
      <c r="F127" s="4"/>
      <c r="G127" s="4"/>
      <c r="H127" s="4" t="s">
        <v>150</v>
      </c>
      <c r="I127" s="4"/>
      <c r="J127" s="15">
        <v>43948</v>
      </c>
      <c r="K127" s="4"/>
      <c r="L127" s="4" t="s">
        <v>149</v>
      </c>
      <c r="M127" s="4"/>
      <c r="N127" s="4"/>
      <c r="O127" s="4"/>
      <c r="P127" s="4" t="s">
        <v>148</v>
      </c>
      <c r="Q127" s="4"/>
      <c r="R127" s="4"/>
      <c r="S127" s="4"/>
      <c r="T127" s="4" t="s">
        <v>20</v>
      </c>
      <c r="U127" s="4"/>
      <c r="V127" s="3"/>
      <c r="W127" s="4"/>
      <c r="X127" s="3">
        <v>5900</v>
      </c>
      <c r="Y127" s="4"/>
      <c r="Z127" s="3">
        <v>-51870.16</v>
      </c>
    </row>
    <row r="128" spans="1:26" x14ac:dyDescent="0.25">
      <c r="A128" s="4"/>
      <c r="B128" s="4"/>
      <c r="C128" s="4"/>
      <c r="D128" s="4"/>
      <c r="E128" s="4"/>
      <c r="F128" s="4"/>
      <c r="G128" s="4"/>
      <c r="H128" s="4" t="s">
        <v>150</v>
      </c>
      <c r="I128" s="4"/>
      <c r="J128" s="15">
        <v>43948</v>
      </c>
      <c r="K128" s="4"/>
      <c r="L128" s="4"/>
      <c r="M128" s="4"/>
      <c r="N128" s="4"/>
      <c r="O128" s="4"/>
      <c r="P128" s="4" t="s">
        <v>292</v>
      </c>
      <c r="Q128" s="4"/>
      <c r="R128" s="4"/>
      <c r="S128" s="4"/>
      <c r="T128" s="4" t="s">
        <v>51</v>
      </c>
      <c r="U128" s="4"/>
      <c r="V128" s="3"/>
      <c r="W128" s="4"/>
      <c r="X128" s="3">
        <v>1000</v>
      </c>
      <c r="Y128" s="4"/>
      <c r="Z128" s="3">
        <v>-52870.16</v>
      </c>
    </row>
    <row r="129" spans="1:26" x14ac:dyDescent="0.25">
      <c r="A129" s="4"/>
      <c r="B129" s="4"/>
      <c r="C129" s="4"/>
      <c r="D129" s="4"/>
      <c r="E129" s="4"/>
      <c r="F129" s="4"/>
      <c r="G129" s="4"/>
      <c r="H129" s="4" t="s">
        <v>150</v>
      </c>
      <c r="I129" s="4"/>
      <c r="J129" s="15">
        <v>43948</v>
      </c>
      <c r="K129" s="4"/>
      <c r="L129" s="4" t="s">
        <v>206</v>
      </c>
      <c r="M129" s="4"/>
      <c r="N129" s="4"/>
      <c r="O129" s="4"/>
      <c r="P129" s="4" t="s">
        <v>204</v>
      </c>
      <c r="Q129" s="4"/>
      <c r="R129" s="4"/>
      <c r="S129" s="4"/>
      <c r="T129" s="4" t="s">
        <v>44</v>
      </c>
      <c r="U129" s="4"/>
      <c r="V129" s="3"/>
      <c r="W129" s="4"/>
      <c r="X129" s="3">
        <v>630</v>
      </c>
      <c r="Y129" s="4"/>
      <c r="Z129" s="3">
        <v>-53500.160000000003</v>
      </c>
    </row>
    <row r="130" spans="1:26" x14ac:dyDescent="0.25">
      <c r="A130" s="4"/>
      <c r="B130" s="4"/>
      <c r="C130" s="4"/>
      <c r="D130" s="4"/>
      <c r="E130" s="4"/>
      <c r="F130" s="4"/>
      <c r="G130" s="4"/>
      <c r="H130" s="4" t="s">
        <v>134</v>
      </c>
      <c r="I130" s="4"/>
      <c r="J130" s="15">
        <v>43948</v>
      </c>
      <c r="K130" s="4"/>
      <c r="L130" s="4" t="s">
        <v>133</v>
      </c>
      <c r="M130" s="4"/>
      <c r="N130" s="4"/>
      <c r="O130" s="4"/>
      <c r="P130" s="4" t="s">
        <v>209</v>
      </c>
      <c r="Q130" s="4"/>
      <c r="R130" s="4"/>
      <c r="S130" s="4"/>
      <c r="T130" s="4" t="s">
        <v>138</v>
      </c>
      <c r="U130" s="4"/>
      <c r="V130" s="3">
        <v>118.82</v>
      </c>
      <c r="W130" s="4"/>
      <c r="X130" s="3"/>
      <c r="Y130" s="4"/>
      <c r="Z130" s="3">
        <v>-53381.34</v>
      </c>
    </row>
    <row r="131" spans="1:26" x14ac:dyDescent="0.25">
      <c r="A131" s="4"/>
      <c r="B131" s="4"/>
      <c r="C131" s="4"/>
      <c r="D131" s="4"/>
      <c r="E131" s="4"/>
      <c r="F131" s="4"/>
      <c r="G131" s="4"/>
      <c r="H131" s="4" t="s">
        <v>134</v>
      </c>
      <c r="I131" s="4"/>
      <c r="J131" s="15">
        <v>43948</v>
      </c>
      <c r="K131" s="4"/>
      <c r="L131" s="4" t="s">
        <v>133</v>
      </c>
      <c r="M131" s="4"/>
      <c r="N131" s="4"/>
      <c r="O131" s="4"/>
      <c r="P131" s="4" t="s">
        <v>209</v>
      </c>
      <c r="Q131" s="4"/>
      <c r="R131" s="4"/>
      <c r="S131" s="4"/>
      <c r="T131" s="4" t="s">
        <v>138</v>
      </c>
      <c r="U131" s="4"/>
      <c r="V131" s="3">
        <v>68.53</v>
      </c>
      <c r="W131" s="4"/>
      <c r="X131" s="3"/>
      <c r="Y131" s="4"/>
      <c r="Z131" s="3">
        <v>-53312.81</v>
      </c>
    </row>
    <row r="132" spans="1:26" x14ac:dyDescent="0.25">
      <c r="A132" s="4"/>
      <c r="B132" s="4"/>
      <c r="C132" s="4"/>
      <c r="D132" s="4"/>
      <c r="E132" s="4"/>
      <c r="F132" s="4"/>
      <c r="G132" s="4"/>
      <c r="H132" s="4" t="s">
        <v>150</v>
      </c>
      <c r="I132" s="4"/>
      <c r="J132" s="15">
        <v>43948</v>
      </c>
      <c r="K132" s="4"/>
      <c r="L132" s="4" t="s">
        <v>266</v>
      </c>
      <c r="M132" s="4"/>
      <c r="N132" s="4"/>
      <c r="O132" s="4"/>
      <c r="P132" s="4" t="s">
        <v>260</v>
      </c>
      <c r="Q132" s="4"/>
      <c r="R132" s="4"/>
      <c r="S132" s="4"/>
      <c r="T132" s="4" t="s">
        <v>50</v>
      </c>
      <c r="U132" s="4"/>
      <c r="V132" s="3"/>
      <c r="W132" s="4"/>
      <c r="X132" s="3">
        <v>85.04</v>
      </c>
      <c r="Y132" s="4"/>
      <c r="Z132" s="3">
        <v>-53397.85</v>
      </c>
    </row>
    <row r="133" spans="1:26" x14ac:dyDescent="0.25">
      <c r="A133" s="4"/>
      <c r="B133" s="4"/>
      <c r="C133" s="4"/>
      <c r="D133" s="4"/>
      <c r="E133" s="4"/>
      <c r="F133" s="4"/>
      <c r="G133" s="4"/>
      <c r="H133" s="4" t="s">
        <v>150</v>
      </c>
      <c r="I133" s="4"/>
      <c r="J133" s="15">
        <v>43948</v>
      </c>
      <c r="K133" s="4"/>
      <c r="L133" s="4" t="s">
        <v>265</v>
      </c>
      <c r="M133" s="4"/>
      <c r="N133" s="4"/>
      <c r="O133" s="4"/>
      <c r="P133" s="4" t="s">
        <v>260</v>
      </c>
      <c r="Q133" s="4"/>
      <c r="R133" s="4"/>
      <c r="S133" s="4"/>
      <c r="T133" s="4" t="s">
        <v>50</v>
      </c>
      <c r="U133" s="4"/>
      <c r="V133" s="3"/>
      <c r="W133" s="4"/>
      <c r="X133" s="3">
        <v>48.08</v>
      </c>
      <c r="Y133" s="4"/>
      <c r="Z133" s="3">
        <v>-53445.93</v>
      </c>
    </row>
    <row r="134" spans="1:26" x14ac:dyDescent="0.25">
      <c r="A134" s="4"/>
      <c r="B134" s="4"/>
      <c r="C134" s="4"/>
      <c r="D134" s="4"/>
      <c r="E134" s="4"/>
      <c r="F134" s="4"/>
      <c r="G134" s="4"/>
      <c r="H134" s="4" t="s">
        <v>134</v>
      </c>
      <c r="I134" s="4"/>
      <c r="J134" s="15">
        <v>43949</v>
      </c>
      <c r="K134" s="4"/>
      <c r="L134" s="4" t="s">
        <v>133</v>
      </c>
      <c r="M134" s="4"/>
      <c r="N134" s="4"/>
      <c r="O134" s="4"/>
      <c r="P134" s="4" t="s">
        <v>426</v>
      </c>
      <c r="Q134" s="4"/>
      <c r="R134" s="4"/>
      <c r="S134" s="4"/>
      <c r="T134" s="4" t="s">
        <v>138</v>
      </c>
      <c r="U134" s="4"/>
      <c r="V134" s="3">
        <v>406.7</v>
      </c>
      <c r="W134" s="4"/>
      <c r="X134" s="3"/>
      <c r="Y134" s="4"/>
      <c r="Z134" s="3">
        <v>-53039.23</v>
      </c>
    </row>
    <row r="135" spans="1:26" x14ac:dyDescent="0.25">
      <c r="A135" s="4"/>
      <c r="B135" s="4"/>
      <c r="C135" s="4"/>
      <c r="D135" s="4"/>
      <c r="E135" s="4"/>
      <c r="F135" s="4"/>
      <c r="G135" s="4"/>
      <c r="H135" s="4" t="s">
        <v>134</v>
      </c>
      <c r="I135" s="4"/>
      <c r="J135" s="15">
        <v>43949</v>
      </c>
      <c r="K135" s="4"/>
      <c r="L135" s="4" t="s">
        <v>133</v>
      </c>
      <c r="M135" s="4"/>
      <c r="N135" s="4"/>
      <c r="O135" s="4"/>
      <c r="P135" s="4" t="s">
        <v>215</v>
      </c>
      <c r="Q135" s="4"/>
      <c r="R135" s="4"/>
      <c r="S135" s="4"/>
      <c r="T135" s="4" t="s">
        <v>138</v>
      </c>
      <c r="U135" s="4"/>
      <c r="V135" s="3">
        <v>1223.53</v>
      </c>
      <c r="W135" s="4"/>
      <c r="X135" s="3"/>
      <c r="Y135" s="4"/>
      <c r="Z135" s="3">
        <v>-51815.7</v>
      </c>
    </row>
    <row r="136" spans="1:26" x14ac:dyDescent="0.25">
      <c r="A136" s="4"/>
      <c r="B136" s="4"/>
      <c r="C136" s="4"/>
      <c r="D136" s="4"/>
      <c r="E136" s="4"/>
      <c r="F136" s="4"/>
      <c r="G136" s="4"/>
      <c r="H136" s="4" t="s">
        <v>150</v>
      </c>
      <c r="I136" s="4"/>
      <c r="J136" s="15">
        <v>43949</v>
      </c>
      <c r="K136" s="4"/>
      <c r="L136" s="4" t="s">
        <v>291</v>
      </c>
      <c r="M136" s="4"/>
      <c r="N136" s="4"/>
      <c r="O136" s="4"/>
      <c r="P136" s="4" t="s">
        <v>199</v>
      </c>
      <c r="Q136" s="4"/>
      <c r="R136" s="4"/>
      <c r="S136" s="4"/>
      <c r="T136" s="4" t="s">
        <v>51</v>
      </c>
      <c r="U136" s="4"/>
      <c r="V136" s="3"/>
      <c r="W136" s="4"/>
      <c r="X136" s="3">
        <v>512</v>
      </c>
      <c r="Y136" s="4"/>
      <c r="Z136" s="3">
        <v>-52327.7</v>
      </c>
    </row>
    <row r="137" spans="1:26" x14ac:dyDescent="0.25">
      <c r="A137" s="4"/>
      <c r="B137" s="4"/>
      <c r="C137" s="4"/>
      <c r="D137" s="4"/>
      <c r="E137" s="4"/>
      <c r="F137" s="4"/>
      <c r="G137" s="4"/>
      <c r="H137" s="4" t="s">
        <v>134</v>
      </c>
      <c r="I137" s="4"/>
      <c r="J137" s="15">
        <v>43949</v>
      </c>
      <c r="K137" s="4"/>
      <c r="L137" s="4" t="s">
        <v>133</v>
      </c>
      <c r="M137" s="4"/>
      <c r="N137" s="4"/>
      <c r="O137" s="4"/>
      <c r="P137" s="4" t="s">
        <v>217</v>
      </c>
      <c r="Q137" s="4"/>
      <c r="R137" s="4"/>
      <c r="S137" s="4"/>
      <c r="T137" s="4" t="s">
        <v>138</v>
      </c>
      <c r="U137" s="4"/>
      <c r="V137" s="3">
        <v>394.46</v>
      </c>
      <c r="W137" s="4"/>
      <c r="X137" s="3"/>
      <c r="Y137" s="4"/>
      <c r="Z137" s="3">
        <v>-51933.24</v>
      </c>
    </row>
    <row r="138" spans="1:26" x14ac:dyDescent="0.25">
      <c r="A138" s="4"/>
      <c r="B138" s="4"/>
      <c r="C138" s="4"/>
      <c r="D138" s="4"/>
      <c r="E138" s="4"/>
      <c r="F138" s="4"/>
      <c r="G138" s="4"/>
      <c r="H138" s="4" t="s">
        <v>178</v>
      </c>
      <c r="I138" s="4"/>
      <c r="J138" s="15">
        <v>43950</v>
      </c>
      <c r="K138" s="4"/>
      <c r="L138" s="4"/>
      <c r="M138" s="4"/>
      <c r="N138" s="4"/>
      <c r="O138" s="4"/>
      <c r="P138" s="4" t="s">
        <v>209</v>
      </c>
      <c r="Q138" s="4"/>
      <c r="R138" s="4" t="s">
        <v>421</v>
      </c>
      <c r="S138" s="4"/>
      <c r="T138" s="4" t="s">
        <v>223</v>
      </c>
      <c r="U138" s="4"/>
      <c r="V138" s="3">
        <v>169.08</v>
      </c>
      <c r="W138" s="4"/>
      <c r="X138" s="3"/>
      <c r="Y138" s="4"/>
      <c r="Z138" s="3">
        <v>-51764.160000000003</v>
      </c>
    </row>
    <row r="139" spans="1:26" x14ac:dyDescent="0.25">
      <c r="A139" s="4"/>
      <c r="B139" s="4"/>
      <c r="C139" s="4"/>
      <c r="D139" s="4"/>
      <c r="E139" s="4"/>
      <c r="F139" s="4"/>
      <c r="G139" s="4"/>
      <c r="H139" s="4" t="s">
        <v>150</v>
      </c>
      <c r="I139" s="4"/>
      <c r="J139" s="15">
        <v>43950</v>
      </c>
      <c r="K139" s="4"/>
      <c r="L139" s="4" t="s">
        <v>226</v>
      </c>
      <c r="M139" s="4"/>
      <c r="N139" s="4"/>
      <c r="O139" s="4"/>
      <c r="P139" s="4" t="s">
        <v>215</v>
      </c>
      <c r="Q139" s="4"/>
      <c r="R139" s="4"/>
      <c r="S139" s="4"/>
      <c r="T139" s="4" t="s">
        <v>45</v>
      </c>
      <c r="U139" s="4"/>
      <c r="V139" s="3"/>
      <c r="W139" s="4"/>
      <c r="X139" s="3">
        <v>1124.4100000000001</v>
      </c>
      <c r="Y139" s="4"/>
      <c r="Z139" s="3">
        <v>-52888.57</v>
      </c>
    </row>
    <row r="140" spans="1:26" x14ac:dyDescent="0.25">
      <c r="A140" s="4"/>
      <c r="B140" s="4"/>
      <c r="C140" s="4"/>
      <c r="D140" s="4"/>
      <c r="E140" s="4"/>
      <c r="F140" s="4"/>
      <c r="G140" s="4"/>
      <c r="H140" s="4" t="s">
        <v>150</v>
      </c>
      <c r="I140" s="4"/>
      <c r="J140" s="15">
        <v>43950</v>
      </c>
      <c r="K140" s="4"/>
      <c r="L140" s="4" t="s">
        <v>222</v>
      </c>
      <c r="M140" s="4"/>
      <c r="N140" s="4"/>
      <c r="O140" s="4"/>
      <c r="P140" s="4" t="s">
        <v>209</v>
      </c>
      <c r="Q140" s="4"/>
      <c r="R140" s="4" t="s">
        <v>425</v>
      </c>
      <c r="S140" s="4"/>
      <c r="T140" s="4" t="s">
        <v>420</v>
      </c>
      <c r="U140" s="4"/>
      <c r="V140" s="3"/>
      <c r="W140" s="4"/>
      <c r="X140" s="3">
        <v>103.06</v>
      </c>
      <c r="Y140" s="4"/>
      <c r="Z140" s="3">
        <v>-52991.63</v>
      </c>
    </row>
    <row r="141" spans="1:26" x14ac:dyDescent="0.25">
      <c r="A141" s="4"/>
      <c r="B141" s="4"/>
      <c r="C141" s="4"/>
      <c r="D141" s="4"/>
      <c r="E141" s="4"/>
      <c r="F141" s="4"/>
      <c r="G141" s="4"/>
      <c r="H141" s="4" t="s">
        <v>150</v>
      </c>
      <c r="I141" s="4"/>
      <c r="J141" s="15">
        <v>43950</v>
      </c>
      <c r="K141" s="4"/>
      <c r="L141" s="4" t="s">
        <v>221</v>
      </c>
      <c r="M141" s="4"/>
      <c r="N141" s="4"/>
      <c r="O141" s="4"/>
      <c r="P141" s="4" t="s">
        <v>209</v>
      </c>
      <c r="Q141" s="4"/>
      <c r="R141" s="4"/>
      <c r="S141" s="4"/>
      <c r="T141" s="4" t="s">
        <v>420</v>
      </c>
      <c r="U141" s="4"/>
      <c r="V141" s="3"/>
      <c r="W141" s="4"/>
      <c r="X141" s="3">
        <v>273.83999999999997</v>
      </c>
      <c r="Y141" s="4"/>
      <c r="Z141" s="3">
        <v>-53265.47</v>
      </c>
    </row>
    <row r="142" spans="1:26" x14ac:dyDescent="0.25">
      <c r="A142" s="4"/>
      <c r="B142" s="4"/>
      <c r="C142" s="4"/>
      <c r="D142" s="4"/>
      <c r="E142" s="4"/>
      <c r="F142" s="4"/>
      <c r="G142" s="4"/>
      <c r="H142" s="4" t="s">
        <v>150</v>
      </c>
      <c r="I142" s="4"/>
      <c r="J142" s="15">
        <v>43950</v>
      </c>
      <c r="K142" s="4"/>
      <c r="L142" s="4" t="s">
        <v>261</v>
      </c>
      <c r="M142" s="4"/>
      <c r="N142" s="4"/>
      <c r="O142" s="4"/>
      <c r="P142" s="4" t="s">
        <v>260</v>
      </c>
      <c r="Q142" s="4"/>
      <c r="R142" s="4"/>
      <c r="S142" s="4"/>
      <c r="T142" s="4" t="s">
        <v>50</v>
      </c>
      <c r="U142" s="4"/>
      <c r="V142" s="3"/>
      <c r="W142" s="4"/>
      <c r="X142" s="3">
        <v>36.21</v>
      </c>
      <c r="Y142" s="4"/>
      <c r="Z142" s="3">
        <v>-53301.68</v>
      </c>
    </row>
    <row r="143" spans="1:26" x14ac:dyDescent="0.25">
      <c r="A143" s="4"/>
      <c r="B143" s="4"/>
      <c r="C143" s="4"/>
      <c r="D143" s="4"/>
      <c r="E143" s="4"/>
      <c r="F143" s="4"/>
      <c r="G143" s="4"/>
      <c r="H143" s="4" t="s">
        <v>150</v>
      </c>
      <c r="I143" s="4"/>
      <c r="J143" s="15">
        <v>43951</v>
      </c>
      <c r="K143" s="4"/>
      <c r="L143" s="4" t="s">
        <v>308</v>
      </c>
      <c r="M143" s="4"/>
      <c r="N143" s="4"/>
      <c r="O143" s="4"/>
      <c r="P143" s="4" t="s">
        <v>307</v>
      </c>
      <c r="Q143" s="4"/>
      <c r="R143" s="4"/>
      <c r="S143" s="4"/>
      <c r="T143" s="4" t="s">
        <v>63</v>
      </c>
      <c r="U143" s="4"/>
      <c r="V143" s="3"/>
      <c r="W143" s="4"/>
      <c r="X143" s="3">
        <v>553.29999999999995</v>
      </c>
      <c r="Y143" s="4"/>
      <c r="Z143" s="3">
        <v>-53854.98</v>
      </c>
    </row>
    <row r="144" spans="1:26" x14ac:dyDescent="0.25">
      <c r="A144" s="4"/>
      <c r="B144" s="4"/>
      <c r="C144" s="4"/>
      <c r="D144" s="4"/>
      <c r="E144" s="4"/>
      <c r="F144" s="4"/>
      <c r="G144" s="4"/>
      <c r="H144" s="4" t="s">
        <v>150</v>
      </c>
      <c r="I144" s="4"/>
      <c r="J144" s="15">
        <v>43951</v>
      </c>
      <c r="K144" s="4"/>
      <c r="L144" s="4" t="s">
        <v>200</v>
      </c>
      <c r="M144" s="4"/>
      <c r="N144" s="4"/>
      <c r="O144" s="4"/>
      <c r="P144" s="4" t="s">
        <v>199</v>
      </c>
      <c r="Q144" s="4"/>
      <c r="R144" s="4"/>
      <c r="S144" s="4"/>
      <c r="T144" s="4" t="s">
        <v>42</v>
      </c>
      <c r="U144" s="4"/>
      <c r="V144" s="3"/>
      <c r="W144" s="4"/>
      <c r="X144" s="3">
        <v>2956.74</v>
      </c>
      <c r="Y144" s="4"/>
      <c r="Z144" s="3">
        <v>-56811.72</v>
      </c>
    </row>
    <row r="145" spans="1:26" x14ac:dyDescent="0.25">
      <c r="A145" s="4"/>
      <c r="B145" s="4"/>
      <c r="C145" s="4"/>
      <c r="D145" s="4"/>
      <c r="E145" s="4"/>
      <c r="F145" s="4"/>
      <c r="G145" s="4"/>
      <c r="H145" s="4" t="s">
        <v>150</v>
      </c>
      <c r="I145" s="4"/>
      <c r="J145" s="15">
        <v>43951</v>
      </c>
      <c r="K145" s="4"/>
      <c r="L145" s="4" t="s">
        <v>290</v>
      </c>
      <c r="M145" s="4"/>
      <c r="N145" s="4"/>
      <c r="O145" s="4"/>
      <c r="P145" s="4" t="s">
        <v>289</v>
      </c>
      <c r="Q145" s="4"/>
      <c r="R145" s="4"/>
      <c r="S145" s="4"/>
      <c r="T145" s="4" t="s">
        <v>51</v>
      </c>
      <c r="U145" s="4"/>
      <c r="V145" s="3"/>
      <c r="W145" s="4"/>
      <c r="X145" s="3">
        <v>938.5</v>
      </c>
      <c r="Y145" s="4"/>
      <c r="Z145" s="3">
        <v>-57750.22</v>
      </c>
    </row>
    <row r="146" spans="1:26" x14ac:dyDescent="0.25">
      <c r="A146" s="4"/>
      <c r="B146" s="4"/>
      <c r="C146" s="4"/>
      <c r="D146" s="4"/>
      <c r="E146" s="4"/>
      <c r="F146" s="4"/>
      <c r="G146" s="4"/>
      <c r="H146" s="4" t="s">
        <v>150</v>
      </c>
      <c r="I146" s="4"/>
      <c r="J146" s="15">
        <v>43951</v>
      </c>
      <c r="K146" s="4"/>
      <c r="L146" s="4" t="s">
        <v>319</v>
      </c>
      <c r="M146" s="4"/>
      <c r="N146" s="4"/>
      <c r="O146" s="4"/>
      <c r="P146" s="4" t="s">
        <v>318</v>
      </c>
      <c r="Q146" s="4"/>
      <c r="R146" s="4"/>
      <c r="S146" s="4"/>
      <c r="T146" s="4" t="s">
        <v>56</v>
      </c>
      <c r="U146" s="4"/>
      <c r="V146" s="3"/>
      <c r="W146" s="4"/>
      <c r="X146" s="3">
        <v>1000</v>
      </c>
      <c r="Y146" s="4"/>
      <c r="Z146" s="3">
        <v>-58750.22</v>
      </c>
    </row>
    <row r="147" spans="1:26" x14ac:dyDescent="0.25">
      <c r="A147" s="4"/>
      <c r="B147" s="4"/>
      <c r="C147" s="4"/>
      <c r="D147" s="4"/>
      <c r="E147" s="4"/>
      <c r="F147" s="4"/>
      <c r="G147" s="4"/>
      <c r="H147" s="4" t="s">
        <v>150</v>
      </c>
      <c r="I147" s="4"/>
      <c r="J147" s="15">
        <v>43951</v>
      </c>
      <c r="K147" s="4"/>
      <c r="L147" s="4" t="s">
        <v>220</v>
      </c>
      <c r="M147" s="4"/>
      <c r="N147" s="4"/>
      <c r="O147" s="4"/>
      <c r="P147" s="4" t="s">
        <v>217</v>
      </c>
      <c r="Q147" s="4"/>
      <c r="R147" s="4" t="s">
        <v>219</v>
      </c>
      <c r="S147" s="4"/>
      <c r="T147" s="4" t="s">
        <v>45</v>
      </c>
      <c r="U147" s="4"/>
      <c r="V147" s="3"/>
      <c r="W147" s="4"/>
      <c r="X147" s="3">
        <v>394.46</v>
      </c>
      <c r="Y147" s="4"/>
      <c r="Z147" s="3">
        <v>-59144.68</v>
      </c>
    </row>
    <row r="148" spans="1:26" x14ac:dyDescent="0.25">
      <c r="A148" s="4"/>
      <c r="B148" s="4"/>
      <c r="C148" s="4"/>
      <c r="D148" s="4"/>
      <c r="E148" s="4"/>
      <c r="F148" s="4"/>
      <c r="G148" s="4"/>
      <c r="H148" s="4" t="s">
        <v>150</v>
      </c>
      <c r="I148" s="4"/>
      <c r="J148" s="15">
        <v>43951</v>
      </c>
      <c r="K148" s="4"/>
      <c r="L148" s="4" t="s">
        <v>218</v>
      </c>
      <c r="M148" s="4"/>
      <c r="N148" s="4"/>
      <c r="O148" s="4"/>
      <c r="P148" s="4" t="s">
        <v>217</v>
      </c>
      <c r="Q148" s="4"/>
      <c r="R148" s="4" t="s">
        <v>216</v>
      </c>
      <c r="S148" s="4"/>
      <c r="T148" s="4" t="s">
        <v>45</v>
      </c>
      <c r="U148" s="4"/>
      <c r="V148" s="3"/>
      <c r="W148" s="4"/>
      <c r="X148" s="3">
        <v>130.5</v>
      </c>
      <c r="Y148" s="4"/>
      <c r="Z148" s="3">
        <v>-59275.18</v>
      </c>
    </row>
    <row r="149" spans="1:26" x14ac:dyDescent="0.25">
      <c r="A149" s="4"/>
      <c r="B149" s="4"/>
      <c r="C149" s="4"/>
      <c r="D149" s="4"/>
      <c r="E149" s="4"/>
      <c r="F149" s="4"/>
      <c r="G149" s="4"/>
      <c r="H149" s="4" t="s">
        <v>150</v>
      </c>
      <c r="I149" s="4"/>
      <c r="J149" s="15">
        <v>43951</v>
      </c>
      <c r="K149" s="4"/>
      <c r="L149" s="4" t="s">
        <v>251</v>
      </c>
      <c r="M149" s="4"/>
      <c r="N149" s="4"/>
      <c r="O149" s="4"/>
      <c r="P149" s="4" t="s">
        <v>250</v>
      </c>
      <c r="Q149" s="4"/>
      <c r="R149" s="4" t="s">
        <v>249</v>
      </c>
      <c r="S149" s="4"/>
      <c r="T149" s="4" t="s">
        <v>49</v>
      </c>
      <c r="U149" s="4"/>
      <c r="V149" s="3"/>
      <c r="W149" s="4"/>
      <c r="X149" s="3">
        <v>309.68</v>
      </c>
      <c r="Y149" s="4"/>
      <c r="Z149" s="3">
        <v>-59584.86</v>
      </c>
    </row>
    <row r="150" spans="1:26" x14ac:dyDescent="0.25">
      <c r="A150" s="4"/>
      <c r="B150" s="4"/>
      <c r="C150" s="4"/>
      <c r="D150" s="4"/>
      <c r="E150" s="4"/>
      <c r="F150" s="4"/>
      <c r="G150" s="4"/>
      <c r="H150" s="4" t="s">
        <v>150</v>
      </c>
      <c r="I150" s="4"/>
      <c r="J150" s="15">
        <v>43951</v>
      </c>
      <c r="K150" s="4"/>
      <c r="L150" s="4" t="s">
        <v>241</v>
      </c>
      <c r="M150" s="4"/>
      <c r="N150" s="4"/>
      <c r="O150" s="4"/>
      <c r="P150" s="4" t="s">
        <v>240</v>
      </c>
      <c r="Q150" s="4"/>
      <c r="R150" s="4"/>
      <c r="S150" s="4"/>
      <c r="T150" s="4" t="s">
        <v>47</v>
      </c>
      <c r="U150" s="4"/>
      <c r="V150" s="3"/>
      <c r="W150" s="4"/>
      <c r="X150" s="3">
        <v>70</v>
      </c>
      <c r="Y150" s="4"/>
      <c r="Z150" s="3">
        <v>-59654.86</v>
      </c>
    </row>
    <row r="151" spans="1:26" x14ac:dyDescent="0.25">
      <c r="A151" s="4"/>
      <c r="B151" s="4"/>
      <c r="C151" s="4"/>
      <c r="D151" s="4"/>
      <c r="E151" s="4"/>
      <c r="F151" s="4"/>
      <c r="G151" s="4"/>
      <c r="H151" s="4" t="s">
        <v>134</v>
      </c>
      <c r="I151" s="4"/>
      <c r="J151" s="15">
        <v>43951</v>
      </c>
      <c r="K151" s="4"/>
      <c r="L151" s="4" t="s">
        <v>133</v>
      </c>
      <c r="M151" s="4"/>
      <c r="N151" s="4"/>
      <c r="O151" s="4"/>
      <c r="P151" s="4" t="s">
        <v>217</v>
      </c>
      <c r="Q151" s="4"/>
      <c r="R151" s="4"/>
      <c r="S151" s="4"/>
      <c r="T151" s="4" t="s">
        <v>138</v>
      </c>
      <c r="U151" s="4"/>
      <c r="V151" s="3">
        <v>130.5</v>
      </c>
      <c r="W151" s="4"/>
      <c r="X151" s="3"/>
      <c r="Y151" s="4"/>
      <c r="Z151" s="3">
        <v>-59524.36</v>
      </c>
    </row>
    <row r="152" spans="1:26" x14ac:dyDescent="0.25">
      <c r="A152" s="4"/>
      <c r="B152" s="4"/>
      <c r="C152" s="4"/>
      <c r="D152" s="4"/>
      <c r="E152" s="4"/>
      <c r="F152" s="4"/>
      <c r="G152" s="4"/>
      <c r="H152" s="4" t="s">
        <v>150</v>
      </c>
      <c r="I152" s="4"/>
      <c r="J152" s="15">
        <v>43951</v>
      </c>
      <c r="K152" s="4"/>
      <c r="L152" s="4" t="s">
        <v>347</v>
      </c>
      <c r="M152" s="4"/>
      <c r="N152" s="4"/>
      <c r="O152" s="4"/>
      <c r="P152" s="4" t="s">
        <v>346</v>
      </c>
      <c r="Q152" s="4"/>
      <c r="R152" s="4"/>
      <c r="S152" s="4"/>
      <c r="T152" s="4" t="s">
        <v>68</v>
      </c>
      <c r="U152" s="4"/>
      <c r="V152" s="3"/>
      <c r="W152" s="4"/>
      <c r="X152" s="3">
        <v>5315.06</v>
      </c>
      <c r="Y152" s="4"/>
      <c r="Z152" s="3">
        <v>-64839.42</v>
      </c>
    </row>
    <row r="153" spans="1:26" x14ac:dyDescent="0.25">
      <c r="A153" s="4"/>
      <c r="B153" s="4"/>
      <c r="C153" s="4"/>
      <c r="D153" s="4"/>
      <c r="E153" s="4"/>
      <c r="F153" s="4"/>
      <c r="G153" s="4"/>
      <c r="H153" s="4" t="s">
        <v>150</v>
      </c>
      <c r="I153" s="4"/>
      <c r="J153" s="15">
        <v>43951</v>
      </c>
      <c r="K153" s="4"/>
      <c r="L153" s="4" t="s">
        <v>205</v>
      </c>
      <c r="M153" s="4"/>
      <c r="N153" s="4"/>
      <c r="O153" s="4"/>
      <c r="P153" s="4" t="s">
        <v>204</v>
      </c>
      <c r="Q153" s="4"/>
      <c r="R153" s="4"/>
      <c r="S153" s="4"/>
      <c r="T153" s="4" t="s">
        <v>44</v>
      </c>
      <c r="U153" s="4"/>
      <c r="V153" s="3"/>
      <c r="W153" s="4"/>
      <c r="X153" s="3">
        <v>656</v>
      </c>
      <c r="Y153" s="4"/>
      <c r="Z153" s="3">
        <v>-65495.42</v>
      </c>
    </row>
    <row r="154" spans="1:26" x14ac:dyDescent="0.25">
      <c r="A154" s="4"/>
      <c r="B154" s="4"/>
      <c r="C154" s="4"/>
      <c r="D154" s="4"/>
      <c r="E154" s="4"/>
      <c r="F154" s="4"/>
      <c r="G154" s="4"/>
      <c r="H154" s="4" t="s">
        <v>150</v>
      </c>
      <c r="I154" s="4"/>
      <c r="J154" s="15">
        <v>43951</v>
      </c>
      <c r="K154" s="4"/>
      <c r="L154" s="4" t="s">
        <v>164</v>
      </c>
      <c r="M154" s="4"/>
      <c r="N154" s="4"/>
      <c r="O154" s="4"/>
      <c r="P154" s="4" t="s">
        <v>163</v>
      </c>
      <c r="Q154" s="4"/>
      <c r="R154" s="4" t="s">
        <v>162</v>
      </c>
      <c r="S154" s="4"/>
      <c r="T154" s="4" t="s">
        <v>18</v>
      </c>
      <c r="U154" s="4"/>
      <c r="V154" s="3"/>
      <c r="W154" s="4"/>
      <c r="X154" s="3">
        <v>7296.75</v>
      </c>
      <c r="Y154" s="4"/>
      <c r="Z154" s="3">
        <v>-72792.17</v>
      </c>
    </row>
    <row r="155" spans="1:26" x14ac:dyDescent="0.25">
      <c r="A155" s="4"/>
      <c r="B155" s="4"/>
      <c r="C155" s="4"/>
      <c r="D155" s="4"/>
      <c r="E155" s="4"/>
      <c r="F155" s="4"/>
      <c r="G155" s="4"/>
      <c r="H155" s="4" t="s">
        <v>150</v>
      </c>
      <c r="I155" s="4"/>
      <c r="J155" s="15">
        <v>43951</v>
      </c>
      <c r="K155" s="4"/>
      <c r="L155" s="4"/>
      <c r="M155" s="4"/>
      <c r="N155" s="4"/>
      <c r="O155" s="4"/>
      <c r="P155" s="4" t="s">
        <v>215</v>
      </c>
      <c r="Q155" s="4"/>
      <c r="R155" s="4" t="s">
        <v>211</v>
      </c>
      <c r="S155" s="4"/>
      <c r="T155" s="4" t="s">
        <v>45</v>
      </c>
      <c r="U155" s="4"/>
      <c r="V155" s="3"/>
      <c r="W155" s="4"/>
      <c r="X155" s="3">
        <v>4515.2299999999996</v>
      </c>
      <c r="Y155" s="4"/>
      <c r="Z155" s="3">
        <v>-77307.399999999994</v>
      </c>
    </row>
    <row r="156" spans="1:26" x14ac:dyDescent="0.25">
      <c r="A156" s="4"/>
      <c r="B156" s="4"/>
      <c r="C156" s="4"/>
      <c r="D156" s="4"/>
      <c r="E156" s="4"/>
      <c r="F156" s="4"/>
      <c r="G156" s="4"/>
      <c r="H156" s="4" t="s">
        <v>150</v>
      </c>
      <c r="I156" s="4"/>
      <c r="J156" s="15">
        <v>43951</v>
      </c>
      <c r="K156" s="4"/>
      <c r="L156" s="4" t="s">
        <v>343</v>
      </c>
      <c r="M156" s="4"/>
      <c r="N156" s="4"/>
      <c r="O156" s="4"/>
      <c r="P156" s="4" t="s">
        <v>342</v>
      </c>
      <c r="Q156" s="4"/>
      <c r="R156" s="4"/>
      <c r="S156" s="4"/>
      <c r="T156" s="4" t="s">
        <v>67</v>
      </c>
      <c r="U156" s="4"/>
      <c r="V156" s="3"/>
      <c r="W156" s="4"/>
      <c r="X156" s="3">
        <v>823.54</v>
      </c>
      <c r="Y156" s="4"/>
      <c r="Z156" s="3">
        <v>-78130.94</v>
      </c>
    </row>
    <row r="157" spans="1:26" x14ac:dyDescent="0.25">
      <c r="A157" s="4"/>
      <c r="B157" s="4"/>
      <c r="C157" s="4"/>
      <c r="D157" s="4"/>
      <c r="E157" s="4"/>
      <c r="F157" s="4"/>
      <c r="G157" s="4"/>
      <c r="H157" s="4" t="s">
        <v>150</v>
      </c>
      <c r="I157" s="4"/>
      <c r="J157" s="15">
        <v>43951</v>
      </c>
      <c r="K157" s="4"/>
      <c r="L157" s="4" t="s">
        <v>214</v>
      </c>
      <c r="M157" s="4"/>
      <c r="N157" s="4"/>
      <c r="O157" s="4"/>
      <c r="P157" s="4" t="s">
        <v>212</v>
      </c>
      <c r="Q157" s="4"/>
      <c r="R157" s="4" t="s">
        <v>211</v>
      </c>
      <c r="S157" s="4"/>
      <c r="T157" s="4" t="s">
        <v>45</v>
      </c>
      <c r="U157" s="4"/>
      <c r="V157" s="3"/>
      <c r="W157" s="4"/>
      <c r="X157" s="3">
        <v>69.88</v>
      </c>
      <c r="Y157" s="4"/>
      <c r="Z157" s="3">
        <v>-78200.820000000007</v>
      </c>
    </row>
    <row r="158" spans="1:26" x14ac:dyDescent="0.25">
      <c r="A158" s="4"/>
      <c r="B158" s="4"/>
      <c r="C158" s="4"/>
      <c r="D158" s="4"/>
      <c r="E158" s="4"/>
      <c r="F158" s="4"/>
      <c r="G158" s="4"/>
      <c r="H158" s="4" t="s">
        <v>150</v>
      </c>
      <c r="I158" s="4"/>
      <c r="J158" s="15">
        <v>43951</v>
      </c>
      <c r="K158" s="4"/>
      <c r="L158" s="4" t="s">
        <v>213</v>
      </c>
      <c r="M158" s="4"/>
      <c r="N158" s="4"/>
      <c r="O158" s="4"/>
      <c r="P158" s="4" t="s">
        <v>212</v>
      </c>
      <c r="Q158" s="4"/>
      <c r="R158" s="4" t="s">
        <v>211</v>
      </c>
      <c r="S158" s="4"/>
      <c r="T158" s="4" t="s">
        <v>45</v>
      </c>
      <c r="U158" s="4"/>
      <c r="V158" s="3"/>
      <c r="W158" s="4"/>
      <c r="X158" s="3">
        <v>84</v>
      </c>
      <c r="Y158" s="4"/>
      <c r="Z158" s="3">
        <v>-78284.820000000007</v>
      </c>
    </row>
    <row r="159" spans="1:26" x14ac:dyDescent="0.25">
      <c r="A159" s="4"/>
      <c r="B159" s="4"/>
      <c r="C159" s="4"/>
      <c r="D159" s="4"/>
      <c r="E159" s="4"/>
      <c r="F159" s="4"/>
      <c r="G159" s="4"/>
      <c r="H159" s="4" t="s">
        <v>150</v>
      </c>
      <c r="I159" s="4"/>
      <c r="J159" s="15">
        <v>43951</v>
      </c>
      <c r="K159" s="4"/>
      <c r="L159" s="4" t="s">
        <v>210</v>
      </c>
      <c r="M159" s="4"/>
      <c r="N159" s="4"/>
      <c r="O159" s="4"/>
      <c r="P159" s="4" t="s">
        <v>209</v>
      </c>
      <c r="Q159" s="4"/>
      <c r="R159" s="4" t="s">
        <v>425</v>
      </c>
      <c r="S159" s="4"/>
      <c r="T159" s="4" t="s">
        <v>420</v>
      </c>
      <c r="U159" s="4"/>
      <c r="V159" s="3"/>
      <c r="W159" s="4"/>
      <c r="X159" s="3">
        <v>45.4</v>
      </c>
      <c r="Y159" s="4"/>
      <c r="Z159" s="3">
        <v>-78330.22</v>
      </c>
    </row>
    <row r="160" spans="1:26" x14ac:dyDescent="0.25">
      <c r="A160" s="4"/>
      <c r="B160" s="4"/>
      <c r="C160" s="4"/>
      <c r="D160" s="4"/>
      <c r="E160" s="4"/>
      <c r="F160" s="4"/>
      <c r="G160" s="4"/>
      <c r="H160" s="4" t="s">
        <v>150</v>
      </c>
      <c r="I160" s="4"/>
      <c r="J160" s="15">
        <v>43951</v>
      </c>
      <c r="K160" s="4"/>
      <c r="L160" s="4" t="s">
        <v>367</v>
      </c>
      <c r="M160" s="4"/>
      <c r="N160" s="4"/>
      <c r="O160" s="4"/>
      <c r="P160" s="4" t="s">
        <v>366</v>
      </c>
      <c r="Q160" s="4"/>
      <c r="R160" s="4" t="s">
        <v>365</v>
      </c>
      <c r="S160" s="4"/>
      <c r="T160" s="4" t="s">
        <v>71</v>
      </c>
      <c r="U160" s="4"/>
      <c r="V160" s="3"/>
      <c r="W160" s="4"/>
      <c r="X160" s="3">
        <v>888.68</v>
      </c>
      <c r="Y160" s="4"/>
      <c r="Z160" s="3">
        <v>-79218.899999999994</v>
      </c>
    </row>
    <row r="161" spans="1:26" x14ac:dyDescent="0.25">
      <c r="A161" s="4"/>
      <c r="B161" s="4"/>
      <c r="C161" s="4"/>
      <c r="D161" s="4"/>
      <c r="E161" s="4"/>
      <c r="F161" s="4"/>
      <c r="G161" s="4"/>
      <c r="H161" s="4" t="s">
        <v>150</v>
      </c>
      <c r="I161" s="4"/>
      <c r="J161" s="15">
        <v>43951</v>
      </c>
      <c r="K161" s="4"/>
      <c r="L161" s="4"/>
      <c r="M161" s="4"/>
      <c r="N161" s="4"/>
      <c r="O161" s="4"/>
      <c r="P161" s="4" t="s">
        <v>248</v>
      </c>
      <c r="Q161" s="4"/>
      <c r="R161" s="4"/>
      <c r="S161" s="4"/>
      <c r="T161" s="4" t="s">
        <v>49</v>
      </c>
      <c r="U161" s="4"/>
      <c r="V161" s="3"/>
      <c r="W161" s="4"/>
      <c r="X161" s="3">
        <v>81.64</v>
      </c>
      <c r="Y161" s="4"/>
      <c r="Z161" s="3">
        <v>-79300.539999999994</v>
      </c>
    </row>
    <row r="162" spans="1:26" ht="15.75" thickBot="1" x14ac:dyDescent="0.3">
      <c r="A162" s="4"/>
      <c r="B162" s="4"/>
      <c r="C162" s="4"/>
      <c r="D162" s="4"/>
      <c r="E162" s="4"/>
      <c r="F162" s="4"/>
      <c r="G162" s="4"/>
      <c r="H162" s="4" t="s">
        <v>150</v>
      </c>
      <c r="I162" s="4"/>
      <c r="J162" s="15">
        <v>43951</v>
      </c>
      <c r="K162" s="4"/>
      <c r="L162" s="4" t="s">
        <v>161</v>
      </c>
      <c r="M162" s="4"/>
      <c r="N162" s="4"/>
      <c r="O162" s="4"/>
      <c r="P162" s="4" t="s">
        <v>160</v>
      </c>
      <c r="Q162" s="4"/>
      <c r="R162" s="4"/>
      <c r="S162" s="4"/>
      <c r="T162" s="4" t="s">
        <v>18</v>
      </c>
      <c r="U162" s="4"/>
      <c r="V162" s="6"/>
      <c r="W162" s="4"/>
      <c r="X162" s="6">
        <v>178.55</v>
      </c>
      <c r="Y162" s="4"/>
      <c r="Z162" s="6">
        <v>-79479.09</v>
      </c>
    </row>
    <row r="163" spans="1:26" x14ac:dyDescent="0.25">
      <c r="A163" s="4"/>
      <c r="B163" s="4" t="s">
        <v>424</v>
      </c>
      <c r="C163" s="4"/>
      <c r="D163" s="4"/>
      <c r="E163" s="4"/>
      <c r="F163" s="4"/>
      <c r="G163" s="4"/>
      <c r="H163" s="4"/>
      <c r="I163" s="4"/>
      <c r="J163" s="15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3">
        <f>ROUND(SUM(V83:V162),5)</f>
        <v>3695.35</v>
      </c>
      <c r="W163" s="4"/>
      <c r="X163" s="3">
        <f>ROUND(SUM(X83:X162),5)</f>
        <v>74828.63</v>
      </c>
      <c r="Y163" s="4"/>
      <c r="Z163" s="3">
        <f>Z162</f>
        <v>-79479.09</v>
      </c>
    </row>
    <row r="164" spans="1:26" x14ac:dyDescent="0.25">
      <c r="A164" s="2"/>
      <c r="B164" s="2" t="s">
        <v>423</v>
      </c>
      <c r="C164" s="2"/>
      <c r="D164" s="2"/>
      <c r="E164" s="2"/>
      <c r="F164" s="2"/>
      <c r="G164" s="2"/>
      <c r="H164" s="2"/>
      <c r="I164" s="2"/>
      <c r="J164" s="14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16"/>
      <c r="W164" s="2"/>
      <c r="X164" s="16"/>
      <c r="Y164" s="2"/>
      <c r="Z164" s="16">
        <v>-368.07</v>
      </c>
    </row>
    <row r="165" spans="1:26" x14ac:dyDescent="0.25">
      <c r="A165" s="2"/>
      <c r="B165" s="2"/>
      <c r="C165" s="2" t="s">
        <v>223</v>
      </c>
      <c r="D165" s="2"/>
      <c r="E165" s="2"/>
      <c r="F165" s="2"/>
      <c r="G165" s="2"/>
      <c r="H165" s="2"/>
      <c r="I165" s="2"/>
      <c r="J165" s="14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16"/>
      <c r="W165" s="2"/>
      <c r="X165" s="16"/>
      <c r="Y165" s="2"/>
      <c r="Z165" s="16">
        <v>-62.07</v>
      </c>
    </row>
    <row r="166" spans="1:26" x14ac:dyDescent="0.25">
      <c r="A166" s="4"/>
      <c r="B166" s="4"/>
      <c r="C166" s="4"/>
      <c r="D166" s="4"/>
      <c r="E166" s="4"/>
      <c r="F166" s="4"/>
      <c r="G166" s="4"/>
      <c r="H166" s="4" t="s">
        <v>178</v>
      </c>
      <c r="I166" s="4"/>
      <c r="J166" s="15">
        <v>43929</v>
      </c>
      <c r="K166" s="4"/>
      <c r="L166" s="4"/>
      <c r="M166" s="4"/>
      <c r="N166" s="4"/>
      <c r="O166" s="4"/>
      <c r="P166" s="4" t="s">
        <v>253</v>
      </c>
      <c r="Q166" s="4"/>
      <c r="R166" s="4" t="s">
        <v>280</v>
      </c>
      <c r="S166" s="4"/>
      <c r="T166" s="4" t="s">
        <v>50</v>
      </c>
      <c r="U166" s="4"/>
      <c r="V166" s="3"/>
      <c r="W166" s="4"/>
      <c r="X166" s="3">
        <v>41.4</v>
      </c>
      <c r="Y166" s="4"/>
      <c r="Z166" s="3">
        <v>-103.47</v>
      </c>
    </row>
    <row r="167" spans="1:26" x14ac:dyDescent="0.25">
      <c r="A167" s="4"/>
      <c r="B167" s="4"/>
      <c r="C167" s="4"/>
      <c r="D167" s="4"/>
      <c r="E167" s="4"/>
      <c r="F167" s="4"/>
      <c r="G167" s="4"/>
      <c r="H167" s="4" t="s">
        <v>178</v>
      </c>
      <c r="I167" s="4"/>
      <c r="J167" s="15">
        <v>43929</v>
      </c>
      <c r="K167" s="4"/>
      <c r="L167" s="4"/>
      <c r="M167" s="4"/>
      <c r="N167" s="4"/>
      <c r="O167" s="4"/>
      <c r="P167" s="4" t="s">
        <v>253</v>
      </c>
      <c r="Q167" s="4"/>
      <c r="R167" s="4" t="s">
        <v>330</v>
      </c>
      <c r="S167" s="4"/>
      <c r="T167" s="4" t="s">
        <v>62</v>
      </c>
      <c r="U167" s="4"/>
      <c r="V167" s="3"/>
      <c r="W167" s="4"/>
      <c r="X167" s="3">
        <v>107.92</v>
      </c>
      <c r="Y167" s="4"/>
      <c r="Z167" s="3">
        <v>-211.39</v>
      </c>
    </row>
    <row r="168" spans="1:26" x14ac:dyDescent="0.25">
      <c r="A168" s="4"/>
      <c r="B168" s="4"/>
      <c r="C168" s="4"/>
      <c r="D168" s="4"/>
      <c r="E168" s="4"/>
      <c r="F168" s="4"/>
      <c r="G168" s="4"/>
      <c r="H168" s="4" t="s">
        <v>178</v>
      </c>
      <c r="I168" s="4"/>
      <c r="J168" s="15">
        <v>43931</v>
      </c>
      <c r="K168" s="4"/>
      <c r="L168" s="4"/>
      <c r="M168" s="4"/>
      <c r="N168" s="4"/>
      <c r="O168" s="4"/>
      <c r="P168" s="4" t="s">
        <v>253</v>
      </c>
      <c r="Q168" s="4"/>
      <c r="R168" s="4" t="s">
        <v>329</v>
      </c>
      <c r="S168" s="4"/>
      <c r="T168" s="4" t="s">
        <v>62</v>
      </c>
      <c r="U168" s="4"/>
      <c r="V168" s="3"/>
      <c r="W168" s="4"/>
      <c r="X168" s="3">
        <v>30.96</v>
      </c>
      <c r="Y168" s="4"/>
      <c r="Z168" s="3">
        <v>-242.35</v>
      </c>
    </row>
    <row r="169" spans="1:26" x14ac:dyDescent="0.25">
      <c r="A169" s="4"/>
      <c r="B169" s="4"/>
      <c r="C169" s="4"/>
      <c r="D169" s="4"/>
      <c r="E169" s="4"/>
      <c r="F169" s="4"/>
      <c r="G169" s="4"/>
      <c r="H169" s="4" t="s">
        <v>178</v>
      </c>
      <c r="I169" s="4"/>
      <c r="J169" s="15">
        <v>43936</v>
      </c>
      <c r="K169" s="4"/>
      <c r="L169" s="4"/>
      <c r="M169" s="4"/>
      <c r="N169" s="4"/>
      <c r="O169" s="4"/>
      <c r="P169" s="4" t="s">
        <v>253</v>
      </c>
      <c r="Q169" s="4"/>
      <c r="R169" s="4" t="s">
        <v>328</v>
      </c>
      <c r="S169" s="4"/>
      <c r="T169" s="4" t="s">
        <v>62</v>
      </c>
      <c r="U169" s="4"/>
      <c r="V169" s="3"/>
      <c r="W169" s="4"/>
      <c r="X169" s="3">
        <v>24.22</v>
      </c>
      <c r="Y169" s="4"/>
      <c r="Z169" s="3">
        <v>-266.57</v>
      </c>
    </row>
    <row r="170" spans="1:26" x14ac:dyDescent="0.25">
      <c r="A170" s="4"/>
      <c r="B170" s="4"/>
      <c r="C170" s="4"/>
      <c r="D170" s="4"/>
      <c r="E170" s="4"/>
      <c r="F170" s="4"/>
      <c r="G170" s="4"/>
      <c r="H170" s="4" t="s">
        <v>178</v>
      </c>
      <c r="I170" s="4"/>
      <c r="J170" s="15">
        <v>43937</v>
      </c>
      <c r="K170" s="4"/>
      <c r="L170" s="4"/>
      <c r="M170" s="4"/>
      <c r="N170" s="4"/>
      <c r="O170" s="4"/>
      <c r="P170" s="4" t="s">
        <v>253</v>
      </c>
      <c r="Q170" s="4"/>
      <c r="R170" s="4" t="s">
        <v>274</v>
      </c>
      <c r="S170" s="4"/>
      <c r="T170" s="4" t="s">
        <v>50</v>
      </c>
      <c r="U170" s="4"/>
      <c r="V170" s="3"/>
      <c r="W170" s="4"/>
      <c r="X170" s="3">
        <v>4.4800000000000004</v>
      </c>
      <c r="Y170" s="4"/>
      <c r="Z170" s="3">
        <v>-271.05</v>
      </c>
    </row>
    <row r="171" spans="1:26" x14ac:dyDescent="0.25">
      <c r="A171" s="4"/>
      <c r="B171" s="4"/>
      <c r="C171" s="4"/>
      <c r="D171" s="4"/>
      <c r="E171" s="4"/>
      <c r="F171" s="4"/>
      <c r="G171" s="4"/>
      <c r="H171" s="4" t="s">
        <v>150</v>
      </c>
      <c r="I171" s="4"/>
      <c r="J171" s="15">
        <v>43939</v>
      </c>
      <c r="K171" s="4"/>
      <c r="L171" s="4" t="s">
        <v>422</v>
      </c>
      <c r="M171" s="4"/>
      <c r="N171" s="4"/>
      <c r="O171" s="4"/>
      <c r="P171" s="4" t="s">
        <v>411</v>
      </c>
      <c r="Q171" s="4"/>
      <c r="R171" s="4"/>
      <c r="S171" s="4"/>
      <c r="T171" s="4" t="s">
        <v>147</v>
      </c>
      <c r="U171" s="4"/>
      <c r="V171" s="3">
        <v>271.05</v>
      </c>
      <c r="W171" s="4"/>
      <c r="X171" s="3"/>
      <c r="Y171" s="4"/>
      <c r="Z171" s="3">
        <v>0</v>
      </c>
    </row>
    <row r="172" spans="1:26" x14ac:dyDescent="0.25">
      <c r="A172" s="4"/>
      <c r="B172" s="4"/>
      <c r="C172" s="4"/>
      <c r="D172" s="4"/>
      <c r="E172" s="4"/>
      <c r="F172" s="4"/>
      <c r="G172" s="4"/>
      <c r="H172" s="4" t="s">
        <v>178</v>
      </c>
      <c r="I172" s="4"/>
      <c r="J172" s="15">
        <v>43942</v>
      </c>
      <c r="K172" s="4"/>
      <c r="L172" s="4"/>
      <c r="M172" s="4"/>
      <c r="N172" s="4"/>
      <c r="O172" s="4"/>
      <c r="P172" s="4" t="s">
        <v>253</v>
      </c>
      <c r="Q172" s="4"/>
      <c r="R172" s="4" t="s">
        <v>273</v>
      </c>
      <c r="S172" s="4"/>
      <c r="T172" s="4" t="s">
        <v>50</v>
      </c>
      <c r="U172" s="4"/>
      <c r="V172" s="3"/>
      <c r="W172" s="4"/>
      <c r="X172" s="3">
        <v>68.78</v>
      </c>
      <c r="Y172" s="4"/>
      <c r="Z172" s="3">
        <v>-68.78</v>
      </c>
    </row>
    <row r="173" spans="1:26" x14ac:dyDescent="0.25">
      <c r="A173" s="4"/>
      <c r="B173" s="4"/>
      <c r="C173" s="4"/>
      <c r="D173" s="4"/>
      <c r="E173" s="4"/>
      <c r="F173" s="4"/>
      <c r="G173" s="4"/>
      <c r="H173" s="4" t="s">
        <v>178</v>
      </c>
      <c r="I173" s="4"/>
      <c r="J173" s="15">
        <v>43942</v>
      </c>
      <c r="K173" s="4"/>
      <c r="L173" s="4"/>
      <c r="M173" s="4"/>
      <c r="N173" s="4"/>
      <c r="O173" s="4"/>
      <c r="P173" s="4" t="s">
        <v>253</v>
      </c>
      <c r="Q173" s="4"/>
      <c r="R173" s="4" t="s">
        <v>272</v>
      </c>
      <c r="S173" s="4"/>
      <c r="T173" s="4" t="s">
        <v>50</v>
      </c>
      <c r="U173" s="4"/>
      <c r="V173" s="3"/>
      <c r="W173" s="4"/>
      <c r="X173" s="3">
        <v>24.51</v>
      </c>
      <c r="Y173" s="4"/>
      <c r="Z173" s="3">
        <v>-93.29</v>
      </c>
    </row>
    <row r="174" spans="1:26" x14ac:dyDescent="0.25">
      <c r="A174" s="4"/>
      <c r="B174" s="4"/>
      <c r="C174" s="4"/>
      <c r="D174" s="4"/>
      <c r="E174" s="4"/>
      <c r="F174" s="4"/>
      <c r="G174" s="4"/>
      <c r="H174" s="4" t="s">
        <v>178</v>
      </c>
      <c r="I174" s="4"/>
      <c r="J174" s="15">
        <v>43945</v>
      </c>
      <c r="K174" s="4"/>
      <c r="L174" s="4"/>
      <c r="M174" s="4"/>
      <c r="N174" s="4"/>
      <c r="O174" s="4"/>
      <c r="P174" s="4" t="s">
        <v>253</v>
      </c>
      <c r="Q174" s="4"/>
      <c r="R174" s="4" t="s">
        <v>252</v>
      </c>
      <c r="S174" s="4"/>
      <c r="T174" s="4" t="s">
        <v>49</v>
      </c>
      <c r="U174" s="4"/>
      <c r="V174" s="3"/>
      <c r="W174" s="4"/>
      <c r="X174" s="3">
        <v>76.36</v>
      </c>
      <c r="Y174" s="4"/>
      <c r="Z174" s="3">
        <v>-169.65</v>
      </c>
    </row>
    <row r="175" spans="1:26" x14ac:dyDescent="0.25">
      <c r="A175" s="4"/>
      <c r="B175" s="4"/>
      <c r="C175" s="4"/>
      <c r="D175" s="4"/>
      <c r="E175" s="4"/>
      <c r="F175" s="4"/>
      <c r="G175" s="4"/>
      <c r="H175" s="4" t="s">
        <v>178</v>
      </c>
      <c r="I175" s="4"/>
      <c r="J175" s="15">
        <v>43945</v>
      </c>
      <c r="K175" s="4"/>
      <c r="L175" s="4"/>
      <c r="M175" s="4"/>
      <c r="N175" s="4"/>
      <c r="O175" s="4"/>
      <c r="P175" s="4" t="s">
        <v>253</v>
      </c>
      <c r="Q175" s="4"/>
      <c r="R175" s="4" t="s">
        <v>357</v>
      </c>
      <c r="S175" s="4"/>
      <c r="T175" s="4" t="s">
        <v>70</v>
      </c>
      <c r="U175" s="4"/>
      <c r="V175" s="3"/>
      <c r="W175" s="4"/>
      <c r="X175" s="3">
        <v>49.95</v>
      </c>
      <c r="Y175" s="4"/>
      <c r="Z175" s="3">
        <v>-219.6</v>
      </c>
    </row>
    <row r="176" spans="1:26" x14ac:dyDescent="0.25">
      <c r="A176" s="4"/>
      <c r="B176" s="4"/>
      <c r="C176" s="4"/>
      <c r="D176" s="4"/>
      <c r="E176" s="4"/>
      <c r="F176" s="4"/>
      <c r="G176" s="4"/>
      <c r="H176" s="4" t="s">
        <v>178</v>
      </c>
      <c r="I176" s="4"/>
      <c r="J176" s="15">
        <v>43949</v>
      </c>
      <c r="K176" s="4"/>
      <c r="L176" s="4"/>
      <c r="M176" s="4"/>
      <c r="N176" s="4"/>
      <c r="O176" s="4"/>
      <c r="P176" s="4" t="s">
        <v>253</v>
      </c>
      <c r="Q176" s="4"/>
      <c r="R176" s="4" t="s">
        <v>264</v>
      </c>
      <c r="S176" s="4"/>
      <c r="T176" s="4" t="s">
        <v>50</v>
      </c>
      <c r="U176" s="4"/>
      <c r="V176" s="3"/>
      <c r="W176" s="4"/>
      <c r="X176" s="3">
        <v>21.99</v>
      </c>
      <c r="Y176" s="4"/>
      <c r="Z176" s="3">
        <v>-241.59</v>
      </c>
    </row>
    <row r="177" spans="1:26" x14ac:dyDescent="0.25">
      <c r="A177" s="4"/>
      <c r="B177" s="4"/>
      <c r="C177" s="4"/>
      <c r="D177" s="4"/>
      <c r="E177" s="4"/>
      <c r="F177" s="4"/>
      <c r="G177" s="4"/>
      <c r="H177" s="4" t="s">
        <v>178</v>
      </c>
      <c r="I177" s="4"/>
      <c r="J177" s="15">
        <v>43949</v>
      </c>
      <c r="K177" s="4"/>
      <c r="L177" s="4"/>
      <c r="M177" s="4"/>
      <c r="N177" s="4"/>
      <c r="O177" s="4"/>
      <c r="P177" s="4" t="s">
        <v>253</v>
      </c>
      <c r="Q177" s="4"/>
      <c r="R177" s="4" t="s">
        <v>263</v>
      </c>
      <c r="S177" s="4"/>
      <c r="T177" s="4" t="s">
        <v>50</v>
      </c>
      <c r="U177" s="4"/>
      <c r="V177" s="3"/>
      <c r="W177" s="4"/>
      <c r="X177" s="3">
        <v>45.01</v>
      </c>
      <c r="Y177" s="4"/>
      <c r="Z177" s="3">
        <v>-286.60000000000002</v>
      </c>
    </row>
    <row r="178" spans="1:26" x14ac:dyDescent="0.25">
      <c r="A178" s="4"/>
      <c r="B178" s="4"/>
      <c r="C178" s="4"/>
      <c r="D178" s="4"/>
      <c r="E178" s="4"/>
      <c r="F178" s="4"/>
      <c r="G178" s="4"/>
      <c r="H178" s="4" t="s">
        <v>178</v>
      </c>
      <c r="I178" s="4"/>
      <c r="J178" s="15">
        <v>43949</v>
      </c>
      <c r="K178" s="4"/>
      <c r="L178" s="4"/>
      <c r="M178" s="4"/>
      <c r="N178" s="4"/>
      <c r="O178" s="4"/>
      <c r="P178" s="4" t="s">
        <v>253</v>
      </c>
      <c r="Q178" s="4"/>
      <c r="R178" s="4" t="s">
        <v>262</v>
      </c>
      <c r="S178" s="4"/>
      <c r="T178" s="4" t="s">
        <v>50</v>
      </c>
      <c r="U178" s="4"/>
      <c r="V178" s="3"/>
      <c r="W178" s="4"/>
      <c r="X178" s="3">
        <v>60.26</v>
      </c>
      <c r="Y178" s="4"/>
      <c r="Z178" s="3">
        <v>-346.86</v>
      </c>
    </row>
    <row r="179" spans="1:26" x14ac:dyDescent="0.25">
      <c r="A179" s="4"/>
      <c r="B179" s="4"/>
      <c r="C179" s="4"/>
      <c r="D179" s="4"/>
      <c r="E179" s="4"/>
      <c r="F179" s="4"/>
      <c r="G179" s="4"/>
      <c r="H179" s="4" t="s">
        <v>178</v>
      </c>
      <c r="I179" s="4"/>
      <c r="J179" s="15">
        <v>43950</v>
      </c>
      <c r="K179" s="4"/>
      <c r="L179" s="4"/>
      <c r="M179" s="4"/>
      <c r="N179" s="4"/>
      <c r="O179" s="4"/>
      <c r="P179" s="4" t="s">
        <v>225</v>
      </c>
      <c r="Q179" s="4"/>
      <c r="R179" s="4" t="s">
        <v>421</v>
      </c>
      <c r="S179" s="4"/>
      <c r="T179" s="4" t="s">
        <v>420</v>
      </c>
      <c r="U179" s="4"/>
      <c r="V179" s="3"/>
      <c r="W179" s="4"/>
      <c r="X179" s="3">
        <v>174.15</v>
      </c>
      <c r="Y179" s="4"/>
      <c r="Z179" s="3">
        <v>-521.01</v>
      </c>
    </row>
    <row r="180" spans="1:26" x14ac:dyDescent="0.25">
      <c r="A180" s="4"/>
      <c r="B180" s="4"/>
      <c r="C180" s="4"/>
      <c r="D180" s="4"/>
      <c r="E180" s="4"/>
      <c r="F180" s="4"/>
      <c r="G180" s="4"/>
      <c r="H180" s="4" t="s">
        <v>178</v>
      </c>
      <c r="I180" s="4"/>
      <c r="J180" s="15">
        <v>43951</v>
      </c>
      <c r="K180" s="4"/>
      <c r="L180" s="4"/>
      <c r="M180" s="4"/>
      <c r="N180" s="4"/>
      <c r="O180" s="4"/>
      <c r="P180" s="4" t="s">
        <v>253</v>
      </c>
      <c r="Q180" s="4"/>
      <c r="R180" s="4" t="s">
        <v>259</v>
      </c>
      <c r="S180" s="4"/>
      <c r="T180" s="4" t="s">
        <v>50</v>
      </c>
      <c r="U180" s="4"/>
      <c r="V180" s="3"/>
      <c r="W180" s="4"/>
      <c r="X180" s="3">
        <v>44.99</v>
      </c>
      <c r="Y180" s="4"/>
      <c r="Z180" s="3">
        <v>-566</v>
      </c>
    </row>
    <row r="181" spans="1:26" ht="15.75" thickBot="1" x14ac:dyDescent="0.3">
      <c r="A181" s="4"/>
      <c r="B181" s="4"/>
      <c r="C181" s="4"/>
      <c r="D181" s="4"/>
      <c r="E181" s="4"/>
      <c r="F181" s="4"/>
      <c r="G181" s="4"/>
      <c r="H181" s="4" t="s">
        <v>178</v>
      </c>
      <c r="I181" s="4"/>
      <c r="J181" s="15">
        <v>43951</v>
      </c>
      <c r="K181" s="4"/>
      <c r="L181" s="4"/>
      <c r="M181" s="4"/>
      <c r="N181" s="4"/>
      <c r="O181" s="4"/>
      <c r="P181" s="4" t="s">
        <v>253</v>
      </c>
      <c r="Q181" s="4"/>
      <c r="R181" s="4" t="s">
        <v>258</v>
      </c>
      <c r="S181" s="4"/>
      <c r="T181" s="4" t="s">
        <v>50</v>
      </c>
      <c r="U181" s="4"/>
      <c r="V181" s="6"/>
      <c r="W181" s="4"/>
      <c r="X181" s="6">
        <v>46.45</v>
      </c>
      <c r="Y181" s="4"/>
      <c r="Z181" s="6">
        <v>-612.45000000000005</v>
      </c>
    </row>
    <row r="182" spans="1:26" x14ac:dyDescent="0.25">
      <c r="A182" s="4"/>
      <c r="B182" s="4"/>
      <c r="C182" s="4" t="s">
        <v>419</v>
      </c>
      <c r="D182" s="4"/>
      <c r="E182" s="4"/>
      <c r="F182" s="4"/>
      <c r="G182" s="4"/>
      <c r="H182" s="4"/>
      <c r="I182" s="4"/>
      <c r="J182" s="15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3">
        <f>ROUND(SUM(V165:V181),5)</f>
        <v>271.05</v>
      </c>
      <c r="W182" s="4"/>
      <c r="X182" s="3">
        <f>ROUND(SUM(X165:X181),5)</f>
        <v>821.43</v>
      </c>
      <c r="Y182" s="4"/>
      <c r="Z182" s="3">
        <f>Z181</f>
        <v>-612.45000000000005</v>
      </c>
    </row>
    <row r="183" spans="1:26" x14ac:dyDescent="0.25">
      <c r="A183" s="2"/>
      <c r="B183" s="2"/>
      <c r="C183" s="2" t="s">
        <v>300</v>
      </c>
      <c r="D183" s="2"/>
      <c r="E183" s="2"/>
      <c r="F183" s="2"/>
      <c r="G183" s="2"/>
      <c r="H183" s="2"/>
      <c r="I183" s="2"/>
      <c r="J183" s="14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16"/>
      <c r="W183" s="2"/>
      <c r="X183" s="16"/>
      <c r="Y183" s="2"/>
      <c r="Z183" s="16">
        <v>0</v>
      </c>
    </row>
    <row r="184" spans="1:26" x14ac:dyDescent="0.25">
      <c r="A184" s="4"/>
      <c r="B184" s="4"/>
      <c r="C184" s="4"/>
      <c r="D184" s="4"/>
      <c r="E184" s="4"/>
      <c r="F184" s="4"/>
      <c r="G184" s="4"/>
      <c r="H184" s="4" t="s">
        <v>178</v>
      </c>
      <c r="I184" s="4"/>
      <c r="J184" s="15">
        <v>43930</v>
      </c>
      <c r="K184" s="4"/>
      <c r="L184" s="4"/>
      <c r="M184" s="4"/>
      <c r="N184" s="4"/>
      <c r="O184" s="4"/>
      <c r="P184" s="4" t="s">
        <v>302</v>
      </c>
      <c r="Q184" s="4"/>
      <c r="R184" s="4" t="s">
        <v>301</v>
      </c>
      <c r="S184" s="4"/>
      <c r="T184" s="4" t="s">
        <v>53</v>
      </c>
      <c r="U184" s="4"/>
      <c r="V184" s="3"/>
      <c r="W184" s="4"/>
      <c r="X184" s="3">
        <v>50</v>
      </c>
      <c r="Y184" s="4"/>
      <c r="Z184" s="3">
        <v>-50</v>
      </c>
    </row>
    <row r="185" spans="1:26" ht="15.75" thickBot="1" x14ac:dyDescent="0.3">
      <c r="A185" s="4"/>
      <c r="B185" s="4"/>
      <c r="C185" s="4"/>
      <c r="D185" s="4"/>
      <c r="E185" s="4"/>
      <c r="F185" s="4"/>
      <c r="G185" s="4"/>
      <c r="H185" s="4" t="s">
        <v>150</v>
      </c>
      <c r="I185" s="4"/>
      <c r="J185" s="15">
        <v>43939</v>
      </c>
      <c r="K185" s="4"/>
      <c r="L185" s="4" t="s">
        <v>418</v>
      </c>
      <c r="M185" s="4"/>
      <c r="N185" s="4"/>
      <c r="O185" s="4"/>
      <c r="P185" s="4" t="s">
        <v>411</v>
      </c>
      <c r="Q185" s="4"/>
      <c r="R185" s="4"/>
      <c r="S185" s="4"/>
      <c r="T185" s="4" t="s">
        <v>147</v>
      </c>
      <c r="U185" s="4"/>
      <c r="V185" s="6">
        <v>50</v>
      </c>
      <c r="W185" s="4"/>
      <c r="X185" s="6"/>
      <c r="Y185" s="4"/>
      <c r="Z185" s="6">
        <v>0</v>
      </c>
    </row>
    <row r="186" spans="1:26" x14ac:dyDescent="0.25">
      <c r="A186" s="4"/>
      <c r="B186" s="4"/>
      <c r="C186" s="4" t="s">
        <v>417</v>
      </c>
      <c r="D186" s="4"/>
      <c r="E186" s="4"/>
      <c r="F186" s="4"/>
      <c r="G186" s="4"/>
      <c r="H186" s="4"/>
      <c r="I186" s="4"/>
      <c r="J186" s="15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3">
        <f>ROUND(SUM(V183:V185),5)</f>
        <v>50</v>
      </c>
      <c r="W186" s="4"/>
      <c r="X186" s="3">
        <f>ROUND(SUM(X183:X185),5)</f>
        <v>50</v>
      </c>
      <c r="Y186" s="4"/>
      <c r="Z186" s="3">
        <f>Z185</f>
        <v>0</v>
      </c>
    </row>
    <row r="187" spans="1:26" x14ac:dyDescent="0.25">
      <c r="A187" s="2"/>
      <c r="B187" s="2"/>
      <c r="C187" s="2" t="s">
        <v>269</v>
      </c>
      <c r="D187" s="2"/>
      <c r="E187" s="2"/>
      <c r="F187" s="2"/>
      <c r="G187" s="2"/>
      <c r="H187" s="2"/>
      <c r="I187" s="2"/>
      <c r="J187" s="14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16"/>
      <c r="W187" s="2"/>
      <c r="X187" s="16"/>
      <c r="Y187" s="2"/>
      <c r="Z187" s="16">
        <v>0</v>
      </c>
    </row>
    <row r="188" spans="1:26" x14ac:dyDescent="0.25">
      <c r="A188" s="4"/>
      <c r="B188" s="4"/>
      <c r="C188" s="4"/>
      <c r="D188" s="4"/>
      <c r="E188" s="4"/>
      <c r="F188" s="4"/>
      <c r="G188" s="4"/>
      <c r="H188" s="4" t="s">
        <v>178</v>
      </c>
      <c r="I188" s="4"/>
      <c r="J188" s="15">
        <v>43945</v>
      </c>
      <c r="K188" s="4"/>
      <c r="L188" s="4"/>
      <c r="M188" s="4"/>
      <c r="N188" s="4"/>
      <c r="O188" s="4"/>
      <c r="P188" s="4" t="s">
        <v>271</v>
      </c>
      <c r="Q188" s="4"/>
      <c r="R188" s="4" t="s">
        <v>270</v>
      </c>
      <c r="S188" s="4"/>
      <c r="T188" s="4" t="s">
        <v>50</v>
      </c>
      <c r="U188" s="4"/>
      <c r="V188" s="3"/>
      <c r="W188" s="4"/>
      <c r="X188" s="3">
        <v>191.97</v>
      </c>
      <c r="Y188" s="4"/>
      <c r="Z188" s="3">
        <v>-191.97</v>
      </c>
    </row>
    <row r="189" spans="1:26" ht="15.75" thickBot="1" x14ac:dyDescent="0.3">
      <c r="A189" s="4"/>
      <c r="B189" s="4"/>
      <c r="C189" s="4"/>
      <c r="D189" s="4"/>
      <c r="E189" s="4"/>
      <c r="F189" s="4"/>
      <c r="G189" s="4"/>
      <c r="H189" s="4" t="s">
        <v>178</v>
      </c>
      <c r="I189" s="4"/>
      <c r="J189" s="15">
        <v>43950</v>
      </c>
      <c r="K189" s="4"/>
      <c r="L189" s="4"/>
      <c r="M189" s="4"/>
      <c r="N189" s="4"/>
      <c r="O189" s="4"/>
      <c r="P189" s="4" t="s">
        <v>338</v>
      </c>
      <c r="Q189" s="4"/>
      <c r="R189" s="4" t="s">
        <v>337</v>
      </c>
      <c r="S189" s="4"/>
      <c r="T189" s="4" t="s">
        <v>64</v>
      </c>
      <c r="U189" s="4"/>
      <c r="V189" s="6"/>
      <c r="W189" s="4"/>
      <c r="X189" s="6">
        <v>87.99</v>
      </c>
      <c r="Y189" s="4"/>
      <c r="Z189" s="6">
        <v>-279.95999999999998</v>
      </c>
    </row>
    <row r="190" spans="1:26" x14ac:dyDescent="0.25">
      <c r="A190" s="4"/>
      <c r="B190" s="4"/>
      <c r="C190" s="4" t="s">
        <v>416</v>
      </c>
      <c r="D190" s="4"/>
      <c r="E190" s="4"/>
      <c r="F190" s="4"/>
      <c r="G190" s="4"/>
      <c r="H190" s="4"/>
      <c r="I190" s="4"/>
      <c r="J190" s="15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3">
        <f>ROUND(SUM(V187:V189),5)</f>
        <v>0</v>
      </c>
      <c r="W190" s="4"/>
      <c r="X190" s="3">
        <f>ROUND(SUM(X187:X189),5)</f>
        <v>279.95999999999998</v>
      </c>
      <c r="Y190" s="4"/>
      <c r="Z190" s="3">
        <f>Z189</f>
        <v>-279.95999999999998</v>
      </c>
    </row>
    <row r="191" spans="1:26" x14ac:dyDescent="0.25">
      <c r="A191" s="2"/>
      <c r="B191" s="2"/>
      <c r="C191" s="2" t="s">
        <v>234</v>
      </c>
      <c r="D191" s="2"/>
      <c r="E191" s="2"/>
      <c r="F191" s="2"/>
      <c r="G191" s="2"/>
      <c r="H191" s="2"/>
      <c r="I191" s="2"/>
      <c r="J191" s="14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16"/>
      <c r="W191" s="2"/>
      <c r="X191" s="16"/>
      <c r="Y191" s="2"/>
      <c r="Z191" s="16">
        <v>0</v>
      </c>
    </row>
    <row r="192" spans="1:26" ht="15.75" thickBot="1" x14ac:dyDescent="0.3">
      <c r="A192" s="1"/>
      <c r="B192" s="1"/>
      <c r="C192" s="1"/>
      <c r="D192" s="1"/>
      <c r="E192" s="1"/>
      <c r="F192" s="4"/>
      <c r="G192" s="4"/>
      <c r="H192" s="4" t="s">
        <v>178</v>
      </c>
      <c r="I192" s="4"/>
      <c r="J192" s="15">
        <v>43936</v>
      </c>
      <c r="K192" s="4"/>
      <c r="L192" s="4"/>
      <c r="M192" s="4"/>
      <c r="N192" s="4"/>
      <c r="O192" s="4"/>
      <c r="P192" s="4" t="s">
        <v>236</v>
      </c>
      <c r="Q192" s="4"/>
      <c r="R192" s="4"/>
      <c r="S192" s="4"/>
      <c r="T192" s="4" t="s">
        <v>46</v>
      </c>
      <c r="U192" s="4"/>
      <c r="V192" s="6"/>
      <c r="W192" s="4"/>
      <c r="X192" s="6">
        <v>1202.5</v>
      </c>
      <c r="Y192" s="4"/>
      <c r="Z192" s="6">
        <v>-1202.5</v>
      </c>
    </row>
    <row r="193" spans="1:26" x14ac:dyDescent="0.25">
      <c r="A193" s="4"/>
      <c r="B193" s="4"/>
      <c r="C193" s="4" t="s">
        <v>415</v>
      </c>
      <c r="D193" s="4"/>
      <c r="E193" s="4"/>
      <c r="F193" s="4"/>
      <c r="G193" s="4"/>
      <c r="H193" s="4"/>
      <c r="I193" s="4"/>
      <c r="J193" s="15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3">
        <f>ROUND(SUM(V191:V192),5)</f>
        <v>0</v>
      </c>
      <c r="W193" s="4"/>
      <c r="X193" s="3">
        <f>ROUND(SUM(X191:X192),5)</f>
        <v>1202.5</v>
      </c>
      <c r="Y193" s="4"/>
      <c r="Z193" s="3">
        <f>Z192</f>
        <v>-1202.5</v>
      </c>
    </row>
    <row r="194" spans="1:26" x14ac:dyDescent="0.25">
      <c r="A194" s="2"/>
      <c r="B194" s="2"/>
      <c r="C194" s="2" t="s">
        <v>188</v>
      </c>
      <c r="D194" s="2"/>
      <c r="E194" s="2"/>
      <c r="F194" s="2"/>
      <c r="G194" s="2"/>
      <c r="H194" s="2"/>
      <c r="I194" s="2"/>
      <c r="J194" s="14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16"/>
      <c r="W194" s="2"/>
      <c r="X194" s="16"/>
      <c r="Y194" s="2"/>
      <c r="Z194" s="16">
        <v>-127.15</v>
      </c>
    </row>
    <row r="195" spans="1:26" x14ac:dyDescent="0.25">
      <c r="A195" s="4"/>
      <c r="B195" s="4"/>
      <c r="C195" s="4"/>
      <c r="D195" s="4"/>
      <c r="E195" s="4"/>
      <c r="F195" s="4"/>
      <c r="G195" s="4"/>
      <c r="H195" s="4" t="s">
        <v>178</v>
      </c>
      <c r="I195" s="4"/>
      <c r="J195" s="15">
        <v>43928</v>
      </c>
      <c r="K195" s="4"/>
      <c r="L195" s="4"/>
      <c r="M195" s="4"/>
      <c r="N195" s="4"/>
      <c r="O195" s="4"/>
      <c r="P195" s="4" t="s">
        <v>282</v>
      </c>
      <c r="Q195" s="4"/>
      <c r="R195" s="4" t="s">
        <v>281</v>
      </c>
      <c r="S195" s="4"/>
      <c r="T195" s="4" t="s">
        <v>50</v>
      </c>
      <c r="U195" s="4"/>
      <c r="V195" s="3"/>
      <c r="W195" s="4"/>
      <c r="X195" s="3">
        <v>520.32000000000005</v>
      </c>
      <c r="Y195" s="4"/>
      <c r="Z195" s="3">
        <v>-647.47</v>
      </c>
    </row>
    <row r="196" spans="1:26" x14ac:dyDescent="0.25">
      <c r="A196" s="4"/>
      <c r="B196" s="4"/>
      <c r="C196" s="4"/>
      <c r="D196" s="4"/>
      <c r="E196" s="4"/>
      <c r="F196" s="4"/>
      <c r="G196" s="4"/>
      <c r="H196" s="4" t="s">
        <v>178</v>
      </c>
      <c r="I196" s="4"/>
      <c r="J196" s="15">
        <v>43930</v>
      </c>
      <c r="K196" s="4"/>
      <c r="L196" s="4"/>
      <c r="M196" s="4"/>
      <c r="N196" s="4"/>
      <c r="O196" s="4"/>
      <c r="P196" s="4" t="s">
        <v>190</v>
      </c>
      <c r="Q196" s="4"/>
      <c r="R196" s="4" t="s">
        <v>189</v>
      </c>
      <c r="S196" s="4"/>
      <c r="T196" s="4" t="s">
        <v>40</v>
      </c>
      <c r="U196" s="4"/>
      <c r="V196" s="3"/>
      <c r="W196" s="4"/>
      <c r="X196" s="3">
        <v>23.45</v>
      </c>
      <c r="Y196" s="4"/>
      <c r="Z196" s="3">
        <v>-670.92</v>
      </c>
    </row>
    <row r="197" spans="1:26" x14ac:dyDescent="0.25">
      <c r="A197" s="4"/>
      <c r="B197" s="4"/>
      <c r="C197" s="4"/>
      <c r="D197" s="4"/>
      <c r="E197" s="4"/>
      <c r="F197" s="4"/>
      <c r="G197" s="4"/>
      <c r="H197" s="4" t="s">
        <v>178</v>
      </c>
      <c r="I197" s="4"/>
      <c r="J197" s="15">
        <v>43934</v>
      </c>
      <c r="K197" s="4"/>
      <c r="L197" s="4"/>
      <c r="M197" s="4"/>
      <c r="N197" s="4"/>
      <c r="O197" s="4"/>
      <c r="P197" s="4" t="s">
        <v>278</v>
      </c>
      <c r="Q197" s="4"/>
      <c r="R197" s="4" t="s">
        <v>279</v>
      </c>
      <c r="S197" s="4"/>
      <c r="T197" s="4" t="s">
        <v>50</v>
      </c>
      <c r="U197" s="4"/>
      <c r="V197" s="3"/>
      <c r="W197" s="4"/>
      <c r="X197" s="3">
        <v>25.96</v>
      </c>
      <c r="Y197" s="4"/>
      <c r="Z197" s="3">
        <v>-696.88</v>
      </c>
    </row>
    <row r="198" spans="1:26" x14ac:dyDescent="0.25">
      <c r="A198" s="4"/>
      <c r="B198" s="4"/>
      <c r="C198" s="4"/>
      <c r="D198" s="4"/>
      <c r="E198" s="4"/>
      <c r="F198" s="4"/>
      <c r="G198" s="4"/>
      <c r="H198" s="4" t="s">
        <v>178</v>
      </c>
      <c r="I198" s="4"/>
      <c r="J198" s="15">
        <v>43934</v>
      </c>
      <c r="K198" s="4"/>
      <c r="L198" s="4"/>
      <c r="M198" s="4"/>
      <c r="N198" s="4"/>
      <c r="O198" s="4"/>
      <c r="P198" s="4" t="s">
        <v>278</v>
      </c>
      <c r="Q198" s="4"/>
      <c r="R198" s="4" t="s">
        <v>279</v>
      </c>
      <c r="S198" s="4"/>
      <c r="T198" s="4" t="s">
        <v>50</v>
      </c>
      <c r="U198" s="4"/>
      <c r="V198" s="3"/>
      <c r="W198" s="4"/>
      <c r="X198" s="3">
        <v>42.98</v>
      </c>
      <c r="Y198" s="4"/>
      <c r="Z198" s="3">
        <v>-739.86</v>
      </c>
    </row>
    <row r="199" spans="1:26" x14ac:dyDescent="0.25">
      <c r="A199" s="4"/>
      <c r="B199" s="4"/>
      <c r="C199" s="4"/>
      <c r="D199" s="4"/>
      <c r="E199" s="4"/>
      <c r="F199" s="4"/>
      <c r="G199" s="4"/>
      <c r="H199" s="4" t="s">
        <v>178</v>
      </c>
      <c r="I199" s="4"/>
      <c r="J199" s="15">
        <v>43934</v>
      </c>
      <c r="K199" s="4"/>
      <c r="L199" s="4"/>
      <c r="M199" s="4"/>
      <c r="N199" s="4"/>
      <c r="O199" s="4"/>
      <c r="P199" s="4" t="s">
        <v>278</v>
      </c>
      <c r="Q199" s="4"/>
      <c r="R199" s="4" t="s">
        <v>277</v>
      </c>
      <c r="S199" s="4"/>
      <c r="T199" s="4" t="s">
        <v>50</v>
      </c>
      <c r="U199" s="4"/>
      <c r="V199" s="3"/>
      <c r="W199" s="4"/>
      <c r="X199" s="3">
        <v>8.98</v>
      </c>
      <c r="Y199" s="4"/>
      <c r="Z199" s="3">
        <v>-748.84</v>
      </c>
    </row>
    <row r="200" spans="1:26" x14ac:dyDescent="0.25">
      <c r="A200" s="4"/>
      <c r="B200" s="4"/>
      <c r="C200" s="4"/>
      <c r="D200" s="4"/>
      <c r="E200" s="4"/>
      <c r="F200" s="4"/>
      <c r="G200" s="4"/>
      <c r="H200" s="4" t="s">
        <v>150</v>
      </c>
      <c r="I200" s="4"/>
      <c r="J200" s="15">
        <v>43939</v>
      </c>
      <c r="K200" s="4"/>
      <c r="L200" s="4" t="s">
        <v>414</v>
      </c>
      <c r="M200" s="4"/>
      <c r="N200" s="4"/>
      <c r="O200" s="4"/>
      <c r="P200" s="4" t="s">
        <v>411</v>
      </c>
      <c r="Q200" s="4"/>
      <c r="R200" s="4"/>
      <c r="S200" s="4"/>
      <c r="T200" s="4" t="s">
        <v>147</v>
      </c>
      <c r="U200" s="4"/>
      <c r="V200" s="3">
        <v>748.84</v>
      </c>
      <c r="W200" s="4"/>
      <c r="X200" s="3"/>
      <c r="Y200" s="4"/>
      <c r="Z200" s="3">
        <v>0</v>
      </c>
    </row>
    <row r="201" spans="1:26" ht="15.75" thickBot="1" x14ac:dyDescent="0.3">
      <c r="A201" s="4"/>
      <c r="B201" s="4"/>
      <c r="C201" s="4"/>
      <c r="D201" s="4"/>
      <c r="E201" s="4"/>
      <c r="F201" s="4"/>
      <c r="G201" s="4"/>
      <c r="H201" s="4" t="s">
        <v>178</v>
      </c>
      <c r="I201" s="4"/>
      <c r="J201" s="15">
        <v>43948</v>
      </c>
      <c r="K201" s="4"/>
      <c r="L201" s="4"/>
      <c r="M201" s="4"/>
      <c r="N201" s="4"/>
      <c r="O201" s="4"/>
      <c r="P201" s="4" t="s">
        <v>268</v>
      </c>
      <c r="Q201" s="4"/>
      <c r="R201" s="4" t="s">
        <v>267</v>
      </c>
      <c r="S201" s="4"/>
      <c r="T201" s="4" t="s">
        <v>50</v>
      </c>
      <c r="U201" s="4"/>
      <c r="V201" s="6"/>
      <c r="W201" s="4"/>
      <c r="X201" s="6">
        <v>69.819999999999993</v>
      </c>
      <c r="Y201" s="4"/>
      <c r="Z201" s="6">
        <v>-69.819999999999993</v>
      </c>
    </row>
    <row r="202" spans="1:26" x14ac:dyDescent="0.25">
      <c r="A202" s="4"/>
      <c r="B202" s="4"/>
      <c r="C202" s="4" t="s">
        <v>413</v>
      </c>
      <c r="D202" s="4"/>
      <c r="E202" s="4"/>
      <c r="F202" s="4"/>
      <c r="G202" s="4"/>
      <c r="H202" s="4"/>
      <c r="I202" s="4"/>
      <c r="J202" s="15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3">
        <f>ROUND(SUM(V194:V201),5)</f>
        <v>748.84</v>
      </c>
      <c r="W202" s="4"/>
      <c r="X202" s="3">
        <f>ROUND(SUM(X194:X201),5)</f>
        <v>691.51</v>
      </c>
      <c r="Y202" s="4"/>
      <c r="Z202" s="3">
        <f>Z201</f>
        <v>-69.819999999999993</v>
      </c>
    </row>
    <row r="203" spans="1:26" x14ac:dyDescent="0.25">
      <c r="A203" s="2"/>
      <c r="B203" s="2"/>
      <c r="C203" s="2" t="s">
        <v>175</v>
      </c>
      <c r="D203" s="2"/>
      <c r="E203" s="2"/>
      <c r="F203" s="2"/>
      <c r="G203" s="2"/>
      <c r="H203" s="2"/>
      <c r="I203" s="2"/>
      <c r="J203" s="14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16"/>
      <c r="W203" s="2"/>
      <c r="X203" s="16"/>
      <c r="Y203" s="2"/>
      <c r="Z203" s="16">
        <v>-178.85</v>
      </c>
    </row>
    <row r="204" spans="1:26" x14ac:dyDescent="0.25">
      <c r="A204" s="4"/>
      <c r="B204" s="4"/>
      <c r="C204" s="4"/>
      <c r="D204" s="4"/>
      <c r="E204" s="4"/>
      <c r="F204" s="4"/>
      <c r="G204" s="4"/>
      <c r="H204" s="4" t="s">
        <v>178</v>
      </c>
      <c r="I204" s="4"/>
      <c r="J204" s="15">
        <v>43925</v>
      </c>
      <c r="K204" s="4"/>
      <c r="L204" s="4"/>
      <c r="M204" s="4"/>
      <c r="N204" s="4"/>
      <c r="O204" s="4"/>
      <c r="P204" s="4" t="s">
        <v>362</v>
      </c>
      <c r="Q204" s="4"/>
      <c r="R204" s="4" t="s">
        <v>363</v>
      </c>
      <c r="S204" s="4"/>
      <c r="T204" s="4" t="s">
        <v>70</v>
      </c>
      <c r="U204" s="4"/>
      <c r="V204" s="3"/>
      <c r="W204" s="4"/>
      <c r="X204" s="3">
        <v>22.73</v>
      </c>
      <c r="Y204" s="4"/>
      <c r="Z204" s="3">
        <v>-201.58</v>
      </c>
    </row>
    <row r="205" spans="1:26" x14ac:dyDescent="0.25">
      <c r="A205" s="4"/>
      <c r="B205" s="4"/>
      <c r="C205" s="4"/>
      <c r="D205" s="4"/>
      <c r="E205" s="4"/>
      <c r="F205" s="4"/>
      <c r="G205" s="4"/>
      <c r="H205" s="4" t="s">
        <v>178</v>
      </c>
      <c r="I205" s="4"/>
      <c r="J205" s="15">
        <v>43925</v>
      </c>
      <c r="K205" s="4"/>
      <c r="L205" s="4"/>
      <c r="M205" s="4"/>
      <c r="N205" s="4"/>
      <c r="O205" s="4"/>
      <c r="P205" s="4" t="s">
        <v>362</v>
      </c>
      <c r="Q205" s="4"/>
      <c r="R205" s="4" t="s">
        <v>361</v>
      </c>
      <c r="S205" s="4"/>
      <c r="T205" s="4" t="s">
        <v>70</v>
      </c>
      <c r="U205" s="4"/>
      <c r="V205" s="3"/>
      <c r="W205" s="4"/>
      <c r="X205" s="3">
        <v>4.26</v>
      </c>
      <c r="Y205" s="4"/>
      <c r="Z205" s="3">
        <v>-205.84</v>
      </c>
    </row>
    <row r="206" spans="1:26" x14ac:dyDescent="0.25">
      <c r="A206" s="4"/>
      <c r="B206" s="4"/>
      <c r="C206" s="4"/>
      <c r="D206" s="4"/>
      <c r="E206" s="4"/>
      <c r="F206" s="4"/>
      <c r="G206" s="4"/>
      <c r="H206" s="4" t="s">
        <v>178</v>
      </c>
      <c r="I206" s="4"/>
      <c r="J206" s="15">
        <v>43927</v>
      </c>
      <c r="K206" s="4"/>
      <c r="L206" s="4"/>
      <c r="M206" s="4"/>
      <c r="N206" s="4"/>
      <c r="O206" s="4"/>
      <c r="P206" s="4" t="s">
        <v>194</v>
      </c>
      <c r="Q206" s="4"/>
      <c r="R206" s="4" t="s">
        <v>181</v>
      </c>
      <c r="S206" s="4"/>
      <c r="T206" s="4" t="s">
        <v>40</v>
      </c>
      <c r="U206" s="4"/>
      <c r="V206" s="3"/>
      <c r="W206" s="4"/>
      <c r="X206" s="3">
        <v>16.54</v>
      </c>
      <c r="Y206" s="4"/>
      <c r="Z206" s="3">
        <v>-222.38</v>
      </c>
    </row>
    <row r="207" spans="1:26" x14ac:dyDescent="0.25">
      <c r="A207" s="4"/>
      <c r="B207" s="4"/>
      <c r="C207" s="4"/>
      <c r="D207" s="4"/>
      <c r="E207" s="4"/>
      <c r="F207" s="4"/>
      <c r="G207" s="4"/>
      <c r="H207" s="4" t="s">
        <v>178</v>
      </c>
      <c r="I207" s="4"/>
      <c r="J207" s="15">
        <v>43927</v>
      </c>
      <c r="K207" s="4"/>
      <c r="L207" s="4"/>
      <c r="M207" s="4"/>
      <c r="N207" s="4"/>
      <c r="O207" s="4"/>
      <c r="P207" s="4" t="s">
        <v>177</v>
      </c>
      <c r="Q207" s="4"/>
      <c r="R207" s="4" t="s">
        <v>181</v>
      </c>
      <c r="S207" s="4"/>
      <c r="T207" s="4" t="s">
        <v>40</v>
      </c>
      <c r="U207" s="4"/>
      <c r="V207" s="3"/>
      <c r="W207" s="4"/>
      <c r="X207" s="3">
        <v>15.09</v>
      </c>
      <c r="Y207" s="4"/>
      <c r="Z207" s="3">
        <v>-237.47</v>
      </c>
    </row>
    <row r="208" spans="1:26" x14ac:dyDescent="0.25">
      <c r="A208" s="4"/>
      <c r="B208" s="4"/>
      <c r="C208" s="4"/>
      <c r="D208" s="4"/>
      <c r="E208" s="4"/>
      <c r="F208" s="4"/>
      <c r="G208" s="4"/>
      <c r="H208" s="4" t="s">
        <v>178</v>
      </c>
      <c r="I208" s="4"/>
      <c r="J208" s="15">
        <v>43928</v>
      </c>
      <c r="K208" s="4"/>
      <c r="L208" s="4"/>
      <c r="M208" s="4"/>
      <c r="N208" s="4"/>
      <c r="O208" s="4"/>
      <c r="P208" s="4" t="s">
        <v>182</v>
      </c>
      <c r="Q208" s="4"/>
      <c r="R208" s="4" t="s">
        <v>181</v>
      </c>
      <c r="S208" s="4"/>
      <c r="T208" s="4" t="s">
        <v>40</v>
      </c>
      <c r="U208" s="4"/>
      <c r="V208" s="3"/>
      <c r="W208" s="4"/>
      <c r="X208" s="3">
        <v>20.39</v>
      </c>
      <c r="Y208" s="4"/>
      <c r="Z208" s="3">
        <v>-257.86</v>
      </c>
    </row>
    <row r="209" spans="1:26" x14ac:dyDescent="0.25">
      <c r="A209" s="4"/>
      <c r="B209" s="4"/>
      <c r="C209" s="4"/>
      <c r="D209" s="4"/>
      <c r="E209" s="4"/>
      <c r="F209" s="4"/>
      <c r="G209" s="4"/>
      <c r="H209" s="4" t="s">
        <v>178</v>
      </c>
      <c r="I209" s="4"/>
      <c r="J209" s="15">
        <v>43928</v>
      </c>
      <c r="K209" s="4"/>
      <c r="L209" s="4"/>
      <c r="M209" s="4"/>
      <c r="N209" s="4"/>
      <c r="O209" s="4"/>
      <c r="P209" s="4" t="s">
        <v>194</v>
      </c>
      <c r="Q209" s="4"/>
      <c r="R209" s="4" t="s">
        <v>181</v>
      </c>
      <c r="S209" s="4"/>
      <c r="T209" s="4" t="s">
        <v>40</v>
      </c>
      <c r="U209" s="4"/>
      <c r="V209" s="3"/>
      <c r="W209" s="4"/>
      <c r="X209" s="3">
        <v>25.35</v>
      </c>
      <c r="Y209" s="4"/>
      <c r="Z209" s="3">
        <v>-283.20999999999998</v>
      </c>
    </row>
    <row r="210" spans="1:26" x14ac:dyDescent="0.25">
      <c r="A210" s="4"/>
      <c r="B210" s="4"/>
      <c r="C210" s="4"/>
      <c r="D210" s="4"/>
      <c r="E210" s="4"/>
      <c r="F210" s="4"/>
      <c r="G210" s="4"/>
      <c r="H210" s="4" t="s">
        <v>178</v>
      </c>
      <c r="I210" s="4"/>
      <c r="J210" s="15">
        <v>43928</v>
      </c>
      <c r="K210" s="4"/>
      <c r="L210" s="4"/>
      <c r="M210" s="4"/>
      <c r="N210" s="4"/>
      <c r="O210" s="4"/>
      <c r="P210" s="4" t="s">
        <v>179</v>
      </c>
      <c r="Q210" s="4"/>
      <c r="R210" s="4" t="s">
        <v>193</v>
      </c>
      <c r="S210" s="4"/>
      <c r="T210" s="4" t="s">
        <v>40</v>
      </c>
      <c r="U210" s="4"/>
      <c r="V210" s="3"/>
      <c r="W210" s="4"/>
      <c r="X210" s="3">
        <v>215.82</v>
      </c>
      <c r="Y210" s="4"/>
      <c r="Z210" s="3">
        <v>-499.03</v>
      </c>
    </row>
    <row r="211" spans="1:26" x14ac:dyDescent="0.25">
      <c r="A211" s="4"/>
      <c r="B211" s="4"/>
      <c r="C211" s="4"/>
      <c r="D211" s="4"/>
      <c r="E211" s="4"/>
      <c r="F211" s="4"/>
      <c r="G211" s="4"/>
      <c r="H211" s="4" t="s">
        <v>178</v>
      </c>
      <c r="I211" s="4"/>
      <c r="J211" s="15">
        <v>43929</v>
      </c>
      <c r="K211" s="4"/>
      <c r="L211" s="4"/>
      <c r="M211" s="4"/>
      <c r="N211" s="4"/>
      <c r="O211" s="4"/>
      <c r="P211" s="4" t="s">
        <v>179</v>
      </c>
      <c r="Q211" s="4"/>
      <c r="R211" s="4" t="s">
        <v>192</v>
      </c>
      <c r="S211" s="4"/>
      <c r="T211" s="4" t="s">
        <v>40</v>
      </c>
      <c r="U211" s="4"/>
      <c r="V211" s="3"/>
      <c r="W211" s="4"/>
      <c r="X211" s="3">
        <v>323.73</v>
      </c>
      <c r="Y211" s="4"/>
      <c r="Z211" s="3">
        <v>-822.76</v>
      </c>
    </row>
    <row r="212" spans="1:26" x14ac:dyDescent="0.25">
      <c r="A212" s="4"/>
      <c r="B212" s="4"/>
      <c r="C212" s="4"/>
      <c r="D212" s="4"/>
      <c r="E212" s="4"/>
      <c r="F212" s="4"/>
      <c r="G212" s="4"/>
      <c r="H212" s="4" t="s">
        <v>178</v>
      </c>
      <c r="I212" s="4"/>
      <c r="J212" s="15">
        <v>43929</v>
      </c>
      <c r="K212" s="4"/>
      <c r="L212" s="4"/>
      <c r="M212" s="4"/>
      <c r="N212" s="4"/>
      <c r="O212" s="4"/>
      <c r="P212" s="4" t="s">
        <v>191</v>
      </c>
      <c r="Q212" s="4"/>
      <c r="R212" s="4" t="s">
        <v>181</v>
      </c>
      <c r="S212" s="4"/>
      <c r="T212" s="4" t="s">
        <v>40</v>
      </c>
      <c r="U212" s="4"/>
      <c r="V212" s="3"/>
      <c r="W212" s="4"/>
      <c r="X212" s="3">
        <v>24.16</v>
      </c>
      <c r="Y212" s="4"/>
      <c r="Z212" s="3">
        <v>-846.92</v>
      </c>
    </row>
    <row r="213" spans="1:26" x14ac:dyDescent="0.25">
      <c r="A213" s="4"/>
      <c r="B213" s="4"/>
      <c r="C213" s="4"/>
      <c r="D213" s="4"/>
      <c r="E213" s="4"/>
      <c r="F213" s="4"/>
      <c r="G213" s="4"/>
      <c r="H213" s="4" t="s">
        <v>178</v>
      </c>
      <c r="I213" s="4"/>
      <c r="J213" s="15">
        <v>43930</v>
      </c>
      <c r="K213" s="4"/>
      <c r="L213" s="4"/>
      <c r="M213" s="4"/>
      <c r="N213" s="4"/>
      <c r="O213" s="4"/>
      <c r="P213" s="4" t="s">
        <v>197</v>
      </c>
      <c r="Q213" s="4"/>
      <c r="R213" s="4" t="s">
        <v>196</v>
      </c>
      <c r="S213" s="4"/>
      <c r="T213" s="4" t="s">
        <v>41</v>
      </c>
      <c r="U213" s="4"/>
      <c r="V213" s="3"/>
      <c r="W213" s="4"/>
      <c r="X213" s="3">
        <v>34.159999999999997</v>
      </c>
      <c r="Y213" s="4"/>
      <c r="Z213" s="3">
        <v>-881.08</v>
      </c>
    </row>
    <row r="214" spans="1:26" x14ac:dyDescent="0.25">
      <c r="A214" s="4"/>
      <c r="B214" s="4"/>
      <c r="C214" s="4"/>
      <c r="D214" s="4"/>
      <c r="E214" s="4"/>
      <c r="F214" s="4"/>
      <c r="G214" s="4"/>
      <c r="H214" s="4" t="s">
        <v>178</v>
      </c>
      <c r="I214" s="4"/>
      <c r="J214" s="15">
        <v>43932</v>
      </c>
      <c r="K214" s="4"/>
      <c r="L214" s="4"/>
      <c r="M214" s="4"/>
      <c r="N214" s="4"/>
      <c r="O214" s="4"/>
      <c r="P214" s="4" t="s">
        <v>187</v>
      </c>
      <c r="Q214" s="4"/>
      <c r="R214" s="4" t="s">
        <v>181</v>
      </c>
      <c r="S214" s="4"/>
      <c r="T214" s="4" t="s">
        <v>40</v>
      </c>
      <c r="U214" s="4"/>
      <c r="V214" s="3"/>
      <c r="W214" s="4"/>
      <c r="X214" s="3">
        <v>55.8</v>
      </c>
      <c r="Y214" s="4"/>
      <c r="Z214" s="3">
        <v>-936.88</v>
      </c>
    </row>
    <row r="215" spans="1:26" x14ac:dyDescent="0.25">
      <c r="A215" s="4"/>
      <c r="B215" s="4"/>
      <c r="C215" s="4"/>
      <c r="D215" s="4"/>
      <c r="E215" s="4"/>
      <c r="F215" s="4"/>
      <c r="G215" s="4"/>
      <c r="H215" s="4" t="s">
        <v>178</v>
      </c>
      <c r="I215" s="4"/>
      <c r="J215" s="15">
        <v>43932</v>
      </c>
      <c r="K215" s="4"/>
      <c r="L215" s="4"/>
      <c r="M215" s="4"/>
      <c r="N215" s="4"/>
      <c r="O215" s="4"/>
      <c r="P215" s="4" t="s">
        <v>179</v>
      </c>
      <c r="Q215" s="4"/>
      <c r="R215" s="4" t="s">
        <v>186</v>
      </c>
      <c r="S215" s="4"/>
      <c r="T215" s="4" t="s">
        <v>40</v>
      </c>
      <c r="U215" s="4"/>
      <c r="V215" s="3"/>
      <c r="W215" s="4"/>
      <c r="X215" s="3">
        <v>647.46</v>
      </c>
      <c r="Y215" s="4"/>
      <c r="Z215" s="3">
        <v>-1584.34</v>
      </c>
    </row>
    <row r="216" spans="1:26" x14ac:dyDescent="0.25">
      <c r="A216" s="4"/>
      <c r="B216" s="4"/>
      <c r="C216" s="4"/>
      <c r="D216" s="4"/>
      <c r="E216" s="4"/>
      <c r="F216" s="4"/>
      <c r="G216" s="4"/>
      <c r="H216" s="4" t="s">
        <v>178</v>
      </c>
      <c r="I216" s="4"/>
      <c r="J216" s="15">
        <v>43934</v>
      </c>
      <c r="K216" s="4"/>
      <c r="L216" s="4"/>
      <c r="M216" s="4"/>
      <c r="N216" s="4"/>
      <c r="O216" s="4"/>
      <c r="P216" s="4" t="s">
        <v>185</v>
      </c>
      <c r="Q216" s="4"/>
      <c r="R216" s="4" t="s">
        <v>181</v>
      </c>
      <c r="S216" s="4"/>
      <c r="T216" s="4" t="s">
        <v>40</v>
      </c>
      <c r="U216" s="4"/>
      <c r="V216" s="3"/>
      <c r="W216" s="4"/>
      <c r="X216" s="3">
        <v>25.9</v>
      </c>
      <c r="Y216" s="4"/>
      <c r="Z216" s="3">
        <v>-1610.24</v>
      </c>
    </row>
    <row r="217" spans="1:26" x14ac:dyDescent="0.25">
      <c r="A217" s="4"/>
      <c r="B217" s="4"/>
      <c r="C217" s="4"/>
      <c r="D217" s="4"/>
      <c r="E217" s="4"/>
      <c r="F217" s="4"/>
      <c r="G217" s="4"/>
      <c r="H217" s="4" t="s">
        <v>178</v>
      </c>
      <c r="I217" s="4"/>
      <c r="J217" s="15">
        <v>43935</v>
      </c>
      <c r="K217" s="4"/>
      <c r="L217" s="4"/>
      <c r="M217" s="4"/>
      <c r="N217" s="4"/>
      <c r="O217" s="4"/>
      <c r="P217" s="4" t="s">
        <v>182</v>
      </c>
      <c r="Q217" s="4"/>
      <c r="R217" s="4" t="s">
        <v>181</v>
      </c>
      <c r="S217" s="4"/>
      <c r="T217" s="4" t="s">
        <v>40</v>
      </c>
      <c r="U217" s="4"/>
      <c r="V217" s="3"/>
      <c r="W217" s="4"/>
      <c r="X217" s="3">
        <v>27.99</v>
      </c>
      <c r="Y217" s="4"/>
      <c r="Z217" s="3">
        <v>-1638.23</v>
      </c>
    </row>
    <row r="218" spans="1:26" x14ac:dyDescent="0.25">
      <c r="A218" s="4"/>
      <c r="B218" s="4"/>
      <c r="C218" s="4"/>
      <c r="D218" s="4"/>
      <c r="E218" s="4"/>
      <c r="F218" s="4"/>
      <c r="G218" s="4"/>
      <c r="H218" s="4" t="s">
        <v>178</v>
      </c>
      <c r="I218" s="4"/>
      <c r="J218" s="15">
        <v>43936</v>
      </c>
      <c r="K218" s="4"/>
      <c r="L218" s="4"/>
      <c r="M218" s="4"/>
      <c r="N218" s="4"/>
      <c r="O218" s="4"/>
      <c r="P218" s="4" t="s">
        <v>179</v>
      </c>
      <c r="Q218" s="4"/>
      <c r="R218" s="4" t="s">
        <v>180</v>
      </c>
      <c r="S218" s="4"/>
      <c r="T218" s="4" t="s">
        <v>40</v>
      </c>
      <c r="U218" s="4"/>
      <c r="V218" s="3"/>
      <c r="W218" s="4"/>
      <c r="X218" s="3">
        <v>431.64</v>
      </c>
      <c r="Y218" s="4"/>
      <c r="Z218" s="3">
        <v>-2069.87</v>
      </c>
    </row>
    <row r="219" spans="1:26" x14ac:dyDescent="0.25">
      <c r="A219" s="4"/>
      <c r="B219" s="4"/>
      <c r="C219" s="4"/>
      <c r="D219" s="4"/>
      <c r="E219" s="4"/>
      <c r="F219" s="4"/>
      <c r="G219" s="4"/>
      <c r="H219" s="4" t="s">
        <v>178</v>
      </c>
      <c r="I219" s="4"/>
      <c r="J219" s="15">
        <v>43937</v>
      </c>
      <c r="K219" s="4"/>
      <c r="L219" s="4"/>
      <c r="M219" s="4"/>
      <c r="N219" s="4"/>
      <c r="O219" s="4"/>
      <c r="P219" s="4" t="s">
        <v>179</v>
      </c>
      <c r="Q219" s="4"/>
      <c r="R219" s="4"/>
      <c r="S219" s="4"/>
      <c r="T219" s="4" t="s">
        <v>40</v>
      </c>
      <c r="U219" s="4"/>
      <c r="V219" s="3"/>
      <c r="W219" s="4"/>
      <c r="X219" s="3">
        <v>801</v>
      </c>
      <c r="Y219" s="4"/>
      <c r="Z219" s="3">
        <v>-2870.87</v>
      </c>
    </row>
    <row r="220" spans="1:26" x14ac:dyDescent="0.25">
      <c r="A220" s="4"/>
      <c r="B220" s="4"/>
      <c r="C220" s="4"/>
      <c r="D220" s="4"/>
      <c r="E220" s="4"/>
      <c r="F220" s="4"/>
      <c r="G220" s="4"/>
      <c r="H220" s="4" t="s">
        <v>150</v>
      </c>
      <c r="I220" s="4"/>
      <c r="J220" s="15">
        <v>43939</v>
      </c>
      <c r="K220" s="4"/>
      <c r="L220" s="4" t="s">
        <v>412</v>
      </c>
      <c r="M220" s="4"/>
      <c r="N220" s="4"/>
      <c r="O220" s="4"/>
      <c r="P220" s="4" t="s">
        <v>411</v>
      </c>
      <c r="Q220" s="4"/>
      <c r="R220" s="4"/>
      <c r="S220" s="4"/>
      <c r="T220" s="4" t="s">
        <v>147</v>
      </c>
      <c r="U220" s="4"/>
      <c r="V220" s="3">
        <v>2069.87</v>
      </c>
      <c r="W220" s="4"/>
      <c r="X220" s="3"/>
      <c r="Y220" s="4"/>
      <c r="Z220" s="3">
        <v>-801</v>
      </c>
    </row>
    <row r="221" spans="1:26" x14ac:dyDescent="0.25">
      <c r="A221" s="4"/>
      <c r="B221" s="4"/>
      <c r="C221" s="4"/>
      <c r="D221" s="4"/>
      <c r="E221" s="4"/>
      <c r="F221" s="4"/>
      <c r="G221" s="4"/>
      <c r="H221" s="4" t="s">
        <v>178</v>
      </c>
      <c r="I221" s="4"/>
      <c r="J221" s="15">
        <v>43940</v>
      </c>
      <c r="K221" s="4"/>
      <c r="L221" s="4"/>
      <c r="M221" s="4"/>
      <c r="N221" s="4"/>
      <c r="O221" s="4"/>
      <c r="P221" s="4" t="s">
        <v>351</v>
      </c>
      <c r="Q221" s="4"/>
      <c r="R221" s="4" t="s">
        <v>350</v>
      </c>
      <c r="S221" s="4"/>
      <c r="T221" s="4" t="s">
        <v>68</v>
      </c>
      <c r="U221" s="4"/>
      <c r="V221" s="3"/>
      <c r="W221" s="4"/>
      <c r="X221" s="3">
        <v>412</v>
      </c>
      <c r="Y221" s="4"/>
      <c r="Z221" s="3">
        <v>-1213</v>
      </c>
    </row>
    <row r="222" spans="1:26" ht="15.75" thickBot="1" x14ac:dyDescent="0.3">
      <c r="A222" s="4"/>
      <c r="B222" s="4"/>
      <c r="C222" s="4"/>
      <c r="D222" s="4"/>
      <c r="E222" s="4"/>
      <c r="F222" s="4"/>
      <c r="G222" s="4"/>
      <c r="H222" s="4" t="s">
        <v>178</v>
      </c>
      <c r="I222" s="4"/>
      <c r="J222" s="15">
        <v>43949</v>
      </c>
      <c r="K222" s="4"/>
      <c r="L222" s="4"/>
      <c r="M222" s="4"/>
      <c r="N222" s="4"/>
      <c r="O222" s="4"/>
      <c r="P222" s="4" t="s">
        <v>177</v>
      </c>
      <c r="Q222" s="4"/>
      <c r="R222" s="4" t="s">
        <v>176</v>
      </c>
      <c r="S222" s="4"/>
      <c r="T222" s="4" t="s">
        <v>40</v>
      </c>
      <c r="U222" s="4"/>
      <c r="V222" s="6"/>
      <c r="W222" s="4"/>
      <c r="X222" s="6">
        <v>58.86</v>
      </c>
      <c r="Y222" s="4"/>
      <c r="Z222" s="6">
        <v>-1271.8599999999999</v>
      </c>
    </row>
    <row r="223" spans="1:26" x14ac:dyDescent="0.25">
      <c r="A223" s="4"/>
      <c r="B223" s="4"/>
      <c r="C223" s="4" t="s">
        <v>410</v>
      </c>
      <c r="D223" s="4"/>
      <c r="E223" s="4"/>
      <c r="F223" s="4"/>
      <c r="G223" s="4"/>
      <c r="H223" s="4"/>
      <c r="I223" s="4"/>
      <c r="J223" s="15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3">
        <f>ROUND(SUM(V203:V222),5)</f>
        <v>2069.87</v>
      </c>
      <c r="W223" s="4"/>
      <c r="X223" s="3">
        <f>ROUND(SUM(X203:X222),5)</f>
        <v>3162.88</v>
      </c>
      <c r="Y223" s="4"/>
      <c r="Z223" s="3">
        <f>Z222</f>
        <v>-1271.8599999999999</v>
      </c>
    </row>
    <row r="224" spans="1:26" x14ac:dyDescent="0.25">
      <c r="A224" s="2"/>
      <c r="B224" s="2"/>
      <c r="C224" s="2" t="s">
        <v>409</v>
      </c>
      <c r="D224" s="2"/>
      <c r="E224" s="2"/>
      <c r="F224" s="2"/>
      <c r="G224" s="2"/>
      <c r="H224" s="2"/>
      <c r="I224" s="2"/>
      <c r="J224" s="14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16"/>
      <c r="W224" s="2"/>
      <c r="X224" s="16"/>
      <c r="Y224" s="2"/>
      <c r="Z224" s="16">
        <v>0</v>
      </c>
    </row>
    <row r="225" spans="1:26" ht="15.75" thickBot="1" x14ac:dyDescent="0.3">
      <c r="A225" s="4"/>
      <c r="B225" s="4"/>
      <c r="C225" s="4" t="s">
        <v>408</v>
      </c>
      <c r="D225" s="4"/>
      <c r="E225" s="4"/>
      <c r="F225" s="4"/>
      <c r="G225" s="4"/>
      <c r="H225" s="4"/>
      <c r="I225" s="4"/>
      <c r="J225" s="15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6"/>
      <c r="W225" s="4"/>
      <c r="X225" s="6"/>
      <c r="Y225" s="4"/>
      <c r="Z225" s="6">
        <f>Z224</f>
        <v>0</v>
      </c>
    </row>
    <row r="226" spans="1:26" x14ac:dyDescent="0.25">
      <c r="A226" s="4"/>
      <c r="B226" s="4" t="s">
        <v>407</v>
      </c>
      <c r="C226" s="4"/>
      <c r="D226" s="4"/>
      <c r="E226" s="4"/>
      <c r="F226" s="4"/>
      <c r="G226" s="4"/>
      <c r="H226" s="4"/>
      <c r="I226" s="4"/>
      <c r="J226" s="15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3">
        <f>ROUND(V182+V186+V190+V193+V202+V223+V225,5)</f>
        <v>3139.76</v>
      </c>
      <c r="W226" s="4"/>
      <c r="X226" s="3">
        <f>ROUND(X182+X186+X190+X193+X202+X223+X225,5)</f>
        <v>6208.28</v>
      </c>
      <c r="Y226" s="4"/>
      <c r="Z226" s="3">
        <f>ROUND(Z182+Z186+Z190+Z193+Z202+Z223+Z225,5)</f>
        <v>-3436.59</v>
      </c>
    </row>
    <row r="227" spans="1:26" x14ac:dyDescent="0.25">
      <c r="A227" s="2"/>
      <c r="B227" s="2" t="s">
        <v>296</v>
      </c>
      <c r="C227" s="2"/>
      <c r="D227" s="2"/>
      <c r="E227" s="2"/>
      <c r="F227" s="2"/>
      <c r="G227" s="2"/>
      <c r="H227" s="2"/>
      <c r="I227" s="2"/>
      <c r="J227" s="14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16"/>
      <c r="W227" s="2"/>
      <c r="X227" s="16"/>
      <c r="Y227" s="2"/>
      <c r="Z227" s="16">
        <v>-6913.31</v>
      </c>
    </row>
    <row r="228" spans="1:26" x14ac:dyDescent="0.25">
      <c r="A228" s="4"/>
      <c r="B228" s="4"/>
      <c r="C228" s="4"/>
      <c r="D228" s="4"/>
      <c r="E228" s="4"/>
      <c r="F228" s="4"/>
      <c r="G228" s="4"/>
      <c r="H228" s="4" t="s">
        <v>178</v>
      </c>
      <c r="I228" s="4"/>
      <c r="J228" s="15">
        <v>43926</v>
      </c>
      <c r="K228" s="4"/>
      <c r="L228" s="4"/>
      <c r="M228" s="4"/>
      <c r="N228" s="4"/>
      <c r="O228" s="4"/>
      <c r="P228" s="4" t="s">
        <v>298</v>
      </c>
      <c r="Q228" s="4"/>
      <c r="R228" s="4" t="s">
        <v>297</v>
      </c>
      <c r="S228" s="4"/>
      <c r="T228" s="4" t="s">
        <v>51</v>
      </c>
      <c r="U228" s="4"/>
      <c r="V228" s="3"/>
      <c r="W228" s="4"/>
      <c r="X228" s="3">
        <v>799.76</v>
      </c>
      <c r="Y228" s="4"/>
      <c r="Z228" s="3">
        <v>-7713.07</v>
      </c>
    </row>
    <row r="229" spans="1:26" x14ac:dyDescent="0.25">
      <c r="A229" s="4"/>
      <c r="B229" s="4"/>
      <c r="C229" s="4"/>
      <c r="D229" s="4"/>
      <c r="E229" s="4"/>
      <c r="F229" s="4"/>
      <c r="G229" s="4"/>
      <c r="H229" s="4" t="s">
        <v>178</v>
      </c>
      <c r="I229" s="4"/>
      <c r="J229" s="15">
        <v>43929</v>
      </c>
      <c r="K229" s="4"/>
      <c r="L229" s="4"/>
      <c r="M229" s="4"/>
      <c r="N229" s="4"/>
      <c r="O229" s="4"/>
      <c r="P229" s="4" t="s">
        <v>321</v>
      </c>
      <c r="Q229" s="4"/>
      <c r="R229" s="4" t="s">
        <v>320</v>
      </c>
      <c r="S229" s="4"/>
      <c r="T229" s="4" t="s">
        <v>56</v>
      </c>
      <c r="U229" s="4"/>
      <c r="V229" s="3"/>
      <c r="W229" s="4"/>
      <c r="X229" s="3">
        <v>154.26</v>
      </c>
      <c r="Y229" s="4"/>
      <c r="Z229" s="3">
        <v>-7867.33</v>
      </c>
    </row>
    <row r="230" spans="1:26" x14ac:dyDescent="0.25">
      <c r="A230" s="4"/>
      <c r="B230" s="4"/>
      <c r="C230" s="4"/>
      <c r="D230" s="4"/>
      <c r="E230" s="4"/>
      <c r="F230" s="4"/>
      <c r="G230" s="4"/>
      <c r="H230" s="4" t="s">
        <v>178</v>
      </c>
      <c r="I230" s="4"/>
      <c r="J230" s="15">
        <v>43938</v>
      </c>
      <c r="K230" s="4"/>
      <c r="L230" s="4"/>
      <c r="M230" s="4"/>
      <c r="N230" s="4"/>
      <c r="O230" s="4"/>
      <c r="P230" s="4" t="s">
        <v>197</v>
      </c>
      <c r="Q230" s="4"/>
      <c r="R230" s="4"/>
      <c r="S230" s="4"/>
      <c r="T230" s="4" t="s">
        <v>70</v>
      </c>
      <c r="U230" s="4"/>
      <c r="V230" s="3"/>
      <c r="W230" s="4"/>
      <c r="X230" s="3">
        <v>59.32</v>
      </c>
      <c r="Y230" s="4"/>
      <c r="Z230" s="3">
        <v>-7926.65</v>
      </c>
    </row>
    <row r="231" spans="1:26" ht="15.75" thickBot="1" x14ac:dyDescent="0.3">
      <c r="A231" s="4"/>
      <c r="B231" s="4"/>
      <c r="C231" s="4"/>
      <c r="D231" s="4"/>
      <c r="E231" s="4"/>
      <c r="F231" s="4"/>
      <c r="G231" s="4"/>
      <c r="H231" s="4" t="s">
        <v>134</v>
      </c>
      <c r="I231" s="4"/>
      <c r="J231" s="15">
        <v>43941</v>
      </c>
      <c r="K231" s="4"/>
      <c r="L231" s="4" t="s">
        <v>133</v>
      </c>
      <c r="M231" s="4"/>
      <c r="N231" s="4"/>
      <c r="O231" s="4"/>
      <c r="P231" s="4"/>
      <c r="Q231" s="4"/>
      <c r="R231" s="4" t="s">
        <v>208</v>
      </c>
      <c r="S231" s="4"/>
      <c r="T231" s="4" t="s">
        <v>138</v>
      </c>
      <c r="U231" s="4"/>
      <c r="V231" s="6">
        <v>6809.39</v>
      </c>
      <c r="W231" s="4"/>
      <c r="X231" s="6"/>
      <c r="Y231" s="4"/>
      <c r="Z231" s="6">
        <v>-1117.26</v>
      </c>
    </row>
    <row r="232" spans="1:26" x14ac:dyDescent="0.25">
      <c r="A232" s="4"/>
      <c r="B232" s="4" t="s">
        <v>406</v>
      </c>
      <c r="C232" s="4"/>
      <c r="D232" s="4"/>
      <c r="E232" s="4"/>
      <c r="F232" s="4"/>
      <c r="G232" s="4"/>
      <c r="H232" s="4"/>
      <c r="I232" s="4"/>
      <c r="J232" s="15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3">
        <f>ROUND(SUM(V227:V231),5)</f>
        <v>6809.39</v>
      </c>
      <c r="W232" s="4"/>
      <c r="X232" s="3">
        <f>ROUND(SUM(X227:X231),5)</f>
        <v>1013.34</v>
      </c>
      <c r="Y232" s="4"/>
      <c r="Z232" s="3">
        <f>Z231</f>
        <v>-1117.26</v>
      </c>
    </row>
    <row r="233" spans="1:26" x14ac:dyDescent="0.25">
      <c r="A233" s="2"/>
      <c r="B233" s="2" t="s">
        <v>405</v>
      </c>
      <c r="C233" s="2"/>
      <c r="D233" s="2"/>
      <c r="E233" s="2"/>
      <c r="F233" s="2"/>
      <c r="G233" s="2"/>
      <c r="H233" s="2"/>
      <c r="I233" s="2"/>
      <c r="J233" s="14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16"/>
      <c r="W233" s="2"/>
      <c r="X233" s="16"/>
      <c r="Y233" s="2"/>
      <c r="Z233" s="16">
        <v>0</v>
      </c>
    </row>
    <row r="234" spans="1:26" ht="15.75" thickBot="1" x14ac:dyDescent="0.3">
      <c r="A234" s="1"/>
      <c r="B234" s="1"/>
      <c r="C234" s="1"/>
      <c r="D234" s="1"/>
      <c r="E234" s="1"/>
      <c r="F234" s="4"/>
      <c r="G234" s="4"/>
      <c r="H234" s="4" t="s">
        <v>396</v>
      </c>
      <c r="I234" s="4"/>
      <c r="J234" s="15">
        <v>43922</v>
      </c>
      <c r="K234" s="4"/>
      <c r="L234" s="4" t="s">
        <v>395</v>
      </c>
      <c r="M234" s="4"/>
      <c r="N234" s="4"/>
      <c r="O234" s="4"/>
      <c r="P234" s="4"/>
      <c r="Q234" s="4"/>
      <c r="R234" s="4"/>
      <c r="S234" s="4"/>
      <c r="T234" s="4" t="s">
        <v>394</v>
      </c>
      <c r="U234" s="4"/>
      <c r="V234" s="6"/>
      <c r="W234" s="4"/>
      <c r="X234" s="6">
        <v>1582395.31</v>
      </c>
      <c r="Y234" s="4"/>
      <c r="Z234" s="6">
        <v>-1582395.31</v>
      </c>
    </row>
    <row r="235" spans="1:26" x14ac:dyDescent="0.25">
      <c r="A235" s="4"/>
      <c r="B235" s="4" t="s">
        <v>404</v>
      </c>
      <c r="C235" s="4"/>
      <c r="D235" s="4"/>
      <c r="E235" s="4"/>
      <c r="F235" s="4"/>
      <c r="G235" s="4"/>
      <c r="H235" s="4"/>
      <c r="I235" s="4"/>
      <c r="J235" s="15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3">
        <f>ROUND(SUM(V233:V234),5)</f>
        <v>0</v>
      </c>
      <c r="W235" s="4"/>
      <c r="X235" s="3">
        <f>ROUND(SUM(X233:X234),5)</f>
        <v>1582395.31</v>
      </c>
      <c r="Y235" s="4"/>
      <c r="Z235" s="3">
        <f>Z234</f>
        <v>-1582395.31</v>
      </c>
    </row>
    <row r="236" spans="1:26" x14ac:dyDescent="0.25">
      <c r="A236" s="2"/>
      <c r="B236" s="2" t="s">
        <v>403</v>
      </c>
      <c r="C236" s="2"/>
      <c r="D236" s="2"/>
      <c r="E236" s="2"/>
      <c r="F236" s="2"/>
      <c r="G236" s="2"/>
      <c r="H236" s="2"/>
      <c r="I236" s="2"/>
      <c r="J236" s="14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16"/>
      <c r="W236" s="2"/>
      <c r="X236" s="16"/>
      <c r="Y236" s="2"/>
      <c r="Z236" s="16">
        <v>0</v>
      </c>
    </row>
    <row r="237" spans="1:26" ht="15.75" thickBot="1" x14ac:dyDescent="0.3">
      <c r="A237" s="1"/>
      <c r="B237" s="1"/>
      <c r="C237" s="1"/>
      <c r="D237" s="1"/>
      <c r="E237" s="1"/>
      <c r="F237" s="4"/>
      <c r="G237" s="4"/>
      <c r="H237" s="4" t="s">
        <v>396</v>
      </c>
      <c r="I237" s="4"/>
      <c r="J237" s="15">
        <v>43922</v>
      </c>
      <c r="K237" s="4"/>
      <c r="L237" s="4" t="s">
        <v>395</v>
      </c>
      <c r="M237" s="4"/>
      <c r="N237" s="4"/>
      <c r="O237" s="4"/>
      <c r="P237" s="4"/>
      <c r="Q237" s="4"/>
      <c r="R237" s="4"/>
      <c r="S237" s="4"/>
      <c r="T237" s="4" t="s">
        <v>394</v>
      </c>
      <c r="U237" s="4"/>
      <c r="V237" s="6"/>
      <c r="W237" s="4"/>
      <c r="X237" s="6">
        <v>3796857.67</v>
      </c>
      <c r="Y237" s="4"/>
      <c r="Z237" s="6">
        <v>-3796857.67</v>
      </c>
    </row>
    <row r="238" spans="1:26" x14ac:dyDescent="0.25">
      <c r="A238" s="4"/>
      <c r="B238" s="4" t="s">
        <v>402</v>
      </c>
      <c r="C238" s="4"/>
      <c r="D238" s="4"/>
      <c r="E238" s="4"/>
      <c r="F238" s="4"/>
      <c r="G238" s="4"/>
      <c r="H238" s="4"/>
      <c r="I238" s="4"/>
      <c r="J238" s="15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3">
        <f>ROUND(SUM(V236:V237),5)</f>
        <v>0</v>
      </c>
      <c r="W238" s="4"/>
      <c r="X238" s="3">
        <f>ROUND(SUM(X236:X237),5)</f>
        <v>3796857.67</v>
      </c>
      <c r="Y238" s="4"/>
      <c r="Z238" s="3">
        <f>Z237</f>
        <v>-3796857.67</v>
      </c>
    </row>
    <row r="239" spans="1:26" x14ac:dyDescent="0.25">
      <c r="A239" s="2"/>
      <c r="B239" s="2" t="s">
        <v>401</v>
      </c>
      <c r="C239" s="2"/>
      <c r="D239" s="2"/>
      <c r="E239" s="2"/>
      <c r="F239" s="2"/>
      <c r="G239" s="2"/>
      <c r="H239" s="2"/>
      <c r="I239" s="2"/>
      <c r="J239" s="14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16"/>
      <c r="W239" s="2"/>
      <c r="X239" s="16"/>
      <c r="Y239" s="2"/>
      <c r="Z239" s="16">
        <v>0</v>
      </c>
    </row>
    <row r="240" spans="1:26" x14ac:dyDescent="0.25">
      <c r="A240" s="4"/>
      <c r="B240" s="4" t="s">
        <v>400</v>
      </c>
      <c r="C240" s="4"/>
      <c r="D240" s="4"/>
      <c r="E240" s="4"/>
      <c r="F240" s="4"/>
      <c r="G240" s="4"/>
      <c r="H240" s="4"/>
      <c r="I240" s="4"/>
      <c r="J240" s="15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3"/>
      <c r="W240" s="4"/>
      <c r="X240" s="3"/>
      <c r="Y240" s="4"/>
      <c r="Z240" s="3">
        <f>Z239</f>
        <v>0</v>
      </c>
    </row>
    <row r="241" spans="1:26" x14ac:dyDescent="0.25">
      <c r="A241" s="2"/>
      <c r="B241" s="2" t="s">
        <v>399</v>
      </c>
      <c r="C241" s="2"/>
      <c r="D241" s="2"/>
      <c r="E241" s="2"/>
      <c r="F241" s="2"/>
      <c r="G241" s="2"/>
      <c r="H241" s="2"/>
      <c r="I241" s="2"/>
      <c r="J241" s="14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16"/>
      <c r="W241" s="2"/>
      <c r="X241" s="16"/>
      <c r="Y241" s="2"/>
      <c r="Z241" s="16">
        <v>0</v>
      </c>
    </row>
    <row r="242" spans="1:26" x14ac:dyDescent="0.25">
      <c r="A242" s="4"/>
      <c r="B242" s="4" t="s">
        <v>398</v>
      </c>
      <c r="C242" s="4"/>
      <c r="D242" s="4"/>
      <c r="E242" s="4"/>
      <c r="F242" s="4"/>
      <c r="G242" s="4"/>
      <c r="H242" s="4"/>
      <c r="I242" s="4"/>
      <c r="J242" s="15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3"/>
      <c r="W242" s="4"/>
      <c r="X242" s="3"/>
      <c r="Y242" s="4"/>
      <c r="Z242" s="3">
        <f>Z241</f>
        <v>0</v>
      </c>
    </row>
    <row r="243" spans="1:26" x14ac:dyDescent="0.25">
      <c r="A243" s="2"/>
      <c r="B243" s="2" t="s">
        <v>397</v>
      </c>
      <c r="C243" s="2"/>
      <c r="D243" s="2"/>
      <c r="E243" s="2"/>
      <c r="F243" s="2"/>
      <c r="G243" s="2"/>
      <c r="H243" s="2"/>
      <c r="I243" s="2"/>
      <c r="J243" s="14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16"/>
      <c r="W243" s="2"/>
      <c r="X243" s="16"/>
      <c r="Y243" s="2"/>
      <c r="Z243" s="16">
        <v>-5518186.0499999998</v>
      </c>
    </row>
    <row r="244" spans="1:26" ht="15.75" thickBot="1" x14ac:dyDescent="0.3">
      <c r="A244" s="1"/>
      <c r="B244" s="1"/>
      <c r="C244" s="1"/>
      <c r="D244" s="1"/>
      <c r="E244" s="1"/>
      <c r="F244" s="4"/>
      <c r="G244" s="4"/>
      <c r="H244" s="4" t="s">
        <v>396</v>
      </c>
      <c r="I244" s="4"/>
      <c r="J244" s="15">
        <v>43922</v>
      </c>
      <c r="K244" s="4"/>
      <c r="L244" s="4" t="s">
        <v>395</v>
      </c>
      <c r="M244" s="4"/>
      <c r="N244" s="4"/>
      <c r="O244" s="4"/>
      <c r="P244" s="4"/>
      <c r="Q244" s="4"/>
      <c r="R244" s="4"/>
      <c r="S244" s="4"/>
      <c r="T244" s="4" t="s">
        <v>394</v>
      </c>
      <c r="U244" s="4"/>
      <c r="V244" s="6"/>
      <c r="W244" s="4"/>
      <c r="X244" s="6">
        <v>3409651.02</v>
      </c>
      <c r="Y244" s="4"/>
      <c r="Z244" s="6">
        <v>-8927837.0700000003</v>
      </c>
    </row>
    <row r="245" spans="1:26" x14ac:dyDescent="0.25">
      <c r="A245" s="4"/>
      <c r="B245" s="4" t="s">
        <v>393</v>
      </c>
      <c r="C245" s="4"/>
      <c r="D245" s="4"/>
      <c r="E245" s="4"/>
      <c r="F245" s="4"/>
      <c r="G245" s="4"/>
      <c r="H245" s="4"/>
      <c r="I245" s="4"/>
      <c r="J245" s="15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3">
        <v>0</v>
      </c>
      <c r="W245" s="4"/>
      <c r="X245" s="3">
        <v>3409651.02</v>
      </c>
      <c r="Y245" s="4"/>
      <c r="Z245" s="3">
        <v>-8927837.0700000003</v>
      </c>
    </row>
    <row r="246" spans="1:26" x14ac:dyDescent="0.25">
      <c r="A246" s="2"/>
      <c r="B246" s="2" t="s">
        <v>7</v>
      </c>
      <c r="C246" s="2"/>
      <c r="D246" s="2"/>
      <c r="E246" s="2"/>
      <c r="F246" s="2"/>
      <c r="G246" s="2"/>
      <c r="H246" s="2"/>
      <c r="I246" s="2"/>
      <c r="J246" s="14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16"/>
      <c r="W246" s="2"/>
      <c r="X246" s="16"/>
      <c r="Y246" s="2"/>
      <c r="Z246" s="16">
        <v>-2375840.4700000002</v>
      </c>
    </row>
    <row r="247" spans="1:26" x14ac:dyDescent="0.25">
      <c r="A247" s="4"/>
      <c r="B247" s="4"/>
      <c r="C247" s="4"/>
      <c r="D247" s="4"/>
      <c r="E247" s="4"/>
      <c r="F247" s="4"/>
      <c r="G247" s="4"/>
      <c r="H247" s="4" t="s">
        <v>374</v>
      </c>
      <c r="I247" s="4"/>
      <c r="J247" s="15">
        <v>43924</v>
      </c>
      <c r="K247" s="4"/>
      <c r="L247" s="4"/>
      <c r="M247" s="4"/>
      <c r="N247" s="4"/>
      <c r="O247" s="4"/>
      <c r="P247" s="4"/>
      <c r="Q247" s="4"/>
      <c r="R247" s="4" t="s">
        <v>392</v>
      </c>
      <c r="S247" s="4"/>
      <c r="T247" s="4" t="s">
        <v>377</v>
      </c>
      <c r="U247" s="4"/>
      <c r="V247" s="3"/>
      <c r="W247" s="4"/>
      <c r="X247" s="3">
        <v>2525.5100000000002</v>
      </c>
      <c r="Y247" s="4"/>
      <c r="Z247" s="3">
        <v>-2378365.98</v>
      </c>
    </row>
    <row r="248" spans="1:26" x14ac:dyDescent="0.25">
      <c r="A248" s="4"/>
      <c r="B248" s="4"/>
      <c r="C248" s="4"/>
      <c r="D248" s="4"/>
      <c r="E248" s="4"/>
      <c r="F248" s="4"/>
      <c r="G248" s="4"/>
      <c r="H248" s="4" t="s">
        <v>374</v>
      </c>
      <c r="I248" s="4"/>
      <c r="J248" s="15">
        <v>43929</v>
      </c>
      <c r="K248" s="4"/>
      <c r="L248" s="4"/>
      <c r="M248" s="4"/>
      <c r="N248" s="4"/>
      <c r="O248" s="4"/>
      <c r="P248" s="4"/>
      <c r="Q248" s="4"/>
      <c r="R248" s="4" t="s">
        <v>392</v>
      </c>
      <c r="S248" s="4"/>
      <c r="T248" s="4" t="s">
        <v>377</v>
      </c>
      <c r="U248" s="4"/>
      <c r="V248" s="3"/>
      <c r="W248" s="4"/>
      <c r="X248" s="3">
        <v>184.44</v>
      </c>
      <c r="Y248" s="4"/>
      <c r="Z248" s="3">
        <v>-2378550.42</v>
      </c>
    </row>
    <row r="249" spans="1:26" x14ac:dyDescent="0.25">
      <c r="A249" s="4"/>
      <c r="B249" s="4"/>
      <c r="C249" s="4"/>
      <c r="D249" s="4"/>
      <c r="E249" s="4"/>
      <c r="F249" s="4"/>
      <c r="G249" s="4"/>
      <c r="H249" s="4" t="s">
        <v>374</v>
      </c>
      <c r="I249" s="4"/>
      <c r="J249" s="15">
        <v>43930</v>
      </c>
      <c r="K249" s="4"/>
      <c r="L249" s="4"/>
      <c r="M249" s="4"/>
      <c r="N249" s="4"/>
      <c r="O249" s="4"/>
      <c r="P249" s="4"/>
      <c r="Q249" s="4"/>
      <c r="R249" s="4" t="s">
        <v>392</v>
      </c>
      <c r="S249" s="4"/>
      <c r="T249" s="4" t="s">
        <v>377</v>
      </c>
      <c r="U249" s="4"/>
      <c r="V249" s="3"/>
      <c r="W249" s="4"/>
      <c r="X249" s="3">
        <v>4117.54</v>
      </c>
      <c r="Y249" s="4"/>
      <c r="Z249" s="3">
        <v>-2382667.96</v>
      </c>
    </row>
    <row r="250" spans="1:26" x14ac:dyDescent="0.25">
      <c r="A250" s="4"/>
      <c r="B250" s="4"/>
      <c r="C250" s="4"/>
      <c r="D250" s="4"/>
      <c r="E250" s="4"/>
      <c r="F250" s="4"/>
      <c r="G250" s="4"/>
      <c r="H250" s="4" t="s">
        <v>374</v>
      </c>
      <c r="I250" s="4"/>
      <c r="J250" s="15">
        <v>43936</v>
      </c>
      <c r="K250" s="4"/>
      <c r="L250" s="4"/>
      <c r="M250" s="4"/>
      <c r="N250" s="4"/>
      <c r="O250" s="4"/>
      <c r="P250" s="4"/>
      <c r="Q250" s="4"/>
      <c r="R250" s="4" t="s">
        <v>392</v>
      </c>
      <c r="S250" s="4"/>
      <c r="T250" s="4" t="s">
        <v>377</v>
      </c>
      <c r="U250" s="4"/>
      <c r="V250" s="3"/>
      <c r="W250" s="4"/>
      <c r="X250" s="3">
        <v>1430.13</v>
      </c>
      <c r="Y250" s="4"/>
      <c r="Z250" s="3">
        <v>-2384098.09</v>
      </c>
    </row>
    <row r="251" spans="1:26" x14ac:dyDescent="0.25">
      <c r="A251" s="4"/>
      <c r="B251" s="4"/>
      <c r="C251" s="4"/>
      <c r="D251" s="4"/>
      <c r="E251" s="4"/>
      <c r="F251" s="4"/>
      <c r="G251" s="4"/>
      <c r="H251" s="4" t="s">
        <v>374</v>
      </c>
      <c r="I251" s="4"/>
      <c r="J251" s="15">
        <v>43942</v>
      </c>
      <c r="K251" s="4"/>
      <c r="L251" s="4"/>
      <c r="M251" s="4"/>
      <c r="N251" s="4"/>
      <c r="O251" s="4"/>
      <c r="P251" s="4"/>
      <c r="Q251" s="4"/>
      <c r="R251" s="4" t="s">
        <v>392</v>
      </c>
      <c r="S251" s="4"/>
      <c r="T251" s="4" t="s">
        <v>377</v>
      </c>
      <c r="U251" s="4"/>
      <c r="V251" s="3"/>
      <c r="W251" s="4"/>
      <c r="X251" s="3">
        <v>1113.1099999999999</v>
      </c>
      <c r="Y251" s="4"/>
      <c r="Z251" s="3">
        <v>-2385211.2000000002</v>
      </c>
    </row>
    <row r="252" spans="1:26" ht="15.75" thickBot="1" x14ac:dyDescent="0.3">
      <c r="A252" s="4"/>
      <c r="B252" s="4"/>
      <c r="C252" s="4"/>
      <c r="D252" s="4"/>
      <c r="E252" s="4"/>
      <c r="F252" s="4"/>
      <c r="G252" s="4"/>
      <c r="H252" s="4" t="s">
        <v>374</v>
      </c>
      <c r="I252" s="4"/>
      <c r="J252" s="15">
        <v>43944</v>
      </c>
      <c r="K252" s="4"/>
      <c r="L252" s="4"/>
      <c r="M252" s="4"/>
      <c r="N252" s="4"/>
      <c r="O252" s="4"/>
      <c r="P252" s="4"/>
      <c r="Q252" s="4"/>
      <c r="R252" s="4" t="s">
        <v>392</v>
      </c>
      <c r="S252" s="4"/>
      <c r="T252" s="4" t="s">
        <v>377</v>
      </c>
      <c r="U252" s="4"/>
      <c r="V252" s="6"/>
      <c r="W252" s="4"/>
      <c r="X252" s="6">
        <v>1070.04</v>
      </c>
      <c r="Y252" s="4"/>
      <c r="Z252" s="6">
        <v>-2386281.2400000002</v>
      </c>
    </row>
    <row r="253" spans="1:26" x14ac:dyDescent="0.25">
      <c r="A253" s="4"/>
      <c r="B253" s="4" t="s">
        <v>391</v>
      </c>
      <c r="C253" s="4"/>
      <c r="D253" s="4"/>
      <c r="E253" s="4"/>
      <c r="F253" s="4"/>
      <c r="G253" s="4"/>
      <c r="H253" s="4"/>
      <c r="I253" s="4"/>
      <c r="J253" s="15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3">
        <f>ROUND(SUM(V246:V252),5)</f>
        <v>0</v>
      </c>
      <c r="W253" s="4"/>
      <c r="X253" s="3">
        <f>ROUND(SUM(X246:X252),5)</f>
        <v>10440.77</v>
      </c>
      <c r="Y253" s="4"/>
      <c r="Z253" s="3">
        <f>Z252</f>
        <v>-2386281.2400000002</v>
      </c>
    </row>
    <row r="254" spans="1:26" x14ac:dyDescent="0.25">
      <c r="A254" s="2"/>
      <c r="B254" s="2" t="s">
        <v>390</v>
      </c>
      <c r="C254" s="2"/>
      <c r="D254" s="2"/>
      <c r="E254" s="2"/>
      <c r="F254" s="2"/>
      <c r="G254" s="2"/>
      <c r="H254" s="2"/>
      <c r="I254" s="2"/>
      <c r="J254" s="14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16"/>
      <c r="W254" s="2"/>
      <c r="X254" s="16"/>
      <c r="Y254" s="2"/>
      <c r="Z254" s="16">
        <v>0</v>
      </c>
    </row>
    <row r="255" spans="1:26" x14ac:dyDescent="0.25">
      <c r="A255" s="4"/>
      <c r="B255" s="4" t="s">
        <v>389</v>
      </c>
      <c r="C255" s="4"/>
      <c r="D255" s="4"/>
      <c r="E255" s="4"/>
      <c r="F255" s="4"/>
      <c r="G255" s="4"/>
      <c r="H255" s="4"/>
      <c r="I255" s="4"/>
      <c r="J255" s="15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3"/>
      <c r="W255" s="4"/>
      <c r="X255" s="3"/>
      <c r="Y255" s="4"/>
      <c r="Z255" s="3">
        <f>Z254</f>
        <v>0</v>
      </c>
    </row>
    <row r="256" spans="1:26" x14ac:dyDescent="0.25">
      <c r="A256" s="2"/>
      <c r="B256" s="2" t="s">
        <v>388</v>
      </c>
      <c r="C256" s="2"/>
      <c r="D256" s="2"/>
      <c r="E256" s="2"/>
      <c r="F256" s="2"/>
      <c r="G256" s="2"/>
      <c r="H256" s="2"/>
      <c r="I256" s="2"/>
      <c r="J256" s="14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16"/>
      <c r="W256" s="2"/>
      <c r="X256" s="16"/>
      <c r="Y256" s="2"/>
      <c r="Z256" s="16">
        <v>0</v>
      </c>
    </row>
    <row r="257" spans="1:26" x14ac:dyDescent="0.25">
      <c r="A257" s="4"/>
      <c r="B257" s="4" t="s">
        <v>387</v>
      </c>
      <c r="C257" s="4"/>
      <c r="D257" s="4"/>
      <c r="E257" s="4"/>
      <c r="F257" s="4"/>
      <c r="G257" s="4"/>
      <c r="H257" s="4"/>
      <c r="I257" s="4"/>
      <c r="J257" s="15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3"/>
      <c r="W257" s="4"/>
      <c r="X257" s="3"/>
      <c r="Y257" s="4"/>
      <c r="Z257" s="3">
        <f>Z256</f>
        <v>0</v>
      </c>
    </row>
    <row r="258" spans="1:26" x14ac:dyDescent="0.25">
      <c r="A258" s="2"/>
      <c r="B258" s="2" t="s">
        <v>386</v>
      </c>
      <c r="C258" s="2"/>
      <c r="D258" s="2"/>
      <c r="E258" s="2"/>
      <c r="F258" s="2"/>
      <c r="G258" s="2"/>
      <c r="H258" s="2"/>
      <c r="I258" s="2"/>
      <c r="J258" s="14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16"/>
      <c r="W258" s="2"/>
      <c r="X258" s="16"/>
      <c r="Y258" s="2"/>
      <c r="Z258" s="16">
        <v>0</v>
      </c>
    </row>
    <row r="259" spans="1:26" x14ac:dyDescent="0.25">
      <c r="A259" s="4"/>
      <c r="B259" s="4" t="s">
        <v>385</v>
      </c>
      <c r="C259" s="4"/>
      <c r="D259" s="4"/>
      <c r="E259" s="4"/>
      <c r="F259" s="4"/>
      <c r="G259" s="4"/>
      <c r="H259" s="4"/>
      <c r="I259" s="4"/>
      <c r="J259" s="15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3"/>
      <c r="W259" s="4"/>
      <c r="X259" s="3"/>
      <c r="Y259" s="4"/>
      <c r="Z259" s="3">
        <f>Z258</f>
        <v>0</v>
      </c>
    </row>
    <row r="260" spans="1:26" x14ac:dyDescent="0.25">
      <c r="A260" s="2"/>
      <c r="B260" s="2" t="s">
        <v>8</v>
      </c>
      <c r="C260" s="2"/>
      <c r="D260" s="2"/>
      <c r="E260" s="2"/>
      <c r="F260" s="2"/>
      <c r="G260" s="2"/>
      <c r="H260" s="2"/>
      <c r="I260" s="2"/>
      <c r="J260" s="14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16"/>
      <c r="W260" s="2"/>
      <c r="X260" s="16"/>
      <c r="Y260" s="2"/>
      <c r="Z260" s="16">
        <v>-850586</v>
      </c>
    </row>
    <row r="261" spans="1:26" ht="15.75" thickBot="1" x14ac:dyDescent="0.3">
      <c r="A261" s="1"/>
      <c r="B261" s="1"/>
      <c r="C261" s="1"/>
      <c r="D261" s="1"/>
      <c r="E261" s="1"/>
      <c r="F261" s="4"/>
      <c r="G261" s="4"/>
      <c r="H261" s="4" t="s">
        <v>374</v>
      </c>
      <c r="I261" s="4"/>
      <c r="J261" s="15">
        <v>43931</v>
      </c>
      <c r="K261" s="4"/>
      <c r="L261" s="4"/>
      <c r="M261" s="4"/>
      <c r="N261" s="4"/>
      <c r="O261" s="4"/>
      <c r="P261" s="4"/>
      <c r="Q261" s="4"/>
      <c r="R261" s="4" t="s">
        <v>374</v>
      </c>
      <c r="S261" s="4"/>
      <c r="T261" s="4" t="s">
        <v>376</v>
      </c>
      <c r="U261" s="4"/>
      <c r="V261" s="6"/>
      <c r="W261" s="4"/>
      <c r="X261" s="6">
        <v>232864.83</v>
      </c>
      <c r="Y261" s="4"/>
      <c r="Z261" s="6">
        <v>-1083450.83</v>
      </c>
    </row>
    <row r="262" spans="1:26" x14ac:dyDescent="0.25">
      <c r="A262" s="4"/>
      <c r="B262" s="4" t="s">
        <v>384</v>
      </c>
      <c r="C262" s="4"/>
      <c r="D262" s="4"/>
      <c r="E262" s="4"/>
      <c r="F262" s="4"/>
      <c r="G262" s="4"/>
      <c r="H262" s="4"/>
      <c r="I262" s="4"/>
      <c r="J262" s="15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3">
        <f>ROUND(SUM(V260:V261),5)</f>
        <v>0</v>
      </c>
      <c r="W262" s="4"/>
      <c r="X262" s="3">
        <f>ROUND(SUM(X260:X261),5)</f>
        <v>232864.83</v>
      </c>
      <c r="Y262" s="4"/>
      <c r="Z262" s="3">
        <f>Z261</f>
        <v>-1083450.83</v>
      </c>
    </row>
    <row r="263" spans="1:26" x14ac:dyDescent="0.25">
      <c r="A263" s="2"/>
      <c r="B263" s="2" t="s">
        <v>383</v>
      </c>
      <c r="C263" s="2"/>
      <c r="D263" s="2"/>
      <c r="E263" s="2"/>
      <c r="F263" s="2"/>
      <c r="G263" s="2"/>
      <c r="H263" s="2"/>
      <c r="I263" s="2"/>
      <c r="J263" s="14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16"/>
      <c r="W263" s="2"/>
      <c r="X263" s="16"/>
      <c r="Y263" s="2"/>
      <c r="Z263" s="16">
        <v>0</v>
      </c>
    </row>
    <row r="264" spans="1:26" x14ac:dyDescent="0.25">
      <c r="A264" s="4"/>
      <c r="B264" s="4" t="s">
        <v>382</v>
      </c>
      <c r="C264" s="4"/>
      <c r="D264" s="4"/>
      <c r="E264" s="4"/>
      <c r="F264" s="4"/>
      <c r="G264" s="4"/>
      <c r="H264" s="4"/>
      <c r="I264" s="4"/>
      <c r="J264" s="15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3"/>
      <c r="W264" s="4"/>
      <c r="X264" s="3"/>
      <c r="Y264" s="4"/>
      <c r="Z264" s="3">
        <f>Z263</f>
        <v>0</v>
      </c>
    </row>
    <row r="265" spans="1:26" x14ac:dyDescent="0.25">
      <c r="A265" s="2"/>
      <c r="B265" s="2" t="s">
        <v>381</v>
      </c>
      <c r="C265" s="2"/>
      <c r="D265" s="2"/>
      <c r="E265" s="2"/>
      <c r="F265" s="2"/>
      <c r="G265" s="2"/>
      <c r="H265" s="2"/>
      <c r="I265" s="2"/>
      <c r="J265" s="14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16"/>
      <c r="W265" s="2"/>
      <c r="X265" s="16"/>
      <c r="Y265" s="2"/>
      <c r="Z265" s="16">
        <v>0</v>
      </c>
    </row>
    <row r="266" spans="1:26" x14ac:dyDescent="0.25">
      <c r="A266" s="4"/>
      <c r="B266" s="4" t="s">
        <v>380</v>
      </c>
      <c r="C266" s="4"/>
      <c r="D266" s="4"/>
      <c r="E266" s="4"/>
      <c r="F266" s="4"/>
      <c r="G266" s="4"/>
      <c r="H266" s="4"/>
      <c r="I266" s="4"/>
      <c r="J266" s="15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3"/>
      <c r="W266" s="4"/>
      <c r="X266" s="3"/>
      <c r="Y266" s="4"/>
      <c r="Z266" s="3">
        <f>Z265</f>
        <v>0</v>
      </c>
    </row>
    <row r="267" spans="1:26" x14ac:dyDescent="0.25">
      <c r="A267" s="2"/>
      <c r="B267" s="2" t="s">
        <v>9</v>
      </c>
      <c r="C267" s="2"/>
      <c r="D267" s="2"/>
      <c r="E267" s="2"/>
      <c r="F267" s="2"/>
      <c r="G267" s="2"/>
      <c r="H267" s="2"/>
      <c r="I267" s="2"/>
      <c r="J267" s="14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16"/>
      <c r="W267" s="2"/>
      <c r="X267" s="16"/>
      <c r="Y267" s="2"/>
      <c r="Z267" s="16">
        <v>-1821.8</v>
      </c>
    </row>
    <row r="268" spans="1:26" ht="15.75" thickBot="1" x14ac:dyDescent="0.3">
      <c r="A268" s="1"/>
      <c r="B268" s="1"/>
      <c r="C268" s="1"/>
      <c r="D268" s="1"/>
      <c r="E268" s="1"/>
      <c r="F268" s="4"/>
      <c r="G268" s="4"/>
      <c r="H268" s="4" t="s">
        <v>374</v>
      </c>
      <c r="I268" s="4"/>
      <c r="J268" s="15">
        <v>43948</v>
      </c>
      <c r="K268" s="4"/>
      <c r="L268" s="4"/>
      <c r="M268" s="4"/>
      <c r="N268" s="4"/>
      <c r="O268" s="4"/>
      <c r="P268" s="4"/>
      <c r="Q268" s="4"/>
      <c r="R268" s="4" t="s">
        <v>374</v>
      </c>
      <c r="S268" s="4"/>
      <c r="T268" s="4" t="s">
        <v>379</v>
      </c>
      <c r="U268" s="4"/>
      <c r="V268" s="6"/>
      <c r="W268" s="4"/>
      <c r="X268" s="6">
        <v>3407</v>
      </c>
      <c r="Y268" s="4"/>
      <c r="Z268" s="6">
        <v>-5228.8</v>
      </c>
    </row>
    <row r="269" spans="1:26" x14ac:dyDescent="0.25">
      <c r="A269" s="4"/>
      <c r="B269" s="4" t="s">
        <v>378</v>
      </c>
      <c r="C269" s="4"/>
      <c r="D269" s="4"/>
      <c r="E269" s="4"/>
      <c r="F269" s="4"/>
      <c r="G269" s="4"/>
      <c r="H269" s="4"/>
      <c r="I269" s="4"/>
      <c r="J269" s="15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3">
        <f>ROUND(SUM(V267:V268),5)</f>
        <v>0</v>
      </c>
      <c r="W269" s="4"/>
      <c r="X269" s="3">
        <f>ROUND(SUM(X267:X268),5)</f>
        <v>3407</v>
      </c>
      <c r="Y269" s="4"/>
      <c r="Z269" s="3">
        <f>Z268</f>
        <v>-5228.8</v>
      </c>
    </row>
    <row r="270" spans="1:26" x14ac:dyDescent="0.25">
      <c r="A270" s="2"/>
      <c r="B270" s="2" t="s">
        <v>10</v>
      </c>
      <c r="C270" s="2"/>
      <c r="D270" s="2"/>
      <c r="E270" s="2"/>
      <c r="F270" s="2"/>
      <c r="G270" s="2"/>
      <c r="H270" s="2"/>
      <c r="I270" s="2"/>
      <c r="J270" s="14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16"/>
      <c r="W270" s="2"/>
      <c r="X270" s="16"/>
      <c r="Y270" s="2"/>
      <c r="Z270" s="16">
        <v>-28762.6</v>
      </c>
    </row>
    <row r="271" spans="1:26" x14ac:dyDescent="0.25">
      <c r="A271" s="4"/>
      <c r="B271" s="4"/>
      <c r="C271" s="4"/>
      <c r="D271" s="4"/>
      <c r="E271" s="4"/>
      <c r="F271" s="4"/>
      <c r="G271" s="4"/>
      <c r="H271" s="4" t="s">
        <v>374</v>
      </c>
      <c r="I271" s="4"/>
      <c r="J271" s="15">
        <v>43951</v>
      </c>
      <c r="K271" s="4"/>
      <c r="L271" s="4"/>
      <c r="M271" s="4"/>
      <c r="N271" s="4"/>
      <c r="O271" s="4"/>
      <c r="P271" s="4"/>
      <c r="Q271" s="4"/>
      <c r="R271" s="4" t="s">
        <v>374</v>
      </c>
      <c r="S271" s="4"/>
      <c r="T271" s="4" t="s">
        <v>377</v>
      </c>
      <c r="U271" s="4"/>
      <c r="V271" s="3"/>
      <c r="W271" s="4"/>
      <c r="X271" s="3">
        <v>2814.01</v>
      </c>
      <c r="Y271" s="4"/>
      <c r="Z271" s="3">
        <v>-31576.61</v>
      </c>
    </row>
    <row r="272" spans="1:26" x14ac:dyDescent="0.25">
      <c r="A272" s="4"/>
      <c r="B272" s="4"/>
      <c r="C272" s="4"/>
      <c r="D272" s="4"/>
      <c r="E272" s="4"/>
      <c r="F272" s="4"/>
      <c r="G272" s="4"/>
      <c r="H272" s="4" t="s">
        <v>374</v>
      </c>
      <c r="I272" s="4"/>
      <c r="J272" s="15">
        <v>43951</v>
      </c>
      <c r="K272" s="4"/>
      <c r="L272" s="4"/>
      <c r="M272" s="4"/>
      <c r="N272" s="4"/>
      <c r="O272" s="4"/>
      <c r="P272" s="4"/>
      <c r="Q272" s="4"/>
      <c r="R272" s="4" t="s">
        <v>374</v>
      </c>
      <c r="S272" s="4"/>
      <c r="T272" s="4" t="s">
        <v>376</v>
      </c>
      <c r="U272" s="4"/>
      <c r="V272" s="3"/>
      <c r="W272" s="4"/>
      <c r="X272" s="3">
        <v>2750.09</v>
      </c>
      <c r="Y272" s="4"/>
      <c r="Z272" s="3">
        <v>-34326.699999999997</v>
      </c>
    </row>
    <row r="273" spans="1:26" x14ac:dyDescent="0.25">
      <c r="A273" s="4"/>
      <c r="B273" s="4"/>
      <c r="C273" s="4"/>
      <c r="D273" s="4"/>
      <c r="E273" s="4"/>
      <c r="F273" s="4"/>
      <c r="G273" s="4"/>
      <c r="H273" s="4" t="s">
        <v>374</v>
      </c>
      <c r="I273" s="4"/>
      <c r="J273" s="15">
        <v>43951</v>
      </c>
      <c r="K273" s="4"/>
      <c r="L273" s="4"/>
      <c r="M273" s="4"/>
      <c r="N273" s="4"/>
      <c r="O273" s="4"/>
      <c r="P273" s="4"/>
      <c r="Q273" s="4"/>
      <c r="R273" s="4" t="s">
        <v>374</v>
      </c>
      <c r="S273" s="4"/>
      <c r="T273" s="4" t="s">
        <v>131</v>
      </c>
      <c r="U273" s="4"/>
      <c r="V273" s="3"/>
      <c r="W273" s="4"/>
      <c r="X273" s="3">
        <v>100.99</v>
      </c>
      <c r="Y273" s="4"/>
      <c r="Z273" s="3">
        <v>-34427.69</v>
      </c>
    </row>
    <row r="274" spans="1:26" x14ac:dyDescent="0.25">
      <c r="A274" s="4"/>
      <c r="B274" s="4"/>
      <c r="C274" s="4"/>
      <c r="D274" s="4"/>
      <c r="E274" s="4"/>
      <c r="F274" s="4"/>
      <c r="G274" s="4"/>
      <c r="H274" s="4" t="s">
        <v>374</v>
      </c>
      <c r="I274" s="4"/>
      <c r="J274" s="15">
        <v>43951</v>
      </c>
      <c r="K274" s="4"/>
      <c r="L274" s="4"/>
      <c r="M274" s="4"/>
      <c r="N274" s="4"/>
      <c r="O274" s="4"/>
      <c r="P274" s="4"/>
      <c r="Q274" s="4"/>
      <c r="R274" s="4" t="s">
        <v>374</v>
      </c>
      <c r="S274" s="4"/>
      <c r="T274" s="4" t="s">
        <v>375</v>
      </c>
      <c r="U274" s="4"/>
      <c r="V274" s="3"/>
      <c r="W274" s="4"/>
      <c r="X274" s="3">
        <v>10.47</v>
      </c>
      <c r="Y274" s="4"/>
      <c r="Z274" s="3">
        <v>-34438.160000000003</v>
      </c>
    </row>
    <row r="275" spans="1:26" ht="15.75" thickBot="1" x14ac:dyDescent="0.3">
      <c r="A275" s="4"/>
      <c r="B275" s="4"/>
      <c r="C275" s="4"/>
      <c r="D275" s="4"/>
      <c r="E275" s="4"/>
      <c r="F275" s="4"/>
      <c r="G275" s="4"/>
      <c r="H275" s="4" t="s">
        <v>374</v>
      </c>
      <c r="I275" s="4"/>
      <c r="J275" s="15">
        <v>43951</v>
      </c>
      <c r="K275" s="4"/>
      <c r="L275" s="4"/>
      <c r="M275" s="4"/>
      <c r="N275" s="4"/>
      <c r="O275" s="4"/>
      <c r="P275" s="4"/>
      <c r="Q275" s="4"/>
      <c r="R275" s="4" t="s">
        <v>374</v>
      </c>
      <c r="S275" s="4"/>
      <c r="T275" s="4" t="s">
        <v>373</v>
      </c>
      <c r="U275" s="4"/>
      <c r="V275" s="6"/>
      <c r="W275" s="4"/>
      <c r="X275" s="6">
        <v>0.03</v>
      </c>
      <c r="Y275" s="4"/>
      <c r="Z275" s="6">
        <v>-34438.19</v>
      </c>
    </row>
    <row r="276" spans="1:26" x14ac:dyDescent="0.25">
      <c r="A276" s="4"/>
      <c r="B276" s="4" t="s">
        <v>372</v>
      </c>
      <c r="C276" s="4"/>
      <c r="D276" s="4"/>
      <c r="E276" s="4"/>
      <c r="F276" s="4"/>
      <c r="G276" s="4"/>
      <c r="H276" s="4"/>
      <c r="I276" s="4"/>
      <c r="J276" s="15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3">
        <f>ROUND(SUM(V270:V275),5)</f>
        <v>0</v>
      </c>
      <c r="W276" s="4"/>
      <c r="X276" s="3">
        <f>ROUND(SUM(X270:X275),5)</f>
        <v>5675.59</v>
      </c>
      <c r="Y276" s="4"/>
      <c r="Z276" s="3">
        <f>Z275</f>
        <v>-34438.19</v>
      </c>
    </row>
    <row r="277" spans="1:26" x14ac:dyDescent="0.25">
      <c r="A277" s="2"/>
      <c r="B277" s="2" t="s">
        <v>371</v>
      </c>
      <c r="C277" s="2"/>
      <c r="D277" s="2"/>
      <c r="E277" s="2"/>
      <c r="F277" s="2"/>
      <c r="G277" s="2"/>
      <c r="H277" s="2"/>
      <c r="I277" s="2"/>
      <c r="J277" s="14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16"/>
      <c r="W277" s="2"/>
      <c r="X277" s="16"/>
      <c r="Y277" s="2"/>
      <c r="Z277" s="16">
        <v>0</v>
      </c>
    </row>
    <row r="278" spans="1:26" x14ac:dyDescent="0.25">
      <c r="A278" s="4"/>
      <c r="B278" s="4" t="s">
        <v>370</v>
      </c>
      <c r="C278" s="4"/>
      <c r="D278" s="4"/>
      <c r="E278" s="4"/>
      <c r="F278" s="4"/>
      <c r="G278" s="4"/>
      <c r="H278" s="4"/>
      <c r="I278" s="4"/>
      <c r="J278" s="15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3"/>
      <c r="W278" s="4"/>
      <c r="X278" s="3"/>
      <c r="Y278" s="4"/>
      <c r="Z278" s="3">
        <f>Z277</f>
        <v>0</v>
      </c>
    </row>
    <row r="279" spans="1:26" x14ac:dyDescent="0.25">
      <c r="A279" s="2"/>
      <c r="B279" s="2" t="s">
        <v>14</v>
      </c>
      <c r="C279" s="2"/>
      <c r="D279" s="2"/>
      <c r="E279" s="2"/>
      <c r="F279" s="2"/>
      <c r="G279" s="2"/>
      <c r="H279" s="2"/>
      <c r="I279" s="2"/>
      <c r="J279" s="14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16"/>
      <c r="W279" s="2"/>
      <c r="X279" s="16"/>
      <c r="Y279" s="2"/>
      <c r="Z279" s="16">
        <v>1085319.0900000001</v>
      </c>
    </row>
    <row r="280" spans="1:26" x14ac:dyDescent="0.25">
      <c r="A280" s="2"/>
      <c r="B280" s="2"/>
      <c r="C280" s="2" t="s">
        <v>15</v>
      </c>
      <c r="D280" s="2"/>
      <c r="E280" s="2"/>
      <c r="F280" s="2"/>
      <c r="G280" s="2"/>
      <c r="H280" s="2"/>
      <c r="I280" s="2"/>
      <c r="J280" s="14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16"/>
      <c r="W280" s="2"/>
      <c r="X280" s="16"/>
      <c r="Y280" s="2"/>
      <c r="Z280" s="16">
        <v>1006314.61</v>
      </c>
    </row>
    <row r="281" spans="1:26" x14ac:dyDescent="0.25">
      <c r="A281" s="2"/>
      <c r="B281" s="2"/>
      <c r="C281" s="2"/>
      <c r="D281" s="2" t="s">
        <v>71</v>
      </c>
      <c r="E281" s="2"/>
      <c r="F281" s="2"/>
      <c r="G281" s="2"/>
      <c r="H281" s="2"/>
      <c r="I281" s="2"/>
      <c r="J281" s="14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16"/>
      <c r="W281" s="2"/>
      <c r="X281" s="16"/>
      <c r="Y281" s="2"/>
      <c r="Z281" s="16">
        <v>23968.15</v>
      </c>
    </row>
    <row r="282" spans="1:26" x14ac:dyDescent="0.25">
      <c r="A282" s="4"/>
      <c r="B282" s="4"/>
      <c r="C282" s="4"/>
      <c r="D282" s="4"/>
      <c r="E282" s="4"/>
      <c r="F282" s="4"/>
      <c r="G282" s="4"/>
      <c r="H282" s="4" t="s">
        <v>150</v>
      </c>
      <c r="I282" s="4"/>
      <c r="J282" s="15">
        <v>43936</v>
      </c>
      <c r="K282" s="4"/>
      <c r="L282" s="4" t="s">
        <v>369</v>
      </c>
      <c r="M282" s="4"/>
      <c r="N282" s="4"/>
      <c r="O282" s="4"/>
      <c r="P282" s="4" t="s">
        <v>368</v>
      </c>
      <c r="Q282" s="4"/>
      <c r="R282" s="4"/>
      <c r="S282" s="4"/>
      <c r="T282" s="4" t="s">
        <v>147</v>
      </c>
      <c r="U282" s="4"/>
      <c r="V282" s="3">
        <v>4400</v>
      </c>
      <c r="W282" s="4"/>
      <c r="X282" s="3"/>
      <c r="Y282" s="4"/>
      <c r="Z282" s="3">
        <v>28368.15</v>
      </c>
    </row>
    <row r="283" spans="1:26" x14ac:dyDescent="0.25">
      <c r="A283" s="4"/>
      <c r="B283" s="4"/>
      <c r="C283" s="4"/>
      <c r="D283" s="4"/>
      <c r="E283" s="4"/>
      <c r="F283" s="4"/>
      <c r="G283" s="4"/>
      <c r="H283" s="4" t="s">
        <v>134</v>
      </c>
      <c r="I283" s="4"/>
      <c r="J283" s="15">
        <v>43944</v>
      </c>
      <c r="K283" s="4"/>
      <c r="L283" s="4" t="s">
        <v>133</v>
      </c>
      <c r="M283" s="4"/>
      <c r="N283" s="4"/>
      <c r="O283" s="4"/>
      <c r="P283" s="4" t="s">
        <v>366</v>
      </c>
      <c r="Q283" s="4"/>
      <c r="R283" s="4"/>
      <c r="S283" s="4"/>
      <c r="T283" s="4" t="s">
        <v>138</v>
      </c>
      <c r="U283" s="4"/>
      <c r="V283" s="3">
        <v>893.53</v>
      </c>
      <c r="W283" s="4"/>
      <c r="X283" s="3"/>
      <c r="Y283" s="4"/>
      <c r="Z283" s="3">
        <v>29261.68</v>
      </c>
    </row>
    <row r="284" spans="1:26" ht="15.75" thickBot="1" x14ac:dyDescent="0.3">
      <c r="A284" s="4"/>
      <c r="B284" s="4"/>
      <c r="C284" s="4"/>
      <c r="D284" s="4"/>
      <c r="E284" s="4"/>
      <c r="F284" s="4"/>
      <c r="G284" s="4"/>
      <c r="H284" s="4" t="s">
        <v>150</v>
      </c>
      <c r="I284" s="4"/>
      <c r="J284" s="15">
        <v>43951</v>
      </c>
      <c r="K284" s="4"/>
      <c r="L284" s="4" t="s">
        <v>367</v>
      </c>
      <c r="M284" s="4"/>
      <c r="N284" s="4"/>
      <c r="O284" s="4"/>
      <c r="P284" s="4" t="s">
        <v>366</v>
      </c>
      <c r="Q284" s="4"/>
      <c r="R284" s="4" t="s">
        <v>365</v>
      </c>
      <c r="S284" s="4"/>
      <c r="T284" s="4" t="s">
        <v>147</v>
      </c>
      <c r="U284" s="4"/>
      <c r="V284" s="6">
        <v>888.68</v>
      </c>
      <c r="W284" s="4"/>
      <c r="X284" s="6"/>
      <c r="Y284" s="4"/>
      <c r="Z284" s="6">
        <v>30150.36</v>
      </c>
    </row>
    <row r="285" spans="1:26" x14ac:dyDescent="0.25">
      <c r="A285" s="4"/>
      <c r="B285" s="4"/>
      <c r="C285" s="4"/>
      <c r="D285" s="4" t="s">
        <v>364</v>
      </c>
      <c r="E285" s="4"/>
      <c r="F285" s="4"/>
      <c r="G285" s="4"/>
      <c r="H285" s="4"/>
      <c r="I285" s="4"/>
      <c r="J285" s="15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3">
        <f>ROUND(SUM(V281:V284),5)</f>
        <v>6182.21</v>
      </c>
      <c r="W285" s="4"/>
      <c r="X285" s="3">
        <f>ROUND(SUM(X281:X284),5)</f>
        <v>0</v>
      </c>
      <c r="Y285" s="4"/>
      <c r="Z285" s="3">
        <f>Z284</f>
        <v>30150.36</v>
      </c>
    </row>
    <row r="286" spans="1:26" x14ac:dyDescent="0.25">
      <c r="A286" s="2"/>
      <c r="B286" s="2"/>
      <c r="C286" s="2"/>
      <c r="D286" s="2" t="s">
        <v>70</v>
      </c>
      <c r="E286" s="2"/>
      <c r="F286" s="2"/>
      <c r="G286" s="2"/>
      <c r="H286" s="2"/>
      <c r="I286" s="2"/>
      <c r="J286" s="14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16"/>
      <c r="W286" s="2"/>
      <c r="X286" s="16"/>
      <c r="Y286" s="2"/>
      <c r="Z286" s="16">
        <v>15403.99</v>
      </c>
    </row>
    <row r="287" spans="1:26" x14ac:dyDescent="0.25">
      <c r="A287" s="4"/>
      <c r="B287" s="4"/>
      <c r="C287" s="4"/>
      <c r="D287" s="4"/>
      <c r="E287" s="4"/>
      <c r="F287" s="4"/>
      <c r="G287" s="4"/>
      <c r="H287" s="4" t="s">
        <v>178</v>
      </c>
      <c r="I287" s="4"/>
      <c r="J287" s="15">
        <v>43925</v>
      </c>
      <c r="K287" s="4"/>
      <c r="L287" s="4"/>
      <c r="M287" s="4"/>
      <c r="N287" s="4"/>
      <c r="O287" s="4"/>
      <c r="P287" s="4" t="s">
        <v>362</v>
      </c>
      <c r="Q287" s="4"/>
      <c r="R287" s="4" t="s">
        <v>363</v>
      </c>
      <c r="S287" s="4"/>
      <c r="T287" s="4" t="s">
        <v>175</v>
      </c>
      <c r="U287" s="4"/>
      <c r="V287" s="3">
        <v>22.73</v>
      </c>
      <c r="W287" s="4"/>
      <c r="X287" s="3"/>
      <c r="Y287" s="4"/>
      <c r="Z287" s="3">
        <v>15426.72</v>
      </c>
    </row>
    <row r="288" spans="1:26" x14ac:dyDescent="0.25">
      <c r="A288" s="4"/>
      <c r="B288" s="4"/>
      <c r="C288" s="4"/>
      <c r="D288" s="4"/>
      <c r="E288" s="4"/>
      <c r="F288" s="4"/>
      <c r="G288" s="4"/>
      <c r="H288" s="4" t="s">
        <v>178</v>
      </c>
      <c r="I288" s="4"/>
      <c r="J288" s="15">
        <v>43925</v>
      </c>
      <c r="K288" s="4"/>
      <c r="L288" s="4"/>
      <c r="M288" s="4"/>
      <c r="N288" s="4"/>
      <c r="O288" s="4"/>
      <c r="P288" s="4" t="s">
        <v>362</v>
      </c>
      <c r="Q288" s="4"/>
      <c r="R288" s="4" t="s">
        <v>361</v>
      </c>
      <c r="S288" s="4"/>
      <c r="T288" s="4" t="s">
        <v>175</v>
      </c>
      <c r="U288" s="4"/>
      <c r="V288" s="3">
        <v>4.26</v>
      </c>
      <c r="W288" s="4"/>
      <c r="X288" s="3"/>
      <c r="Y288" s="4"/>
      <c r="Z288" s="3">
        <v>15430.98</v>
      </c>
    </row>
    <row r="289" spans="1:26" x14ac:dyDescent="0.25">
      <c r="A289" s="4"/>
      <c r="B289" s="4"/>
      <c r="C289" s="4"/>
      <c r="D289" s="4"/>
      <c r="E289" s="4"/>
      <c r="F289" s="4"/>
      <c r="G289" s="4"/>
      <c r="H289" s="4" t="s">
        <v>150</v>
      </c>
      <c r="I289" s="4"/>
      <c r="J289" s="15">
        <v>43927</v>
      </c>
      <c r="K289" s="4"/>
      <c r="L289" s="4" t="s">
        <v>360</v>
      </c>
      <c r="M289" s="4"/>
      <c r="N289" s="4"/>
      <c r="O289" s="4"/>
      <c r="P289" s="4" t="s">
        <v>358</v>
      </c>
      <c r="Q289" s="4"/>
      <c r="R289" s="4"/>
      <c r="S289" s="4"/>
      <c r="T289" s="4" t="s">
        <v>147</v>
      </c>
      <c r="U289" s="4"/>
      <c r="V289" s="3">
        <v>2000</v>
      </c>
      <c r="W289" s="4"/>
      <c r="X289" s="3"/>
      <c r="Y289" s="4"/>
      <c r="Z289" s="3">
        <v>17430.98</v>
      </c>
    </row>
    <row r="290" spans="1:26" x14ac:dyDescent="0.25">
      <c r="A290" s="4"/>
      <c r="B290" s="4"/>
      <c r="C290" s="4"/>
      <c r="D290" s="4"/>
      <c r="E290" s="4"/>
      <c r="F290" s="4"/>
      <c r="G290" s="4"/>
      <c r="H290" s="4" t="s">
        <v>150</v>
      </c>
      <c r="I290" s="4"/>
      <c r="J290" s="15">
        <v>43927</v>
      </c>
      <c r="K290" s="4"/>
      <c r="L290" s="4" t="s">
        <v>359</v>
      </c>
      <c r="M290" s="4"/>
      <c r="N290" s="4"/>
      <c r="O290" s="4"/>
      <c r="P290" s="4" t="s">
        <v>358</v>
      </c>
      <c r="Q290" s="4"/>
      <c r="R290" s="4"/>
      <c r="S290" s="4"/>
      <c r="T290" s="4" t="s">
        <v>147</v>
      </c>
      <c r="U290" s="4"/>
      <c r="V290" s="3">
        <v>369.98</v>
      </c>
      <c r="W290" s="4"/>
      <c r="X290" s="3"/>
      <c r="Y290" s="4"/>
      <c r="Z290" s="3">
        <v>17800.96</v>
      </c>
    </row>
    <row r="291" spans="1:26" x14ac:dyDescent="0.25">
      <c r="A291" s="4"/>
      <c r="B291" s="4"/>
      <c r="C291" s="4"/>
      <c r="D291" s="4"/>
      <c r="E291" s="4"/>
      <c r="F291" s="4"/>
      <c r="G291" s="4"/>
      <c r="H291" s="4" t="s">
        <v>178</v>
      </c>
      <c r="I291" s="4"/>
      <c r="J291" s="15">
        <v>43938</v>
      </c>
      <c r="K291" s="4"/>
      <c r="L291" s="4"/>
      <c r="M291" s="4"/>
      <c r="N291" s="4"/>
      <c r="O291" s="4"/>
      <c r="P291" s="4" t="s">
        <v>197</v>
      </c>
      <c r="Q291" s="4"/>
      <c r="R291" s="4"/>
      <c r="S291" s="4"/>
      <c r="T291" s="4" t="s">
        <v>296</v>
      </c>
      <c r="U291" s="4"/>
      <c r="V291" s="3">
        <v>59.32</v>
      </c>
      <c r="W291" s="4"/>
      <c r="X291" s="3"/>
      <c r="Y291" s="4"/>
      <c r="Z291" s="3">
        <v>17860.28</v>
      </c>
    </row>
    <row r="292" spans="1:26" ht="15.75" thickBot="1" x14ac:dyDescent="0.3">
      <c r="A292" s="4"/>
      <c r="B292" s="4"/>
      <c r="C292" s="4"/>
      <c r="D292" s="4"/>
      <c r="E292" s="4"/>
      <c r="F292" s="4"/>
      <c r="G292" s="4"/>
      <c r="H292" s="4" t="s">
        <v>178</v>
      </c>
      <c r="I292" s="4"/>
      <c r="J292" s="15">
        <v>43945</v>
      </c>
      <c r="K292" s="4"/>
      <c r="L292" s="4"/>
      <c r="M292" s="4"/>
      <c r="N292" s="4"/>
      <c r="O292" s="4"/>
      <c r="P292" s="4" t="s">
        <v>253</v>
      </c>
      <c r="Q292" s="4"/>
      <c r="R292" s="4" t="s">
        <v>357</v>
      </c>
      <c r="S292" s="4"/>
      <c r="T292" s="4" t="s">
        <v>223</v>
      </c>
      <c r="U292" s="4"/>
      <c r="V292" s="6">
        <v>49.95</v>
      </c>
      <c r="W292" s="4"/>
      <c r="X292" s="6"/>
      <c r="Y292" s="4"/>
      <c r="Z292" s="6">
        <v>17910.23</v>
      </c>
    </row>
    <row r="293" spans="1:26" x14ac:dyDescent="0.25">
      <c r="A293" s="4"/>
      <c r="B293" s="4"/>
      <c r="C293" s="4"/>
      <c r="D293" s="4" t="s">
        <v>356</v>
      </c>
      <c r="E293" s="4"/>
      <c r="F293" s="4"/>
      <c r="G293" s="4"/>
      <c r="H293" s="4"/>
      <c r="I293" s="4"/>
      <c r="J293" s="15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3">
        <f>ROUND(SUM(V286:V292),5)</f>
        <v>2506.2399999999998</v>
      </c>
      <c r="W293" s="4"/>
      <c r="X293" s="3">
        <f>ROUND(SUM(X286:X292),5)</f>
        <v>0</v>
      </c>
      <c r="Y293" s="4"/>
      <c r="Z293" s="3">
        <f>Z292</f>
        <v>17910.23</v>
      </c>
    </row>
    <row r="294" spans="1:26" x14ac:dyDescent="0.25">
      <c r="A294" s="2"/>
      <c r="B294" s="2"/>
      <c r="C294" s="2"/>
      <c r="D294" s="2" t="s">
        <v>69</v>
      </c>
      <c r="E294" s="2"/>
      <c r="F294" s="2"/>
      <c r="G294" s="2"/>
      <c r="H294" s="2"/>
      <c r="I294" s="2"/>
      <c r="J294" s="14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16"/>
      <c r="W294" s="2"/>
      <c r="X294" s="16"/>
      <c r="Y294" s="2"/>
      <c r="Z294" s="16">
        <v>686798.75</v>
      </c>
    </row>
    <row r="295" spans="1:26" x14ac:dyDescent="0.25">
      <c r="A295" s="4"/>
      <c r="B295" s="4"/>
      <c r="C295" s="4"/>
      <c r="D295" s="4"/>
      <c r="E295" s="4"/>
      <c r="F295" s="4"/>
      <c r="G295" s="4"/>
      <c r="H295" s="4" t="s">
        <v>134</v>
      </c>
      <c r="I295" s="4"/>
      <c r="J295" s="15">
        <v>43930</v>
      </c>
      <c r="K295" s="4"/>
      <c r="L295" s="4" t="s">
        <v>133</v>
      </c>
      <c r="M295" s="4"/>
      <c r="N295" s="4"/>
      <c r="O295" s="4"/>
      <c r="P295" s="4"/>
      <c r="Q295" s="4"/>
      <c r="R295" s="4"/>
      <c r="S295" s="4"/>
      <c r="T295" s="4" t="s">
        <v>355</v>
      </c>
      <c r="U295" s="4"/>
      <c r="V295" s="3">
        <v>475.55</v>
      </c>
      <c r="W295" s="4"/>
      <c r="X295" s="3"/>
      <c r="Y295" s="4"/>
      <c r="Z295" s="3">
        <v>687274.3</v>
      </c>
    </row>
    <row r="296" spans="1:26" x14ac:dyDescent="0.25">
      <c r="A296" s="4"/>
      <c r="B296" s="4"/>
      <c r="C296" s="4"/>
      <c r="D296" s="4"/>
      <c r="E296" s="4"/>
      <c r="F296" s="4"/>
      <c r="G296" s="4"/>
      <c r="H296" s="4" t="s">
        <v>134</v>
      </c>
      <c r="I296" s="4"/>
      <c r="J296" s="15">
        <v>43930</v>
      </c>
      <c r="K296" s="4"/>
      <c r="L296" s="4" t="s">
        <v>133</v>
      </c>
      <c r="M296" s="4"/>
      <c r="N296" s="4"/>
      <c r="O296" s="4"/>
      <c r="P296" s="4"/>
      <c r="Q296" s="4"/>
      <c r="R296" s="4"/>
      <c r="S296" s="4"/>
      <c r="T296" s="4" t="s">
        <v>355</v>
      </c>
      <c r="U296" s="4"/>
      <c r="V296" s="3">
        <v>35181.61</v>
      </c>
      <c r="W296" s="4"/>
      <c r="X296" s="3"/>
      <c r="Y296" s="4"/>
      <c r="Z296" s="3">
        <v>722455.91</v>
      </c>
    </row>
    <row r="297" spans="1:26" x14ac:dyDescent="0.25">
      <c r="A297" s="4"/>
      <c r="B297" s="4"/>
      <c r="C297" s="4"/>
      <c r="D297" s="4"/>
      <c r="E297" s="4"/>
      <c r="F297" s="4"/>
      <c r="G297" s="4"/>
      <c r="H297" s="4" t="s">
        <v>134</v>
      </c>
      <c r="I297" s="4"/>
      <c r="J297" s="15">
        <v>43930</v>
      </c>
      <c r="K297" s="4"/>
      <c r="L297" s="4" t="s">
        <v>133</v>
      </c>
      <c r="M297" s="4"/>
      <c r="N297" s="4"/>
      <c r="O297" s="4"/>
      <c r="P297" s="4"/>
      <c r="Q297" s="4"/>
      <c r="R297" s="4"/>
      <c r="S297" s="4"/>
      <c r="T297" s="4" t="s">
        <v>355</v>
      </c>
      <c r="U297" s="4"/>
      <c r="V297" s="3">
        <v>104870.21</v>
      </c>
      <c r="W297" s="4"/>
      <c r="X297" s="3"/>
      <c r="Y297" s="4"/>
      <c r="Z297" s="3">
        <v>827326.12</v>
      </c>
    </row>
    <row r="298" spans="1:26" x14ac:dyDescent="0.25">
      <c r="A298" s="4"/>
      <c r="B298" s="4"/>
      <c r="C298" s="4"/>
      <c r="D298" s="4"/>
      <c r="E298" s="4"/>
      <c r="F298" s="4"/>
      <c r="G298" s="4"/>
      <c r="H298" s="4" t="s">
        <v>134</v>
      </c>
      <c r="I298" s="4"/>
      <c r="J298" s="15">
        <v>43938</v>
      </c>
      <c r="K298" s="4"/>
      <c r="L298" s="4" t="s">
        <v>133</v>
      </c>
      <c r="M298" s="4"/>
      <c r="N298" s="4"/>
      <c r="O298" s="4"/>
      <c r="P298" s="4"/>
      <c r="Q298" s="4"/>
      <c r="R298" s="4"/>
      <c r="S298" s="4"/>
      <c r="T298" s="4" t="s">
        <v>355</v>
      </c>
      <c r="U298" s="4"/>
      <c r="V298" s="3">
        <v>21044.09</v>
      </c>
      <c r="W298" s="4"/>
      <c r="X298" s="3"/>
      <c r="Y298" s="4"/>
      <c r="Z298" s="3">
        <v>848370.21</v>
      </c>
    </row>
    <row r="299" spans="1:26" x14ac:dyDescent="0.25">
      <c r="A299" s="4"/>
      <c r="B299" s="4"/>
      <c r="C299" s="4"/>
      <c r="D299" s="4"/>
      <c r="E299" s="4"/>
      <c r="F299" s="4"/>
      <c r="G299" s="4"/>
      <c r="H299" s="4" t="s">
        <v>134</v>
      </c>
      <c r="I299" s="4"/>
      <c r="J299" s="15">
        <v>43944</v>
      </c>
      <c r="K299" s="4"/>
      <c r="L299" s="4" t="s">
        <v>133</v>
      </c>
      <c r="M299" s="4"/>
      <c r="N299" s="4"/>
      <c r="O299" s="4"/>
      <c r="P299" s="4"/>
      <c r="Q299" s="4"/>
      <c r="R299" s="4"/>
      <c r="S299" s="4"/>
      <c r="T299" s="4" t="s">
        <v>355</v>
      </c>
      <c r="U299" s="4"/>
      <c r="V299" s="3">
        <v>261.5</v>
      </c>
      <c r="W299" s="4"/>
      <c r="X299" s="3"/>
      <c r="Y299" s="4"/>
      <c r="Z299" s="3">
        <v>848631.71</v>
      </c>
    </row>
    <row r="300" spans="1:26" x14ac:dyDescent="0.25">
      <c r="A300" s="4"/>
      <c r="B300" s="4"/>
      <c r="C300" s="4"/>
      <c r="D300" s="4"/>
      <c r="E300" s="4"/>
      <c r="F300" s="4"/>
      <c r="G300" s="4"/>
      <c r="H300" s="4" t="s">
        <v>134</v>
      </c>
      <c r="I300" s="4"/>
      <c r="J300" s="15">
        <v>43944</v>
      </c>
      <c r="K300" s="4"/>
      <c r="L300" s="4" t="s">
        <v>133</v>
      </c>
      <c r="M300" s="4"/>
      <c r="N300" s="4"/>
      <c r="O300" s="4"/>
      <c r="P300" s="4"/>
      <c r="Q300" s="4"/>
      <c r="R300" s="4"/>
      <c r="S300" s="4"/>
      <c r="T300" s="4" t="s">
        <v>355</v>
      </c>
      <c r="U300" s="4"/>
      <c r="V300" s="3">
        <v>30689.89</v>
      </c>
      <c r="W300" s="4"/>
      <c r="X300" s="3"/>
      <c r="Y300" s="4"/>
      <c r="Z300" s="3">
        <v>879321.59999999998</v>
      </c>
    </row>
    <row r="301" spans="1:26" ht="15.75" thickBot="1" x14ac:dyDescent="0.3">
      <c r="A301" s="4"/>
      <c r="B301" s="4"/>
      <c r="C301" s="4"/>
      <c r="D301" s="4"/>
      <c r="E301" s="4"/>
      <c r="F301" s="4"/>
      <c r="G301" s="4"/>
      <c r="H301" s="4" t="s">
        <v>134</v>
      </c>
      <c r="I301" s="4"/>
      <c r="J301" s="15">
        <v>43944</v>
      </c>
      <c r="K301" s="4"/>
      <c r="L301" s="4" t="s">
        <v>133</v>
      </c>
      <c r="M301" s="4"/>
      <c r="N301" s="4"/>
      <c r="O301" s="4"/>
      <c r="P301" s="4"/>
      <c r="Q301" s="4"/>
      <c r="R301" s="4"/>
      <c r="S301" s="4"/>
      <c r="T301" s="4" t="s">
        <v>355</v>
      </c>
      <c r="U301" s="4"/>
      <c r="V301" s="6">
        <v>93529.06</v>
      </c>
      <c r="W301" s="4"/>
      <c r="X301" s="6"/>
      <c r="Y301" s="4"/>
      <c r="Z301" s="6">
        <v>972850.66</v>
      </c>
    </row>
    <row r="302" spans="1:26" x14ac:dyDescent="0.25">
      <c r="A302" s="4"/>
      <c r="B302" s="4"/>
      <c r="C302" s="4"/>
      <c r="D302" s="4" t="s">
        <v>354</v>
      </c>
      <c r="E302" s="4"/>
      <c r="F302" s="4"/>
      <c r="G302" s="4"/>
      <c r="H302" s="4"/>
      <c r="I302" s="4"/>
      <c r="J302" s="15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3">
        <f>ROUND(SUM(V294:V301),5)</f>
        <v>286051.90999999997</v>
      </c>
      <c r="W302" s="4"/>
      <c r="X302" s="3">
        <f>ROUND(SUM(X294:X301),5)</f>
        <v>0</v>
      </c>
      <c r="Y302" s="4"/>
      <c r="Z302" s="3">
        <f>Z301</f>
        <v>972850.66</v>
      </c>
    </row>
    <row r="303" spans="1:26" x14ac:dyDescent="0.25">
      <c r="A303" s="2"/>
      <c r="B303" s="2"/>
      <c r="C303" s="2"/>
      <c r="D303" s="2" t="s">
        <v>68</v>
      </c>
      <c r="E303" s="2"/>
      <c r="F303" s="2"/>
      <c r="G303" s="2"/>
      <c r="H303" s="2"/>
      <c r="I303" s="2"/>
      <c r="J303" s="14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16"/>
      <c r="W303" s="2"/>
      <c r="X303" s="16"/>
      <c r="Y303" s="2"/>
      <c r="Z303" s="16">
        <v>41503.4</v>
      </c>
    </row>
    <row r="304" spans="1:26" x14ac:dyDescent="0.25">
      <c r="A304" s="4"/>
      <c r="B304" s="4"/>
      <c r="C304" s="4"/>
      <c r="D304" s="4"/>
      <c r="E304" s="4"/>
      <c r="F304" s="4"/>
      <c r="G304" s="4"/>
      <c r="H304" s="4" t="s">
        <v>150</v>
      </c>
      <c r="I304" s="4"/>
      <c r="J304" s="15">
        <v>43931</v>
      </c>
      <c r="K304" s="4"/>
      <c r="L304" s="4" t="s">
        <v>353</v>
      </c>
      <c r="M304" s="4"/>
      <c r="N304" s="4"/>
      <c r="O304" s="4"/>
      <c r="P304" s="4" t="s">
        <v>352</v>
      </c>
      <c r="Q304" s="4"/>
      <c r="R304" s="4"/>
      <c r="S304" s="4"/>
      <c r="T304" s="4" t="s">
        <v>147</v>
      </c>
      <c r="U304" s="4"/>
      <c r="V304" s="3">
        <v>2775.97</v>
      </c>
      <c r="W304" s="4"/>
      <c r="X304" s="3"/>
      <c r="Y304" s="4"/>
      <c r="Z304" s="3">
        <v>44279.37</v>
      </c>
    </row>
    <row r="305" spans="1:26" x14ac:dyDescent="0.25">
      <c r="A305" s="4"/>
      <c r="B305" s="4"/>
      <c r="C305" s="4"/>
      <c r="D305" s="4"/>
      <c r="E305" s="4"/>
      <c r="F305" s="4"/>
      <c r="G305" s="4"/>
      <c r="H305" s="4" t="s">
        <v>178</v>
      </c>
      <c r="I305" s="4"/>
      <c r="J305" s="15">
        <v>43940</v>
      </c>
      <c r="K305" s="4"/>
      <c r="L305" s="4"/>
      <c r="M305" s="4"/>
      <c r="N305" s="4"/>
      <c r="O305" s="4"/>
      <c r="P305" s="4" t="s">
        <v>351</v>
      </c>
      <c r="Q305" s="4"/>
      <c r="R305" s="4" t="s">
        <v>350</v>
      </c>
      <c r="S305" s="4"/>
      <c r="T305" s="4" t="s">
        <v>175</v>
      </c>
      <c r="U305" s="4"/>
      <c r="V305" s="3">
        <v>412</v>
      </c>
      <c r="W305" s="4"/>
      <c r="X305" s="3"/>
      <c r="Y305" s="4"/>
      <c r="Z305" s="3">
        <v>44691.37</v>
      </c>
    </row>
    <row r="306" spans="1:26" x14ac:dyDescent="0.25">
      <c r="A306" s="4"/>
      <c r="B306" s="4"/>
      <c r="C306" s="4"/>
      <c r="D306" s="4"/>
      <c r="E306" s="4"/>
      <c r="F306" s="4"/>
      <c r="G306" s="4"/>
      <c r="H306" s="4" t="s">
        <v>150</v>
      </c>
      <c r="I306" s="4"/>
      <c r="J306" s="15">
        <v>43946</v>
      </c>
      <c r="K306" s="4"/>
      <c r="L306" s="4" t="s">
        <v>349</v>
      </c>
      <c r="M306" s="4"/>
      <c r="N306" s="4"/>
      <c r="O306" s="4"/>
      <c r="P306" s="4" t="s">
        <v>348</v>
      </c>
      <c r="Q306" s="4"/>
      <c r="R306" s="4"/>
      <c r="S306" s="4"/>
      <c r="T306" s="4" t="s">
        <v>147</v>
      </c>
      <c r="U306" s="4"/>
      <c r="V306" s="3">
        <v>8532</v>
      </c>
      <c r="W306" s="4"/>
      <c r="X306" s="3"/>
      <c r="Y306" s="4"/>
      <c r="Z306" s="3">
        <v>53223.37</v>
      </c>
    </row>
    <row r="307" spans="1:26" ht="15.75" thickBot="1" x14ac:dyDescent="0.3">
      <c r="A307" s="4"/>
      <c r="B307" s="4"/>
      <c r="C307" s="4"/>
      <c r="D307" s="4"/>
      <c r="E307" s="4"/>
      <c r="F307" s="4"/>
      <c r="G307" s="4"/>
      <c r="H307" s="4" t="s">
        <v>150</v>
      </c>
      <c r="I307" s="4"/>
      <c r="J307" s="15">
        <v>43951</v>
      </c>
      <c r="K307" s="4"/>
      <c r="L307" s="4" t="s">
        <v>347</v>
      </c>
      <c r="M307" s="4"/>
      <c r="N307" s="4"/>
      <c r="O307" s="4"/>
      <c r="P307" s="4" t="s">
        <v>346</v>
      </c>
      <c r="Q307" s="4"/>
      <c r="R307" s="4"/>
      <c r="S307" s="4"/>
      <c r="T307" s="4" t="s">
        <v>147</v>
      </c>
      <c r="U307" s="4"/>
      <c r="V307" s="6">
        <v>5315.06</v>
      </c>
      <c r="W307" s="4"/>
      <c r="X307" s="6"/>
      <c r="Y307" s="4"/>
      <c r="Z307" s="6">
        <v>58538.43</v>
      </c>
    </row>
    <row r="308" spans="1:26" x14ac:dyDescent="0.25">
      <c r="A308" s="4"/>
      <c r="B308" s="4"/>
      <c r="C308" s="4"/>
      <c r="D308" s="4" t="s">
        <v>345</v>
      </c>
      <c r="E308" s="4"/>
      <c r="F308" s="4"/>
      <c r="G308" s="4"/>
      <c r="H308" s="4"/>
      <c r="I308" s="4"/>
      <c r="J308" s="15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3">
        <f>ROUND(SUM(V303:V307),5)</f>
        <v>17035.03</v>
      </c>
      <c r="W308" s="4"/>
      <c r="X308" s="3">
        <f>ROUND(SUM(X303:X307),5)</f>
        <v>0</v>
      </c>
      <c r="Y308" s="4"/>
      <c r="Z308" s="3">
        <f>Z307</f>
        <v>58538.43</v>
      </c>
    </row>
    <row r="309" spans="1:26" x14ac:dyDescent="0.25">
      <c r="A309" s="2"/>
      <c r="B309" s="2"/>
      <c r="C309" s="2"/>
      <c r="D309" s="2" t="s">
        <v>67</v>
      </c>
      <c r="E309" s="2"/>
      <c r="F309" s="2"/>
      <c r="G309" s="2"/>
      <c r="H309" s="2"/>
      <c r="I309" s="2"/>
      <c r="J309" s="14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16"/>
      <c r="W309" s="2"/>
      <c r="X309" s="16"/>
      <c r="Y309" s="2"/>
      <c r="Z309" s="16">
        <v>2661.01</v>
      </c>
    </row>
    <row r="310" spans="1:26" x14ac:dyDescent="0.25">
      <c r="A310" s="4"/>
      <c r="B310" s="4"/>
      <c r="C310" s="4"/>
      <c r="D310" s="4"/>
      <c r="E310" s="4"/>
      <c r="F310" s="4"/>
      <c r="G310" s="4"/>
      <c r="H310" s="4" t="s">
        <v>150</v>
      </c>
      <c r="I310" s="4"/>
      <c r="J310" s="15">
        <v>43922</v>
      </c>
      <c r="K310" s="4"/>
      <c r="L310" s="4" t="s">
        <v>344</v>
      </c>
      <c r="M310" s="4"/>
      <c r="N310" s="4"/>
      <c r="O310" s="4"/>
      <c r="P310" s="4" t="s">
        <v>342</v>
      </c>
      <c r="Q310" s="4"/>
      <c r="R310" s="4"/>
      <c r="S310" s="4"/>
      <c r="T310" s="4" t="s">
        <v>147</v>
      </c>
      <c r="U310" s="4"/>
      <c r="V310" s="3">
        <v>896.2</v>
      </c>
      <c r="W310" s="4"/>
      <c r="X310" s="3"/>
      <c r="Y310" s="4"/>
      <c r="Z310" s="3">
        <v>3557.21</v>
      </c>
    </row>
    <row r="311" spans="1:26" ht="15.75" thickBot="1" x14ac:dyDescent="0.3">
      <c r="A311" s="4"/>
      <c r="B311" s="4"/>
      <c r="C311" s="4"/>
      <c r="D311" s="4"/>
      <c r="E311" s="4"/>
      <c r="F311" s="4"/>
      <c r="G311" s="4"/>
      <c r="H311" s="4" t="s">
        <v>150</v>
      </c>
      <c r="I311" s="4"/>
      <c r="J311" s="15">
        <v>43951</v>
      </c>
      <c r="K311" s="4"/>
      <c r="L311" s="4" t="s">
        <v>343</v>
      </c>
      <c r="M311" s="4"/>
      <c r="N311" s="4"/>
      <c r="O311" s="4"/>
      <c r="P311" s="4" t="s">
        <v>342</v>
      </c>
      <c r="Q311" s="4"/>
      <c r="R311" s="4"/>
      <c r="S311" s="4"/>
      <c r="T311" s="4" t="s">
        <v>147</v>
      </c>
      <c r="U311" s="4"/>
      <c r="V311" s="6">
        <v>823.54</v>
      </c>
      <c r="W311" s="4"/>
      <c r="X311" s="6"/>
      <c r="Y311" s="4"/>
      <c r="Z311" s="6">
        <v>4380.75</v>
      </c>
    </row>
    <row r="312" spans="1:26" x14ac:dyDescent="0.25">
      <c r="A312" s="4"/>
      <c r="B312" s="4"/>
      <c r="C312" s="4"/>
      <c r="D312" s="4" t="s">
        <v>341</v>
      </c>
      <c r="E312" s="4"/>
      <c r="F312" s="4"/>
      <c r="G312" s="4"/>
      <c r="H312" s="4"/>
      <c r="I312" s="4"/>
      <c r="J312" s="15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3">
        <f>ROUND(SUM(V309:V311),5)</f>
        <v>1719.74</v>
      </c>
      <c r="W312" s="4"/>
      <c r="X312" s="3">
        <f>ROUND(SUM(X309:X311),5)</f>
        <v>0</v>
      </c>
      <c r="Y312" s="4"/>
      <c r="Z312" s="3">
        <f>Z311</f>
        <v>4380.75</v>
      </c>
    </row>
    <row r="313" spans="1:26" x14ac:dyDescent="0.25">
      <c r="A313" s="2"/>
      <c r="B313" s="2"/>
      <c r="C313" s="2"/>
      <c r="D313" s="2" t="s">
        <v>66</v>
      </c>
      <c r="E313" s="2"/>
      <c r="F313" s="2"/>
      <c r="G313" s="2"/>
      <c r="H313" s="2"/>
      <c r="I313" s="2"/>
      <c r="J313" s="14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16"/>
      <c r="W313" s="2"/>
      <c r="X313" s="16"/>
      <c r="Y313" s="2"/>
      <c r="Z313" s="16">
        <v>128.47999999999999</v>
      </c>
    </row>
    <row r="314" spans="1:26" x14ac:dyDescent="0.25">
      <c r="A314" s="4"/>
      <c r="B314" s="4"/>
      <c r="C314" s="4"/>
      <c r="D314" s="4" t="s">
        <v>340</v>
      </c>
      <c r="E314" s="4"/>
      <c r="F314" s="4"/>
      <c r="G314" s="4"/>
      <c r="H314" s="4"/>
      <c r="I314" s="4"/>
      <c r="J314" s="15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3"/>
      <c r="W314" s="4"/>
      <c r="X314" s="3"/>
      <c r="Y314" s="4"/>
      <c r="Z314" s="3">
        <f>Z313</f>
        <v>128.47999999999999</v>
      </c>
    </row>
    <row r="315" spans="1:26" x14ac:dyDescent="0.25">
      <c r="A315" s="2"/>
      <c r="B315" s="2"/>
      <c r="C315" s="2"/>
      <c r="D315" s="2" t="s">
        <v>65</v>
      </c>
      <c r="E315" s="2"/>
      <c r="F315" s="2"/>
      <c r="G315" s="2"/>
      <c r="H315" s="2"/>
      <c r="I315" s="2"/>
      <c r="J315" s="14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16"/>
      <c r="W315" s="2"/>
      <c r="X315" s="16"/>
      <c r="Y315" s="2"/>
      <c r="Z315" s="16">
        <v>40119.82</v>
      </c>
    </row>
    <row r="316" spans="1:26" x14ac:dyDescent="0.25">
      <c r="A316" s="4"/>
      <c r="B316" s="4"/>
      <c r="C316" s="4"/>
      <c r="D316" s="4" t="s">
        <v>339</v>
      </c>
      <c r="E316" s="4"/>
      <c r="F316" s="4"/>
      <c r="G316" s="4"/>
      <c r="H316" s="4"/>
      <c r="I316" s="4"/>
      <c r="J316" s="15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3"/>
      <c r="W316" s="4"/>
      <c r="X316" s="3"/>
      <c r="Y316" s="4"/>
      <c r="Z316" s="3">
        <f>Z315</f>
        <v>40119.82</v>
      </c>
    </row>
    <row r="317" spans="1:26" x14ac:dyDescent="0.25">
      <c r="A317" s="2"/>
      <c r="B317" s="2"/>
      <c r="C317" s="2"/>
      <c r="D317" s="2" t="s">
        <v>64</v>
      </c>
      <c r="E317" s="2"/>
      <c r="F317" s="2"/>
      <c r="G317" s="2"/>
      <c r="H317" s="2"/>
      <c r="I317" s="2"/>
      <c r="J317" s="14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16"/>
      <c r="W317" s="2"/>
      <c r="X317" s="16"/>
      <c r="Y317" s="2"/>
      <c r="Z317" s="16">
        <v>0</v>
      </c>
    </row>
    <row r="318" spans="1:26" ht="15.75" thickBot="1" x14ac:dyDescent="0.3">
      <c r="A318" s="1"/>
      <c r="B318" s="1"/>
      <c r="C318" s="1"/>
      <c r="D318" s="1"/>
      <c r="E318" s="1"/>
      <c r="F318" s="4"/>
      <c r="G318" s="4"/>
      <c r="H318" s="4" t="s">
        <v>178</v>
      </c>
      <c r="I318" s="4"/>
      <c r="J318" s="15">
        <v>43950</v>
      </c>
      <c r="K318" s="4"/>
      <c r="L318" s="4"/>
      <c r="M318" s="4"/>
      <c r="N318" s="4"/>
      <c r="O318" s="4"/>
      <c r="P318" s="4" t="s">
        <v>338</v>
      </c>
      <c r="Q318" s="4"/>
      <c r="R318" s="4" t="s">
        <v>337</v>
      </c>
      <c r="S318" s="4"/>
      <c r="T318" s="4" t="s">
        <v>269</v>
      </c>
      <c r="U318" s="4"/>
      <c r="V318" s="6">
        <v>87.99</v>
      </c>
      <c r="W318" s="4"/>
      <c r="X318" s="6"/>
      <c r="Y318" s="4"/>
      <c r="Z318" s="6">
        <v>87.99</v>
      </c>
    </row>
    <row r="319" spans="1:26" x14ac:dyDescent="0.25">
      <c r="A319" s="4"/>
      <c r="B319" s="4"/>
      <c r="C319" s="4"/>
      <c r="D319" s="4" t="s">
        <v>336</v>
      </c>
      <c r="E319" s="4"/>
      <c r="F319" s="4"/>
      <c r="G319" s="4"/>
      <c r="H319" s="4"/>
      <c r="I319" s="4"/>
      <c r="J319" s="15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3">
        <f>ROUND(SUM(V317:V318),5)</f>
        <v>87.99</v>
      </c>
      <c r="W319" s="4"/>
      <c r="X319" s="3">
        <f>ROUND(SUM(X317:X318),5)</f>
        <v>0</v>
      </c>
      <c r="Y319" s="4"/>
      <c r="Z319" s="3">
        <f>Z318</f>
        <v>87.99</v>
      </c>
    </row>
    <row r="320" spans="1:26" x14ac:dyDescent="0.25">
      <c r="A320" s="2"/>
      <c r="B320" s="2"/>
      <c r="C320" s="2"/>
      <c r="D320" s="2" t="s">
        <v>63</v>
      </c>
      <c r="E320" s="2"/>
      <c r="F320" s="2"/>
      <c r="G320" s="2"/>
      <c r="H320" s="2"/>
      <c r="I320" s="2"/>
      <c r="J320" s="14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16"/>
      <c r="W320" s="2"/>
      <c r="X320" s="16"/>
      <c r="Y320" s="2"/>
      <c r="Z320" s="16">
        <v>73632.97</v>
      </c>
    </row>
    <row r="321" spans="1:26" x14ac:dyDescent="0.25">
      <c r="A321" s="2"/>
      <c r="B321" s="2"/>
      <c r="C321" s="2"/>
      <c r="D321" s="2"/>
      <c r="E321" s="2" t="s">
        <v>62</v>
      </c>
      <c r="F321" s="2"/>
      <c r="G321" s="2"/>
      <c r="H321" s="2"/>
      <c r="I321" s="2"/>
      <c r="J321" s="14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16"/>
      <c r="W321" s="2"/>
      <c r="X321" s="16"/>
      <c r="Y321" s="2"/>
      <c r="Z321" s="16">
        <v>6801.43</v>
      </c>
    </row>
    <row r="322" spans="1:26" x14ac:dyDescent="0.25">
      <c r="A322" s="4"/>
      <c r="B322" s="4"/>
      <c r="C322" s="4"/>
      <c r="D322" s="4"/>
      <c r="E322" s="4"/>
      <c r="F322" s="4"/>
      <c r="G322" s="4"/>
      <c r="H322" s="4" t="s">
        <v>150</v>
      </c>
      <c r="I322" s="4"/>
      <c r="J322" s="15">
        <v>43922</v>
      </c>
      <c r="K322" s="4"/>
      <c r="L322" s="4" t="s">
        <v>335</v>
      </c>
      <c r="M322" s="4"/>
      <c r="N322" s="4"/>
      <c r="O322" s="4"/>
      <c r="P322" s="4" t="s">
        <v>231</v>
      </c>
      <c r="Q322" s="4"/>
      <c r="R322" s="4"/>
      <c r="S322" s="4"/>
      <c r="T322" s="4" t="s">
        <v>147</v>
      </c>
      <c r="U322" s="4"/>
      <c r="V322" s="3">
        <v>70</v>
      </c>
      <c r="W322" s="4"/>
      <c r="X322" s="3"/>
      <c r="Y322" s="4"/>
      <c r="Z322" s="3">
        <v>6871.43</v>
      </c>
    </row>
    <row r="323" spans="1:26" x14ac:dyDescent="0.25">
      <c r="A323" s="4"/>
      <c r="B323" s="4"/>
      <c r="C323" s="4"/>
      <c r="D323" s="4"/>
      <c r="E323" s="4"/>
      <c r="F323" s="4"/>
      <c r="G323" s="4"/>
      <c r="H323" s="4" t="s">
        <v>150</v>
      </c>
      <c r="I323" s="4"/>
      <c r="J323" s="15">
        <v>43922</v>
      </c>
      <c r="K323" s="4"/>
      <c r="L323" s="4" t="s">
        <v>334</v>
      </c>
      <c r="M323" s="4"/>
      <c r="N323" s="4"/>
      <c r="O323" s="4"/>
      <c r="P323" s="4" t="s">
        <v>333</v>
      </c>
      <c r="Q323" s="4"/>
      <c r="R323" s="4"/>
      <c r="S323" s="4"/>
      <c r="T323" s="4" t="s">
        <v>147</v>
      </c>
      <c r="U323" s="4"/>
      <c r="V323" s="3">
        <v>95</v>
      </c>
      <c r="W323" s="4"/>
      <c r="X323" s="3"/>
      <c r="Y323" s="4"/>
      <c r="Z323" s="3">
        <v>6966.43</v>
      </c>
    </row>
    <row r="324" spans="1:26" x14ac:dyDescent="0.25">
      <c r="A324" s="4"/>
      <c r="B324" s="4"/>
      <c r="C324" s="4"/>
      <c r="D324" s="4"/>
      <c r="E324" s="4"/>
      <c r="F324" s="4"/>
      <c r="G324" s="4"/>
      <c r="H324" s="4" t="s">
        <v>150</v>
      </c>
      <c r="I324" s="4"/>
      <c r="J324" s="15">
        <v>43922</v>
      </c>
      <c r="K324" s="4"/>
      <c r="L324" s="4" t="s">
        <v>332</v>
      </c>
      <c r="M324" s="4"/>
      <c r="N324" s="4"/>
      <c r="O324" s="4"/>
      <c r="P324" s="4" t="s">
        <v>331</v>
      </c>
      <c r="Q324" s="4"/>
      <c r="R324" s="4"/>
      <c r="S324" s="4"/>
      <c r="T324" s="4" t="s">
        <v>147</v>
      </c>
      <c r="U324" s="4"/>
      <c r="V324" s="3">
        <v>486.88</v>
      </c>
      <c r="W324" s="4"/>
      <c r="X324" s="3"/>
      <c r="Y324" s="4"/>
      <c r="Z324" s="3">
        <v>7453.31</v>
      </c>
    </row>
    <row r="325" spans="1:26" x14ac:dyDescent="0.25">
      <c r="A325" s="4"/>
      <c r="B325" s="4"/>
      <c r="C325" s="4"/>
      <c r="D325" s="4"/>
      <c r="E325" s="4"/>
      <c r="F325" s="4"/>
      <c r="G325" s="4"/>
      <c r="H325" s="4" t="s">
        <v>178</v>
      </c>
      <c r="I325" s="4"/>
      <c r="J325" s="15">
        <v>43929</v>
      </c>
      <c r="K325" s="4"/>
      <c r="L325" s="4"/>
      <c r="M325" s="4"/>
      <c r="N325" s="4"/>
      <c r="O325" s="4"/>
      <c r="P325" s="4" t="s">
        <v>253</v>
      </c>
      <c r="Q325" s="4"/>
      <c r="R325" s="4" t="s">
        <v>330</v>
      </c>
      <c r="S325" s="4"/>
      <c r="T325" s="4" t="s">
        <v>223</v>
      </c>
      <c r="U325" s="4"/>
      <c r="V325" s="3">
        <v>107.92</v>
      </c>
      <c r="W325" s="4"/>
      <c r="X325" s="3"/>
      <c r="Y325" s="4"/>
      <c r="Z325" s="3">
        <v>7561.23</v>
      </c>
    </row>
    <row r="326" spans="1:26" x14ac:dyDescent="0.25">
      <c r="A326" s="4"/>
      <c r="B326" s="4"/>
      <c r="C326" s="4"/>
      <c r="D326" s="4"/>
      <c r="E326" s="4"/>
      <c r="F326" s="4"/>
      <c r="G326" s="4"/>
      <c r="H326" s="4" t="s">
        <v>178</v>
      </c>
      <c r="I326" s="4"/>
      <c r="J326" s="15">
        <v>43931</v>
      </c>
      <c r="K326" s="4"/>
      <c r="L326" s="4"/>
      <c r="M326" s="4"/>
      <c r="N326" s="4"/>
      <c r="O326" s="4"/>
      <c r="P326" s="4" t="s">
        <v>253</v>
      </c>
      <c r="Q326" s="4"/>
      <c r="R326" s="4" t="s">
        <v>329</v>
      </c>
      <c r="S326" s="4"/>
      <c r="T326" s="4" t="s">
        <v>223</v>
      </c>
      <c r="U326" s="4"/>
      <c r="V326" s="3">
        <v>30.96</v>
      </c>
      <c r="W326" s="4"/>
      <c r="X326" s="3"/>
      <c r="Y326" s="4"/>
      <c r="Z326" s="3">
        <v>7592.19</v>
      </c>
    </row>
    <row r="327" spans="1:26" ht="15.75" thickBot="1" x14ac:dyDescent="0.3">
      <c r="A327" s="4"/>
      <c r="B327" s="4"/>
      <c r="C327" s="4"/>
      <c r="D327" s="4"/>
      <c r="E327" s="4"/>
      <c r="F327" s="4"/>
      <c r="G327" s="4"/>
      <c r="H327" s="4" t="s">
        <v>178</v>
      </c>
      <c r="I327" s="4"/>
      <c r="J327" s="15">
        <v>43936</v>
      </c>
      <c r="K327" s="4"/>
      <c r="L327" s="4"/>
      <c r="M327" s="4"/>
      <c r="N327" s="4"/>
      <c r="O327" s="4"/>
      <c r="P327" s="4" t="s">
        <v>253</v>
      </c>
      <c r="Q327" s="4"/>
      <c r="R327" s="4" t="s">
        <v>328</v>
      </c>
      <c r="S327" s="4"/>
      <c r="T327" s="4" t="s">
        <v>223</v>
      </c>
      <c r="U327" s="4"/>
      <c r="V327" s="6">
        <v>24.22</v>
      </c>
      <c r="W327" s="4"/>
      <c r="X327" s="6"/>
      <c r="Y327" s="4"/>
      <c r="Z327" s="6">
        <v>7616.41</v>
      </c>
    </row>
    <row r="328" spans="1:26" x14ac:dyDescent="0.25">
      <c r="A328" s="4"/>
      <c r="B328" s="4"/>
      <c r="C328" s="4"/>
      <c r="D328" s="4"/>
      <c r="E328" s="4" t="s">
        <v>327</v>
      </c>
      <c r="F328" s="4"/>
      <c r="G328" s="4"/>
      <c r="H328" s="4"/>
      <c r="I328" s="4"/>
      <c r="J328" s="15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3">
        <f>ROUND(SUM(V321:V327),5)</f>
        <v>814.98</v>
      </c>
      <c r="W328" s="4"/>
      <c r="X328" s="3">
        <f>ROUND(SUM(X321:X327),5)</f>
        <v>0</v>
      </c>
      <c r="Y328" s="4"/>
      <c r="Z328" s="3">
        <f>Z327</f>
        <v>7616.41</v>
      </c>
    </row>
    <row r="329" spans="1:26" x14ac:dyDescent="0.25">
      <c r="A329" s="2"/>
      <c r="B329" s="2"/>
      <c r="C329" s="2"/>
      <c r="D329" s="2"/>
      <c r="E329" s="2" t="s">
        <v>61</v>
      </c>
      <c r="F329" s="2"/>
      <c r="G329" s="2"/>
      <c r="H329" s="2"/>
      <c r="I329" s="2"/>
      <c r="J329" s="14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16"/>
      <c r="W329" s="2"/>
      <c r="X329" s="16"/>
      <c r="Y329" s="2"/>
      <c r="Z329" s="16">
        <v>157.15</v>
      </c>
    </row>
    <row r="330" spans="1:26" x14ac:dyDescent="0.25">
      <c r="A330" s="4"/>
      <c r="B330" s="4"/>
      <c r="C330" s="4"/>
      <c r="D330" s="4"/>
      <c r="E330" s="4" t="s">
        <v>326</v>
      </c>
      <c r="F330" s="4"/>
      <c r="G330" s="4"/>
      <c r="H330" s="4"/>
      <c r="I330" s="4"/>
      <c r="J330" s="15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3"/>
      <c r="W330" s="4"/>
      <c r="X330" s="3"/>
      <c r="Y330" s="4"/>
      <c r="Z330" s="3">
        <f>Z329</f>
        <v>157.15</v>
      </c>
    </row>
    <row r="331" spans="1:26" x14ac:dyDescent="0.25">
      <c r="A331" s="2"/>
      <c r="B331" s="2"/>
      <c r="C331" s="2"/>
      <c r="D331" s="2"/>
      <c r="E331" s="2" t="s">
        <v>60</v>
      </c>
      <c r="F331" s="2"/>
      <c r="G331" s="2"/>
      <c r="H331" s="2"/>
      <c r="I331" s="2"/>
      <c r="J331" s="14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16"/>
      <c r="W331" s="2"/>
      <c r="X331" s="16"/>
      <c r="Y331" s="2"/>
      <c r="Z331" s="16">
        <v>25.5</v>
      </c>
    </row>
    <row r="332" spans="1:26" x14ac:dyDescent="0.25">
      <c r="A332" s="4"/>
      <c r="B332" s="4"/>
      <c r="C332" s="4"/>
      <c r="D332" s="4"/>
      <c r="E332" s="4" t="s">
        <v>325</v>
      </c>
      <c r="F332" s="4"/>
      <c r="G332" s="4"/>
      <c r="H332" s="4"/>
      <c r="I332" s="4"/>
      <c r="J332" s="15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3"/>
      <c r="W332" s="4"/>
      <c r="X332" s="3"/>
      <c r="Y332" s="4"/>
      <c r="Z332" s="3">
        <f>Z331</f>
        <v>25.5</v>
      </c>
    </row>
    <row r="333" spans="1:26" x14ac:dyDescent="0.25">
      <c r="A333" s="2"/>
      <c r="B333" s="2"/>
      <c r="C333" s="2"/>
      <c r="D333" s="2"/>
      <c r="E333" s="2" t="s">
        <v>59</v>
      </c>
      <c r="F333" s="2"/>
      <c r="G333" s="2"/>
      <c r="H333" s="2"/>
      <c r="I333" s="2"/>
      <c r="J333" s="14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16"/>
      <c r="W333" s="2"/>
      <c r="X333" s="16"/>
      <c r="Y333" s="2"/>
      <c r="Z333" s="16">
        <v>166.83</v>
      </c>
    </row>
    <row r="334" spans="1:26" x14ac:dyDescent="0.25">
      <c r="A334" s="4"/>
      <c r="B334" s="4"/>
      <c r="C334" s="4"/>
      <c r="D334" s="4"/>
      <c r="E334" s="4" t="s">
        <v>324</v>
      </c>
      <c r="F334" s="4"/>
      <c r="G334" s="4"/>
      <c r="H334" s="4"/>
      <c r="I334" s="4"/>
      <c r="J334" s="15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3"/>
      <c r="W334" s="4"/>
      <c r="X334" s="3"/>
      <c r="Y334" s="4"/>
      <c r="Z334" s="3">
        <f>Z333</f>
        <v>166.83</v>
      </c>
    </row>
    <row r="335" spans="1:26" x14ac:dyDescent="0.25">
      <c r="A335" s="2"/>
      <c r="B335" s="2"/>
      <c r="C335" s="2"/>
      <c r="D335" s="2"/>
      <c r="E335" s="2" t="s">
        <v>58</v>
      </c>
      <c r="F335" s="2"/>
      <c r="G335" s="2"/>
      <c r="H335" s="2"/>
      <c r="I335" s="2"/>
      <c r="J335" s="14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16"/>
      <c r="W335" s="2"/>
      <c r="X335" s="16"/>
      <c r="Y335" s="2"/>
      <c r="Z335" s="16">
        <v>171.42</v>
      </c>
    </row>
    <row r="336" spans="1:26" x14ac:dyDescent="0.25">
      <c r="A336" s="4"/>
      <c r="B336" s="4"/>
      <c r="C336" s="4"/>
      <c r="D336" s="4"/>
      <c r="E336" s="4" t="s">
        <v>323</v>
      </c>
      <c r="F336" s="4"/>
      <c r="G336" s="4"/>
      <c r="H336" s="4"/>
      <c r="I336" s="4"/>
      <c r="J336" s="15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3"/>
      <c r="W336" s="4"/>
      <c r="X336" s="3"/>
      <c r="Y336" s="4"/>
      <c r="Z336" s="3">
        <f>Z335</f>
        <v>171.42</v>
      </c>
    </row>
    <row r="337" spans="1:26" x14ac:dyDescent="0.25">
      <c r="A337" s="2"/>
      <c r="B337" s="2"/>
      <c r="C337" s="2"/>
      <c r="D337" s="2"/>
      <c r="E337" s="2" t="s">
        <v>57</v>
      </c>
      <c r="F337" s="2"/>
      <c r="G337" s="2"/>
      <c r="H337" s="2"/>
      <c r="I337" s="2"/>
      <c r="J337" s="14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16"/>
      <c r="W337" s="2"/>
      <c r="X337" s="16"/>
      <c r="Y337" s="2"/>
      <c r="Z337" s="16">
        <v>544.49</v>
      </c>
    </row>
    <row r="338" spans="1:26" x14ac:dyDescent="0.25">
      <c r="A338" s="4"/>
      <c r="B338" s="4"/>
      <c r="C338" s="4"/>
      <c r="D338" s="4"/>
      <c r="E338" s="4" t="s">
        <v>322</v>
      </c>
      <c r="F338" s="4"/>
      <c r="G338" s="4"/>
      <c r="H338" s="4"/>
      <c r="I338" s="4"/>
      <c r="J338" s="15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3"/>
      <c r="W338" s="4"/>
      <c r="X338" s="3"/>
      <c r="Y338" s="4"/>
      <c r="Z338" s="3">
        <f>Z337</f>
        <v>544.49</v>
      </c>
    </row>
    <row r="339" spans="1:26" x14ac:dyDescent="0.25">
      <c r="A339" s="2"/>
      <c r="B339" s="2"/>
      <c r="C339" s="2"/>
      <c r="D339" s="2"/>
      <c r="E339" s="2" t="s">
        <v>56</v>
      </c>
      <c r="F339" s="2"/>
      <c r="G339" s="2"/>
      <c r="H339" s="2"/>
      <c r="I339" s="2"/>
      <c r="J339" s="14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16"/>
      <c r="W339" s="2"/>
      <c r="X339" s="16"/>
      <c r="Y339" s="2"/>
      <c r="Z339" s="16">
        <v>1452.14</v>
      </c>
    </row>
    <row r="340" spans="1:26" x14ac:dyDescent="0.25">
      <c r="A340" s="4"/>
      <c r="B340" s="4"/>
      <c r="C340" s="4"/>
      <c r="D340" s="4"/>
      <c r="E340" s="4"/>
      <c r="F340" s="4"/>
      <c r="G340" s="4"/>
      <c r="H340" s="4" t="s">
        <v>178</v>
      </c>
      <c r="I340" s="4"/>
      <c r="J340" s="15">
        <v>43929</v>
      </c>
      <c r="K340" s="4"/>
      <c r="L340" s="4"/>
      <c r="M340" s="4"/>
      <c r="N340" s="4"/>
      <c r="O340" s="4"/>
      <c r="P340" s="4" t="s">
        <v>321</v>
      </c>
      <c r="Q340" s="4"/>
      <c r="R340" s="4" t="s">
        <v>320</v>
      </c>
      <c r="S340" s="4"/>
      <c r="T340" s="4" t="s">
        <v>296</v>
      </c>
      <c r="U340" s="4"/>
      <c r="V340" s="3">
        <v>154.26</v>
      </c>
      <c r="W340" s="4"/>
      <c r="X340" s="3"/>
      <c r="Y340" s="4"/>
      <c r="Z340" s="3">
        <v>1606.4</v>
      </c>
    </row>
    <row r="341" spans="1:26" ht="15.75" thickBot="1" x14ac:dyDescent="0.3">
      <c r="A341" s="4"/>
      <c r="B341" s="4"/>
      <c r="C341" s="4"/>
      <c r="D341" s="4"/>
      <c r="E341" s="4"/>
      <c r="F341" s="4"/>
      <c r="G341" s="4"/>
      <c r="H341" s="4" t="s">
        <v>150</v>
      </c>
      <c r="I341" s="4"/>
      <c r="J341" s="15">
        <v>43951</v>
      </c>
      <c r="K341" s="4"/>
      <c r="L341" s="4" t="s">
        <v>319</v>
      </c>
      <c r="M341" s="4"/>
      <c r="N341" s="4"/>
      <c r="O341" s="4"/>
      <c r="P341" s="4" t="s">
        <v>318</v>
      </c>
      <c r="Q341" s="4"/>
      <c r="R341" s="4"/>
      <c r="S341" s="4"/>
      <c r="T341" s="4" t="s">
        <v>147</v>
      </c>
      <c r="U341" s="4"/>
      <c r="V341" s="6">
        <v>1000</v>
      </c>
      <c r="W341" s="4"/>
      <c r="X341" s="6"/>
      <c r="Y341" s="4"/>
      <c r="Z341" s="6">
        <v>2606.4</v>
      </c>
    </row>
    <row r="342" spans="1:26" x14ac:dyDescent="0.25">
      <c r="A342" s="4"/>
      <c r="B342" s="4"/>
      <c r="C342" s="4"/>
      <c r="D342" s="4"/>
      <c r="E342" s="4" t="s">
        <v>317</v>
      </c>
      <c r="F342" s="4"/>
      <c r="G342" s="4"/>
      <c r="H342" s="4"/>
      <c r="I342" s="4"/>
      <c r="J342" s="15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3">
        <f>ROUND(SUM(V339:V341),5)</f>
        <v>1154.26</v>
      </c>
      <c r="W342" s="4"/>
      <c r="X342" s="3">
        <f>ROUND(SUM(X339:X341),5)</f>
        <v>0</v>
      </c>
      <c r="Y342" s="4"/>
      <c r="Z342" s="3">
        <f>Z341</f>
        <v>2606.4</v>
      </c>
    </row>
    <row r="343" spans="1:26" x14ac:dyDescent="0.25">
      <c r="A343" s="2"/>
      <c r="B343" s="2"/>
      <c r="C343" s="2"/>
      <c r="D343" s="2"/>
      <c r="E343" s="2" t="s">
        <v>55</v>
      </c>
      <c r="F343" s="2"/>
      <c r="G343" s="2"/>
      <c r="H343" s="2"/>
      <c r="I343" s="2"/>
      <c r="J343" s="14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16"/>
      <c r="W343" s="2"/>
      <c r="X343" s="16"/>
      <c r="Y343" s="2"/>
      <c r="Z343" s="16">
        <v>64314.01</v>
      </c>
    </row>
    <row r="344" spans="1:26" x14ac:dyDescent="0.25">
      <c r="A344" s="4"/>
      <c r="B344" s="4"/>
      <c r="C344" s="4"/>
      <c r="D344" s="4"/>
      <c r="E344" s="4"/>
      <c r="F344" s="4"/>
      <c r="G344" s="4"/>
      <c r="H344" s="4" t="s">
        <v>150</v>
      </c>
      <c r="I344" s="4"/>
      <c r="J344" s="15">
        <v>43922</v>
      </c>
      <c r="K344" s="4"/>
      <c r="L344" s="4" t="s">
        <v>316</v>
      </c>
      <c r="M344" s="4"/>
      <c r="N344" s="4"/>
      <c r="O344" s="4"/>
      <c r="P344" s="4" t="s">
        <v>260</v>
      </c>
      <c r="Q344" s="4"/>
      <c r="R344" s="4"/>
      <c r="S344" s="4"/>
      <c r="T344" s="4" t="s">
        <v>147</v>
      </c>
      <c r="U344" s="4"/>
      <c r="V344" s="3">
        <v>15.24</v>
      </c>
      <c r="W344" s="4"/>
      <c r="X344" s="3"/>
      <c r="Y344" s="4"/>
      <c r="Z344" s="3">
        <v>64329.25</v>
      </c>
    </row>
    <row r="345" spans="1:26" x14ac:dyDescent="0.25">
      <c r="A345" s="4"/>
      <c r="B345" s="4"/>
      <c r="C345" s="4"/>
      <c r="D345" s="4"/>
      <c r="E345" s="4"/>
      <c r="F345" s="4"/>
      <c r="G345" s="4"/>
      <c r="H345" s="4" t="s">
        <v>150</v>
      </c>
      <c r="I345" s="4"/>
      <c r="J345" s="15">
        <v>43927</v>
      </c>
      <c r="K345" s="4"/>
      <c r="L345" s="4" t="s">
        <v>315</v>
      </c>
      <c r="M345" s="4"/>
      <c r="N345" s="4"/>
      <c r="O345" s="4"/>
      <c r="P345" s="4" t="s">
        <v>314</v>
      </c>
      <c r="Q345" s="4"/>
      <c r="R345" s="4"/>
      <c r="S345" s="4"/>
      <c r="T345" s="4" t="s">
        <v>147</v>
      </c>
      <c r="U345" s="4"/>
      <c r="V345" s="3">
        <v>466.09</v>
      </c>
      <c r="W345" s="4"/>
      <c r="X345" s="3"/>
      <c r="Y345" s="4"/>
      <c r="Z345" s="3">
        <v>64795.34</v>
      </c>
    </row>
    <row r="346" spans="1:26" x14ac:dyDescent="0.25">
      <c r="A346" s="4"/>
      <c r="B346" s="4"/>
      <c r="C346" s="4"/>
      <c r="D346" s="4"/>
      <c r="E346" s="4"/>
      <c r="F346" s="4"/>
      <c r="G346" s="4"/>
      <c r="H346" s="4" t="s">
        <v>150</v>
      </c>
      <c r="I346" s="4"/>
      <c r="J346" s="15">
        <v>43927</v>
      </c>
      <c r="K346" s="4"/>
      <c r="L346" s="4"/>
      <c r="M346" s="4"/>
      <c r="N346" s="4"/>
      <c r="O346" s="4"/>
      <c r="P346" s="4" t="s">
        <v>313</v>
      </c>
      <c r="Q346" s="4"/>
      <c r="R346" s="4"/>
      <c r="S346" s="4"/>
      <c r="T346" s="4" t="s">
        <v>147</v>
      </c>
      <c r="U346" s="4"/>
      <c r="V346" s="3">
        <v>71.36</v>
      </c>
      <c r="W346" s="4"/>
      <c r="X346" s="3"/>
      <c r="Y346" s="4"/>
      <c r="Z346" s="3">
        <v>64866.7</v>
      </c>
    </row>
    <row r="347" spans="1:26" x14ac:dyDescent="0.25">
      <c r="A347" s="4"/>
      <c r="B347" s="4"/>
      <c r="C347" s="4"/>
      <c r="D347" s="4"/>
      <c r="E347" s="4"/>
      <c r="F347" s="4"/>
      <c r="G347" s="4"/>
      <c r="H347" s="4" t="s">
        <v>150</v>
      </c>
      <c r="I347" s="4"/>
      <c r="J347" s="15">
        <v>43928</v>
      </c>
      <c r="K347" s="4"/>
      <c r="L347" s="4" t="s">
        <v>308</v>
      </c>
      <c r="M347" s="4"/>
      <c r="N347" s="4"/>
      <c r="O347" s="4"/>
      <c r="P347" s="4" t="s">
        <v>307</v>
      </c>
      <c r="Q347" s="4"/>
      <c r="R347" s="4"/>
      <c r="S347" s="4"/>
      <c r="T347" s="4" t="s">
        <v>147</v>
      </c>
      <c r="U347" s="4"/>
      <c r="V347" s="3">
        <v>795</v>
      </c>
      <c r="W347" s="4"/>
      <c r="X347" s="3"/>
      <c r="Y347" s="4"/>
      <c r="Z347" s="3">
        <v>65661.7</v>
      </c>
    </row>
    <row r="348" spans="1:26" x14ac:dyDescent="0.25">
      <c r="A348" s="4"/>
      <c r="B348" s="4"/>
      <c r="C348" s="4"/>
      <c r="D348" s="4"/>
      <c r="E348" s="4"/>
      <c r="F348" s="4"/>
      <c r="G348" s="4"/>
      <c r="H348" s="4" t="s">
        <v>150</v>
      </c>
      <c r="I348" s="4"/>
      <c r="J348" s="15">
        <v>43928</v>
      </c>
      <c r="K348" s="4"/>
      <c r="L348" s="4" t="s">
        <v>308</v>
      </c>
      <c r="M348" s="4"/>
      <c r="N348" s="4"/>
      <c r="O348" s="4"/>
      <c r="P348" s="4" t="s">
        <v>307</v>
      </c>
      <c r="Q348" s="4"/>
      <c r="R348" s="4"/>
      <c r="S348" s="4"/>
      <c r="T348" s="4" t="s">
        <v>147</v>
      </c>
      <c r="U348" s="4"/>
      <c r="V348" s="3">
        <v>7986</v>
      </c>
      <c r="W348" s="4"/>
      <c r="X348" s="3"/>
      <c r="Y348" s="4"/>
      <c r="Z348" s="3">
        <v>73647.7</v>
      </c>
    </row>
    <row r="349" spans="1:26" x14ac:dyDescent="0.25">
      <c r="A349" s="4"/>
      <c r="B349" s="4"/>
      <c r="C349" s="4"/>
      <c r="D349" s="4"/>
      <c r="E349" s="4"/>
      <c r="F349" s="4"/>
      <c r="G349" s="4"/>
      <c r="H349" s="4" t="s">
        <v>150</v>
      </c>
      <c r="I349" s="4"/>
      <c r="J349" s="15">
        <v>43931</v>
      </c>
      <c r="K349" s="4"/>
      <c r="L349" s="4" t="s">
        <v>312</v>
      </c>
      <c r="M349" s="4"/>
      <c r="N349" s="4"/>
      <c r="O349" s="4"/>
      <c r="P349" s="4" t="s">
        <v>311</v>
      </c>
      <c r="Q349" s="4"/>
      <c r="R349" s="4"/>
      <c r="S349" s="4"/>
      <c r="T349" s="4" t="s">
        <v>147</v>
      </c>
      <c r="U349" s="4"/>
      <c r="V349" s="3">
        <v>587</v>
      </c>
      <c r="W349" s="4"/>
      <c r="X349" s="3"/>
      <c r="Y349" s="4"/>
      <c r="Z349" s="3">
        <v>74234.7</v>
      </c>
    </row>
    <row r="350" spans="1:26" x14ac:dyDescent="0.25">
      <c r="A350" s="4"/>
      <c r="B350" s="4"/>
      <c r="C350" s="4"/>
      <c r="D350" s="4"/>
      <c r="E350" s="4"/>
      <c r="F350" s="4"/>
      <c r="G350" s="4"/>
      <c r="H350" s="4" t="s">
        <v>150</v>
      </c>
      <c r="I350" s="4"/>
      <c r="J350" s="15">
        <v>43942</v>
      </c>
      <c r="K350" s="4"/>
      <c r="L350" s="4" t="s">
        <v>310</v>
      </c>
      <c r="M350" s="4"/>
      <c r="N350" s="4"/>
      <c r="O350" s="4"/>
      <c r="P350" s="4" t="s">
        <v>309</v>
      </c>
      <c r="Q350" s="4"/>
      <c r="R350" s="4"/>
      <c r="S350" s="4"/>
      <c r="T350" s="4" t="s">
        <v>147</v>
      </c>
      <c r="U350" s="4"/>
      <c r="V350" s="3">
        <v>620</v>
      </c>
      <c r="W350" s="4"/>
      <c r="X350" s="3"/>
      <c r="Y350" s="4"/>
      <c r="Z350" s="3">
        <v>74854.7</v>
      </c>
    </row>
    <row r="351" spans="1:26" ht="15.75" thickBot="1" x14ac:dyDescent="0.3">
      <c r="A351" s="4"/>
      <c r="B351" s="4"/>
      <c r="C351" s="4"/>
      <c r="D351" s="4"/>
      <c r="E351" s="4"/>
      <c r="F351" s="4"/>
      <c r="G351" s="4"/>
      <c r="H351" s="4" t="s">
        <v>150</v>
      </c>
      <c r="I351" s="4"/>
      <c r="J351" s="15">
        <v>43951</v>
      </c>
      <c r="K351" s="4"/>
      <c r="L351" s="4" t="s">
        <v>308</v>
      </c>
      <c r="M351" s="4"/>
      <c r="N351" s="4"/>
      <c r="O351" s="4"/>
      <c r="P351" s="4" t="s">
        <v>307</v>
      </c>
      <c r="Q351" s="4"/>
      <c r="R351" s="4"/>
      <c r="S351" s="4"/>
      <c r="T351" s="4" t="s">
        <v>147</v>
      </c>
      <c r="U351" s="4"/>
      <c r="V351" s="3">
        <v>553.29999999999995</v>
      </c>
      <c r="W351" s="4"/>
      <c r="X351" s="3"/>
      <c r="Y351" s="4"/>
      <c r="Z351" s="3">
        <v>75408</v>
      </c>
    </row>
    <row r="352" spans="1:26" ht="15.75" thickBot="1" x14ac:dyDescent="0.3">
      <c r="A352" s="4"/>
      <c r="B352" s="4"/>
      <c r="C352" s="4"/>
      <c r="D352" s="4"/>
      <c r="E352" s="4" t="s">
        <v>306</v>
      </c>
      <c r="F352" s="4"/>
      <c r="G352" s="4"/>
      <c r="H352" s="4"/>
      <c r="I352" s="4"/>
      <c r="J352" s="15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5">
        <f>ROUND(SUM(V343:V351),5)</f>
        <v>11093.99</v>
      </c>
      <c r="W352" s="4"/>
      <c r="X352" s="5">
        <f>ROUND(SUM(X343:X351),5)</f>
        <v>0</v>
      </c>
      <c r="Y352" s="4"/>
      <c r="Z352" s="5">
        <f>Z351</f>
        <v>75408</v>
      </c>
    </row>
    <row r="353" spans="1:26" x14ac:dyDescent="0.25">
      <c r="A353" s="4"/>
      <c r="B353" s="4"/>
      <c r="C353" s="4"/>
      <c r="D353" s="4" t="s">
        <v>54</v>
      </c>
      <c r="E353" s="4"/>
      <c r="F353" s="4"/>
      <c r="G353" s="4"/>
      <c r="H353" s="4"/>
      <c r="I353" s="4"/>
      <c r="J353" s="15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3">
        <f>ROUND(V328+V330+V332+V334+V336+V338+V342+V352,5)</f>
        <v>13063.23</v>
      </c>
      <c r="W353" s="4"/>
      <c r="X353" s="3">
        <f>ROUND(X328+X330+X332+X334+X336+X338+X342+X352,5)</f>
        <v>0</v>
      </c>
      <c r="Y353" s="4"/>
      <c r="Z353" s="3">
        <f>ROUND(Z328+Z330+Z332+Z334+Z336+Z338+Z342+Z352,5)</f>
        <v>86696.2</v>
      </c>
    </row>
    <row r="354" spans="1:26" x14ac:dyDescent="0.25">
      <c r="A354" s="2"/>
      <c r="B354" s="2"/>
      <c r="C354" s="2"/>
      <c r="D354" s="2" t="s">
        <v>53</v>
      </c>
      <c r="E354" s="2"/>
      <c r="F354" s="2"/>
      <c r="G354" s="2"/>
      <c r="H354" s="2"/>
      <c r="I354" s="2"/>
      <c r="J354" s="14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16"/>
      <c r="W354" s="2"/>
      <c r="X354" s="16"/>
      <c r="Y354" s="2"/>
      <c r="Z354" s="16">
        <v>0</v>
      </c>
    </row>
    <row r="355" spans="1:26" x14ac:dyDescent="0.25">
      <c r="A355" s="4"/>
      <c r="B355" s="4"/>
      <c r="C355" s="4"/>
      <c r="D355" s="4"/>
      <c r="E355" s="4"/>
      <c r="F355" s="4"/>
      <c r="G355" s="4"/>
      <c r="H355" s="4" t="s">
        <v>150</v>
      </c>
      <c r="I355" s="4"/>
      <c r="J355" s="15">
        <v>43928</v>
      </c>
      <c r="K355" s="4"/>
      <c r="L355" s="4"/>
      <c r="M355" s="4"/>
      <c r="N355" s="4"/>
      <c r="O355" s="4"/>
      <c r="P355" s="4" t="s">
        <v>305</v>
      </c>
      <c r="Q355" s="4"/>
      <c r="R355" s="4"/>
      <c r="S355" s="4"/>
      <c r="T355" s="4" t="s">
        <v>147</v>
      </c>
      <c r="U355" s="4"/>
      <c r="V355" s="3">
        <v>120</v>
      </c>
      <c r="W355" s="4"/>
      <c r="X355" s="3"/>
      <c r="Y355" s="4"/>
      <c r="Z355" s="3">
        <v>120</v>
      </c>
    </row>
    <row r="356" spans="1:26" x14ac:dyDescent="0.25">
      <c r="A356" s="4"/>
      <c r="B356" s="4"/>
      <c r="C356" s="4"/>
      <c r="D356" s="4"/>
      <c r="E356" s="4"/>
      <c r="F356" s="4"/>
      <c r="G356" s="4"/>
      <c r="H356" s="4" t="s">
        <v>150</v>
      </c>
      <c r="I356" s="4"/>
      <c r="J356" s="15">
        <v>43928</v>
      </c>
      <c r="K356" s="4"/>
      <c r="L356" s="4"/>
      <c r="M356" s="4"/>
      <c r="N356" s="4"/>
      <c r="O356" s="4"/>
      <c r="P356" s="4" t="s">
        <v>305</v>
      </c>
      <c r="Q356" s="4"/>
      <c r="R356" s="4" t="s">
        <v>304</v>
      </c>
      <c r="S356" s="4"/>
      <c r="T356" s="4" t="s">
        <v>147</v>
      </c>
      <c r="U356" s="4"/>
      <c r="V356" s="3">
        <v>75</v>
      </c>
      <c r="W356" s="4"/>
      <c r="X356" s="3"/>
      <c r="Y356" s="4"/>
      <c r="Z356" s="3">
        <v>195</v>
      </c>
    </row>
    <row r="357" spans="1:26" x14ac:dyDescent="0.25">
      <c r="A357" s="4"/>
      <c r="B357" s="4"/>
      <c r="C357" s="4"/>
      <c r="D357" s="4"/>
      <c r="E357" s="4"/>
      <c r="F357" s="4"/>
      <c r="G357" s="4"/>
      <c r="H357" s="4" t="s">
        <v>150</v>
      </c>
      <c r="I357" s="4"/>
      <c r="J357" s="15">
        <v>43930</v>
      </c>
      <c r="K357" s="4"/>
      <c r="L357" s="4"/>
      <c r="M357" s="4"/>
      <c r="N357" s="4"/>
      <c r="O357" s="4"/>
      <c r="P357" s="4" t="s">
        <v>303</v>
      </c>
      <c r="Q357" s="4"/>
      <c r="R357" s="4"/>
      <c r="S357" s="4"/>
      <c r="T357" s="4" t="s">
        <v>147</v>
      </c>
      <c r="U357" s="4"/>
      <c r="V357" s="3">
        <v>50</v>
      </c>
      <c r="W357" s="4"/>
      <c r="X357" s="3"/>
      <c r="Y357" s="4"/>
      <c r="Z357" s="3">
        <v>245</v>
      </c>
    </row>
    <row r="358" spans="1:26" ht="15.75" thickBot="1" x14ac:dyDescent="0.3">
      <c r="A358" s="4"/>
      <c r="B358" s="4"/>
      <c r="C358" s="4"/>
      <c r="D358" s="4"/>
      <c r="E358" s="4"/>
      <c r="F358" s="4"/>
      <c r="G358" s="4"/>
      <c r="H358" s="4" t="s">
        <v>178</v>
      </c>
      <c r="I358" s="4"/>
      <c r="J358" s="15">
        <v>43930</v>
      </c>
      <c r="K358" s="4"/>
      <c r="L358" s="4"/>
      <c r="M358" s="4"/>
      <c r="N358" s="4"/>
      <c r="O358" s="4"/>
      <c r="P358" s="4" t="s">
        <v>302</v>
      </c>
      <c r="Q358" s="4"/>
      <c r="R358" s="4" t="s">
        <v>301</v>
      </c>
      <c r="S358" s="4"/>
      <c r="T358" s="4" t="s">
        <v>300</v>
      </c>
      <c r="U358" s="4"/>
      <c r="V358" s="6">
        <v>50</v>
      </c>
      <c r="W358" s="4"/>
      <c r="X358" s="6"/>
      <c r="Y358" s="4"/>
      <c r="Z358" s="6">
        <v>295</v>
      </c>
    </row>
    <row r="359" spans="1:26" x14ac:dyDescent="0.25">
      <c r="A359" s="4"/>
      <c r="B359" s="4"/>
      <c r="C359" s="4"/>
      <c r="D359" s="4" t="s">
        <v>299</v>
      </c>
      <c r="E359" s="4"/>
      <c r="F359" s="4"/>
      <c r="G359" s="4"/>
      <c r="H359" s="4"/>
      <c r="I359" s="4"/>
      <c r="J359" s="15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3">
        <f>ROUND(SUM(V354:V358),5)</f>
        <v>295</v>
      </c>
      <c r="W359" s="4"/>
      <c r="X359" s="3">
        <f>ROUND(SUM(X354:X358),5)</f>
        <v>0</v>
      </c>
      <c r="Y359" s="4"/>
      <c r="Z359" s="3">
        <f>Z358</f>
        <v>295</v>
      </c>
    </row>
    <row r="360" spans="1:26" x14ac:dyDescent="0.25">
      <c r="A360" s="2"/>
      <c r="B360" s="2"/>
      <c r="C360" s="2"/>
      <c r="D360" s="2" t="s">
        <v>52</v>
      </c>
      <c r="E360" s="2"/>
      <c r="F360" s="2"/>
      <c r="G360" s="2"/>
      <c r="H360" s="2"/>
      <c r="I360" s="2"/>
      <c r="J360" s="14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16"/>
      <c r="W360" s="2"/>
      <c r="X360" s="16"/>
      <c r="Y360" s="2"/>
      <c r="Z360" s="16">
        <v>18831.29</v>
      </c>
    </row>
    <row r="361" spans="1:26" x14ac:dyDescent="0.25">
      <c r="A361" s="2"/>
      <c r="B361" s="2"/>
      <c r="C361" s="2"/>
      <c r="D361" s="2"/>
      <c r="E361" s="2" t="s">
        <v>51</v>
      </c>
      <c r="F361" s="2"/>
      <c r="G361" s="2"/>
      <c r="H361" s="2"/>
      <c r="I361" s="2"/>
      <c r="J361" s="14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16"/>
      <c r="W361" s="2"/>
      <c r="X361" s="16"/>
      <c r="Y361" s="2"/>
      <c r="Z361" s="16">
        <v>1744.54</v>
      </c>
    </row>
    <row r="362" spans="1:26" x14ac:dyDescent="0.25">
      <c r="A362" s="4"/>
      <c r="B362" s="4"/>
      <c r="C362" s="4"/>
      <c r="D362" s="4"/>
      <c r="E362" s="4"/>
      <c r="F362" s="4"/>
      <c r="G362" s="4"/>
      <c r="H362" s="4" t="s">
        <v>178</v>
      </c>
      <c r="I362" s="4"/>
      <c r="J362" s="15">
        <v>43926</v>
      </c>
      <c r="K362" s="4"/>
      <c r="L362" s="4"/>
      <c r="M362" s="4"/>
      <c r="N362" s="4"/>
      <c r="O362" s="4"/>
      <c r="P362" s="4" t="s">
        <v>298</v>
      </c>
      <c r="Q362" s="4"/>
      <c r="R362" s="4" t="s">
        <v>297</v>
      </c>
      <c r="S362" s="4"/>
      <c r="T362" s="4" t="s">
        <v>296</v>
      </c>
      <c r="U362" s="4"/>
      <c r="V362" s="3">
        <v>799.76</v>
      </c>
      <c r="W362" s="4"/>
      <c r="X362" s="3"/>
      <c r="Y362" s="4"/>
      <c r="Z362" s="3">
        <v>2544.3000000000002</v>
      </c>
    </row>
    <row r="363" spans="1:26" x14ac:dyDescent="0.25">
      <c r="A363" s="4"/>
      <c r="B363" s="4"/>
      <c r="C363" s="4"/>
      <c r="D363" s="4"/>
      <c r="E363" s="4"/>
      <c r="F363" s="4"/>
      <c r="G363" s="4"/>
      <c r="H363" s="4" t="s">
        <v>150</v>
      </c>
      <c r="I363" s="4"/>
      <c r="J363" s="15">
        <v>43927</v>
      </c>
      <c r="K363" s="4"/>
      <c r="L363" s="4" t="s">
        <v>295</v>
      </c>
      <c r="M363" s="4"/>
      <c r="N363" s="4"/>
      <c r="O363" s="4"/>
      <c r="P363" s="4" t="s">
        <v>294</v>
      </c>
      <c r="Q363" s="4"/>
      <c r="R363" s="4"/>
      <c r="S363" s="4"/>
      <c r="T363" s="4" t="s">
        <v>147</v>
      </c>
      <c r="U363" s="4"/>
      <c r="V363" s="3">
        <v>1498</v>
      </c>
      <c r="W363" s="4"/>
      <c r="X363" s="3"/>
      <c r="Y363" s="4"/>
      <c r="Z363" s="3">
        <v>4042.3</v>
      </c>
    </row>
    <row r="364" spans="1:26" x14ac:dyDescent="0.25">
      <c r="A364" s="4"/>
      <c r="B364" s="4"/>
      <c r="C364" s="4"/>
      <c r="D364" s="4"/>
      <c r="E364" s="4"/>
      <c r="F364" s="4"/>
      <c r="G364" s="4"/>
      <c r="H364" s="4" t="s">
        <v>150</v>
      </c>
      <c r="I364" s="4"/>
      <c r="J364" s="15">
        <v>43929</v>
      </c>
      <c r="K364" s="4"/>
      <c r="L364" s="4"/>
      <c r="M364" s="4"/>
      <c r="N364" s="4"/>
      <c r="O364" s="4"/>
      <c r="P364" s="4" t="s">
        <v>293</v>
      </c>
      <c r="Q364" s="4"/>
      <c r="R364" s="4"/>
      <c r="S364" s="4"/>
      <c r="T364" s="4" t="s">
        <v>147</v>
      </c>
      <c r="U364" s="4"/>
      <c r="V364" s="3">
        <v>18.760000000000002</v>
      </c>
      <c r="W364" s="4"/>
      <c r="X364" s="3"/>
      <c r="Y364" s="4"/>
      <c r="Z364" s="3">
        <v>4061.06</v>
      </c>
    </row>
    <row r="365" spans="1:26" x14ac:dyDescent="0.25">
      <c r="A365" s="4"/>
      <c r="B365" s="4"/>
      <c r="C365" s="4"/>
      <c r="D365" s="4"/>
      <c r="E365" s="4"/>
      <c r="F365" s="4"/>
      <c r="G365" s="4"/>
      <c r="H365" s="4" t="s">
        <v>150</v>
      </c>
      <c r="I365" s="4"/>
      <c r="J365" s="15">
        <v>43948</v>
      </c>
      <c r="K365" s="4"/>
      <c r="L365" s="4"/>
      <c r="M365" s="4"/>
      <c r="N365" s="4"/>
      <c r="O365" s="4"/>
      <c r="P365" s="4" t="s">
        <v>292</v>
      </c>
      <c r="Q365" s="4"/>
      <c r="R365" s="4"/>
      <c r="S365" s="4"/>
      <c r="T365" s="4" t="s">
        <v>147</v>
      </c>
      <c r="U365" s="4"/>
      <c r="V365" s="3">
        <v>1000</v>
      </c>
      <c r="W365" s="4"/>
      <c r="X365" s="3"/>
      <c r="Y365" s="4"/>
      <c r="Z365" s="3">
        <v>5061.0600000000004</v>
      </c>
    </row>
    <row r="366" spans="1:26" x14ac:dyDescent="0.25">
      <c r="A366" s="4"/>
      <c r="B366" s="4"/>
      <c r="C366" s="4"/>
      <c r="D366" s="4"/>
      <c r="E366" s="4"/>
      <c r="F366" s="4"/>
      <c r="G366" s="4"/>
      <c r="H366" s="4" t="s">
        <v>150</v>
      </c>
      <c r="I366" s="4"/>
      <c r="J366" s="15">
        <v>43949</v>
      </c>
      <c r="K366" s="4"/>
      <c r="L366" s="4" t="s">
        <v>291</v>
      </c>
      <c r="M366" s="4"/>
      <c r="N366" s="4"/>
      <c r="O366" s="4"/>
      <c r="P366" s="4" t="s">
        <v>199</v>
      </c>
      <c r="Q366" s="4"/>
      <c r="R366" s="4"/>
      <c r="S366" s="4"/>
      <c r="T366" s="4" t="s">
        <v>147</v>
      </c>
      <c r="U366" s="4"/>
      <c r="V366" s="3">
        <v>512</v>
      </c>
      <c r="W366" s="4"/>
      <c r="X366" s="3"/>
      <c r="Y366" s="4"/>
      <c r="Z366" s="3">
        <v>5573.06</v>
      </c>
    </row>
    <row r="367" spans="1:26" ht="15.75" thickBot="1" x14ac:dyDescent="0.3">
      <c r="A367" s="4"/>
      <c r="B367" s="4"/>
      <c r="C367" s="4"/>
      <c r="D367" s="4"/>
      <c r="E367" s="4"/>
      <c r="F367" s="4"/>
      <c r="G367" s="4"/>
      <c r="H367" s="4" t="s">
        <v>150</v>
      </c>
      <c r="I367" s="4"/>
      <c r="J367" s="15">
        <v>43951</v>
      </c>
      <c r="K367" s="4"/>
      <c r="L367" s="4" t="s">
        <v>290</v>
      </c>
      <c r="M367" s="4"/>
      <c r="N367" s="4"/>
      <c r="O367" s="4"/>
      <c r="P367" s="4" t="s">
        <v>289</v>
      </c>
      <c r="Q367" s="4"/>
      <c r="R367" s="4"/>
      <c r="S367" s="4"/>
      <c r="T367" s="4" t="s">
        <v>147</v>
      </c>
      <c r="U367" s="4"/>
      <c r="V367" s="6">
        <v>938.5</v>
      </c>
      <c r="W367" s="4"/>
      <c r="X367" s="6"/>
      <c r="Y367" s="4"/>
      <c r="Z367" s="6">
        <v>6511.56</v>
      </c>
    </row>
    <row r="368" spans="1:26" x14ac:dyDescent="0.25">
      <c r="A368" s="4"/>
      <c r="B368" s="4"/>
      <c r="C368" s="4"/>
      <c r="D368" s="4"/>
      <c r="E368" s="4" t="s">
        <v>288</v>
      </c>
      <c r="F368" s="4"/>
      <c r="G368" s="4"/>
      <c r="H368" s="4"/>
      <c r="I368" s="4"/>
      <c r="J368" s="15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3">
        <f>ROUND(SUM(V361:V367),5)</f>
        <v>4767.0200000000004</v>
      </c>
      <c r="W368" s="4"/>
      <c r="X368" s="3">
        <f>ROUND(SUM(X361:X367),5)</f>
        <v>0</v>
      </c>
      <c r="Y368" s="4"/>
      <c r="Z368" s="3">
        <f>Z367</f>
        <v>6511.56</v>
      </c>
    </row>
    <row r="369" spans="1:26" x14ac:dyDescent="0.25">
      <c r="A369" s="2"/>
      <c r="B369" s="2"/>
      <c r="C369" s="2"/>
      <c r="D369" s="2"/>
      <c r="E369" s="2" t="s">
        <v>50</v>
      </c>
      <c r="F369" s="2"/>
      <c r="G369" s="2"/>
      <c r="H369" s="2"/>
      <c r="I369" s="2"/>
      <c r="J369" s="14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16"/>
      <c r="W369" s="2"/>
      <c r="X369" s="16"/>
      <c r="Y369" s="2"/>
      <c r="Z369" s="16">
        <v>14525.88</v>
      </c>
    </row>
    <row r="370" spans="1:26" x14ac:dyDescent="0.25">
      <c r="A370" s="4"/>
      <c r="B370" s="4"/>
      <c r="C370" s="4"/>
      <c r="D370" s="4"/>
      <c r="E370" s="4"/>
      <c r="F370" s="4"/>
      <c r="G370" s="4"/>
      <c r="H370" s="4" t="s">
        <v>150</v>
      </c>
      <c r="I370" s="4"/>
      <c r="J370" s="15">
        <v>43927</v>
      </c>
      <c r="K370" s="4"/>
      <c r="L370" s="4"/>
      <c r="M370" s="4"/>
      <c r="N370" s="4"/>
      <c r="O370" s="4"/>
      <c r="P370" s="4" t="s">
        <v>287</v>
      </c>
      <c r="Q370" s="4"/>
      <c r="R370" s="4" t="s">
        <v>286</v>
      </c>
      <c r="S370" s="4"/>
      <c r="T370" s="4" t="s">
        <v>147</v>
      </c>
      <c r="U370" s="4"/>
      <c r="V370" s="3">
        <v>23.77</v>
      </c>
      <c r="W370" s="4"/>
      <c r="X370" s="3"/>
      <c r="Y370" s="4"/>
      <c r="Z370" s="3">
        <v>14549.65</v>
      </c>
    </row>
    <row r="371" spans="1:26" x14ac:dyDescent="0.25">
      <c r="A371" s="4"/>
      <c r="B371" s="4"/>
      <c r="C371" s="4"/>
      <c r="D371" s="4"/>
      <c r="E371" s="4"/>
      <c r="F371" s="4"/>
      <c r="G371" s="4"/>
      <c r="H371" s="4" t="s">
        <v>150</v>
      </c>
      <c r="I371" s="4"/>
      <c r="J371" s="15">
        <v>43927</v>
      </c>
      <c r="K371" s="4"/>
      <c r="L371" s="4" t="s">
        <v>285</v>
      </c>
      <c r="M371" s="4"/>
      <c r="N371" s="4"/>
      <c r="O371" s="4"/>
      <c r="P371" s="4" t="s">
        <v>283</v>
      </c>
      <c r="Q371" s="4"/>
      <c r="R371" s="4"/>
      <c r="S371" s="4"/>
      <c r="T371" s="4" t="s">
        <v>147</v>
      </c>
      <c r="U371" s="4"/>
      <c r="V371" s="3">
        <v>637.6</v>
      </c>
      <c r="W371" s="4"/>
      <c r="X371" s="3"/>
      <c r="Y371" s="4"/>
      <c r="Z371" s="3">
        <v>15187.25</v>
      </c>
    </row>
    <row r="372" spans="1:26" x14ac:dyDescent="0.25">
      <c r="A372" s="4"/>
      <c r="B372" s="4"/>
      <c r="C372" s="4"/>
      <c r="D372" s="4"/>
      <c r="E372" s="4"/>
      <c r="F372" s="4"/>
      <c r="G372" s="4"/>
      <c r="H372" s="4" t="s">
        <v>150</v>
      </c>
      <c r="I372" s="4"/>
      <c r="J372" s="15">
        <v>43928</v>
      </c>
      <c r="K372" s="4"/>
      <c r="L372" s="4" t="s">
        <v>284</v>
      </c>
      <c r="M372" s="4"/>
      <c r="N372" s="4"/>
      <c r="O372" s="4"/>
      <c r="P372" s="4" t="s">
        <v>283</v>
      </c>
      <c r="Q372" s="4"/>
      <c r="R372" s="4"/>
      <c r="S372" s="4"/>
      <c r="T372" s="4" t="s">
        <v>147</v>
      </c>
      <c r="U372" s="4"/>
      <c r="V372" s="3">
        <v>870</v>
      </c>
      <c r="W372" s="4"/>
      <c r="X372" s="3"/>
      <c r="Y372" s="4"/>
      <c r="Z372" s="3">
        <v>16057.25</v>
      </c>
    </row>
    <row r="373" spans="1:26" x14ac:dyDescent="0.25">
      <c r="A373" s="4"/>
      <c r="B373" s="4"/>
      <c r="C373" s="4"/>
      <c r="D373" s="4"/>
      <c r="E373" s="4"/>
      <c r="F373" s="4"/>
      <c r="G373" s="4"/>
      <c r="H373" s="4" t="s">
        <v>178</v>
      </c>
      <c r="I373" s="4"/>
      <c r="J373" s="15">
        <v>43928</v>
      </c>
      <c r="K373" s="4"/>
      <c r="L373" s="4"/>
      <c r="M373" s="4"/>
      <c r="N373" s="4"/>
      <c r="O373" s="4"/>
      <c r="P373" s="4" t="s">
        <v>282</v>
      </c>
      <c r="Q373" s="4"/>
      <c r="R373" s="4" t="s">
        <v>281</v>
      </c>
      <c r="S373" s="4"/>
      <c r="T373" s="4" t="s">
        <v>188</v>
      </c>
      <c r="U373" s="4"/>
      <c r="V373" s="3">
        <v>520.32000000000005</v>
      </c>
      <c r="W373" s="4"/>
      <c r="X373" s="3"/>
      <c r="Y373" s="4"/>
      <c r="Z373" s="3">
        <v>16577.57</v>
      </c>
    </row>
    <row r="374" spans="1:26" x14ac:dyDescent="0.25">
      <c r="A374" s="4"/>
      <c r="B374" s="4"/>
      <c r="C374" s="4"/>
      <c r="D374" s="4"/>
      <c r="E374" s="4"/>
      <c r="F374" s="4"/>
      <c r="G374" s="4"/>
      <c r="H374" s="4" t="s">
        <v>178</v>
      </c>
      <c r="I374" s="4"/>
      <c r="J374" s="15">
        <v>43929</v>
      </c>
      <c r="K374" s="4"/>
      <c r="L374" s="4"/>
      <c r="M374" s="4"/>
      <c r="N374" s="4"/>
      <c r="O374" s="4"/>
      <c r="P374" s="4" t="s">
        <v>253</v>
      </c>
      <c r="Q374" s="4"/>
      <c r="R374" s="4" t="s">
        <v>280</v>
      </c>
      <c r="S374" s="4"/>
      <c r="T374" s="4" t="s">
        <v>223</v>
      </c>
      <c r="U374" s="4"/>
      <c r="V374" s="3">
        <v>41.4</v>
      </c>
      <c r="W374" s="4"/>
      <c r="X374" s="3"/>
      <c r="Y374" s="4"/>
      <c r="Z374" s="3">
        <v>16618.97</v>
      </c>
    </row>
    <row r="375" spans="1:26" x14ac:dyDescent="0.25">
      <c r="A375" s="4"/>
      <c r="B375" s="4"/>
      <c r="C375" s="4"/>
      <c r="D375" s="4"/>
      <c r="E375" s="4"/>
      <c r="F375" s="4"/>
      <c r="G375" s="4"/>
      <c r="H375" s="4" t="s">
        <v>178</v>
      </c>
      <c r="I375" s="4"/>
      <c r="J375" s="15">
        <v>43934</v>
      </c>
      <c r="K375" s="4"/>
      <c r="L375" s="4"/>
      <c r="M375" s="4"/>
      <c r="N375" s="4"/>
      <c r="O375" s="4"/>
      <c r="P375" s="4" t="s">
        <v>278</v>
      </c>
      <c r="Q375" s="4"/>
      <c r="R375" s="4" t="s">
        <v>279</v>
      </c>
      <c r="S375" s="4"/>
      <c r="T375" s="4" t="s">
        <v>188</v>
      </c>
      <c r="U375" s="4"/>
      <c r="V375" s="3">
        <v>25.96</v>
      </c>
      <c r="W375" s="4"/>
      <c r="X375" s="3"/>
      <c r="Y375" s="4"/>
      <c r="Z375" s="3">
        <v>16644.93</v>
      </c>
    </row>
    <row r="376" spans="1:26" x14ac:dyDescent="0.25">
      <c r="A376" s="4"/>
      <c r="B376" s="4"/>
      <c r="C376" s="4"/>
      <c r="D376" s="4"/>
      <c r="E376" s="4"/>
      <c r="F376" s="4"/>
      <c r="G376" s="4"/>
      <c r="H376" s="4" t="s">
        <v>178</v>
      </c>
      <c r="I376" s="4"/>
      <c r="J376" s="15">
        <v>43934</v>
      </c>
      <c r="K376" s="4"/>
      <c r="L376" s="4"/>
      <c r="M376" s="4"/>
      <c r="N376" s="4"/>
      <c r="O376" s="4"/>
      <c r="P376" s="4" t="s">
        <v>278</v>
      </c>
      <c r="Q376" s="4"/>
      <c r="R376" s="4" t="s">
        <v>279</v>
      </c>
      <c r="S376" s="4"/>
      <c r="T376" s="4" t="s">
        <v>188</v>
      </c>
      <c r="U376" s="4"/>
      <c r="V376" s="3">
        <v>42.98</v>
      </c>
      <c r="W376" s="4"/>
      <c r="X376" s="3"/>
      <c r="Y376" s="4"/>
      <c r="Z376" s="3">
        <v>16687.91</v>
      </c>
    </row>
    <row r="377" spans="1:26" x14ac:dyDescent="0.25">
      <c r="A377" s="4"/>
      <c r="B377" s="4"/>
      <c r="C377" s="4"/>
      <c r="D377" s="4"/>
      <c r="E377" s="4"/>
      <c r="F377" s="4"/>
      <c r="G377" s="4"/>
      <c r="H377" s="4" t="s">
        <v>178</v>
      </c>
      <c r="I377" s="4"/>
      <c r="J377" s="15">
        <v>43934</v>
      </c>
      <c r="K377" s="4"/>
      <c r="L377" s="4"/>
      <c r="M377" s="4"/>
      <c r="N377" s="4"/>
      <c r="O377" s="4"/>
      <c r="P377" s="4" t="s">
        <v>278</v>
      </c>
      <c r="Q377" s="4"/>
      <c r="R377" s="4" t="s">
        <v>277</v>
      </c>
      <c r="S377" s="4"/>
      <c r="T377" s="4" t="s">
        <v>188</v>
      </c>
      <c r="U377" s="4"/>
      <c r="V377" s="3">
        <v>8.98</v>
      </c>
      <c r="W377" s="4"/>
      <c r="X377" s="3"/>
      <c r="Y377" s="4"/>
      <c r="Z377" s="3">
        <v>16696.89</v>
      </c>
    </row>
    <row r="378" spans="1:26" x14ac:dyDescent="0.25">
      <c r="A378" s="4"/>
      <c r="B378" s="4"/>
      <c r="C378" s="4"/>
      <c r="D378" s="4"/>
      <c r="E378" s="4"/>
      <c r="F378" s="4"/>
      <c r="G378" s="4"/>
      <c r="H378" s="4" t="s">
        <v>150</v>
      </c>
      <c r="I378" s="4"/>
      <c r="J378" s="15">
        <v>43935</v>
      </c>
      <c r="K378" s="4"/>
      <c r="L378" s="4" t="s">
        <v>276</v>
      </c>
      <c r="M378" s="4"/>
      <c r="N378" s="4"/>
      <c r="O378" s="4"/>
      <c r="P378" s="4" t="s">
        <v>260</v>
      </c>
      <c r="Q378" s="4"/>
      <c r="R378" s="4"/>
      <c r="S378" s="4"/>
      <c r="T378" s="4" t="s">
        <v>147</v>
      </c>
      <c r="U378" s="4"/>
      <c r="V378" s="3">
        <v>48.29</v>
      </c>
      <c r="W378" s="4"/>
      <c r="X378" s="3"/>
      <c r="Y378" s="4"/>
      <c r="Z378" s="3">
        <v>16745.18</v>
      </c>
    </row>
    <row r="379" spans="1:26" x14ac:dyDescent="0.25">
      <c r="A379" s="4"/>
      <c r="B379" s="4"/>
      <c r="C379" s="4"/>
      <c r="D379" s="4"/>
      <c r="E379" s="4"/>
      <c r="F379" s="4"/>
      <c r="G379" s="4"/>
      <c r="H379" s="4" t="s">
        <v>134</v>
      </c>
      <c r="I379" s="4"/>
      <c r="J379" s="15">
        <v>43937</v>
      </c>
      <c r="K379" s="4"/>
      <c r="L379" s="4" t="s">
        <v>133</v>
      </c>
      <c r="M379" s="4"/>
      <c r="N379" s="4"/>
      <c r="O379" s="4"/>
      <c r="P379" s="4" t="s">
        <v>275</v>
      </c>
      <c r="Q379" s="4"/>
      <c r="R379" s="4"/>
      <c r="S379" s="4"/>
      <c r="T379" s="4" t="s">
        <v>138</v>
      </c>
      <c r="U379" s="4"/>
      <c r="V379" s="3">
        <v>129.72999999999999</v>
      </c>
      <c r="W379" s="4"/>
      <c r="X379" s="3"/>
      <c r="Y379" s="4"/>
      <c r="Z379" s="3">
        <v>16874.91</v>
      </c>
    </row>
    <row r="380" spans="1:26" x14ac:dyDescent="0.25">
      <c r="A380" s="4"/>
      <c r="B380" s="4"/>
      <c r="C380" s="4"/>
      <c r="D380" s="4"/>
      <c r="E380" s="4"/>
      <c r="F380" s="4"/>
      <c r="G380" s="4"/>
      <c r="H380" s="4" t="s">
        <v>178</v>
      </c>
      <c r="I380" s="4"/>
      <c r="J380" s="15">
        <v>43937</v>
      </c>
      <c r="K380" s="4"/>
      <c r="L380" s="4"/>
      <c r="M380" s="4"/>
      <c r="N380" s="4"/>
      <c r="O380" s="4"/>
      <c r="P380" s="4" t="s">
        <v>253</v>
      </c>
      <c r="Q380" s="4"/>
      <c r="R380" s="4" t="s">
        <v>274</v>
      </c>
      <c r="S380" s="4"/>
      <c r="T380" s="4" t="s">
        <v>223</v>
      </c>
      <c r="U380" s="4"/>
      <c r="V380" s="3">
        <v>4.4800000000000004</v>
      </c>
      <c r="W380" s="4"/>
      <c r="X380" s="3"/>
      <c r="Y380" s="4"/>
      <c r="Z380" s="3">
        <v>16879.39</v>
      </c>
    </row>
    <row r="381" spans="1:26" x14ac:dyDescent="0.25">
      <c r="A381" s="4"/>
      <c r="B381" s="4"/>
      <c r="C381" s="4"/>
      <c r="D381" s="4"/>
      <c r="E381" s="4"/>
      <c r="F381" s="4"/>
      <c r="G381" s="4"/>
      <c r="H381" s="4" t="s">
        <v>178</v>
      </c>
      <c r="I381" s="4"/>
      <c r="J381" s="15">
        <v>43942</v>
      </c>
      <c r="K381" s="4"/>
      <c r="L381" s="4"/>
      <c r="M381" s="4"/>
      <c r="N381" s="4"/>
      <c r="O381" s="4"/>
      <c r="P381" s="4" t="s">
        <v>253</v>
      </c>
      <c r="Q381" s="4"/>
      <c r="R381" s="4" t="s">
        <v>273</v>
      </c>
      <c r="S381" s="4"/>
      <c r="T381" s="4" t="s">
        <v>223</v>
      </c>
      <c r="U381" s="4"/>
      <c r="V381" s="3">
        <v>68.78</v>
      </c>
      <c r="W381" s="4"/>
      <c r="X381" s="3"/>
      <c r="Y381" s="4"/>
      <c r="Z381" s="3">
        <v>16948.169999999998</v>
      </c>
    </row>
    <row r="382" spans="1:26" x14ac:dyDescent="0.25">
      <c r="A382" s="4"/>
      <c r="B382" s="4"/>
      <c r="C382" s="4"/>
      <c r="D382" s="4"/>
      <c r="E382" s="4"/>
      <c r="F382" s="4"/>
      <c r="G382" s="4"/>
      <c r="H382" s="4" t="s">
        <v>178</v>
      </c>
      <c r="I382" s="4"/>
      <c r="J382" s="15">
        <v>43942</v>
      </c>
      <c r="K382" s="4"/>
      <c r="L382" s="4"/>
      <c r="M382" s="4"/>
      <c r="N382" s="4"/>
      <c r="O382" s="4"/>
      <c r="P382" s="4" t="s">
        <v>253</v>
      </c>
      <c r="Q382" s="4"/>
      <c r="R382" s="4" t="s">
        <v>272</v>
      </c>
      <c r="S382" s="4"/>
      <c r="T382" s="4" t="s">
        <v>223</v>
      </c>
      <c r="U382" s="4"/>
      <c r="V382" s="3">
        <v>24.51</v>
      </c>
      <c r="W382" s="4"/>
      <c r="X382" s="3"/>
      <c r="Y382" s="4"/>
      <c r="Z382" s="3">
        <v>16972.68</v>
      </c>
    </row>
    <row r="383" spans="1:26" x14ac:dyDescent="0.25">
      <c r="A383" s="4"/>
      <c r="B383" s="4"/>
      <c r="C383" s="4"/>
      <c r="D383" s="4"/>
      <c r="E383" s="4"/>
      <c r="F383" s="4"/>
      <c r="G383" s="4"/>
      <c r="H383" s="4" t="s">
        <v>178</v>
      </c>
      <c r="I383" s="4"/>
      <c r="J383" s="15">
        <v>43945</v>
      </c>
      <c r="K383" s="4"/>
      <c r="L383" s="4"/>
      <c r="M383" s="4"/>
      <c r="N383" s="4"/>
      <c r="O383" s="4"/>
      <c r="P383" s="4" t="s">
        <v>271</v>
      </c>
      <c r="Q383" s="4"/>
      <c r="R383" s="4" t="s">
        <v>270</v>
      </c>
      <c r="S383" s="4"/>
      <c r="T383" s="4" t="s">
        <v>269</v>
      </c>
      <c r="U383" s="4"/>
      <c r="V383" s="3">
        <v>191.97</v>
      </c>
      <c r="W383" s="4"/>
      <c r="X383" s="3"/>
      <c r="Y383" s="4"/>
      <c r="Z383" s="3">
        <v>17164.650000000001</v>
      </c>
    </row>
    <row r="384" spans="1:26" x14ac:dyDescent="0.25">
      <c r="A384" s="4"/>
      <c r="B384" s="4"/>
      <c r="C384" s="4"/>
      <c r="D384" s="4"/>
      <c r="E384" s="4"/>
      <c r="F384" s="4"/>
      <c r="G384" s="4"/>
      <c r="H384" s="4" t="s">
        <v>178</v>
      </c>
      <c r="I384" s="4"/>
      <c r="J384" s="15">
        <v>43948</v>
      </c>
      <c r="K384" s="4"/>
      <c r="L384" s="4"/>
      <c r="M384" s="4"/>
      <c r="N384" s="4"/>
      <c r="O384" s="4"/>
      <c r="P384" s="4" t="s">
        <v>268</v>
      </c>
      <c r="Q384" s="4"/>
      <c r="R384" s="4" t="s">
        <v>267</v>
      </c>
      <c r="S384" s="4"/>
      <c r="T384" s="4" t="s">
        <v>188</v>
      </c>
      <c r="U384" s="4"/>
      <c r="V384" s="3">
        <v>69.819999999999993</v>
      </c>
      <c r="W384" s="4"/>
      <c r="X384" s="3"/>
      <c r="Y384" s="4"/>
      <c r="Z384" s="3">
        <v>17234.47</v>
      </c>
    </row>
    <row r="385" spans="1:26" x14ac:dyDescent="0.25">
      <c r="A385" s="4"/>
      <c r="B385" s="4"/>
      <c r="C385" s="4"/>
      <c r="D385" s="4"/>
      <c r="E385" s="4"/>
      <c r="F385" s="4"/>
      <c r="G385" s="4"/>
      <c r="H385" s="4" t="s">
        <v>150</v>
      </c>
      <c r="I385" s="4"/>
      <c r="J385" s="15">
        <v>43948</v>
      </c>
      <c r="K385" s="4"/>
      <c r="L385" s="4" t="s">
        <v>266</v>
      </c>
      <c r="M385" s="4"/>
      <c r="N385" s="4"/>
      <c r="O385" s="4"/>
      <c r="P385" s="4" t="s">
        <v>260</v>
      </c>
      <c r="Q385" s="4"/>
      <c r="R385" s="4"/>
      <c r="S385" s="4"/>
      <c r="T385" s="4" t="s">
        <v>147</v>
      </c>
      <c r="U385" s="4"/>
      <c r="V385" s="3">
        <v>85.04</v>
      </c>
      <c r="W385" s="4"/>
      <c r="X385" s="3"/>
      <c r="Y385" s="4"/>
      <c r="Z385" s="3">
        <v>17319.509999999998</v>
      </c>
    </row>
    <row r="386" spans="1:26" x14ac:dyDescent="0.25">
      <c r="A386" s="4"/>
      <c r="B386" s="4"/>
      <c r="C386" s="4"/>
      <c r="D386" s="4"/>
      <c r="E386" s="4"/>
      <c r="F386" s="4"/>
      <c r="G386" s="4"/>
      <c r="H386" s="4" t="s">
        <v>150</v>
      </c>
      <c r="I386" s="4"/>
      <c r="J386" s="15">
        <v>43948</v>
      </c>
      <c r="K386" s="4"/>
      <c r="L386" s="4" t="s">
        <v>265</v>
      </c>
      <c r="M386" s="4"/>
      <c r="N386" s="4"/>
      <c r="O386" s="4"/>
      <c r="P386" s="4" t="s">
        <v>260</v>
      </c>
      <c r="Q386" s="4"/>
      <c r="R386" s="4"/>
      <c r="S386" s="4"/>
      <c r="T386" s="4" t="s">
        <v>147</v>
      </c>
      <c r="U386" s="4"/>
      <c r="V386" s="3">
        <v>48.08</v>
      </c>
      <c r="W386" s="4"/>
      <c r="X386" s="3"/>
      <c r="Y386" s="4"/>
      <c r="Z386" s="3">
        <v>17367.59</v>
      </c>
    </row>
    <row r="387" spans="1:26" x14ac:dyDescent="0.25">
      <c r="A387" s="4"/>
      <c r="B387" s="4"/>
      <c r="C387" s="4"/>
      <c r="D387" s="4"/>
      <c r="E387" s="4"/>
      <c r="F387" s="4"/>
      <c r="G387" s="4"/>
      <c r="H387" s="4" t="s">
        <v>178</v>
      </c>
      <c r="I387" s="4"/>
      <c r="J387" s="15">
        <v>43949</v>
      </c>
      <c r="K387" s="4"/>
      <c r="L387" s="4"/>
      <c r="M387" s="4"/>
      <c r="N387" s="4"/>
      <c r="O387" s="4"/>
      <c r="P387" s="4" t="s">
        <v>253</v>
      </c>
      <c r="Q387" s="4"/>
      <c r="R387" s="4" t="s">
        <v>264</v>
      </c>
      <c r="S387" s="4"/>
      <c r="T387" s="4" t="s">
        <v>223</v>
      </c>
      <c r="U387" s="4"/>
      <c r="V387" s="3">
        <v>21.99</v>
      </c>
      <c r="W387" s="4"/>
      <c r="X387" s="3"/>
      <c r="Y387" s="4"/>
      <c r="Z387" s="3">
        <v>17389.580000000002</v>
      </c>
    </row>
    <row r="388" spans="1:26" x14ac:dyDescent="0.25">
      <c r="A388" s="4"/>
      <c r="B388" s="4"/>
      <c r="C388" s="4"/>
      <c r="D388" s="4"/>
      <c r="E388" s="4"/>
      <c r="F388" s="4"/>
      <c r="G388" s="4"/>
      <c r="H388" s="4" t="s">
        <v>178</v>
      </c>
      <c r="I388" s="4"/>
      <c r="J388" s="15">
        <v>43949</v>
      </c>
      <c r="K388" s="4"/>
      <c r="L388" s="4"/>
      <c r="M388" s="4"/>
      <c r="N388" s="4"/>
      <c r="O388" s="4"/>
      <c r="P388" s="4" t="s">
        <v>253</v>
      </c>
      <c r="Q388" s="4"/>
      <c r="R388" s="4" t="s">
        <v>263</v>
      </c>
      <c r="S388" s="4"/>
      <c r="T388" s="4" t="s">
        <v>223</v>
      </c>
      <c r="U388" s="4"/>
      <c r="V388" s="3">
        <v>45.01</v>
      </c>
      <c r="W388" s="4"/>
      <c r="X388" s="3"/>
      <c r="Y388" s="4"/>
      <c r="Z388" s="3">
        <v>17434.59</v>
      </c>
    </row>
    <row r="389" spans="1:26" x14ac:dyDescent="0.25">
      <c r="A389" s="4"/>
      <c r="B389" s="4"/>
      <c r="C389" s="4"/>
      <c r="D389" s="4"/>
      <c r="E389" s="4"/>
      <c r="F389" s="4"/>
      <c r="G389" s="4"/>
      <c r="H389" s="4" t="s">
        <v>178</v>
      </c>
      <c r="I389" s="4"/>
      <c r="J389" s="15">
        <v>43949</v>
      </c>
      <c r="K389" s="4"/>
      <c r="L389" s="4"/>
      <c r="M389" s="4"/>
      <c r="N389" s="4"/>
      <c r="O389" s="4"/>
      <c r="P389" s="4" t="s">
        <v>253</v>
      </c>
      <c r="Q389" s="4"/>
      <c r="R389" s="4" t="s">
        <v>262</v>
      </c>
      <c r="S389" s="4"/>
      <c r="T389" s="4" t="s">
        <v>223</v>
      </c>
      <c r="U389" s="4"/>
      <c r="V389" s="3">
        <v>60.26</v>
      </c>
      <c r="W389" s="4"/>
      <c r="X389" s="3"/>
      <c r="Y389" s="4"/>
      <c r="Z389" s="3">
        <v>17494.849999999999</v>
      </c>
    </row>
    <row r="390" spans="1:26" x14ac:dyDescent="0.25">
      <c r="A390" s="4"/>
      <c r="B390" s="4"/>
      <c r="C390" s="4"/>
      <c r="D390" s="4"/>
      <c r="E390" s="4"/>
      <c r="F390" s="4"/>
      <c r="G390" s="4"/>
      <c r="H390" s="4" t="s">
        <v>150</v>
      </c>
      <c r="I390" s="4"/>
      <c r="J390" s="15">
        <v>43950</v>
      </c>
      <c r="K390" s="4"/>
      <c r="L390" s="4" t="s">
        <v>261</v>
      </c>
      <c r="M390" s="4"/>
      <c r="N390" s="4"/>
      <c r="O390" s="4"/>
      <c r="P390" s="4" t="s">
        <v>260</v>
      </c>
      <c r="Q390" s="4"/>
      <c r="R390" s="4"/>
      <c r="S390" s="4"/>
      <c r="T390" s="4" t="s">
        <v>147</v>
      </c>
      <c r="U390" s="4"/>
      <c r="V390" s="3">
        <v>36.21</v>
      </c>
      <c r="W390" s="4"/>
      <c r="X390" s="3"/>
      <c r="Y390" s="4"/>
      <c r="Z390" s="3">
        <v>17531.060000000001</v>
      </c>
    </row>
    <row r="391" spans="1:26" x14ac:dyDescent="0.25">
      <c r="A391" s="4"/>
      <c r="B391" s="4"/>
      <c r="C391" s="4"/>
      <c r="D391" s="4"/>
      <c r="E391" s="4"/>
      <c r="F391" s="4"/>
      <c r="G391" s="4"/>
      <c r="H391" s="4" t="s">
        <v>178</v>
      </c>
      <c r="I391" s="4"/>
      <c r="J391" s="15">
        <v>43951</v>
      </c>
      <c r="K391" s="4"/>
      <c r="L391" s="4"/>
      <c r="M391" s="4"/>
      <c r="N391" s="4"/>
      <c r="O391" s="4"/>
      <c r="P391" s="4" t="s">
        <v>253</v>
      </c>
      <c r="Q391" s="4"/>
      <c r="R391" s="4" t="s">
        <v>259</v>
      </c>
      <c r="S391" s="4"/>
      <c r="T391" s="4" t="s">
        <v>223</v>
      </c>
      <c r="U391" s="4"/>
      <c r="V391" s="3">
        <v>44.99</v>
      </c>
      <c r="W391" s="4"/>
      <c r="X391" s="3"/>
      <c r="Y391" s="4"/>
      <c r="Z391" s="3">
        <v>17576.05</v>
      </c>
    </row>
    <row r="392" spans="1:26" ht="15.75" thickBot="1" x14ac:dyDescent="0.3">
      <c r="A392" s="4"/>
      <c r="B392" s="4"/>
      <c r="C392" s="4"/>
      <c r="D392" s="4"/>
      <c r="E392" s="4"/>
      <c r="F392" s="4"/>
      <c r="G392" s="4"/>
      <c r="H392" s="4" t="s">
        <v>178</v>
      </c>
      <c r="I392" s="4"/>
      <c r="J392" s="15">
        <v>43951</v>
      </c>
      <c r="K392" s="4"/>
      <c r="L392" s="4"/>
      <c r="M392" s="4"/>
      <c r="N392" s="4"/>
      <c r="O392" s="4"/>
      <c r="P392" s="4" t="s">
        <v>253</v>
      </c>
      <c r="Q392" s="4"/>
      <c r="R392" s="4" t="s">
        <v>258</v>
      </c>
      <c r="S392" s="4"/>
      <c r="T392" s="4" t="s">
        <v>223</v>
      </c>
      <c r="U392" s="4"/>
      <c r="V392" s="6">
        <v>46.45</v>
      </c>
      <c r="W392" s="4"/>
      <c r="X392" s="6"/>
      <c r="Y392" s="4"/>
      <c r="Z392" s="6">
        <v>17622.5</v>
      </c>
    </row>
    <row r="393" spans="1:26" x14ac:dyDescent="0.25">
      <c r="A393" s="4"/>
      <c r="B393" s="4"/>
      <c r="C393" s="4"/>
      <c r="D393" s="4"/>
      <c r="E393" s="4" t="s">
        <v>257</v>
      </c>
      <c r="F393" s="4"/>
      <c r="G393" s="4"/>
      <c r="H393" s="4"/>
      <c r="I393" s="4"/>
      <c r="J393" s="15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3">
        <f>ROUND(SUM(V369:V392),5)</f>
        <v>3096.62</v>
      </c>
      <c r="W393" s="4"/>
      <c r="X393" s="3">
        <f>ROUND(SUM(X369:X392),5)</f>
        <v>0</v>
      </c>
      <c r="Y393" s="4"/>
      <c r="Z393" s="3">
        <f>Z392</f>
        <v>17622.5</v>
      </c>
    </row>
    <row r="394" spans="1:26" x14ac:dyDescent="0.25">
      <c r="A394" s="2"/>
      <c r="B394" s="2"/>
      <c r="C394" s="2"/>
      <c r="D394" s="2"/>
      <c r="E394" s="2" t="s">
        <v>49</v>
      </c>
      <c r="F394" s="2"/>
      <c r="G394" s="2"/>
      <c r="H394" s="2"/>
      <c r="I394" s="2"/>
      <c r="J394" s="14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16"/>
      <c r="W394" s="2"/>
      <c r="X394" s="16"/>
      <c r="Y394" s="2"/>
      <c r="Z394" s="16">
        <v>2560.87</v>
      </c>
    </row>
    <row r="395" spans="1:26" x14ac:dyDescent="0.25">
      <c r="A395" s="4"/>
      <c r="B395" s="4"/>
      <c r="C395" s="4"/>
      <c r="D395" s="4"/>
      <c r="E395" s="4"/>
      <c r="F395" s="4"/>
      <c r="G395" s="4"/>
      <c r="H395" s="4" t="s">
        <v>134</v>
      </c>
      <c r="I395" s="4"/>
      <c r="J395" s="15">
        <v>43923</v>
      </c>
      <c r="K395" s="4"/>
      <c r="L395" s="4" t="s">
        <v>133</v>
      </c>
      <c r="M395" s="4"/>
      <c r="N395" s="4"/>
      <c r="O395" s="4"/>
      <c r="P395" s="4" t="s">
        <v>256</v>
      </c>
      <c r="Q395" s="4"/>
      <c r="R395" s="4"/>
      <c r="S395" s="4"/>
      <c r="T395" s="4" t="s">
        <v>138</v>
      </c>
      <c r="U395" s="4"/>
      <c r="V395" s="3">
        <v>324.16000000000003</v>
      </c>
      <c r="W395" s="4"/>
      <c r="X395" s="3"/>
      <c r="Y395" s="4"/>
      <c r="Z395" s="3">
        <v>2885.03</v>
      </c>
    </row>
    <row r="396" spans="1:26" x14ac:dyDescent="0.25">
      <c r="A396" s="4"/>
      <c r="B396" s="4"/>
      <c r="C396" s="4"/>
      <c r="D396" s="4"/>
      <c r="E396" s="4"/>
      <c r="F396" s="4"/>
      <c r="G396" s="4"/>
      <c r="H396" s="4" t="s">
        <v>150</v>
      </c>
      <c r="I396" s="4"/>
      <c r="J396" s="15">
        <v>43929</v>
      </c>
      <c r="K396" s="4"/>
      <c r="L396" s="4" t="s">
        <v>255</v>
      </c>
      <c r="M396" s="4"/>
      <c r="N396" s="4"/>
      <c r="O396" s="4"/>
      <c r="P396" s="4" t="s">
        <v>250</v>
      </c>
      <c r="Q396" s="4"/>
      <c r="R396" s="4"/>
      <c r="S396" s="4"/>
      <c r="T396" s="4" t="s">
        <v>147</v>
      </c>
      <c r="U396" s="4"/>
      <c r="V396" s="3">
        <v>66.5</v>
      </c>
      <c r="W396" s="4"/>
      <c r="X396" s="3"/>
      <c r="Y396" s="4"/>
      <c r="Z396" s="3">
        <v>2951.53</v>
      </c>
    </row>
    <row r="397" spans="1:26" x14ac:dyDescent="0.25">
      <c r="A397" s="4"/>
      <c r="B397" s="4"/>
      <c r="C397" s="4"/>
      <c r="D397" s="4"/>
      <c r="E397" s="4"/>
      <c r="F397" s="4"/>
      <c r="G397" s="4"/>
      <c r="H397" s="4" t="s">
        <v>150</v>
      </c>
      <c r="I397" s="4"/>
      <c r="J397" s="15">
        <v>43937</v>
      </c>
      <c r="K397" s="4"/>
      <c r="L397" s="4" t="s">
        <v>254</v>
      </c>
      <c r="M397" s="4"/>
      <c r="N397" s="4"/>
      <c r="O397" s="4"/>
      <c r="P397" s="4" t="s">
        <v>250</v>
      </c>
      <c r="Q397" s="4"/>
      <c r="R397" s="4"/>
      <c r="S397" s="4"/>
      <c r="T397" s="4" t="s">
        <v>147</v>
      </c>
      <c r="U397" s="4"/>
      <c r="V397" s="3">
        <v>379.19</v>
      </c>
      <c r="W397" s="4"/>
      <c r="X397" s="3"/>
      <c r="Y397" s="4"/>
      <c r="Z397" s="3">
        <v>3330.72</v>
      </c>
    </row>
    <row r="398" spans="1:26" x14ac:dyDescent="0.25">
      <c r="A398" s="4"/>
      <c r="B398" s="4"/>
      <c r="C398" s="4"/>
      <c r="D398" s="4"/>
      <c r="E398" s="4"/>
      <c r="F398" s="4"/>
      <c r="G398" s="4"/>
      <c r="H398" s="4" t="s">
        <v>178</v>
      </c>
      <c r="I398" s="4"/>
      <c r="J398" s="15">
        <v>43945</v>
      </c>
      <c r="K398" s="4"/>
      <c r="L398" s="4"/>
      <c r="M398" s="4"/>
      <c r="N398" s="4"/>
      <c r="O398" s="4"/>
      <c r="P398" s="4" t="s">
        <v>253</v>
      </c>
      <c r="Q398" s="4"/>
      <c r="R398" s="4" t="s">
        <v>252</v>
      </c>
      <c r="S398" s="4"/>
      <c r="T398" s="4" t="s">
        <v>223</v>
      </c>
      <c r="U398" s="4"/>
      <c r="V398" s="3">
        <v>76.36</v>
      </c>
      <c r="W398" s="4"/>
      <c r="X398" s="3"/>
      <c r="Y398" s="4"/>
      <c r="Z398" s="3">
        <v>3407.08</v>
      </c>
    </row>
    <row r="399" spans="1:26" x14ac:dyDescent="0.25">
      <c r="A399" s="4"/>
      <c r="B399" s="4"/>
      <c r="C399" s="4"/>
      <c r="D399" s="4"/>
      <c r="E399" s="4"/>
      <c r="F399" s="4"/>
      <c r="G399" s="4"/>
      <c r="H399" s="4" t="s">
        <v>150</v>
      </c>
      <c r="I399" s="4"/>
      <c r="J399" s="15">
        <v>43951</v>
      </c>
      <c r="K399" s="4"/>
      <c r="L399" s="4" t="s">
        <v>251</v>
      </c>
      <c r="M399" s="4"/>
      <c r="N399" s="4"/>
      <c r="O399" s="4"/>
      <c r="P399" s="4" t="s">
        <v>250</v>
      </c>
      <c r="Q399" s="4"/>
      <c r="R399" s="4" t="s">
        <v>249</v>
      </c>
      <c r="S399" s="4"/>
      <c r="T399" s="4" t="s">
        <v>147</v>
      </c>
      <c r="U399" s="4"/>
      <c r="V399" s="3">
        <v>309.68</v>
      </c>
      <c r="W399" s="4"/>
      <c r="X399" s="3"/>
      <c r="Y399" s="4"/>
      <c r="Z399" s="3">
        <v>3716.76</v>
      </c>
    </row>
    <row r="400" spans="1:26" ht="15.75" thickBot="1" x14ac:dyDescent="0.3">
      <c r="A400" s="4"/>
      <c r="B400" s="4"/>
      <c r="C400" s="4"/>
      <c r="D400" s="4"/>
      <c r="E400" s="4"/>
      <c r="F400" s="4"/>
      <c r="G400" s="4"/>
      <c r="H400" s="4" t="s">
        <v>150</v>
      </c>
      <c r="I400" s="4"/>
      <c r="J400" s="15">
        <v>43951</v>
      </c>
      <c r="K400" s="4"/>
      <c r="L400" s="4"/>
      <c r="M400" s="4"/>
      <c r="N400" s="4"/>
      <c r="O400" s="4"/>
      <c r="P400" s="4" t="s">
        <v>248</v>
      </c>
      <c r="Q400" s="4"/>
      <c r="R400" s="4"/>
      <c r="S400" s="4"/>
      <c r="T400" s="4" t="s">
        <v>147</v>
      </c>
      <c r="U400" s="4"/>
      <c r="V400" s="6">
        <v>81.64</v>
      </c>
      <c r="W400" s="4"/>
      <c r="X400" s="6"/>
      <c r="Y400" s="4"/>
      <c r="Z400" s="6">
        <v>3798.4</v>
      </c>
    </row>
    <row r="401" spans="1:26" x14ac:dyDescent="0.25">
      <c r="A401" s="4"/>
      <c r="B401" s="4"/>
      <c r="C401" s="4"/>
      <c r="D401" s="4"/>
      <c r="E401" s="4" t="s">
        <v>247</v>
      </c>
      <c r="F401" s="4"/>
      <c r="G401" s="4"/>
      <c r="H401" s="4"/>
      <c r="I401" s="4"/>
      <c r="J401" s="15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3">
        <f>ROUND(SUM(V394:V400),5)</f>
        <v>1237.53</v>
      </c>
      <c r="W401" s="4"/>
      <c r="X401" s="3">
        <f>ROUND(SUM(X394:X400),5)</f>
        <v>0</v>
      </c>
      <c r="Y401" s="4"/>
      <c r="Z401" s="3">
        <f>Z400</f>
        <v>3798.4</v>
      </c>
    </row>
    <row r="402" spans="1:26" x14ac:dyDescent="0.25">
      <c r="A402" s="2"/>
      <c r="B402" s="2"/>
      <c r="C402" s="2"/>
      <c r="D402" s="2"/>
      <c r="E402" s="2" t="s">
        <v>246</v>
      </c>
      <c r="F402" s="2"/>
      <c r="G402" s="2"/>
      <c r="H402" s="2"/>
      <c r="I402" s="2"/>
      <c r="J402" s="14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16"/>
      <c r="W402" s="2"/>
      <c r="X402" s="16"/>
      <c r="Y402" s="2"/>
      <c r="Z402" s="16">
        <v>0</v>
      </c>
    </row>
    <row r="403" spans="1:26" ht="15.75" thickBot="1" x14ac:dyDescent="0.3">
      <c r="A403" s="4"/>
      <c r="B403" s="4"/>
      <c r="C403" s="4"/>
      <c r="D403" s="4"/>
      <c r="E403" s="4" t="s">
        <v>245</v>
      </c>
      <c r="F403" s="4"/>
      <c r="G403" s="4"/>
      <c r="H403" s="4"/>
      <c r="I403" s="4"/>
      <c r="J403" s="15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6"/>
      <c r="W403" s="4"/>
      <c r="X403" s="6"/>
      <c r="Y403" s="4"/>
      <c r="Z403" s="6">
        <f>Z402</f>
        <v>0</v>
      </c>
    </row>
    <row r="404" spans="1:26" x14ac:dyDescent="0.25">
      <c r="A404" s="4"/>
      <c r="B404" s="4"/>
      <c r="C404" s="4"/>
      <c r="D404" s="4" t="s">
        <v>48</v>
      </c>
      <c r="E404" s="4"/>
      <c r="F404" s="4"/>
      <c r="G404" s="4"/>
      <c r="H404" s="4"/>
      <c r="I404" s="4"/>
      <c r="J404" s="15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3">
        <f>ROUND(V368+V393+V401+V403,5)</f>
        <v>9101.17</v>
      </c>
      <c r="W404" s="4"/>
      <c r="X404" s="3">
        <f>ROUND(X368+X393+X401+X403,5)</f>
        <v>0</v>
      </c>
      <c r="Y404" s="4"/>
      <c r="Z404" s="3">
        <f>ROUND(Z368+Z393+Z401+Z403,5)</f>
        <v>27932.46</v>
      </c>
    </row>
    <row r="405" spans="1:26" x14ac:dyDescent="0.25">
      <c r="A405" s="2"/>
      <c r="B405" s="2"/>
      <c r="C405" s="2"/>
      <c r="D405" s="2" t="s">
        <v>47</v>
      </c>
      <c r="E405" s="2"/>
      <c r="F405" s="2"/>
      <c r="G405" s="2"/>
      <c r="H405" s="2"/>
      <c r="I405" s="2"/>
      <c r="J405" s="14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16"/>
      <c r="W405" s="2"/>
      <c r="X405" s="16"/>
      <c r="Y405" s="2"/>
      <c r="Z405" s="16">
        <v>509</v>
      </c>
    </row>
    <row r="406" spans="1:26" x14ac:dyDescent="0.25">
      <c r="A406" s="4"/>
      <c r="B406" s="4"/>
      <c r="C406" s="4"/>
      <c r="D406" s="4"/>
      <c r="E406" s="4"/>
      <c r="F406" s="4"/>
      <c r="G406" s="4"/>
      <c r="H406" s="4" t="s">
        <v>150</v>
      </c>
      <c r="I406" s="4"/>
      <c r="J406" s="15">
        <v>43922</v>
      </c>
      <c r="K406" s="4"/>
      <c r="L406" s="4" t="s">
        <v>244</v>
      </c>
      <c r="M406" s="4"/>
      <c r="N406" s="4"/>
      <c r="O406" s="4"/>
      <c r="P406" s="4" t="s">
        <v>243</v>
      </c>
      <c r="Q406" s="4"/>
      <c r="R406" s="4" t="s">
        <v>242</v>
      </c>
      <c r="S406" s="4"/>
      <c r="T406" s="4" t="s">
        <v>147</v>
      </c>
      <c r="U406" s="4"/>
      <c r="V406" s="3">
        <v>135</v>
      </c>
      <c r="W406" s="4"/>
      <c r="X406" s="3"/>
      <c r="Y406" s="4"/>
      <c r="Z406" s="3">
        <v>644</v>
      </c>
    </row>
    <row r="407" spans="1:26" ht="15.75" thickBot="1" x14ac:dyDescent="0.3">
      <c r="A407" s="4"/>
      <c r="B407" s="4"/>
      <c r="C407" s="4"/>
      <c r="D407" s="4"/>
      <c r="E407" s="4"/>
      <c r="F407" s="4"/>
      <c r="G407" s="4"/>
      <c r="H407" s="4" t="s">
        <v>150</v>
      </c>
      <c r="I407" s="4"/>
      <c r="J407" s="15">
        <v>43951</v>
      </c>
      <c r="K407" s="4"/>
      <c r="L407" s="4" t="s">
        <v>241</v>
      </c>
      <c r="M407" s="4"/>
      <c r="N407" s="4"/>
      <c r="O407" s="4"/>
      <c r="P407" s="4" t="s">
        <v>240</v>
      </c>
      <c r="Q407" s="4"/>
      <c r="R407" s="4"/>
      <c r="S407" s="4"/>
      <c r="T407" s="4" t="s">
        <v>147</v>
      </c>
      <c r="U407" s="4"/>
      <c r="V407" s="6">
        <v>70</v>
      </c>
      <c r="W407" s="4"/>
      <c r="X407" s="6"/>
      <c r="Y407" s="4"/>
      <c r="Z407" s="6">
        <v>714</v>
      </c>
    </row>
    <row r="408" spans="1:26" x14ac:dyDescent="0.25">
      <c r="A408" s="4"/>
      <c r="B408" s="4"/>
      <c r="C408" s="4"/>
      <c r="D408" s="4" t="s">
        <v>239</v>
      </c>
      <c r="E408" s="4"/>
      <c r="F408" s="4"/>
      <c r="G408" s="4"/>
      <c r="H408" s="4"/>
      <c r="I408" s="4"/>
      <c r="J408" s="15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3">
        <f>ROUND(SUM(V405:V407),5)</f>
        <v>205</v>
      </c>
      <c r="W408" s="4"/>
      <c r="X408" s="3">
        <f>ROUND(SUM(X405:X407),5)</f>
        <v>0</v>
      </c>
      <c r="Y408" s="4"/>
      <c r="Z408" s="3">
        <f>Z407</f>
        <v>714</v>
      </c>
    </row>
    <row r="409" spans="1:26" x14ac:dyDescent="0.25">
      <c r="A409" s="2"/>
      <c r="B409" s="2"/>
      <c r="C409" s="2"/>
      <c r="D409" s="2" t="s">
        <v>46</v>
      </c>
      <c r="E409" s="2"/>
      <c r="F409" s="2"/>
      <c r="G409" s="2"/>
      <c r="H409" s="2"/>
      <c r="I409" s="2"/>
      <c r="J409" s="14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16"/>
      <c r="W409" s="2"/>
      <c r="X409" s="16"/>
      <c r="Y409" s="2"/>
      <c r="Z409" s="16">
        <v>30849.14</v>
      </c>
    </row>
    <row r="410" spans="1:26" x14ac:dyDescent="0.25">
      <c r="A410" s="4"/>
      <c r="B410" s="4"/>
      <c r="C410" s="4"/>
      <c r="D410" s="4"/>
      <c r="E410" s="4"/>
      <c r="F410" s="4"/>
      <c r="G410" s="4"/>
      <c r="H410" s="4" t="s">
        <v>150</v>
      </c>
      <c r="I410" s="4"/>
      <c r="J410" s="15">
        <v>43922</v>
      </c>
      <c r="K410" s="4"/>
      <c r="L410" s="4" t="s">
        <v>238</v>
      </c>
      <c r="M410" s="4"/>
      <c r="N410" s="4"/>
      <c r="O410" s="4"/>
      <c r="P410" s="4" t="s">
        <v>237</v>
      </c>
      <c r="Q410" s="4"/>
      <c r="R410" s="4"/>
      <c r="S410" s="4"/>
      <c r="T410" s="4" t="s">
        <v>147</v>
      </c>
      <c r="U410" s="4"/>
      <c r="V410" s="3">
        <v>85</v>
      </c>
      <c r="W410" s="4"/>
      <c r="X410" s="3"/>
      <c r="Y410" s="4"/>
      <c r="Z410" s="3">
        <v>30934.14</v>
      </c>
    </row>
    <row r="411" spans="1:26" ht="15.75" thickBot="1" x14ac:dyDescent="0.3">
      <c r="A411" s="4"/>
      <c r="B411" s="4"/>
      <c r="C411" s="4"/>
      <c r="D411" s="4"/>
      <c r="E411" s="4"/>
      <c r="F411" s="4"/>
      <c r="G411" s="4"/>
      <c r="H411" s="4" t="s">
        <v>178</v>
      </c>
      <c r="I411" s="4"/>
      <c r="J411" s="15">
        <v>43936</v>
      </c>
      <c r="K411" s="4"/>
      <c r="L411" s="4"/>
      <c r="M411" s="4"/>
      <c r="N411" s="4"/>
      <c r="O411" s="4"/>
      <c r="P411" s="4" t="s">
        <v>236</v>
      </c>
      <c r="Q411" s="4"/>
      <c r="R411" s="4" t="s">
        <v>235</v>
      </c>
      <c r="S411" s="4"/>
      <c r="T411" s="4" t="s">
        <v>234</v>
      </c>
      <c r="U411" s="4"/>
      <c r="V411" s="6">
        <v>1202.5</v>
      </c>
      <c r="W411" s="4"/>
      <c r="X411" s="6"/>
      <c r="Y411" s="4"/>
      <c r="Z411" s="6">
        <v>32136.639999999999</v>
      </c>
    </row>
    <row r="412" spans="1:26" x14ac:dyDescent="0.25">
      <c r="A412" s="4"/>
      <c r="B412" s="4"/>
      <c r="C412" s="4"/>
      <c r="D412" s="4" t="s">
        <v>233</v>
      </c>
      <c r="E412" s="4"/>
      <c r="F412" s="4"/>
      <c r="G412" s="4"/>
      <c r="H412" s="4"/>
      <c r="I412" s="4"/>
      <c r="J412" s="15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3">
        <f>ROUND(SUM(V409:V411),5)</f>
        <v>1287.5</v>
      </c>
      <c r="W412" s="4"/>
      <c r="X412" s="3">
        <f>ROUND(SUM(X409:X411),5)</f>
        <v>0</v>
      </c>
      <c r="Y412" s="4"/>
      <c r="Z412" s="3">
        <f>Z411</f>
        <v>32136.639999999999</v>
      </c>
    </row>
    <row r="413" spans="1:26" x14ac:dyDescent="0.25">
      <c r="A413" s="2"/>
      <c r="B413" s="2"/>
      <c r="C413" s="2"/>
      <c r="D413" s="2" t="s">
        <v>45</v>
      </c>
      <c r="E413" s="2"/>
      <c r="F413" s="2"/>
      <c r="G413" s="2"/>
      <c r="H413" s="2"/>
      <c r="I413" s="2"/>
      <c r="J413" s="14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16"/>
      <c r="W413" s="2"/>
      <c r="X413" s="16"/>
      <c r="Y413" s="2"/>
      <c r="Z413" s="16">
        <v>12191.69</v>
      </c>
    </row>
    <row r="414" spans="1:26" x14ac:dyDescent="0.25">
      <c r="A414" s="4"/>
      <c r="B414" s="4"/>
      <c r="C414" s="4"/>
      <c r="D414" s="4"/>
      <c r="E414" s="4"/>
      <c r="F414" s="4"/>
      <c r="G414" s="4"/>
      <c r="H414" s="4" t="s">
        <v>150</v>
      </c>
      <c r="I414" s="4"/>
      <c r="J414" s="15">
        <v>43922</v>
      </c>
      <c r="K414" s="4"/>
      <c r="L414" s="4" t="s">
        <v>232</v>
      </c>
      <c r="M414" s="4"/>
      <c r="N414" s="4"/>
      <c r="O414" s="4"/>
      <c r="P414" s="4" t="s">
        <v>231</v>
      </c>
      <c r="Q414" s="4"/>
      <c r="R414" s="4"/>
      <c r="S414" s="4"/>
      <c r="T414" s="4" t="s">
        <v>147</v>
      </c>
      <c r="U414" s="4"/>
      <c r="V414" s="3">
        <v>101.98</v>
      </c>
      <c r="W414" s="4"/>
      <c r="X414" s="3"/>
      <c r="Y414" s="4"/>
      <c r="Z414" s="3">
        <v>12293.67</v>
      </c>
    </row>
    <row r="415" spans="1:26" x14ac:dyDescent="0.25">
      <c r="A415" s="4"/>
      <c r="B415" s="4"/>
      <c r="C415" s="4"/>
      <c r="D415" s="4"/>
      <c r="E415" s="4"/>
      <c r="F415" s="4"/>
      <c r="G415" s="4"/>
      <c r="H415" s="4" t="s">
        <v>134</v>
      </c>
      <c r="I415" s="4"/>
      <c r="J415" s="15">
        <v>43934</v>
      </c>
      <c r="K415" s="4"/>
      <c r="L415" s="4" t="s">
        <v>133</v>
      </c>
      <c r="M415" s="4"/>
      <c r="N415" s="4"/>
      <c r="O415" s="4"/>
      <c r="P415" s="4" t="s">
        <v>217</v>
      </c>
      <c r="Q415" s="4"/>
      <c r="R415" s="4"/>
      <c r="S415" s="4"/>
      <c r="T415" s="4" t="s">
        <v>138</v>
      </c>
      <c r="U415" s="4"/>
      <c r="V415" s="3">
        <v>452.18</v>
      </c>
      <c r="W415" s="4"/>
      <c r="X415" s="3"/>
      <c r="Y415" s="4"/>
      <c r="Z415" s="3">
        <v>12745.85</v>
      </c>
    </row>
    <row r="416" spans="1:26" x14ac:dyDescent="0.25">
      <c r="A416" s="4"/>
      <c r="B416" s="4"/>
      <c r="C416" s="4"/>
      <c r="D416" s="4"/>
      <c r="E416" s="4"/>
      <c r="F416" s="4"/>
      <c r="G416" s="4"/>
      <c r="H416" s="4" t="s">
        <v>150</v>
      </c>
      <c r="I416" s="4"/>
      <c r="J416" s="15">
        <v>43944</v>
      </c>
      <c r="K416" s="4"/>
      <c r="L416" s="4" t="s">
        <v>230</v>
      </c>
      <c r="M416" s="4"/>
      <c r="N416" s="4"/>
      <c r="O416" s="4"/>
      <c r="P416" s="4" t="s">
        <v>227</v>
      </c>
      <c r="Q416" s="4"/>
      <c r="R416" s="4" t="s">
        <v>229</v>
      </c>
      <c r="S416" s="4"/>
      <c r="T416" s="4" t="s">
        <v>147</v>
      </c>
      <c r="U416" s="4"/>
      <c r="V416" s="3">
        <v>0</v>
      </c>
      <c r="W416" s="4"/>
      <c r="X416" s="3"/>
      <c r="Y416" s="4"/>
      <c r="Z416" s="3">
        <v>12745.85</v>
      </c>
    </row>
    <row r="417" spans="1:26" x14ac:dyDescent="0.25">
      <c r="A417" s="4"/>
      <c r="B417" s="4"/>
      <c r="C417" s="4"/>
      <c r="D417" s="4"/>
      <c r="E417" s="4"/>
      <c r="F417" s="4"/>
      <c r="G417" s="4"/>
      <c r="H417" s="4" t="s">
        <v>150</v>
      </c>
      <c r="I417" s="4"/>
      <c r="J417" s="15">
        <v>43944</v>
      </c>
      <c r="K417" s="4"/>
      <c r="L417" s="4" t="s">
        <v>228</v>
      </c>
      <c r="M417" s="4"/>
      <c r="N417" s="4"/>
      <c r="O417" s="4"/>
      <c r="P417" s="4" t="s">
        <v>227</v>
      </c>
      <c r="Q417" s="4"/>
      <c r="R417" s="4" t="s">
        <v>208</v>
      </c>
      <c r="S417" s="4"/>
      <c r="T417" s="4" t="s">
        <v>147</v>
      </c>
      <c r="U417" s="4"/>
      <c r="V417" s="3">
        <v>371.8</v>
      </c>
      <c r="W417" s="4"/>
      <c r="X417" s="3"/>
      <c r="Y417" s="4"/>
      <c r="Z417" s="3">
        <v>13117.65</v>
      </c>
    </row>
    <row r="418" spans="1:26" x14ac:dyDescent="0.25">
      <c r="A418" s="4"/>
      <c r="B418" s="4"/>
      <c r="C418" s="4"/>
      <c r="D418" s="4"/>
      <c r="E418" s="4"/>
      <c r="F418" s="4"/>
      <c r="G418" s="4"/>
      <c r="H418" s="4" t="s">
        <v>150</v>
      </c>
      <c r="I418" s="4"/>
      <c r="J418" s="15">
        <v>43950</v>
      </c>
      <c r="K418" s="4"/>
      <c r="L418" s="4" t="s">
        <v>226</v>
      </c>
      <c r="M418" s="4"/>
      <c r="N418" s="4"/>
      <c r="O418" s="4"/>
      <c r="P418" s="4" t="s">
        <v>215</v>
      </c>
      <c r="Q418" s="4"/>
      <c r="R418" s="4"/>
      <c r="S418" s="4"/>
      <c r="T418" s="4" t="s">
        <v>147</v>
      </c>
      <c r="U418" s="4"/>
      <c r="V418" s="3">
        <v>1124.4100000000001</v>
      </c>
      <c r="W418" s="4"/>
      <c r="X418" s="3"/>
      <c r="Y418" s="4"/>
      <c r="Z418" s="3">
        <v>14242.06</v>
      </c>
    </row>
    <row r="419" spans="1:26" x14ac:dyDescent="0.25">
      <c r="A419" s="4"/>
      <c r="B419" s="4"/>
      <c r="C419" s="4"/>
      <c r="D419" s="4"/>
      <c r="E419" s="4"/>
      <c r="F419" s="4"/>
      <c r="G419" s="4"/>
      <c r="H419" s="4" t="s">
        <v>178</v>
      </c>
      <c r="I419" s="4"/>
      <c r="J419" s="15">
        <v>43950</v>
      </c>
      <c r="K419" s="4"/>
      <c r="L419" s="4"/>
      <c r="M419" s="4"/>
      <c r="N419" s="4"/>
      <c r="O419" s="4"/>
      <c r="P419" s="4" t="s">
        <v>225</v>
      </c>
      <c r="Q419" s="4"/>
      <c r="R419" s="4" t="s">
        <v>224</v>
      </c>
      <c r="S419" s="4"/>
      <c r="T419" s="4" t="s">
        <v>223</v>
      </c>
      <c r="U419" s="4"/>
      <c r="V419" s="3">
        <v>5.07</v>
      </c>
      <c r="W419" s="4"/>
      <c r="X419" s="3"/>
      <c r="Y419" s="4"/>
      <c r="Z419" s="3">
        <v>14247.13</v>
      </c>
    </row>
    <row r="420" spans="1:26" x14ac:dyDescent="0.25">
      <c r="A420" s="4"/>
      <c r="B420" s="4"/>
      <c r="C420" s="4"/>
      <c r="D420" s="4"/>
      <c r="E420" s="4"/>
      <c r="F420" s="4"/>
      <c r="G420" s="4"/>
      <c r="H420" s="4" t="s">
        <v>150</v>
      </c>
      <c r="I420" s="4"/>
      <c r="J420" s="15">
        <v>43950</v>
      </c>
      <c r="K420" s="4"/>
      <c r="L420" s="4" t="s">
        <v>222</v>
      </c>
      <c r="M420" s="4"/>
      <c r="N420" s="4"/>
      <c r="O420" s="4"/>
      <c r="P420" s="4" t="s">
        <v>209</v>
      </c>
      <c r="Q420" s="4"/>
      <c r="R420" s="4" t="s">
        <v>208</v>
      </c>
      <c r="S420" s="4"/>
      <c r="T420" s="4" t="s">
        <v>147</v>
      </c>
      <c r="U420" s="4"/>
      <c r="V420" s="3">
        <v>103.06</v>
      </c>
      <c r="W420" s="4"/>
      <c r="X420" s="3"/>
      <c r="Y420" s="4"/>
      <c r="Z420" s="3">
        <v>14350.19</v>
      </c>
    </row>
    <row r="421" spans="1:26" x14ac:dyDescent="0.25">
      <c r="A421" s="4"/>
      <c r="B421" s="4"/>
      <c r="C421" s="4"/>
      <c r="D421" s="4"/>
      <c r="E421" s="4"/>
      <c r="F421" s="4"/>
      <c r="G421" s="4"/>
      <c r="H421" s="4" t="s">
        <v>150</v>
      </c>
      <c r="I421" s="4"/>
      <c r="J421" s="15">
        <v>43950</v>
      </c>
      <c r="K421" s="4"/>
      <c r="L421" s="4" t="s">
        <v>221</v>
      </c>
      <c r="M421" s="4"/>
      <c r="N421" s="4"/>
      <c r="O421" s="4"/>
      <c r="P421" s="4" t="s">
        <v>209</v>
      </c>
      <c r="Q421" s="4"/>
      <c r="R421" s="4" t="s">
        <v>208</v>
      </c>
      <c r="S421" s="4"/>
      <c r="T421" s="4" t="s">
        <v>147</v>
      </c>
      <c r="U421" s="4"/>
      <c r="V421" s="3">
        <v>273.83999999999997</v>
      </c>
      <c r="W421" s="4"/>
      <c r="X421" s="3"/>
      <c r="Y421" s="4"/>
      <c r="Z421" s="3">
        <v>14624.03</v>
      </c>
    </row>
    <row r="422" spans="1:26" x14ac:dyDescent="0.25">
      <c r="A422" s="4"/>
      <c r="B422" s="4"/>
      <c r="C422" s="4"/>
      <c r="D422" s="4"/>
      <c r="E422" s="4"/>
      <c r="F422" s="4"/>
      <c r="G422" s="4"/>
      <c r="H422" s="4" t="s">
        <v>150</v>
      </c>
      <c r="I422" s="4"/>
      <c r="J422" s="15">
        <v>43951</v>
      </c>
      <c r="K422" s="4"/>
      <c r="L422" s="4" t="s">
        <v>220</v>
      </c>
      <c r="M422" s="4"/>
      <c r="N422" s="4"/>
      <c r="O422" s="4"/>
      <c r="P422" s="4" t="s">
        <v>217</v>
      </c>
      <c r="Q422" s="4"/>
      <c r="R422" s="4" t="s">
        <v>219</v>
      </c>
      <c r="S422" s="4"/>
      <c r="T422" s="4" t="s">
        <v>147</v>
      </c>
      <c r="U422" s="4"/>
      <c r="V422" s="3">
        <v>394.46</v>
      </c>
      <c r="W422" s="4"/>
      <c r="X422" s="3"/>
      <c r="Y422" s="4"/>
      <c r="Z422" s="3">
        <v>15018.49</v>
      </c>
    </row>
    <row r="423" spans="1:26" x14ac:dyDescent="0.25">
      <c r="A423" s="4"/>
      <c r="B423" s="4"/>
      <c r="C423" s="4"/>
      <c r="D423" s="4"/>
      <c r="E423" s="4"/>
      <c r="F423" s="4"/>
      <c r="G423" s="4"/>
      <c r="H423" s="4" t="s">
        <v>150</v>
      </c>
      <c r="I423" s="4"/>
      <c r="J423" s="15">
        <v>43951</v>
      </c>
      <c r="K423" s="4"/>
      <c r="L423" s="4" t="s">
        <v>218</v>
      </c>
      <c r="M423" s="4"/>
      <c r="N423" s="4"/>
      <c r="O423" s="4"/>
      <c r="P423" s="4" t="s">
        <v>217</v>
      </c>
      <c r="Q423" s="4"/>
      <c r="R423" s="4" t="s">
        <v>216</v>
      </c>
      <c r="S423" s="4"/>
      <c r="T423" s="4" t="s">
        <v>147</v>
      </c>
      <c r="U423" s="4"/>
      <c r="V423" s="3">
        <v>130.5</v>
      </c>
      <c r="W423" s="4"/>
      <c r="X423" s="3"/>
      <c r="Y423" s="4"/>
      <c r="Z423" s="3">
        <v>15148.99</v>
      </c>
    </row>
    <row r="424" spans="1:26" x14ac:dyDescent="0.25">
      <c r="A424" s="4"/>
      <c r="B424" s="4"/>
      <c r="C424" s="4"/>
      <c r="D424" s="4"/>
      <c r="E424" s="4"/>
      <c r="F424" s="4"/>
      <c r="G424" s="4"/>
      <c r="H424" s="4" t="s">
        <v>150</v>
      </c>
      <c r="I424" s="4"/>
      <c r="J424" s="15">
        <v>43951</v>
      </c>
      <c r="K424" s="4"/>
      <c r="L424" s="4"/>
      <c r="M424" s="4"/>
      <c r="N424" s="4"/>
      <c r="O424" s="4"/>
      <c r="P424" s="4" t="s">
        <v>215</v>
      </c>
      <c r="Q424" s="4"/>
      <c r="R424" s="4" t="s">
        <v>211</v>
      </c>
      <c r="S424" s="4"/>
      <c r="T424" s="4" t="s">
        <v>147</v>
      </c>
      <c r="U424" s="4"/>
      <c r="V424" s="3">
        <v>4515.2299999999996</v>
      </c>
      <c r="W424" s="4"/>
      <c r="X424" s="3"/>
      <c r="Y424" s="4"/>
      <c r="Z424" s="3">
        <v>19664.22</v>
      </c>
    </row>
    <row r="425" spans="1:26" x14ac:dyDescent="0.25">
      <c r="A425" s="4"/>
      <c r="B425" s="4"/>
      <c r="C425" s="4"/>
      <c r="D425" s="4"/>
      <c r="E425" s="4"/>
      <c r="F425" s="4"/>
      <c r="G425" s="4"/>
      <c r="H425" s="4" t="s">
        <v>150</v>
      </c>
      <c r="I425" s="4"/>
      <c r="J425" s="15">
        <v>43951</v>
      </c>
      <c r="K425" s="4"/>
      <c r="L425" s="4" t="s">
        <v>214</v>
      </c>
      <c r="M425" s="4"/>
      <c r="N425" s="4"/>
      <c r="O425" s="4"/>
      <c r="P425" s="4" t="s">
        <v>212</v>
      </c>
      <c r="Q425" s="4"/>
      <c r="R425" s="4" t="s">
        <v>211</v>
      </c>
      <c r="S425" s="4"/>
      <c r="T425" s="4" t="s">
        <v>147</v>
      </c>
      <c r="U425" s="4"/>
      <c r="V425" s="3">
        <v>69.88</v>
      </c>
      <c r="W425" s="4"/>
      <c r="X425" s="3"/>
      <c r="Y425" s="4"/>
      <c r="Z425" s="3">
        <v>19734.099999999999</v>
      </c>
    </row>
    <row r="426" spans="1:26" x14ac:dyDescent="0.25">
      <c r="A426" s="4"/>
      <c r="B426" s="4"/>
      <c r="C426" s="4"/>
      <c r="D426" s="4"/>
      <c r="E426" s="4"/>
      <c r="F426" s="4"/>
      <c r="G426" s="4"/>
      <c r="H426" s="4" t="s">
        <v>150</v>
      </c>
      <c r="I426" s="4"/>
      <c r="J426" s="15">
        <v>43951</v>
      </c>
      <c r="K426" s="4"/>
      <c r="L426" s="4" t="s">
        <v>213</v>
      </c>
      <c r="M426" s="4"/>
      <c r="N426" s="4"/>
      <c r="O426" s="4"/>
      <c r="P426" s="4" t="s">
        <v>212</v>
      </c>
      <c r="Q426" s="4"/>
      <c r="R426" s="4" t="s">
        <v>211</v>
      </c>
      <c r="S426" s="4"/>
      <c r="T426" s="4" t="s">
        <v>147</v>
      </c>
      <c r="U426" s="4"/>
      <c r="V426" s="3">
        <v>84</v>
      </c>
      <c r="W426" s="4"/>
      <c r="X426" s="3"/>
      <c r="Y426" s="4"/>
      <c r="Z426" s="3">
        <v>19818.099999999999</v>
      </c>
    </row>
    <row r="427" spans="1:26" ht="15.75" thickBot="1" x14ac:dyDescent="0.3">
      <c r="A427" s="4"/>
      <c r="B427" s="4"/>
      <c r="C427" s="4"/>
      <c r="D427" s="4"/>
      <c r="E427" s="4"/>
      <c r="F427" s="4"/>
      <c r="G427" s="4"/>
      <c r="H427" s="4" t="s">
        <v>150</v>
      </c>
      <c r="I427" s="4"/>
      <c r="J427" s="15">
        <v>43951</v>
      </c>
      <c r="K427" s="4"/>
      <c r="L427" s="4" t="s">
        <v>210</v>
      </c>
      <c r="M427" s="4"/>
      <c r="N427" s="4"/>
      <c r="O427" s="4"/>
      <c r="P427" s="4" t="s">
        <v>209</v>
      </c>
      <c r="Q427" s="4"/>
      <c r="R427" s="4" t="s">
        <v>208</v>
      </c>
      <c r="S427" s="4"/>
      <c r="T427" s="4" t="s">
        <v>147</v>
      </c>
      <c r="U427" s="4"/>
      <c r="V427" s="6">
        <v>45.4</v>
      </c>
      <c r="W427" s="4"/>
      <c r="X427" s="6"/>
      <c r="Y427" s="4"/>
      <c r="Z427" s="6">
        <v>19863.5</v>
      </c>
    </row>
    <row r="428" spans="1:26" x14ac:dyDescent="0.25">
      <c r="A428" s="4"/>
      <c r="B428" s="4"/>
      <c r="C428" s="4"/>
      <c r="D428" s="4" t="s">
        <v>207</v>
      </c>
      <c r="E428" s="4"/>
      <c r="F428" s="4"/>
      <c r="G428" s="4"/>
      <c r="H428" s="4"/>
      <c r="I428" s="4"/>
      <c r="J428" s="15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3">
        <f>ROUND(SUM(V413:V427),5)</f>
        <v>7671.81</v>
      </c>
      <c r="W428" s="4"/>
      <c r="X428" s="3">
        <f>ROUND(SUM(X413:X427),5)</f>
        <v>0</v>
      </c>
      <c r="Y428" s="4"/>
      <c r="Z428" s="3">
        <f>Z427</f>
        <v>19863.5</v>
      </c>
    </row>
    <row r="429" spans="1:26" x14ac:dyDescent="0.25">
      <c r="A429" s="2"/>
      <c r="B429" s="2"/>
      <c r="C429" s="2"/>
      <c r="D429" s="2" t="s">
        <v>44</v>
      </c>
      <c r="E429" s="2"/>
      <c r="F429" s="2"/>
      <c r="G429" s="2"/>
      <c r="H429" s="2"/>
      <c r="I429" s="2"/>
      <c r="J429" s="14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16"/>
      <c r="W429" s="2"/>
      <c r="X429" s="16"/>
      <c r="Y429" s="2"/>
      <c r="Z429" s="16">
        <v>17045.04</v>
      </c>
    </row>
    <row r="430" spans="1:26" x14ac:dyDescent="0.25">
      <c r="A430" s="4"/>
      <c r="B430" s="4"/>
      <c r="C430" s="4"/>
      <c r="D430" s="4"/>
      <c r="E430" s="4"/>
      <c r="F430" s="4"/>
      <c r="G430" s="4"/>
      <c r="H430" s="4" t="s">
        <v>150</v>
      </c>
      <c r="I430" s="4"/>
      <c r="J430" s="15">
        <v>43948</v>
      </c>
      <c r="K430" s="4"/>
      <c r="L430" s="4" t="s">
        <v>206</v>
      </c>
      <c r="M430" s="4"/>
      <c r="N430" s="4"/>
      <c r="O430" s="4"/>
      <c r="P430" s="4" t="s">
        <v>204</v>
      </c>
      <c r="Q430" s="4"/>
      <c r="R430" s="4"/>
      <c r="S430" s="4"/>
      <c r="T430" s="4" t="s">
        <v>147</v>
      </c>
      <c r="U430" s="4"/>
      <c r="V430" s="3">
        <v>630</v>
      </c>
      <c r="W430" s="4"/>
      <c r="X430" s="3"/>
      <c r="Y430" s="4"/>
      <c r="Z430" s="3">
        <v>17675.04</v>
      </c>
    </row>
    <row r="431" spans="1:26" ht="15.75" thickBot="1" x14ac:dyDescent="0.3">
      <c r="A431" s="4"/>
      <c r="B431" s="4"/>
      <c r="C431" s="4"/>
      <c r="D431" s="4"/>
      <c r="E431" s="4"/>
      <c r="F431" s="4"/>
      <c r="G431" s="4"/>
      <c r="H431" s="4" t="s">
        <v>150</v>
      </c>
      <c r="I431" s="4"/>
      <c r="J431" s="15">
        <v>43951</v>
      </c>
      <c r="K431" s="4"/>
      <c r="L431" s="4" t="s">
        <v>205</v>
      </c>
      <c r="M431" s="4"/>
      <c r="N431" s="4"/>
      <c r="O431" s="4"/>
      <c r="P431" s="4" t="s">
        <v>204</v>
      </c>
      <c r="Q431" s="4"/>
      <c r="R431" s="4"/>
      <c r="S431" s="4"/>
      <c r="T431" s="4" t="s">
        <v>147</v>
      </c>
      <c r="U431" s="4"/>
      <c r="V431" s="6">
        <v>656</v>
      </c>
      <c r="W431" s="4"/>
      <c r="X431" s="6"/>
      <c r="Y431" s="4"/>
      <c r="Z431" s="6">
        <v>18331.04</v>
      </c>
    </row>
    <row r="432" spans="1:26" x14ac:dyDescent="0.25">
      <c r="A432" s="4"/>
      <c r="B432" s="4"/>
      <c r="C432" s="4"/>
      <c r="D432" s="4" t="s">
        <v>203</v>
      </c>
      <c r="E432" s="4"/>
      <c r="F432" s="4"/>
      <c r="G432" s="4"/>
      <c r="H432" s="4"/>
      <c r="I432" s="4"/>
      <c r="J432" s="15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3">
        <f>ROUND(SUM(V429:V431),5)</f>
        <v>1286</v>
      </c>
      <c r="W432" s="4"/>
      <c r="X432" s="3">
        <f>ROUND(SUM(X429:X431),5)</f>
        <v>0</v>
      </c>
      <c r="Y432" s="4"/>
      <c r="Z432" s="3">
        <f>Z431</f>
        <v>18331.04</v>
      </c>
    </row>
    <row r="433" spans="1:26" x14ac:dyDescent="0.25">
      <c r="A433" s="2"/>
      <c r="B433" s="2"/>
      <c r="C433" s="2"/>
      <c r="D433" s="2" t="s">
        <v>43</v>
      </c>
      <c r="E433" s="2"/>
      <c r="F433" s="2"/>
      <c r="G433" s="2"/>
      <c r="H433" s="2"/>
      <c r="I433" s="2"/>
      <c r="J433" s="14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16"/>
      <c r="W433" s="2"/>
      <c r="X433" s="16"/>
      <c r="Y433" s="2"/>
      <c r="Z433" s="16">
        <v>92</v>
      </c>
    </row>
    <row r="434" spans="1:26" x14ac:dyDescent="0.25">
      <c r="A434" s="4"/>
      <c r="B434" s="4"/>
      <c r="C434" s="4"/>
      <c r="D434" s="4" t="s">
        <v>202</v>
      </c>
      <c r="E434" s="4"/>
      <c r="F434" s="4"/>
      <c r="G434" s="4"/>
      <c r="H434" s="4"/>
      <c r="I434" s="4"/>
      <c r="J434" s="15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3"/>
      <c r="W434" s="4"/>
      <c r="X434" s="3"/>
      <c r="Y434" s="4"/>
      <c r="Z434" s="3">
        <f>Z433</f>
        <v>92</v>
      </c>
    </row>
    <row r="435" spans="1:26" x14ac:dyDescent="0.25">
      <c r="A435" s="2"/>
      <c r="B435" s="2"/>
      <c r="C435" s="2"/>
      <c r="D435" s="2" t="s">
        <v>42</v>
      </c>
      <c r="E435" s="2"/>
      <c r="F435" s="2"/>
      <c r="G435" s="2"/>
      <c r="H435" s="2"/>
      <c r="I435" s="2"/>
      <c r="J435" s="14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16"/>
      <c r="W435" s="2"/>
      <c r="X435" s="16"/>
      <c r="Y435" s="2"/>
      <c r="Z435" s="16">
        <v>13829.16</v>
      </c>
    </row>
    <row r="436" spans="1:26" x14ac:dyDescent="0.25">
      <c r="A436" s="4"/>
      <c r="B436" s="4"/>
      <c r="C436" s="4"/>
      <c r="D436" s="4"/>
      <c r="E436" s="4"/>
      <c r="F436" s="4"/>
      <c r="G436" s="4"/>
      <c r="H436" s="4" t="s">
        <v>150</v>
      </c>
      <c r="I436" s="4"/>
      <c r="J436" s="15">
        <v>43924</v>
      </c>
      <c r="K436" s="4"/>
      <c r="L436" s="4" t="s">
        <v>201</v>
      </c>
      <c r="M436" s="4"/>
      <c r="N436" s="4"/>
      <c r="O436" s="4"/>
      <c r="P436" s="4" t="s">
        <v>199</v>
      </c>
      <c r="Q436" s="4"/>
      <c r="R436" s="4"/>
      <c r="S436" s="4"/>
      <c r="T436" s="4" t="s">
        <v>147</v>
      </c>
      <c r="U436" s="4"/>
      <c r="V436" s="3">
        <v>411.21</v>
      </c>
      <c r="W436" s="4"/>
      <c r="X436" s="3"/>
      <c r="Y436" s="4"/>
      <c r="Z436" s="3">
        <v>14240.37</v>
      </c>
    </row>
    <row r="437" spans="1:26" ht="15.75" thickBot="1" x14ac:dyDescent="0.3">
      <c r="A437" s="4"/>
      <c r="B437" s="4"/>
      <c r="C437" s="4"/>
      <c r="D437" s="4"/>
      <c r="E437" s="4"/>
      <c r="F437" s="4"/>
      <c r="G437" s="4"/>
      <c r="H437" s="4" t="s">
        <v>150</v>
      </c>
      <c r="I437" s="4"/>
      <c r="J437" s="15">
        <v>43951</v>
      </c>
      <c r="K437" s="4"/>
      <c r="L437" s="4" t="s">
        <v>200</v>
      </c>
      <c r="M437" s="4"/>
      <c r="N437" s="4"/>
      <c r="O437" s="4"/>
      <c r="P437" s="4" t="s">
        <v>199</v>
      </c>
      <c r="Q437" s="4"/>
      <c r="R437" s="4"/>
      <c r="S437" s="4"/>
      <c r="T437" s="4" t="s">
        <v>147</v>
      </c>
      <c r="U437" s="4"/>
      <c r="V437" s="6">
        <v>2956.74</v>
      </c>
      <c r="W437" s="4"/>
      <c r="X437" s="6"/>
      <c r="Y437" s="4"/>
      <c r="Z437" s="6">
        <v>17197.11</v>
      </c>
    </row>
    <row r="438" spans="1:26" x14ac:dyDescent="0.25">
      <c r="A438" s="4"/>
      <c r="B438" s="4"/>
      <c r="C438" s="4"/>
      <c r="D438" s="4" t="s">
        <v>198</v>
      </c>
      <c r="E438" s="4"/>
      <c r="F438" s="4"/>
      <c r="G438" s="4"/>
      <c r="H438" s="4"/>
      <c r="I438" s="4"/>
      <c r="J438" s="15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3">
        <f>ROUND(SUM(V435:V437),5)</f>
        <v>3367.95</v>
      </c>
      <c r="W438" s="4"/>
      <c r="X438" s="3">
        <f>ROUND(SUM(X435:X437),5)</f>
        <v>0</v>
      </c>
      <c r="Y438" s="4"/>
      <c r="Z438" s="3">
        <f>Z437</f>
        <v>17197.11</v>
      </c>
    </row>
    <row r="439" spans="1:26" x14ac:dyDescent="0.25">
      <c r="A439" s="2"/>
      <c r="B439" s="2"/>
      <c r="C439" s="2"/>
      <c r="D439" s="2" t="s">
        <v>41</v>
      </c>
      <c r="E439" s="2"/>
      <c r="F439" s="2"/>
      <c r="G439" s="2"/>
      <c r="H439" s="2"/>
      <c r="I439" s="2"/>
      <c r="J439" s="14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16"/>
      <c r="W439" s="2"/>
      <c r="X439" s="16"/>
      <c r="Y439" s="2"/>
      <c r="Z439" s="16">
        <v>1214.25</v>
      </c>
    </row>
    <row r="440" spans="1:26" ht="15.75" thickBot="1" x14ac:dyDescent="0.3">
      <c r="A440" s="1"/>
      <c r="B440" s="1"/>
      <c r="C440" s="1"/>
      <c r="D440" s="1"/>
      <c r="E440" s="1"/>
      <c r="F440" s="4"/>
      <c r="G440" s="4"/>
      <c r="H440" s="4" t="s">
        <v>178</v>
      </c>
      <c r="I440" s="4"/>
      <c r="J440" s="15">
        <v>43930</v>
      </c>
      <c r="K440" s="4"/>
      <c r="L440" s="4"/>
      <c r="M440" s="4"/>
      <c r="N440" s="4"/>
      <c r="O440" s="4"/>
      <c r="P440" s="4" t="s">
        <v>197</v>
      </c>
      <c r="Q440" s="4"/>
      <c r="R440" s="4" t="s">
        <v>196</v>
      </c>
      <c r="S440" s="4"/>
      <c r="T440" s="4" t="s">
        <v>175</v>
      </c>
      <c r="U440" s="4"/>
      <c r="V440" s="6">
        <v>34.159999999999997</v>
      </c>
      <c r="W440" s="4"/>
      <c r="X440" s="6"/>
      <c r="Y440" s="4"/>
      <c r="Z440" s="6">
        <v>1248.4100000000001</v>
      </c>
    </row>
    <row r="441" spans="1:26" x14ac:dyDescent="0.25">
      <c r="A441" s="4"/>
      <c r="B441" s="4"/>
      <c r="C441" s="4"/>
      <c r="D441" s="4" t="s">
        <v>195</v>
      </c>
      <c r="E441" s="4"/>
      <c r="F441" s="4"/>
      <c r="G441" s="4"/>
      <c r="H441" s="4"/>
      <c r="I441" s="4"/>
      <c r="J441" s="15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3">
        <f>ROUND(SUM(V439:V440),5)</f>
        <v>34.159999999999997</v>
      </c>
      <c r="W441" s="4"/>
      <c r="X441" s="3">
        <f>ROUND(SUM(X439:X440),5)</f>
        <v>0</v>
      </c>
      <c r="Y441" s="4"/>
      <c r="Z441" s="3">
        <f>Z440</f>
        <v>1248.4100000000001</v>
      </c>
    </row>
    <row r="442" spans="1:26" x14ac:dyDescent="0.25">
      <c r="A442" s="2"/>
      <c r="B442" s="2"/>
      <c r="C442" s="2"/>
      <c r="D442" s="2" t="s">
        <v>40</v>
      </c>
      <c r="E442" s="2"/>
      <c r="F442" s="2"/>
      <c r="G442" s="2"/>
      <c r="H442" s="2"/>
      <c r="I442" s="2"/>
      <c r="J442" s="14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16"/>
      <c r="W442" s="2"/>
      <c r="X442" s="16"/>
      <c r="Y442" s="2"/>
      <c r="Z442" s="16">
        <v>715.5</v>
      </c>
    </row>
    <row r="443" spans="1:26" x14ac:dyDescent="0.25">
      <c r="A443" s="4"/>
      <c r="B443" s="4"/>
      <c r="C443" s="4"/>
      <c r="D443" s="4"/>
      <c r="E443" s="4"/>
      <c r="F443" s="4"/>
      <c r="G443" s="4"/>
      <c r="H443" s="4" t="s">
        <v>178</v>
      </c>
      <c r="I443" s="4"/>
      <c r="J443" s="15">
        <v>43927</v>
      </c>
      <c r="K443" s="4"/>
      <c r="L443" s="4"/>
      <c r="M443" s="4"/>
      <c r="N443" s="4"/>
      <c r="O443" s="4"/>
      <c r="P443" s="4" t="s">
        <v>194</v>
      </c>
      <c r="Q443" s="4"/>
      <c r="R443" s="4" t="s">
        <v>181</v>
      </c>
      <c r="S443" s="4"/>
      <c r="T443" s="4" t="s">
        <v>175</v>
      </c>
      <c r="U443" s="4"/>
      <c r="V443" s="3">
        <v>16.54</v>
      </c>
      <c r="W443" s="4"/>
      <c r="X443" s="3"/>
      <c r="Y443" s="4"/>
      <c r="Z443" s="3">
        <v>732.04</v>
      </c>
    </row>
    <row r="444" spans="1:26" x14ac:dyDescent="0.25">
      <c r="A444" s="4"/>
      <c r="B444" s="4"/>
      <c r="C444" s="4"/>
      <c r="D444" s="4"/>
      <c r="E444" s="4"/>
      <c r="F444" s="4"/>
      <c r="G444" s="4"/>
      <c r="H444" s="4" t="s">
        <v>178</v>
      </c>
      <c r="I444" s="4"/>
      <c r="J444" s="15">
        <v>43927</v>
      </c>
      <c r="K444" s="4"/>
      <c r="L444" s="4"/>
      <c r="M444" s="4"/>
      <c r="N444" s="4"/>
      <c r="O444" s="4"/>
      <c r="P444" s="4" t="s">
        <v>177</v>
      </c>
      <c r="Q444" s="4"/>
      <c r="R444" s="4" t="s">
        <v>181</v>
      </c>
      <c r="S444" s="4"/>
      <c r="T444" s="4" t="s">
        <v>175</v>
      </c>
      <c r="U444" s="4"/>
      <c r="V444" s="3">
        <v>15.09</v>
      </c>
      <c r="W444" s="4"/>
      <c r="X444" s="3"/>
      <c r="Y444" s="4"/>
      <c r="Z444" s="3">
        <v>747.13</v>
      </c>
    </row>
    <row r="445" spans="1:26" x14ac:dyDescent="0.25">
      <c r="A445" s="4"/>
      <c r="B445" s="4"/>
      <c r="C445" s="4"/>
      <c r="D445" s="4"/>
      <c r="E445" s="4"/>
      <c r="F445" s="4"/>
      <c r="G445" s="4"/>
      <c r="H445" s="4" t="s">
        <v>178</v>
      </c>
      <c r="I445" s="4"/>
      <c r="J445" s="15">
        <v>43928</v>
      </c>
      <c r="K445" s="4"/>
      <c r="L445" s="4"/>
      <c r="M445" s="4"/>
      <c r="N445" s="4"/>
      <c r="O445" s="4"/>
      <c r="P445" s="4" t="s">
        <v>182</v>
      </c>
      <c r="Q445" s="4"/>
      <c r="R445" s="4" t="s">
        <v>181</v>
      </c>
      <c r="S445" s="4"/>
      <c r="T445" s="4" t="s">
        <v>175</v>
      </c>
      <c r="U445" s="4"/>
      <c r="V445" s="3">
        <v>20.39</v>
      </c>
      <c r="W445" s="4"/>
      <c r="X445" s="3"/>
      <c r="Y445" s="4"/>
      <c r="Z445" s="3">
        <v>767.52</v>
      </c>
    </row>
    <row r="446" spans="1:26" x14ac:dyDescent="0.25">
      <c r="A446" s="4"/>
      <c r="B446" s="4"/>
      <c r="C446" s="4"/>
      <c r="D446" s="4"/>
      <c r="E446" s="4"/>
      <c r="F446" s="4"/>
      <c r="G446" s="4"/>
      <c r="H446" s="4" t="s">
        <v>178</v>
      </c>
      <c r="I446" s="4"/>
      <c r="J446" s="15">
        <v>43928</v>
      </c>
      <c r="K446" s="4"/>
      <c r="L446" s="4"/>
      <c r="M446" s="4"/>
      <c r="N446" s="4"/>
      <c r="O446" s="4"/>
      <c r="P446" s="4" t="s">
        <v>194</v>
      </c>
      <c r="Q446" s="4"/>
      <c r="R446" s="4" t="s">
        <v>181</v>
      </c>
      <c r="S446" s="4"/>
      <c r="T446" s="4" t="s">
        <v>175</v>
      </c>
      <c r="U446" s="4"/>
      <c r="V446" s="3">
        <v>25.35</v>
      </c>
      <c r="W446" s="4"/>
      <c r="X446" s="3"/>
      <c r="Y446" s="4"/>
      <c r="Z446" s="3">
        <v>792.87</v>
      </c>
    </row>
    <row r="447" spans="1:26" x14ac:dyDescent="0.25">
      <c r="A447" s="4"/>
      <c r="B447" s="4"/>
      <c r="C447" s="4"/>
      <c r="D447" s="4"/>
      <c r="E447" s="4"/>
      <c r="F447" s="4"/>
      <c r="G447" s="4"/>
      <c r="H447" s="4" t="s">
        <v>178</v>
      </c>
      <c r="I447" s="4"/>
      <c r="J447" s="15">
        <v>43928</v>
      </c>
      <c r="K447" s="4"/>
      <c r="L447" s="4"/>
      <c r="M447" s="4"/>
      <c r="N447" s="4"/>
      <c r="O447" s="4"/>
      <c r="P447" s="4" t="s">
        <v>179</v>
      </c>
      <c r="Q447" s="4"/>
      <c r="R447" s="4" t="s">
        <v>193</v>
      </c>
      <c r="S447" s="4"/>
      <c r="T447" s="4" t="s">
        <v>175</v>
      </c>
      <c r="U447" s="4"/>
      <c r="V447" s="3">
        <v>215.82</v>
      </c>
      <c r="W447" s="4"/>
      <c r="X447" s="3"/>
      <c r="Y447" s="4"/>
      <c r="Z447" s="3">
        <v>1008.69</v>
      </c>
    </row>
    <row r="448" spans="1:26" x14ac:dyDescent="0.25">
      <c r="A448" s="4"/>
      <c r="B448" s="4"/>
      <c r="C448" s="4"/>
      <c r="D448" s="4"/>
      <c r="E448" s="4"/>
      <c r="F448" s="4"/>
      <c r="G448" s="4"/>
      <c r="H448" s="4" t="s">
        <v>178</v>
      </c>
      <c r="I448" s="4"/>
      <c r="J448" s="15">
        <v>43929</v>
      </c>
      <c r="K448" s="4"/>
      <c r="L448" s="4"/>
      <c r="M448" s="4"/>
      <c r="N448" s="4"/>
      <c r="O448" s="4"/>
      <c r="P448" s="4" t="s">
        <v>179</v>
      </c>
      <c r="Q448" s="4"/>
      <c r="R448" s="4" t="s">
        <v>192</v>
      </c>
      <c r="S448" s="4"/>
      <c r="T448" s="4" t="s">
        <v>175</v>
      </c>
      <c r="U448" s="4"/>
      <c r="V448" s="3">
        <v>323.73</v>
      </c>
      <c r="W448" s="4"/>
      <c r="X448" s="3"/>
      <c r="Y448" s="4"/>
      <c r="Z448" s="3">
        <v>1332.42</v>
      </c>
    </row>
    <row r="449" spans="1:26" x14ac:dyDescent="0.25">
      <c r="A449" s="4"/>
      <c r="B449" s="4"/>
      <c r="C449" s="4"/>
      <c r="D449" s="4"/>
      <c r="E449" s="4"/>
      <c r="F449" s="4"/>
      <c r="G449" s="4"/>
      <c r="H449" s="4" t="s">
        <v>178</v>
      </c>
      <c r="I449" s="4"/>
      <c r="J449" s="15">
        <v>43929</v>
      </c>
      <c r="K449" s="4"/>
      <c r="L449" s="4"/>
      <c r="M449" s="4"/>
      <c r="N449" s="4"/>
      <c r="O449" s="4"/>
      <c r="P449" s="4" t="s">
        <v>191</v>
      </c>
      <c r="Q449" s="4"/>
      <c r="R449" s="4" t="s">
        <v>181</v>
      </c>
      <c r="S449" s="4"/>
      <c r="T449" s="4" t="s">
        <v>175</v>
      </c>
      <c r="U449" s="4"/>
      <c r="V449" s="3">
        <v>24.16</v>
      </c>
      <c r="W449" s="4"/>
      <c r="X449" s="3"/>
      <c r="Y449" s="4"/>
      <c r="Z449" s="3">
        <v>1356.58</v>
      </c>
    </row>
    <row r="450" spans="1:26" x14ac:dyDescent="0.25">
      <c r="A450" s="4"/>
      <c r="B450" s="4"/>
      <c r="C450" s="4"/>
      <c r="D450" s="4"/>
      <c r="E450" s="4"/>
      <c r="F450" s="4"/>
      <c r="G450" s="4"/>
      <c r="H450" s="4" t="s">
        <v>178</v>
      </c>
      <c r="I450" s="4"/>
      <c r="J450" s="15">
        <v>43930</v>
      </c>
      <c r="K450" s="4"/>
      <c r="L450" s="4"/>
      <c r="M450" s="4"/>
      <c r="N450" s="4"/>
      <c r="O450" s="4"/>
      <c r="P450" s="4" t="s">
        <v>190</v>
      </c>
      <c r="Q450" s="4"/>
      <c r="R450" s="4" t="s">
        <v>189</v>
      </c>
      <c r="S450" s="4"/>
      <c r="T450" s="4" t="s">
        <v>188</v>
      </c>
      <c r="U450" s="4"/>
      <c r="V450" s="3">
        <v>23.45</v>
      </c>
      <c r="W450" s="4"/>
      <c r="X450" s="3"/>
      <c r="Y450" s="4"/>
      <c r="Z450" s="3">
        <v>1380.03</v>
      </c>
    </row>
    <row r="451" spans="1:26" x14ac:dyDescent="0.25">
      <c r="A451" s="4"/>
      <c r="B451" s="4"/>
      <c r="C451" s="4"/>
      <c r="D451" s="4"/>
      <c r="E451" s="4"/>
      <c r="F451" s="4"/>
      <c r="G451" s="4"/>
      <c r="H451" s="4" t="s">
        <v>178</v>
      </c>
      <c r="I451" s="4"/>
      <c r="J451" s="15">
        <v>43932</v>
      </c>
      <c r="K451" s="4"/>
      <c r="L451" s="4"/>
      <c r="M451" s="4"/>
      <c r="N451" s="4"/>
      <c r="O451" s="4"/>
      <c r="P451" s="4" t="s">
        <v>187</v>
      </c>
      <c r="Q451" s="4"/>
      <c r="R451" s="4" t="s">
        <v>181</v>
      </c>
      <c r="S451" s="4"/>
      <c r="T451" s="4" t="s">
        <v>175</v>
      </c>
      <c r="U451" s="4"/>
      <c r="V451" s="3">
        <v>55.8</v>
      </c>
      <c r="W451" s="4"/>
      <c r="X451" s="3"/>
      <c r="Y451" s="4"/>
      <c r="Z451" s="3">
        <v>1435.83</v>
      </c>
    </row>
    <row r="452" spans="1:26" x14ac:dyDescent="0.25">
      <c r="A452" s="4"/>
      <c r="B452" s="4"/>
      <c r="C452" s="4"/>
      <c r="D452" s="4"/>
      <c r="E452" s="4"/>
      <c r="F452" s="4"/>
      <c r="G452" s="4"/>
      <c r="H452" s="4" t="s">
        <v>178</v>
      </c>
      <c r="I452" s="4"/>
      <c r="J452" s="15">
        <v>43932</v>
      </c>
      <c r="K452" s="4"/>
      <c r="L452" s="4"/>
      <c r="M452" s="4"/>
      <c r="N452" s="4"/>
      <c r="O452" s="4"/>
      <c r="P452" s="4" t="s">
        <v>179</v>
      </c>
      <c r="Q452" s="4"/>
      <c r="R452" s="4" t="s">
        <v>186</v>
      </c>
      <c r="S452" s="4"/>
      <c r="T452" s="4" t="s">
        <v>175</v>
      </c>
      <c r="U452" s="4"/>
      <c r="V452" s="3">
        <v>647.46</v>
      </c>
      <c r="W452" s="4"/>
      <c r="X452" s="3"/>
      <c r="Y452" s="4"/>
      <c r="Z452" s="3">
        <v>2083.29</v>
      </c>
    </row>
    <row r="453" spans="1:26" x14ac:dyDescent="0.25">
      <c r="A453" s="4"/>
      <c r="B453" s="4"/>
      <c r="C453" s="4"/>
      <c r="D453" s="4"/>
      <c r="E453" s="4"/>
      <c r="F453" s="4"/>
      <c r="G453" s="4"/>
      <c r="H453" s="4" t="s">
        <v>178</v>
      </c>
      <c r="I453" s="4"/>
      <c r="J453" s="15">
        <v>43934</v>
      </c>
      <c r="K453" s="4"/>
      <c r="L453" s="4"/>
      <c r="M453" s="4"/>
      <c r="N453" s="4"/>
      <c r="O453" s="4"/>
      <c r="P453" s="4" t="s">
        <v>185</v>
      </c>
      <c r="Q453" s="4"/>
      <c r="R453" s="4" t="s">
        <v>181</v>
      </c>
      <c r="S453" s="4"/>
      <c r="T453" s="4" t="s">
        <v>175</v>
      </c>
      <c r="U453" s="4"/>
      <c r="V453" s="3">
        <v>25.9</v>
      </c>
      <c r="W453" s="4"/>
      <c r="X453" s="3"/>
      <c r="Y453" s="4"/>
      <c r="Z453" s="3">
        <v>2109.19</v>
      </c>
    </row>
    <row r="454" spans="1:26" x14ac:dyDescent="0.25">
      <c r="A454" s="4"/>
      <c r="B454" s="4"/>
      <c r="C454" s="4"/>
      <c r="D454" s="4"/>
      <c r="E454" s="4"/>
      <c r="F454" s="4"/>
      <c r="G454" s="4"/>
      <c r="H454" s="4" t="s">
        <v>150</v>
      </c>
      <c r="I454" s="4"/>
      <c r="J454" s="15">
        <v>43935</v>
      </c>
      <c r="K454" s="4"/>
      <c r="L454" s="4" t="s">
        <v>184</v>
      </c>
      <c r="M454" s="4"/>
      <c r="N454" s="4"/>
      <c r="O454" s="4"/>
      <c r="P454" s="4" t="s">
        <v>183</v>
      </c>
      <c r="Q454" s="4"/>
      <c r="R454" s="4"/>
      <c r="S454" s="4"/>
      <c r="T454" s="4" t="s">
        <v>147</v>
      </c>
      <c r="U454" s="4"/>
      <c r="V454" s="3">
        <v>234.5</v>
      </c>
      <c r="W454" s="4"/>
      <c r="X454" s="3"/>
      <c r="Y454" s="4"/>
      <c r="Z454" s="3">
        <v>2343.69</v>
      </c>
    </row>
    <row r="455" spans="1:26" x14ac:dyDescent="0.25">
      <c r="A455" s="4"/>
      <c r="B455" s="4"/>
      <c r="C455" s="4"/>
      <c r="D455" s="4"/>
      <c r="E455" s="4"/>
      <c r="F455" s="4"/>
      <c r="G455" s="4"/>
      <c r="H455" s="4" t="s">
        <v>178</v>
      </c>
      <c r="I455" s="4"/>
      <c r="J455" s="15">
        <v>43935</v>
      </c>
      <c r="K455" s="4"/>
      <c r="L455" s="4"/>
      <c r="M455" s="4"/>
      <c r="N455" s="4"/>
      <c r="O455" s="4"/>
      <c r="P455" s="4" t="s">
        <v>182</v>
      </c>
      <c r="Q455" s="4"/>
      <c r="R455" s="4" t="s">
        <v>181</v>
      </c>
      <c r="S455" s="4"/>
      <c r="T455" s="4" t="s">
        <v>175</v>
      </c>
      <c r="U455" s="4"/>
      <c r="V455" s="3">
        <v>27.99</v>
      </c>
      <c r="W455" s="4"/>
      <c r="X455" s="3"/>
      <c r="Y455" s="4"/>
      <c r="Z455" s="3">
        <v>2371.6799999999998</v>
      </c>
    </row>
    <row r="456" spans="1:26" x14ac:dyDescent="0.25">
      <c r="A456" s="4"/>
      <c r="B456" s="4"/>
      <c r="C456" s="4"/>
      <c r="D456" s="4"/>
      <c r="E456" s="4"/>
      <c r="F456" s="4"/>
      <c r="G456" s="4"/>
      <c r="H456" s="4" t="s">
        <v>178</v>
      </c>
      <c r="I456" s="4"/>
      <c r="J456" s="15">
        <v>43936</v>
      </c>
      <c r="K456" s="4"/>
      <c r="L456" s="4"/>
      <c r="M456" s="4"/>
      <c r="N456" s="4"/>
      <c r="O456" s="4"/>
      <c r="P456" s="4" t="s">
        <v>179</v>
      </c>
      <c r="Q456" s="4"/>
      <c r="R456" s="4" t="s">
        <v>180</v>
      </c>
      <c r="S456" s="4"/>
      <c r="T456" s="4" t="s">
        <v>175</v>
      </c>
      <c r="U456" s="4"/>
      <c r="V456" s="3">
        <v>431.64</v>
      </c>
      <c r="W456" s="4"/>
      <c r="X456" s="3"/>
      <c r="Y456" s="4"/>
      <c r="Z456" s="3">
        <v>2803.32</v>
      </c>
    </row>
    <row r="457" spans="1:26" x14ac:dyDescent="0.25">
      <c r="A457" s="4"/>
      <c r="B457" s="4"/>
      <c r="C457" s="4"/>
      <c r="D457" s="4"/>
      <c r="E457" s="4"/>
      <c r="F457" s="4"/>
      <c r="G457" s="4"/>
      <c r="H457" s="4" t="s">
        <v>178</v>
      </c>
      <c r="I457" s="4"/>
      <c r="J457" s="15">
        <v>43937</v>
      </c>
      <c r="K457" s="4"/>
      <c r="L457" s="4"/>
      <c r="M457" s="4"/>
      <c r="N457" s="4"/>
      <c r="O457" s="4"/>
      <c r="P457" s="4" t="s">
        <v>179</v>
      </c>
      <c r="Q457" s="4"/>
      <c r="R457" s="4"/>
      <c r="S457" s="4"/>
      <c r="T457" s="4" t="s">
        <v>175</v>
      </c>
      <c r="U457" s="4"/>
      <c r="V457" s="3">
        <v>801</v>
      </c>
      <c r="W457" s="4"/>
      <c r="X457" s="3"/>
      <c r="Y457" s="4"/>
      <c r="Z457" s="3">
        <v>3604.32</v>
      </c>
    </row>
    <row r="458" spans="1:26" ht="15.75" thickBot="1" x14ac:dyDescent="0.3">
      <c r="A458" s="4"/>
      <c r="B458" s="4"/>
      <c r="C458" s="4"/>
      <c r="D458" s="4"/>
      <c r="E458" s="4"/>
      <c r="F458" s="4"/>
      <c r="G458" s="4"/>
      <c r="H458" s="4" t="s">
        <v>178</v>
      </c>
      <c r="I458" s="4"/>
      <c r="J458" s="15">
        <v>43949</v>
      </c>
      <c r="K458" s="4"/>
      <c r="L458" s="4"/>
      <c r="M458" s="4"/>
      <c r="N458" s="4"/>
      <c r="O458" s="4"/>
      <c r="P458" s="4" t="s">
        <v>177</v>
      </c>
      <c r="Q458" s="4"/>
      <c r="R458" s="4" t="s">
        <v>176</v>
      </c>
      <c r="S458" s="4"/>
      <c r="T458" s="4" t="s">
        <v>175</v>
      </c>
      <c r="U458" s="4"/>
      <c r="V458" s="6">
        <v>58.86</v>
      </c>
      <c r="W458" s="4"/>
      <c r="X458" s="6"/>
      <c r="Y458" s="4"/>
      <c r="Z458" s="6">
        <v>3663.18</v>
      </c>
    </row>
    <row r="459" spans="1:26" x14ac:dyDescent="0.25">
      <c r="A459" s="4"/>
      <c r="B459" s="4"/>
      <c r="C459" s="4"/>
      <c r="D459" s="4" t="s">
        <v>174</v>
      </c>
      <c r="E459" s="4"/>
      <c r="F459" s="4"/>
      <c r="G459" s="4"/>
      <c r="H459" s="4"/>
      <c r="I459" s="4"/>
      <c r="J459" s="15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3">
        <f>ROUND(SUM(V442:V458),5)</f>
        <v>2947.68</v>
      </c>
      <c r="W459" s="4"/>
      <c r="X459" s="3">
        <f>ROUND(SUM(X442:X458),5)</f>
        <v>0</v>
      </c>
      <c r="Y459" s="4"/>
      <c r="Z459" s="3">
        <f>Z458</f>
        <v>3663.18</v>
      </c>
    </row>
    <row r="460" spans="1:26" x14ac:dyDescent="0.25">
      <c r="A460" s="2"/>
      <c r="B460" s="2"/>
      <c r="C460" s="2"/>
      <c r="D460" s="2" t="s">
        <v>39</v>
      </c>
      <c r="E460" s="2"/>
      <c r="F460" s="2"/>
      <c r="G460" s="2"/>
      <c r="H460" s="2"/>
      <c r="I460" s="2"/>
      <c r="J460" s="14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16"/>
      <c r="W460" s="2"/>
      <c r="X460" s="16"/>
      <c r="Y460" s="2"/>
      <c r="Z460" s="16">
        <v>26820.97</v>
      </c>
    </row>
    <row r="461" spans="1:26" x14ac:dyDescent="0.25">
      <c r="A461" s="4"/>
      <c r="B461" s="4"/>
      <c r="C461" s="4"/>
      <c r="D461" s="4" t="s">
        <v>173</v>
      </c>
      <c r="E461" s="4"/>
      <c r="F461" s="4"/>
      <c r="G461" s="4"/>
      <c r="H461" s="4"/>
      <c r="I461" s="4"/>
      <c r="J461" s="15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3"/>
      <c r="W461" s="4"/>
      <c r="X461" s="3"/>
      <c r="Y461" s="4"/>
      <c r="Z461" s="3">
        <f>Z460</f>
        <v>26820.97</v>
      </c>
    </row>
    <row r="462" spans="1:26" x14ac:dyDescent="0.25">
      <c r="A462" s="2"/>
      <c r="B462" s="2"/>
      <c r="C462" s="2"/>
      <c r="D462" s="2" t="s">
        <v>172</v>
      </c>
      <c r="E462" s="2"/>
      <c r="F462" s="2"/>
      <c r="G462" s="2"/>
      <c r="H462" s="2"/>
      <c r="I462" s="2"/>
      <c r="J462" s="14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16"/>
      <c r="W462" s="2"/>
      <c r="X462" s="16"/>
      <c r="Y462" s="2"/>
      <c r="Z462" s="16">
        <v>0</v>
      </c>
    </row>
    <row r="463" spans="1:26" ht="15.75" thickBot="1" x14ac:dyDescent="0.3">
      <c r="A463" s="4"/>
      <c r="B463" s="4"/>
      <c r="C463" s="4"/>
      <c r="D463" s="4" t="s">
        <v>171</v>
      </c>
      <c r="E463" s="4"/>
      <c r="F463" s="4"/>
      <c r="G463" s="4"/>
      <c r="H463" s="4"/>
      <c r="I463" s="4"/>
      <c r="J463" s="15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6"/>
      <c r="W463" s="4"/>
      <c r="X463" s="6"/>
      <c r="Y463" s="4"/>
      <c r="Z463" s="6">
        <f>Z462</f>
        <v>0</v>
      </c>
    </row>
    <row r="464" spans="1:26" x14ac:dyDescent="0.25">
      <c r="A464" s="4"/>
      <c r="B464" s="4"/>
      <c r="C464" s="4" t="s">
        <v>38</v>
      </c>
      <c r="D464" s="4"/>
      <c r="E464" s="4"/>
      <c r="F464" s="4"/>
      <c r="G464" s="4"/>
      <c r="H464" s="4"/>
      <c r="I464" s="4"/>
      <c r="J464" s="15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3">
        <f>ROUND(V285+V293+V302+V308+V312+V314+V316+V319+V353+V359+V404+V408+V412+V428+V432+V434+V438+V441+V459+V461+V463,5)</f>
        <v>352842.62</v>
      </c>
      <c r="W464" s="4"/>
      <c r="X464" s="3">
        <f>ROUND(X285+X293+X302+X308+X312+X314+X316+X319+X353+X359+X404+X408+X412+X428+X432+X434+X438+X441+X459+X461+X463,5)</f>
        <v>0</v>
      </c>
      <c r="Y464" s="4"/>
      <c r="Z464" s="3">
        <f>ROUND(Z285+Z293+Z302+Z308+Z312+Z314+Z316+Z319+Z353+Z359+Z404+Z408+Z412+Z428+Z432+Z434+Z438+Z441+Z459+Z461+Z463,5)</f>
        <v>1359157.23</v>
      </c>
    </row>
    <row r="465" spans="1:26" x14ac:dyDescent="0.25">
      <c r="A465" s="2"/>
      <c r="B465" s="2"/>
      <c r="C465" s="2" t="s">
        <v>16</v>
      </c>
      <c r="D465" s="2"/>
      <c r="E465" s="2"/>
      <c r="F465" s="2"/>
      <c r="G465" s="2"/>
      <c r="H465" s="2"/>
      <c r="I465" s="2"/>
      <c r="J465" s="14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16"/>
      <c r="W465" s="2"/>
      <c r="X465" s="16"/>
      <c r="Y465" s="2"/>
      <c r="Z465" s="16">
        <v>5773</v>
      </c>
    </row>
    <row r="466" spans="1:26" x14ac:dyDescent="0.25">
      <c r="A466" s="4"/>
      <c r="B466" s="4"/>
      <c r="C466" s="4" t="s">
        <v>170</v>
      </c>
      <c r="D466" s="4"/>
      <c r="E466" s="4"/>
      <c r="F466" s="4"/>
      <c r="G466" s="4"/>
      <c r="H466" s="4"/>
      <c r="I466" s="4"/>
      <c r="J466" s="15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3"/>
      <c r="W466" s="4"/>
      <c r="X466" s="3"/>
      <c r="Y466" s="4"/>
      <c r="Z466" s="3">
        <f>Z465</f>
        <v>5773</v>
      </c>
    </row>
    <row r="467" spans="1:26" x14ac:dyDescent="0.25">
      <c r="A467" s="2"/>
      <c r="B467" s="2"/>
      <c r="C467" s="2" t="s">
        <v>169</v>
      </c>
      <c r="D467" s="2"/>
      <c r="E467" s="2"/>
      <c r="F467" s="2"/>
      <c r="G467" s="2"/>
      <c r="H467" s="2"/>
      <c r="I467" s="2"/>
      <c r="J467" s="14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16"/>
      <c r="W467" s="2"/>
      <c r="X467" s="16"/>
      <c r="Y467" s="2"/>
      <c r="Z467" s="16">
        <v>0</v>
      </c>
    </row>
    <row r="468" spans="1:26" x14ac:dyDescent="0.25">
      <c r="A468" s="4"/>
      <c r="B468" s="4"/>
      <c r="C468" s="4" t="s">
        <v>168</v>
      </c>
      <c r="D468" s="4"/>
      <c r="E468" s="4"/>
      <c r="F468" s="4"/>
      <c r="G468" s="4"/>
      <c r="H468" s="4"/>
      <c r="I468" s="4"/>
      <c r="J468" s="15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3"/>
      <c r="W468" s="4"/>
      <c r="X468" s="3"/>
      <c r="Y468" s="4"/>
      <c r="Z468" s="3">
        <f>Z467</f>
        <v>0</v>
      </c>
    </row>
    <row r="469" spans="1:26" x14ac:dyDescent="0.25">
      <c r="A469" s="2"/>
      <c r="B469" s="2"/>
      <c r="C469" s="2" t="s">
        <v>17</v>
      </c>
      <c r="D469" s="2"/>
      <c r="E469" s="2"/>
      <c r="F469" s="2"/>
      <c r="G469" s="2"/>
      <c r="H469" s="2"/>
      <c r="I469" s="2"/>
      <c r="J469" s="14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16"/>
      <c r="W469" s="2"/>
      <c r="X469" s="16"/>
      <c r="Y469" s="2"/>
      <c r="Z469" s="16">
        <v>28179</v>
      </c>
    </row>
    <row r="470" spans="1:26" x14ac:dyDescent="0.25">
      <c r="A470" s="4"/>
      <c r="B470" s="4"/>
      <c r="C470" s="4" t="s">
        <v>167</v>
      </c>
      <c r="D470" s="4"/>
      <c r="E470" s="4"/>
      <c r="F470" s="4"/>
      <c r="G470" s="4"/>
      <c r="H470" s="4"/>
      <c r="I470" s="4"/>
      <c r="J470" s="15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3"/>
      <c r="W470" s="4"/>
      <c r="X470" s="3"/>
      <c r="Y470" s="4"/>
      <c r="Z470" s="3">
        <f>Z469</f>
        <v>28179</v>
      </c>
    </row>
    <row r="471" spans="1:26" x14ac:dyDescent="0.25">
      <c r="A471" s="2"/>
      <c r="B471" s="2"/>
      <c r="C471" s="2" t="s">
        <v>166</v>
      </c>
      <c r="D471" s="2"/>
      <c r="E471" s="2"/>
      <c r="F471" s="2"/>
      <c r="G471" s="2"/>
      <c r="H471" s="2"/>
      <c r="I471" s="2"/>
      <c r="J471" s="14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16"/>
      <c r="W471" s="2"/>
      <c r="X471" s="16"/>
      <c r="Y471" s="2"/>
      <c r="Z471" s="16">
        <v>0</v>
      </c>
    </row>
    <row r="472" spans="1:26" x14ac:dyDescent="0.25">
      <c r="A472" s="4"/>
      <c r="B472" s="4"/>
      <c r="C472" s="4" t="s">
        <v>165</v>
      </c>
      <c r="D472" s="4"/>
      <c r="E472" s="4"/>
      <c r="F472" s="4"/>
      <c r="G472" s="4"/>
      <c r="H472" s="4"/>
      <c r="I472" s="4"/>
      <c r="J472" s="15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3"/>
      <c r="W472" s="4"/>
      <c r="X472" s="3"/>
      <c r="Y472" s="4"/>
      <c r="Z472" s="3">
        <f>Z471</f>
        <v>0</v>
      </c>
    </row>
    <row r="473" spans="1:26" x14ac:dyDescent="0.25">
      <c r="A473" s="2"/>
      <c r="B473" s="2"/>
      <c r="C473" s="2" t="s">
        <v>18</v>
      </c>
      <c r="D473" s="2"/>
      <c r="E473" s="2"/>
      <c r="F473" s="2"/>
      <c r="G473" s="2"/>
      <c r="H473" s="2"/>
      <c r="I473" s="2"/>
      <c r="J473" s="14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16"/>
      <c r="W473" s="2"/>
      <c r="X473" s="16"/>
      <c r="Y473" s="2"/>
      <c r="Z473" s="16">
        <v>14978.21</v>
      </c>
    </row>
    <row r="474" spans="1:26" x14ac:dyDescent="0.25">
      <c r="A474" s="4"/>
      <c r="B474" s="4"/>
      <c r="C474" s="4"/>
      <c r="D474" s="4"/>
      <c r="E474" s="4"/>
      <c r="F474" s="4"/>
      <c r="G474" s="4"/>
      <c r="H474" s="4" t="s">
        <v>150</v>
      </c>
      <c r="I474" s="4"/>
      <c r="J474" s="15">
        <v>43951</v>
      </c>
      <c r="K474" s="4"/>
      <c r="L474" s="4" t="s">
        <v>164</v>
      </c>
      <c r="M474" s="4"/>
      <c r="N474" s="4"/>
      <c r="O474" s="4"/>
      <c r="P474" s="4" t="s">
        <v>163</v>
      </c>
      <c r="Q474" s="4"/>
      <c r="R474" s="4" t="s">
        <v>162</v>
      </c>
      <c r="S474" s="4"/>
      <c r="T474" s="4" t="s">
        <v>147</v>
      </c>
      <c r="U474" s="4"/>
      <c r="V474" s="3">
        <v>7296.75</v>
      </c>
      <c r="W474" s="4"/>
      <c r="X474" s="3"/>
      <c r="Y474" s="4"/>
      <c r="Z474" s="3">
        <v>22274.959999999999</v>
      </c>
    </row>
    <row r="475" spans="1:26" ht="15.75" thickBot="1" x14ac:dyDescent="0.3">
      <c r="A475" s="4"/>
      <c r="B475" s="4"/>
      <c r="C475" s="4"/>
      <c r="D475" s="4"/>
      <c r="E475" s="4"/>
      <c r="F475" s="4"/>
      <c r="G475" s="4"/>
      <c r="H475" s="4" t="s">
        <v>150</v>
      </c>
      <c r="I475" s="4"/>
      <c r="J475" s="15">
        <v>43951</v>
      </c>
      <c r="K475" s="4"/>
      <c r="L475" s="4" t="s">
        <v>161</v>
      </c>
      <c r="M475" s="4"/>
      <c r="N475" s="4"/>
      <c r="O475" s="4"/>
      <c r="P475" s="4" t="s">
        <v>160</v>
      </c>
      <c r="Q475" s="4"/>
      <c r="R475" s="4"/>
      <c r="S475" s="4"/>
      <c r="T475" s="4" t="s">
        <v>147</v>
      </c>
      <c r="U475" s="4"/>
      <c r="V475" s="6">
        <v>178.55</v>
      </c>
      <c r="W475" s="4"/>
      <c r="X475" s="6"/>
      <c r="Y475" s="4"/>
      <c r="Z475" s="6">
        <v>22453.51</v>
      </c>
    </row>
    <row r="476" spans="1:26" x14ac:dyDescent="0.25">
      <c r="A476" s="4"/>
      <c r="B476" s="4"/>
      <c r="C476" s="4" t="s">
        <v>159</v>
      </c>
      <c r="D476" s="4"/>
      <c r="E476" s="4"/>
      <c r="F476" s="4"/>
      <c r="G476" s="4"/>
      <c r="H476" s="4"/>
      <c r="I476" s="4"/>
      <c r="J476" s="15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3">
        <f>ROUND(SUM(V473:V475),5)</f>
        <v>7475.3</v>
      </c>
      <c r="W476" s="4"/>
      <c r="X476" s="3">
        <f>ROUND(SUM(X473:X475),5)</f>
        <v>0</v>
      </c>
      <c r="Y476" s="4"/>
      <c r="Z476" s="3">
        <f>Z475</f>
        <v>22453.51</v>
      </c>
    </row>
    <row r="477" spans="1:26" x14ac:dyDescent="0.25">
      <c r="A477" s="2"/>
      <c r="B477" s="2"/>
      <c r="C477" s="2" t="s">
        <v>158</v>
      </c>
      <c r="D477" s="2"/>
      <c r="E477" s="2"/>
      <c r="F477" s="2"/>
      <c r="G477" s="2"/>
      <c r="H477" s="2"/>
      <c r="I477" s="2"/>
      <c r="J477" s="14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16"/>
      <c r="W477" s="2"/>
      <c r="X477" s="16"/>
      <c r="Y477" s="2"/>
      <c r="Z477" s="16">
        <v>0</v>
      </c>
    </row>
    <row r="478" spans="1:26" x14ac:dyDescent="0.25">
      <c r="A478" s="4"/>
      <c r="B478" s="4"/>
      <c r="C478" s="4" t="s">
        <v>157</v>
      </c>
      <c r="D478" s="4"/>
      <c r="E478" s="4"/>
      <c r="F478" s="4"/>
      <c r="G478" s="4"/>
      <c r="H478" s="4"/>
      <c r="I478" s="4"/>
      <c r="J478" s="15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3"/>
      <c r="W478" s="4"/>
      <c r="X478" s="3"/>
      <c r="Y478" s="4"/>
      <c r="Z478" s="3">
        <f>Z477</f>
        <v>0</v>
      </c>
    </row>
    <row r="479" spans="1:26" x14ac:dyDescent="0.25">
      <c r="A479" s="2"/>
      <c r="B479" s="2"/>
      <c r="C479" s="2" t="s">
        <v>156</v>
      </c>
      <c r="D479" s="2"/>
      <c r="E479" s="2"/>
      <c r="F479" s="2"/>
      <c r="G479" s="2"/>
      <c r="H479" s="2"/>
      <c r="I479" s="2"/>
      <c r="J479" s="14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16"/>
      <c r="W479" s="2"/>
      <c r="X479" s="16"/>
      <c r="Y479" s="2"/>
      <c r="Z479" s="16">
        <v>0</v>
      </c>
    </row>
    <row r="480" spans="1:26" x14ac:dyDescent="0.25">
      <c r="A480" s="4"/>
      <c r="B480" s="4"/>
      <c r="C480" s="4" t="s">
        <v>155</v>
      </c>
      <c r="D480" s="4"/>
      <c r="E480" s="4"/>
      <c r="F480" s="4"/>
      <c r="G480" s="4"/>
      <c r="H480" s="4"/>
      <c r="I480" s="4"/>
      <c r="J480" s="15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3"/>
      <c r="W480" s="4"/>
      <c r="X480" s="3"/>
      <c r="Y480" s="4"/>
      <c r="Z480" s="3">
        <f>Z479</f>
        <v>0</v>
      </c>
    </row>
    <row r="481" spans="1:26" x14ac:dyDescent="0.25">
      <c r="A481" s="2"/>
      <c r="B481" s="2"/>
      <c r="C481" s="2" t="s">
        <v>19</v>
      </c>
      <c r="D481" s="2"/>
      <c r="E481" s="2"/>
      <c r="F481" s="2"/>
      <c r="G481" s="2"/>
      <c r="H481" s="2"/>
      <c r="I481" s="2"/>
      <c r="J481" s="14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16"/>
      <c r="W481" s="2"/>
      <c r="X481" s="16"/>
      <c r="Y481" s="2"/>
      <c r="Z481" s="16">
        <v>7050</v>
      </c>
    </row>
    <row r="482" spans="1:26" ht="15.75" thickBot="1" x14ac:dyDescent="0.3">
      <c r="A482" s="1"/>
      <c r="B482" s="1"/>
      <c r="C482" s="1"/>
      <c r="D482" s="1"/>
      <c r="E482" s="1"/>
      <c r="F482" s="4"/>
      <c r="G482" s="4"/>
      <c r="H482" s="4" t="s">
        <v>150</v>
      </c>
      <c r="I482" s="4"/>
      <c r="J482" s="15">
        <v>43922</v>
      </c>
      <c r="K482" s="4"/>
      <c r="L482" s="4" t="s">
        <v>154</v>
      </c>
      <c r="M482" s="4"/>
      <c r="N482" s="4"/>
      <c r="O482" s="4"/>
      <c r="P482" s="4" t="s">
        <v>153</v>
      </c>
      <c r="Q482" s="4"/>
      <c r="R482" s="4" t="s">
        <v>152</v>
      </c>
      <c r="S482" s="4"/>
      <c r="T482" s="4" t="s">
        <v>147</v>
      </c>
      <c r="U482" s="4"/>
      <c r="V482" s="6">
        <v>375</v>
      </c>
      <c r="W482" s="4"/>
      <c r="X482" s="6"/>
      <c r="Y482" s="4"/>
      <c r="Z482" s="6">
        <v>7425</v>
      </c>
    </row>
    <row r="483" spans="1:26" x14ac:dyDescent="0.25">
      <c r="A483" s="4"/>
      <c r="B483" s="4"/>
      <c r="C483" s="4" t="s">
        <v>151</v>
      </c>
      <c r="D483" s="4"/>
      <c r="E483" s="4"/>
      <c r="F483" s="4"/>
      <c r="G483" s="4"/>
      <c r="H483" s="4"/>
      <c r="I483" s="4"/>
      <c r="J483" s="15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3">
        <f>ROUND(SUM(V481:V482),5)</f>
        <v>375</v>
      </c>
      <c r="W483" s="4"/>
      <c r="X483" s="3">
        <f>ROUND(SUM(X481:X482),5)</f>
        <v>0</v>
      </c>
      <c r="Y483" s="4"/>
      <c r="Z483" s="3">
        <f>Z482</f>
        <v>7425</v>
      </c>
    </row>
    <row r="484" spans="1:26" x14ac:dyDescent="0.25">
      <c r="A484" s="2"/>
      <c r="B484" s="2"/>
      <c r="C484" s="2" t="s">
        <v>20</v>
      </c>
      <c r="D484" s="2"/>
      <c r="E484" s="2"/>
      <c r="F484" s="2"/>
      <c r="G484" s="2"/>
      <c r="H484" s="2"/>
      <c r="I484" s="2"/>
      <c r="J484" s="14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16"/>
      <c r="W484" s="2"/>
      <c r="X484" s="16"/>
      <c r="Y484" s="2"/>
      <c r="Z484" s="16">
        <v>16656</v>
      </c>
    </row>
    <row r="485" spans="1:26" ht="15.75" thickBot="1" x14ac:dyDescent="0.3">
      <c r="A485" s="1"/>
      <c r="B485" s="1"/>
      <c r="C485" s="1"/>
      <c r="D485" s="1"/>
      <c r="E485" s="1"/>
      <c r="F485" s="4"/>
      <c r="G485" s="4"/>
      <c r="H485" s="4" t="s">
        <v>150</v>
      </c>
      <c r="I485" s="4"/>
      <c r="J485" s="15">
        <v>43948</v>
      </c>
      <c r="K485" s="4"/>
      <c r="L485" s="4" t="s">
        <v>149</v>
      </c>
      <c r="M485" s="4"/>
      <c r="N485" s="4"/>
      <c r="O485" s="4"/>
      <c r="P485" s="4" t="s">
        <v>148</v>
      </c>
      <c r="Q485" s="4"/>
      <c r="R485" s="4"/>
      <c r="S485" s="4"/>
      <c r="T485" s="4" t="s">
        <v>147</v>
      </c>
      <c r="U485" s="4"/>
      <c r="V485" s="6">
        <v>5900</v>
      </c>
      <c r="W485" s="4"/>
      <c r="X485" s="6"/>
      <c r="Y485" s="4"/>
      <c r="Z485" s="6">
        <v>22556</v>
      </c>
    </row>
    <row r="486" spans="1:26" x14ac:dyDescent="0.25">
      <c r="A486" s="4"/>
      <c r="B486" s="4"/>
      <c r="C486" s="4" t="s">
        <v>146</v>
      </c>
      <c r="D486" s="4"/>
      <c r="E486" s="4"/>
      <c r="F486" s="4"/>
      <c r="G486" s="4"/>
      <c r="H486" s="4"/>
      <c r="I486" s="4"/>
      <c r="J486" s="15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3">
        <f>ROUND(SUM(V484:V485),5)</f>
        <v>5900</v>
      </c>
      <c r="W486" s="4"/>
      <c r="X486" s="3">
        <f>ROUND(SUM(X484:X485),5)</f>
        <v>0</v>
      </c>
      <c r="Y486" s="4"/>
      <c r="Z486" s="3">
        <f>Z485</f>
        <v>22556</v>
      </c>
    </row>
    <row r="487" spans="1:26" x14ac:dyDescent="0.25">
      <c r="A487" s="2"/>
      <c r="B487" s="2"/>
      <c r="C487" s="2" t="s">
        <v>145</v>
      </c>
      <c r="D487" s="2"/>
      <c r="E487" s="2"/>
      <c r="F487" s="2"/>
      <c r="G487" s="2"/>
      <c r="H487" s="2"/>
      <c r="I487" s="2"/>
      <c r="J487" s="14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16"/>
      <c r="W487" s="2"/>
      <c r="X487" s="16"/>
      <c r="Y487" s="2"/>
      <c r="Z487" s="16">
        <v>0</v>
      </c>
    </row>
    <row r="488" spans="1:26" x14ac:dyDescent="0.25">
      <c r="A488" s="4"/>
      <c r="B488" s="4"/>
      <c r="C488" s="4" t="s">
        <v>144</v>
      </c>
      <c r="D488" s="4"/>
      <c r="E488" s="4"/>
      <c r="F488" s="4"/>
      <c r="G488" s="4"/>
      <c r="H488" s="4"/>
      <c r="I488" s="4"/>
      <c r="J488" s="15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3"/>
      <c r="W488" s="4"/>
      <c r="X488" s="3"/>
      <c r="Y488" s="4"/>
      <c r="Z488" s="3">
        <f>Z487</f>
        <v>0</v>
      </c>
    </row>
    <row r="489" spans="1:26" x14ac:dyDescent="0.25">
      <c r="A489" s="2"/>
      <c r="B489" s="2"/>
      <c r="C489" s="2" t="s">
        <v>143</v>
      </c>
      <c r="D489" s="2"/>
      <c r="E489" s="2"/>
      <c r="F489" s="2"/>
      <c r="G489" s="2"/>
      <c r="H489" s="2"/>
      <c r="I489" s="2"/>
      <c r="J489" s="14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16"/>
      <c r="W489" s="2"/>
      <c r="X489" s="16"/>
      <c r="Y489" s="2"/>
      <c r="Z489" s="16">
        <v>0</v>
      </c>
    </row>
    <row r="490" spans="1:26" x14ac:dyDescent="0.25">
      <c r="A490" s="4"/>
      <c r="B490" s="4"/>
      <c r="C490" s="4" t="s">
        <v>142</v>
      </c>
      <c r="D490" s="4"/>
      <c r="E490" s="4"/>
      <c r="F490" s="4"/>
      <c r="G490" s="4"/>
      <c r="H490" s="4"/>
      <c r="I490" s="4"/>
      <c r="J490" s="15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3"/>
      <c r="W490" s="4"/>
      <c r="X490" s="3"/>
      <c r="Y490" s="4"/>
      <c r="Z490" s="3">
        <f>Z489</f>
        <v>0</v>
      </c>
    </row>
    <row r="491" spans="1:26" x14ac:dyDescent="0.25">
      <c r="A491" s="2"/>
      <c r="B491" s="2"/>
      <c r="C491" s="2" t="s">
        <v>21</v>
      </c>
      <c r="D491" s="2"/>
      <c r="E491" s="2"/>
      <c r="F491" s="2"/>
      <c r="G491" s="2"/>
      <c r="H491" s="2"/>
      <c r="I491" s="2"/>
      <c r="J491" s="14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16"/>
      <c r="W491" s="2"/>
      <c r="X491" s="16"/>
      <c r="Y491" s="2"/>
      <c r="Z491" s="16">
        <v>6333.92</v>
      </c>
    </row>
    <row r="492" spans="1:26" x14ac:dyDescent="0.25">
      <c r="A492" s="4"/>
      <c r="B492" s="4"/>
      <c r="C492" s="4" t="s">
        <v>141</v>
      </c>
      <c r="D492" s="4"/>
      <c r="E492" s="4"/>
      <c r="F492" s="4"/>
      <c r="G492" s="4"/>
      <c r="H492" s="4"/>
      <c r="I492" s="4"/>
      <c r="J492" s="15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3"/>
      <c r="W492" s="4"/>
      <c r="X492" s="3"/>
      <c r="Y492" s="4"/>
      <c r="Z492" s="3">
        <f>Z491</f>
        <v>6333.92</v>
      </c>
    </row>
    <row r="493" spans="1:26" x14ac:dyDescent="0.25">
      <c r="A493" s="2"/>
      <c r="B493" s="2"/>
      <c r="C493" s="2" t="s">
        <v>140</v>
      </c>
      <c r="D493" s="2"/>
      <c r="E493" s="2"/>
      <c r="F493" s="2"/>
      <c r="G493" s="2"/>
      <c r="H493" s="2"/>
      <c r="I493" s="2"/>
      <c r="J493" s="14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16"/>
      <c r="W493" s="2"/>
      <c r="X493" s="16"/>
      <c r="Y493" s="2"/>
      <c r="Z493" s="16">
        <v>0</v>
      </c>
    </row>
    <row r="494" spans="1:26" x14ac:dyDescent="0.25">
      <c r="A494" s="4"/>
      <c r="B494" s="4"/>
      <c r="C494" s="4" t="s">
        <v>139</v>
      </c>
      <c r="D494" s="4"/>
      <c r="E494" s="4"/>
      <c r="F494" s="4"/>
      <c r="G494" s="4"/>
      <c r="H494" s="4"/>
      <c r="I494" s="4"/>
      <c r="J494" s="15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3"/>
      <c r="W494" s="4"/>
      <c r="X494" s="3"/>
      <c r="Y494" s="4"/>
      <c r="Z494" s="3">
        <f>Z493</f>
        <v>0</v>
      </c>
    </row>
    <row r="495" spans="1:26" x14ac:dyDescent="0.25">
      <c r="A495" s="2"/>
      <c r="B495" s="2"/>
      <c r="C495" s="2" t="s">
        <v>22</v>
      </c>
      <c r="D495" s="2"/>
      <c r="E495" s="2"/>
      <c r="F495" s="2"/>
      <c r="G495" s="2"/>
      <c r="H495" s="2"/>
      <c r="I495" s="2"/>
      <c r="J495" s="14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16"/>
      <c r="W495" s="2"/>
      <c r="X495" s="16"/>
      <c r="Y495" s="2"/>
      <c r="Z495" s="16">
        <v>34.35</v>
      </c>
    </row>
    <row r="496" spans="1:26" ht="15.75" thickBot="1" x14ac:dyDescent="0.3">
      <c r="A496" s="1"/>
      <c r="B496" s="1"/>
      <c r="C496" s="1"/>
      <c r="D496" s="1"/>
      <c r="E496" s="1"/>
      <c r="F496" s="4"/>
      <c r="G496" s="4"/>
      <c r="H496" s="4" t="s">
        <v>134</v>
      </c>
      <c r="I496" s="4"/>
      <c r="J496" s="15">
        <v>43934</v>
      </c>
      <c r="K496" s="4"/>
      <c r="L496" s="4" t="s">
        <v>133</v>
      </c>
      <c r="M496" s="4"/>
      <c r="N496" s="4"/>
      <c r="O496" s="4"/>
      <c r="P496" s="4"/>
      <c r="Q496" s="4"/>
      <c r="R496" s="4"/>
      <c r="S496" s="4"/>
      <c r="T496" s="4" t="s">
        <v>138</v>
      </c>
      <c r="U496" s="4"/>
      <c r="V496" s="6">
        <v>13.6</v>
      </c>
      <c r="W496" s="4"/>
      <c r="X496" s="6"/>
      <c r="Y496" s="4"/>
      <c r="Z496" s="6">
        <v>47.95</v>
      </c>
    </row>
    <row r="497" spans="1:26" x14ac:dyDescent="0.25">
      <c r="A497" s="4"/>
      <c r="B497" s="4"/>
      <c r="C497" s="4" t="s">
        <v>137</v>
      </c>
      <c r="D497" s="4"/>
      <c r="E497" s="4"/>
      <c r="F497" s="4"/>
      <c r="G497" s="4"/>
      <c r="H497" s="4"/>
      <c r="I497" s="4"/>
      <c r="J497" s="15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3">
        <f>ROUND(SUM(V495:V496),5)</f>
        <v>13.6</v>
      </c>
      <c r="W497" s="4"/>
      <c r="X497" s="3">
        <f>ROUND(SUM(X495:X496),5)</f>
        <v>0</v>
      </c>
      <c r="Y497" s="4"/>
      <c r="Z497" s="3">
        <f>Z496</f>
        <v>47.95</v>
      </c>
    </row>
    <row r="498" spans="1:26" x14ac:dyDescent="0.25">
      <c r="A498" s="2"/>
      <c r="B498" s="2"/>
      <c r="C498" s="2" t="s">
        <v>136</v>
      </c>
      <c r="D498" s="2"/>
      <c r="E498" s="2"/>
      <c r="F498" s="2"/>
      <c r="G498" s="2"/>
      <c r="H498" s="2"/>
      <c r="I498" s="2"/>
      <c r="J498" s="14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16"/>
      <c r="W498" s="2"/>
      <c r="X498" s="16"/>
      <c r="Y498" s="2"/>
      <c r="Z498" s="16">
        <v>0</v>
      </c>
    </row>
    <row r="499" spans="1:26" ht="15.75" thickBot="1" x14ac:dyDescent="0.3">
      <c r="A499" s="4"/>
      <c r="B499" s="4"/>
      <c r="C499" s="4" t="s">
        <v>135</v>
      </c>
      <c r="D499" s="4"/>
      <c r="E499" s="4"/>
      <c r="F499" s="4"/>
      <c r="G499" s="4"/>
      <c r="H499" s="4"/>
      <c r="I499" s="4"/>
      <c r="J499" s="15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6"/>
      <c r="W499" s="4"/>
      <c r="X499" s="6"/>
      <c r="Y499" s="4"/>
      <c r="Z499" s="6">
        <f>Z498</f>
        <v>0</v>
      </c>
    </row>
    <row r="500" spans="1:26" x14ac:dyDescent="0.25">
      <c r="A500" s="4"/>
      <c r="B500" s="4" t="s">
        <v>23</v>
      </c>
      <c r="C500" s="4"/>
      <c r="D500" s="4"/>
      <c r="E500" s="4"/>
      <c r="F500" s="4"/>
      <c r="G500" s="4"/>
      <c r="H500" s="4"/>
      <c r="I500" s="4"/>
      <c r="J500" s="15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3">
        <f>ROUND(V464+V466+V468+V470+V472+V476+V478+V480+V483+V486+V488+V490+V492+V494+V497+V499,5)</f>
        <v>366606.52</v>
      </c>
      <c r="W500" s="4"/>
      <c r="X500" s="3">
        <f>ROUND(X464+X466+X468+X470+X472+X476+X478+X480+X483+X486+X488+X490+X492+X494+X497+X499,5)</f>
        <v>0</v>
      </c>
      <c r="Y500" s="4"/>
      <c r="Z500" s="3">
        <f>ROUND(Z464+Z466+Z468+Z470+Z472+Z476+Z478+Z480+Z483+Z486+Z488+Z490+Z492+Z494+Z497+Z499,5)</f>
        <v>1451925.61</v>
      </c>
    </row>
    <row r="501" spans="1:26" x14ac:dyDescent="0.25">
      <c r="A501" s="2"/>
      <c r="B501" s="2" t="s">
        <v>24</v>
      </c>
      <c r="C501" s="2"/>
      <c r="D501" s="2"/>
      <c r="E501" s="2"/>
      <c r="F501" s="2"/>
      <c r="G501" s="2"/>
      <c r="H501" s="2"/>
      <c r="I501" s="2"/>
      <c r="J501" s="14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16"/>
      <c r="W501" s="2"/>
      <c r="X501" s="16"/>
      <c r="Y501" s="2"/>
      <c r="Z501" s="16">
        <v>118540</v>
      </c>
    </row>
    <row r="502" spans="1:26" x14ac:dyDescent="0.25">
      <c r="A502" s="2"/>
      <c r="B502" s="2"/>
      <c r="C502" s="2" t="s">
        <v>25</v>
      </c>
      <c r="D502" s="2"/>
      <c r="E502" s="2"/>
      <c r="F502" s="2"/>
      <c r="G502" s="2"/>
      <c r="H502" s="2"/>
      <c r="I502" s="2"/>
      <c r="J502" s="14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16"/>
      <c r="W502" s="2"/>
      <c r="X502" s="16"/>
      <c r="Y502" s="2"/>
      <c r="Z502" s="16">
        <v>118540</v>
      </c>
    </row>
    <row r="503" spans="1:26" ht="15.75" thickBot="1" x14ac:dyDescent="0.3">
      <c r="A503" s="1"/>
      <c r="B503" s="1"/>
      <c r="C503" s="1"/>
      <c r="D503" s="1"/>
      <c r="E503" s="1"/>
      <c r="F503" s="4"/>
      <c r="G503" s="4"/>
      <c r="H503" s="4" t="s">
        <v>134</v>
      </c>
      <c r="I503" s="4"/>
      <c r="J503" s="15">
        <v>43951</v>
      </c>
      <c r="K503" s="4"/>
      <c r="L503" s="4" t="s">
        <v>133</v>
      </c>
      <c r="M503" s="4"/>
      <c r="N503" s="4"/>
      <c r="O503" s="4"/>
      <c r="P503" s="4" t="s">
        <v>132</v>
      </c>
      <c r="Q503" s="4"/>
      <c r="R503" s="4"/>
      <c r="S503" s="4"/>
      <c r="T503" s="4" t="s">
        <v>131</v>
      </c>
      <c r="U503" s="4"/>
      <c r="V503" s="6">
        <v>125378</v>
      </c>
      <c r="W503" s="4"/>
      <c r="X503" s="6"/>
      <c r="Y503" s="4"/>
      <c r="Z503" s="6">
        <v>243918</v>
      </c>
    </row>
    <row r="504" spans="1:26" x14ac:dyDescent="0.25">
      <c r="A504" s="4"/>
      <c r="B504" s="4"/>
      <c r="C504" s="4" t="s">
        <v>130</v>
      </c>
      <c r="D504" s="4"/>
      <c r="E504" s="4"/>
      <c r="F504" s="4"/>
      <c r="G504" s="4"/>
      <c r="H504" s="4"/>
      <c r="I504" s="4"/>
      <c r="J504" s="15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3">
        <f>ROUND(SUM(V502:V503),5)</f>
        <v>125378</v>
      </c>
      <c r="W504" s="4"/>
      <c r="X504" s="3">
        <f>ROUND(SUM(X502:X503),5)</f>
        <v>0</v>
      </c>
      <c r="Y504" s="4"/>
      <c r="Z504" s="3">
        <f>Z503</f>
        <v>243918</v>
      </c>
    </row>
    <row r="505" spans="1:26" x14ac:dyDescent="0.25">
      <c r="A505" s="2"/>
      <c r="B505" s="2"/>
      <c r="C505" s="2" t="s">
        <v>129</v>
      </c>
      <c r="D505" s="2"/>
      <c r="E505" s="2"/>
      <c r="F505" s="2"/>
      <c r="G505" s="2"/>
      <c r="H505" s="2"/>
      <c r="I505" s="2"/>
      <c r="J505" s="14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16"/>
      <c r="W505" s="2"/>
      <c r="X505" s="16"/>
      <c r="Y505" s="2"/>
      <c r="Z505" s="16">
        <v>0</v>
      </c>
    </row>
    <row r="506" spans="1:26" x14ac:dyDescent="0.25">
      <c r="A506" s="4"/>
      <c r="B506" s="4"/>
      <c r="C506" s="4" t="s">
        <v>128</v>
      </c>
      <c r="D506" s="4"/>
      <c r="E506" s="4"/>
      <c r="F506" s="4"/>
      <c r="G506" s="4"/>
      <c r="H506" s="4"/>
      <c r="I506" s="4"/>
      <c r="J506" s="15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3"/>
      <c r="W506" s="4"/>
      <c r="X506" s="3"/>
      <c r="Y506" s="4"/>
      <c r="Z506" s="3">
        <f>Z505</f>
        <v>0</v>
      </c>
    </row>
    <row r="507" spans="1:26" x14ac:dyDescent="0.25">
      <c r="A507" s="2"/>
      <c r="B507" s="2"/>
      <c r="C507" s="2" t="s">
        <v>127</v>
      </c>
      <c r="D507" s="2"/>
      <c r="E507" s="2"/>
      <c r="F507" s="2"/>
      <c r="G507" s="2"/>
      <c r="H507" s="2"/>
      <c r="I507" s="2"/>
      <c r="J507" s="14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16"/>
      <c r="W507" s="2"/>
      <c r="X507" s="16"/>
      <c r="Y507" s="2"/>
      <c r="Z507" s="16">
        <v>0</v>
      </c>
    </row>
    <row r="508" spans="1:26" x14ac:dyDescent="0.25">
      <c r="A508" s="4"/>
      <c r="B508" s="4"/>
      <c r="C508" s="4" t="s">
        <v>126</v>
      </c>
      <c r="D508" s="4"/>
      <c r="E508" s="4"/>
      <c r="F508" s="4"/>
      <c r="G508" s="4"/>
      <c r="H508" s="4"/>
      <c r="I508" s="4"/>
      <c r="J508" s="15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3"/>
      <c r="W508" s="4"/>
      <c r="X508" s="3"/>
      <c r="Y508" s="4"/>
      <c r="Z508" s="3">
        <f>Z507</f>
        <v>0</v>
      </c>
    </row>
    <row r="509" spans="1:26" x14ac:dyDescent="0.25">
      <c r="A509" s="2"/>
      <c r="B509" s="2"/>
      <c r="C509" s="2" t="s">
        <v>125</v>
      </c>
      <c r="D509" s="2"/>
      <c r="E509" s="2"/>
      <c r="F509" s="2"/>
      <c r="G509" s="2"/>
      <c r="H509" s="2"/>
      <c r="I509" s="2"/>
      <c r="J509" s="14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16"/>
      <c r="W509" s="2"/>
      <c r="X509" s="16"/>
      <c r="Y509" s="2"/>
      <c r="Z509" s="16">
        <v>0</v>
      </c>
    </row>
    <row r="510" spans="1:26" x14ac:dyDescent="0.25">
      <c r="A510" s="4"/>
      <c r="B510" s="4"/>
      <c r="C510" s="4" t="s">
        <v>124</v>
      </c>
      <c r="D510" s="4"/>
      <c r="E510" s="4"/>
      <c r="F510" s="4"/>
      <c r="G510" s="4"/>
      <c r="H510" s="4"/>
      <c r="I510" s="4"/>
      <c r="J510" s="15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3"/>
      <c r="W510" s="4"/>
      <c r="X510" s="3"/>
      <c r="Y510" s="4"/>
      <c r="Z510" s="3">
        <f>Z509</f>
        <v>0</v>
      </c>
    </row>
    <row r="511" spans="1:26" x14ac:dyDescent="0.25">
      <c r="A511" s="2"/>
      <c r="B511" s="2"/>
      <c r="C511" s="2" t="s">
        <v>123</v>
      </c>
      <c r="D511" s="2"/>
      <c r="E511" s="2"/>
      <c r="F511" s="2"/>
      <c r="G511" s="2"/>
      <c r="H511" s="2"/>
      <c r="I511" s="2"/>
      <c r="J511" s="14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16"/>
      <c r="W511" s="2"/>
      <c r="X511" s="16"/>
      <c r="Y511" s="2"/>
      <c r="Z511" s="16">
        <v>0</v>
      </c>
    </row>
    <row r="512" spans="1:26" x14ac:dyDescent="0.25">
      <c r="A512" s="4"/>
      <c r="B512" s="4"/>
      <c r="C512" s="4" t="s">
        <v>122</v>
      </c>
      <c r="D512" s="4"/>
      <c r="E512" s="4"/>
      <c r="F512" s="4"/>
      <c r="G512" s="4"/>
      <c r="H512" s="4"/>
      <c r="I512" s="4"/>
      <c r="J512" s="15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3"/>
      <c r="W512" s="4"/>
      <c r="X512" s="3"/>
      <c r="Y512" s="4"/>
      <c r="Z512" s="3">
        <f>Z511</f>
        <v>0</v>
      </c>
    </row>
    <row r="513" spans="1:26" x14ac:dyDescent="0.25">
      <c r="A513" s="2"/>
      <c r="B513" s="2"/>
      <c r="C513" s="2" t="s">
        <v>121</v>
      </c>
      <c r="D513" s="2"/>
      <c r="E513" s="2"/>
      <c r="F513" s="2"/>
      <c r="G513" s="2"/>
      <c r="H513" s="2"/>
      <c r="I513" s="2"/>
      <c r="J513" s="14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16"/>
      <c r="W513" s="2"/>
      <c r="X513" s="16"/>
      <c r="Y513" s="2"/>
      <c r="Z513" s="16">
        <v>0</v>
      </c>
    </row>
    <row r="514" spans="1:26" x14ac:dyDescent="0.25">
      <c r="A514" s="4"/>
      <c r="B514" s="4"/>
      <c r="C514" s="4" t="s">
        <v>120</v>
      </c>
      <c r="D514" s="4"/>
      <c r="E514" s="4"/>
      <c r="F514" s="4"/>
      <c r="G514" s="4"/>
      <c r="H514" s="4"/>
      <c r="I514" s="4"/>
      <c r="J514" s="15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3"/>
      <c r="W514" s="4"/>
      <c r="X514" s="3"/>
      <c r="Y514" s="4"/>
      <c r="Z514" s="3">
        <f>Z513</f>
        <v>0</v>
      </c>
    </row>
    <row r="515" spans="1:26" x14ac:dyDescent="0.25">
      <c r="A515" s="2"/>
      <c r="B515" s="2"/>
      <c r="C515" s="2" t="s">
        <v>119</v>
      </c>
      <c r="D515" s="2"/>
      <c r="E515" s="2"/>
      <c r="F515" s="2"/>
      <c r="G515" s="2"/>
      <c r="H515" s="2"/>
      <c r="I515" s="2"/>
      <c r="J515" s="14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16"/>
      <c r="W515" s="2"/>
      <c r="X515" s="16"/>
      <c r="Y515" s="2"/>
      <c r="Z515" s="16">
        <v>0</v>
      </c>
    </row>
    <row r="516" spans="1:26" x14ac:dyDescent="0.25">
      <c r="A516" s="4"/>
      <c r="B516" s="4"/>
      <c r="C516" s="4" t="s">
        <v>118</v>
      </c>
      <c r="D516" s="4"/>
      <c r="E516" s="4"/>
      <c r="F516" s="4"/>
      <c r="G516" s="4"/>
      <c r="H516" s="4"/>
      <c r="I516" s="4"/>
      <c r="J516" s="15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3"/>
      <c r="W516" s="4"/>
      <c r="X516" s="3"/>
      <c r="Y516" s="4"/>
      <c r="Z516" s="3">
        <f>Z515</f>
        <v>0</v>
      </c>
    </row>
    <row r="517" spans="1:26" x14ac:dyDescent="0.25">
      <c r="A517" s="2"/>
      <c r="B517" s="2"/>
      <c r="C517" s="2" t="s">
        <v>117</v>
      </c>
      <c r="D517" s="2"/>
      <c r="E517" s="2"/>
      <c r="F517" s="2"/>
      <c r="G517" s="2"/>
      <c r="H517" s="2"/>
      <c r="I517" s="2"/>
      <c r="J517" s="14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16"/>
      <c r="W517" s="2"/>
      <c r="X517" s="16"/>
      <c r="Y517" s="2"/>
      <c r="Z517" s="16">
        <v>0</v>
      </c>
    </row>
    <row r="518" spans="1:26" x14ac:dyDescent="0.25">
      <c r="A518" s="4"/>
      <c r="B518" s="4"/>
      <c r="C518" s="4" t="s">
        <v>116</v>
      </c>
      <c r="D518" s="4"/>
      <c r="E518" s="4"/>
      <c r="F518" s="4"/>
      <c r="G518" s="4"/>
      <c r="H518" s="4"/>
      <c r="I518" s="4"/>
      <c r="J518" s="15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3"/>
      <c r="W518" s="4"/>
      <c r="X518" s="3"/>
      <c r="Y518" s="4"/>
      <c r="Z518" s="3">
        <f>Z517</f>
        <v>0</v>
      </c>
    </row>
    <row r="519" spans="1:26" x14ac:dyDescent="0.25">
      <c r="A519" s="2"/>
      <c r="B519" s="2"/>
      <c r="C519" s="2" t="s">
        <v>115</v>
      </c>
      <c r="D519" s="2"/>
      <c r="E519" s="2"/>
      <c r="F519" s="2"/>
      <c r="G519" s="2"/>
      <c r="H519" s="2"/>
      <c r="I519" s="2"/>
      <c r="J519" s="14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16"/>
      <c r="W519" s="2"/>
      <c r="X519" s="16"/>
      <c r="Y519" s="2"/>
      <c r="Z519" s="16">
        <v>0</v>
      </c>
    </row>
    <row r="520" spans="1:26" x14ac:dyDescent="0.25">
      <c r="A520" s="4"/>
      <c r="B520" s="4"/>
      <c r="C520" s="4" t="s">
        <v>114</v>
      </c>
      <c r="D520" s="4"/>
      <c r="E520" s="4"/>
      <c r="F520" s="4"/>
      <c r="G520" s="4"/>
      <c r="H520" s="4"/>
      <c r="I520" s="4"/>
      <c r="J520" s="15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3"/>
      <c r="W520" s="4"/>
      <c r="X520" s="3"/>
      <c r="Y520" s="4"/>
      <c r="Z520" s="3">
        <f>Z519</f>
        <v>0</v>
      </c>
    </row>
    <row r="521" spans="1:26" x14ac:dyDescent="0.25">
      <c r="A521" s="2"/>
      <c r="B521" s="2"/>
      <c r="C521" s="2" t="s">
        <v>113</v>
      </c>
      <c r="D521" s="2"/>
      <c r="E521" s="2"/>
      <c r="F521" s="2"/>
      <c r="G521" s="2"/>
      <c r="H521" s="2"/>
      <c r="I521" s="2"/>
      <c r="J521" s="14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16"/>
      <c r="W521" s="2"/>
      <c r="X521" s="16"/>
      <c r="Y521" s="2"/>
      <c r="Z521" s="16">
        <v>0</v>
      </c>
    </row>
    <row r="522" spans="1:26" x14ac:dyDescent="0.25">
      <c r="A522" s="4"/>
      <c r="B522" s="4"/>
      <c r="C522" s="4" t="s">
        <v>112</v>
      </c>
      <c r="D522" s="4"/>
      <c r="E522" s="4"/>
      <c r="F522" s="4"/>
      <c r="G522" s="4"/>
      <c r="H522" s="4"/>
      <c r="I522" s="4"/>
      <c r="J522" s="15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3"/>
      <c r="W522" s="4"/>
      <c r="X522" s="3"/>
      <c r="Y522" s="4"/>
      <c r="Z522" s="3">
        <f>Z521</f>
        <v>0</v>
      </c>
    </row>
    <row r="523" spans="1:26" x14ac:dyDescent="0.25">
      <c r="A523" s="2"/>
      <c r="B523" s="2"/>
      <c r="C523" s="2" t="s">
        <v>111</v>
      </c>
      <c r="D523" s="2"/>
      <c r="E523" s="2"/>
      <c r="F523" s="2"/>
      <c r="G523" s="2"/>
      <c r="H523" s="2"/>
      <c r="I523" s="2"/>
      <c r="J523" s="14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16"/>
      <c r="W523" s="2"/>
      <c r="X523" s="16"/>
      <c r="Y523" s="2"/>
      <c r="Z523" s="16">
        <v>0</v>
      </c>
    </row>
    <row r="524" spans="1:26" x14ac:dyDescent="0.25">
      <c r="A524" s="4"/>
      <c r="B524" s="4"/>
      <c r="C524" s="4" t="s">
        <v>110</v>
      </c>
      <c r="D524" s="4"/>
      <c r="E524" s="4"/>
      <c r="F524" s="4"/>
      <c r="G524" s="4"/>
      <c r="H524" s="4"/>
      <c r="I524" s="4"/>
      <c r="J524" s="15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3"/>
      <c r="W524" s="4"/>
      <c r="X524" s="3"/>
      <c r="Y524" s="4"/>
      <c r="Z524" s="3">
        <f>Z523</f>
        <v>0</v>
      </c>
    </row>
    <row r="525" spans="1:26" x14ac:dyDescent="0.25">
      <c r="A525" s="2"/>
      <c r="B525" s="2"/>
      <c r="C525" s="2" t="s">
        <v>109</v>
      </c>
      <c r="D525" s="2"/>
      <c r="E525" s="2"/>
      <c r="F525" s="2"/>
      <c r="G525" s="2"/>
      <c r="H525" s="2"/>
      <c r="I525" s="2"/>
      <c r="J525" s="14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16"/>
      <c r="W525" s="2"/>
      <c r="X525" s="16"/>
      <c r="Y525" s="2"/>
      <c r="Z525" s="16">
        <v>0</v>
      </c>
    </row>
    <row r="526" spans="1:26" x14ac:dyDescent="0.25">
      <c r="A526" s="4"/>
      <c r="B526" s="4"/>
      <c r="C526" s="4" t="s">
        <v>108</v>
      </c>
      <c r="D526" s="4"/>
      <c r="E526" s="4"/>
      <c r="F526" s="4"/>
      <c r="G526" s="4"/>
      <c r="H526" s="4"/>
      <c r="I526" s="4"/>
      <c r="J526" s="15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3"/>
      <c r="W526" s="4"/>
      <c r="X526" s="3"/>
      <c r="Y526" s="4"/>
      <c r="Z526" s="3">
        <f>Z525</f>
        <v>0</v>
      </c>
    </row>
    <row r="527" spans="1:26" x14ac:dyDescent="0.25">
      <c r="A527" s="2"/>
      <c r="B527" s="2"/>
      <c r="C527" s="2" t="s">
        <v>107</v>
      </c>
      <c r="D527" s="2"/>
      <c r="E527" s="2"/>
      <c r="F527" s="2"/>
      <c r="G527" s="2"/>
      <c r="H527" s="2"/>
      <c r="I527" s="2"/>
      <c r="J527" s="14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16"/>
      <c r="W527" s="2"/>
      <c r="X527" s="16"/>
      <c r="Y527" s="2"/>
      <c r="Z527" s="16">
        <v>0</v>
      </c>
    </row>
    <row r="528" spans="1:26" x14ac:dyDescent="0.25">
      <c r="A528" s="4"/>
      <c r="B528" s="4"/>
      <c r="C528" s="4" t="s">
        <v>106</v>
      </c>
      <c r="D528" s="4"/>
      <c r="E528" s="4"/>
      <c r="F528" s="4"/>
      <c r="G528" s="4"/>
      <c r="H528" s="4"/>
      <c r="I528" s="4"/>
      <c r="J528" s="15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3"/>
      <c r="W528" s="4"/>
      <c r="X528" s="3"/>
      <c r="Y528" s="4"/>
      <c r="Z528" s="3">
        <f>Z527</f>
        <v>0</v>
      </c>
    </row>
    <row r="529" spans="1:26" x14ac:dyDescent="0.25">
      <c r="A529" s="2"/>
      <c r="B529" s="2"/>
      <c r="C529" s="2" t="s">
        <v>105</v>
      </c>
      <c r="D529" s="2"/>
      <c r="E529" s="2"/>
      <c r="F529" s="2"/>
      <c r="G529" s="2"/>
      <c r="H529" s="2"/>
      <c r="I529" s="2"/>
      <c r="J529" s="14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16"/>
      <c r="W529" s="2"/>
      <c r="X529" s="16"/>
      <c r="Y529" s="2"/>
      <c r="Z529" s="16">
        <v>0</v>
      </c>
    </row>
    <row r="530" spans="1:26" x14ac:dyDescent="0.25">
      <c r="A530" s="4"/>
      <c r="B530" s="4"/>
      <c r="C530" s="4" t="s">
        <v>104</v>
      </c>
      <c r="D530" s="4"/>
      <c r="E530" s="4"/>
      <c r="F530" s="4"/>
      <c r="G530" s="4"/>
      <c r="H530" s="4"/>
      <c r="I530" s="4"/>
      <c r="J530" s="15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3"/>
      <c r="W530" s="4"/>
      <c r="X530" s="3"/>
      <c r="Y530" s="4"/>
      <c r="Z530" s="3">
        <f>Z529</f>
        <v>0</v>
      </c>
    </row>
    <row r="531" spans="1:26" x14ac:dyDescent="0.25">
      <c r="A531" s="2"/>
      <c r="B531" s="2"/>
      <c r="C531" s="2" t="s">
        <v>103</v>
      </c>
      <c r="D531" s="2"/>
      <c r="E531" s="2"/>
      <c r="F531" s="2"/>
      <c r="G531" s="2"/>
      <c r="H531" s="2"/>
      <c r="I531" s="2"/>
      <c r="J531" s="14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16"/>
      <c r="W531" s="2"/>
      <c r="X531" s="16"/>
      <c r="Y531" s="2"/>
      <c r="Z531" s="16">
        <v>0</v>
      </c>
    </row>
    <row r="532" spans="1:26" x14ac:dyDescent="0.25">
      <c r="A532" s="4"/>
      <c r="B532" s="4"/>
      <c r="C532" s="4" t="s">
        <v>102</v>
      </c>
      <c r="D532" s="4"/>
      <c r="E532" s="4"/>
      <c r="F532" s="4"/>
      <c r="G532" s="4"/>
      <c r="H532" s="4"/>
      <c r="I532" s="4"/>
      <c r="J532" s="15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3"/>
      <c r="W532" s="4"/>
      <c r="X532" s="3"/>
      <c r="Y532" s="4"/>
      <c r="Z532" s="3">
        <f>Z531</f>
        <v>0</v>
      </c>
    </row>
    <row r="533" spans="1:26" x14ac:dyDescent="0.25">
      <c r="A533" s="2"/>
      <c r="B533" s="2"/>
      <c r="C533" s="2" t="s">
        <v>101</v>
      </c>
      <c r="D533" s="2"/>
      <c r="E533" s="2"/>
      <c r="F533" s="2"/>
      <c r="G533" s="2"/>
      <c r="H533" s="2"/>
      <c r="I533" s="2"/>
      <c r="J533" s="14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16"/>
      <c r="W533" s="2"/>
      <c r="X533" s="16"/>
      <c r="Y533" s="2"/>
      <c r="Z533" s="16">
        <v>0</v>
      </c>
    </row>
    <row r="534" spans="1:26" x14ac:dyDescent="0.25">
      <c r="A534" s="4"/>
      <c r="B534" s="4"/>
      <c r="C534" s="4" t="s">
        <v>100</v>
      </c>
      <c r="D534" s="4"/>
      <c r="E534" s="4"/>
      <c r="F534" s="4"/>
      <c r="G534" s="4"/>
      <c r="H534" s="4"/>
      <c r="I534" s="4"/>
      <c r="J534" s="15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3"/>
      <c r="W534" s="4"/>
      <c r="X534" s="3"/>
      <c r="Y534" s="4"/>
      <c r="Z534" s="3">
        <f>Z533</f>
        <v>0</v>
      </c>
    </row>
    <row r="535" spans="1:26" x14ac:dyDescent="0.25">
      <c r="A535" s="2"/>
      <c r="B535" s="2"/>
      <c r="C535" s="2" t="s">
        <v>99</v>
      </c>
      <c r="D535" s="2"/>
      <c r="E535" s="2"/>
      <c r="F535" s="2"/>
      <c r="G535" s="2"/>
      <c r="H535" s="2"/>
      <c r="I535" s="2"/>
      <c r="J535" s="14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16"/>
      <c r="W535" s="2"/>
      <c r="X535" s="16"/>
      <c r="Y535" s="2"/>
      <c r="Z535" s="16">
        <v>0</v>
      </c>
    </row>
    <row r="536" spans="1:26" ht="15.75" thickBot="1" x14ac:dyDescent="0.3">
      <c r="A536" s="4"/>
      <c r="B536" s="4"/>
      <c r="C536" s="4" t="s">
        <v>98</v>
      </c>
      <c r="D536" s="4"/>
      <c r="E536" s="4"/>
      <c r="F536" s="4"/>
      <c r="G536" s="4"/>
      <c r="H536" s="4"/>
      <c r="I536" s="4"/>
      <c r="J536" s="15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6"/>
      <c r="W536" s="4"/>
      <c r="X536" s="6"/>
      <c r="Y536" s="4"/>
      <c r="Z536" s="6">
        <f>Z535</f>
        <v>0</v>
      </c>
    </row>
    <row r="537" spans="1:26" x14ac:dyDescent="0.25">
      <c r="A537" s="4"/>
      <c r="B537" s="4" t="s">
        <v>26</v>
      </c>
      <c r="C537" s="4"/>
      <c r="D537" s="4"/>
      <c r="E537" s="4"/>
      <c r="F537" s="4"/>
      <c r="G537" s="4"/>
      <c r="H537" s="4"/>
      <c r="I537" s="4"/>
      <c r="J537" s="15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3">
        <f>ROUND(V504+V506+V508+V510+V512+V514+V516+V518+V520+V522+V524+V526+V528+V530+V532+V534+V536,5)</f>
        <v>125378</v>
      </c>
      <c r="W537" s="4"/>
      <c r="X537" s="3">
        <f>ROUND(X504+X506+X508+X510+X512+X514+X516+X518+X520+X522+X524+X526+X528+X530+X532+X534+X536,5)</f>
        <v>0</v>
      </c>
      <c r="Y537" s="4"/>
      <c r="Z537" s="3">
        <f>ROUND(Z504+Z506+Z508+Z510+Z512+Z514+Z516+Z518+Z520+Z522+Z524+Z526+Z528+Z530+Z532+Z534+Z536,5)</f>
        <v>243918</v>
      </c>
    </row>
    <row r="538" spans="1:26" x14ac:dyDescent="0.25">
      <c r="A538" s="2"/>
      <c r="B538" s="2" t="s">
        <v>27</v>
      </c>
      <c r="C538" s="2"/>
      <c r="D538" s="2"/>
      <c r="E538" s="2"/>
      <c r="F538" s="2"/>
      <c r="G538" s="2"/>
      <c r="H538" s="2"/>
      <c r="I538" s="2"/>
      <c r="J538" s="14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16"/>
      <c r="W538" s="2"/>
      <c r="X538" s="16"/>
      <c r="Y538" s="2"/>
      <c r="Z538" s="16">
        <v>128322</v>
      </c>
    </row>
    <row r="539" spans="1:26" x14ac:dyDescent="0.25">
      <c r="A539" s="2"/>
      <c r="B539" s="2"/>
      <c r="C539" s="2" t="s">
        <v>28</v>
      </c>
      <c r="D539" s="2"/>
      <c r="E539" s="2"/>
      <c r="F539" s="2"/>
      <c r="G539" s="2"/>
      <c r="H539" s="2"/>
      <c r="I539" s="2"/>
      <c r="J539" s="14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16"/>
      <c r="W539" s="2"/>
      <c r="X539" s="16"/>
      <c r="Y539" s="2"/>
      <c r="Z539" s="16">
        <v>128322</v>
      </c>
    </row>
    <row r="540" spans="1:26" x14ac:dyDescent="0.25">
      <c r="A540" s="4"/>
      <c r="B540" s="4"/>
      <c r="C540" s="4" t="s">
        <v>97</v>
      </c>
      <c r="D540" s="4"/>
      <c r="E540" s="4"/>
      <c r="F540" s="4"/>
      <c r="G540" s="4"/>
      <c r="H540" s="4"/>
      <c r="I540" s="4"/>
      <c r="J540" s="15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3"/>
      <c r="W540" s="4"/>
      <c r="X540" s="3"/>
      <c r="Y540" s="4"/>
      <c r="Z540" s="3">
        <f>Z539</f>
        <v>128322</v>
      </c>
    </row>
    <row r="541" spans="1:26" x14ac:dyDescent="0.25">
      <c r="A541" s="2"/>
      <c r="B541" s="2"/>
      <c r="C541" s="2" t="s">
        <v>96</v>
      </c>
      <c r="D541" s="2"/>
      <c r="E541" s="2"/>
      <c r="F541" s="2"/>
      <c r="G541" s="2"/>
      <c r="H541" s="2"/>
      <c r="I541" s="2"/>
      <c r="J541" s="14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16"/>
      <c r="W541" s="2"/>
      <c r="X541" s="16"/>
      <c r="Y541" s="2"/>
      <c r="Z541" s="16">
        <v>0</v>
      </c>
    </row>
    <row r="542" spans="1:26" x14ac:dyDescent="0.25">
      <c r="A542" s="4"/>
      <c r="B542" s="4"/>
      <c r="C542" s="4" t="s">
        <v>95</v>
      </c>
      <c r="D542" s="4"/>
      <c r="E542" s="4"/>
      <c r="F542" s="4"/>
      <c r="G542" s="4"/>
      <c r="H542" s="4"/>
      <c r="I542" s="4"/>
      <c r="J542" s="15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3"/>
      <c r="W542" s="4"/>
      <c r="X542" s="3"/>
      <c r="Y542" s="4"/>
      <c r="Z542" s="3">
        <f>Z541</f>
        <v>0</v>
      </c>
    </row>
    <row r="543" spans="1:26" x14ac:dyDescent="0.25">
      <c r="A543" s="2"/>
      <c r="B543" s="2"/>
      <c r="C543" s="2" t="s">
        <v>94</v>
      </c>
      <c r="D543" s="2"/>
      <c r="E543" s="2"/>
      <c r="F543" s="2"/>
      <c r="G543" s="2"/>
      <c r="H543" s="2"/>
      <c r="I543" s="2"/>
      <c r="J543" s="14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16"/>
      <c r="W543" s="2"/>
      <c r="X543" s="16"/>
      <c r="Y543" s="2"/>
      <c r="Z543" s="16">
        <v>0</v>
      </c>
    </row>
    <row r="544" spans="1:26" x14ac:dyDescent="0.25">
      <c r="A544" s="4"/>
      <c r="B544" s="4"/>
      <c r="C544" s="4" t="s">
        <v>93</v>
      </c>
      <c r="D544" s="4"/>
      <c r="E544" s="4"/>
      <c r="F544" s="4"/>
      <c r="G544" s="4"/>
      <c r="H544" s="4"/>
      <c r="I544" s="4"/>
      <c r="J544" s="15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3"/>
      <c r="W544" s="4"/>
      <c r="X544" s="3"/>
      <c r="Y544" s="4"/>
      <c r="Z544" s="3">
        <f>Z543</f>
        <v>0</v>
      </c>
    </row>
    <row r="545" spans="1:26" x14ac:dyDescent="0.25">
      <c r="A545" s="2"/>
      <c r="B545" s="2"/>
      <c r="C545" s="2" t="s">
        <v>92</v>
      </c>
      <c r="D545" s="2"/>
      <c r="E545" s="2"/>
      <c r="F545" s="2"/>
      <c r="G545" s="2"/>
      <c r="H545" s="2"/>
      <c r="I545" s="2"/>
      <c r="J545" s="14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16"/>
      <c r="W545" s="2"/>
      <c r="X545" s="16"/>
      <c r="Y545" s="2"/>
      <c r="Z545" s="16">
        <v>0</v>
      </c>
    </row>
    <row r="546" spans="1:26" x14ac:dyDescent="0.25">
      <c r="A546" s="4"/>
      <c r="B546" s="4"/>
      <c r="C546" s="4" t="s">
        <v>91</v>
      </c>
      <c r="D546" s="4"/>
      <c r="E546" s="4"/>
      <c r="F546" s="4"/>
      <c r="G546" s="4"/>
      <c r="H546" s="4"/>
      <c r="I546" s="4"/>
      <c r="J546" s="15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3"/>
      <c r="W546" s="4"/>
      <c r="X546" s="3"/>
      <c r="Y546" s="4"/>
      <c r="Z546" s="3">
        <f>Z545</f>
        <v>0</v>
      </c>
    </row>
    <row r="547" spans="1:26" x14ac:dyDescent="0.25">
      <c r="A547" s="2"/>
      <c r="B547" s="2"/>
      <c r="C547" s="2" t="s">
        <v>90</v>
      </c>
      <c r="D547" s="2"/>
      <c r="E547" s="2"/>
      <c r="F547" s="2"/>
      <c r="G547" s="2"/>
      <c r="H547" s="2"/>
      <c r="I547" s="2"/>
      <c r="J547" s="14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16"/>
      <c r="W547" s="2"/>
      <c r="X547" s="16"/>
      <c r="Y547" s="2"/>
      <c r="Z547" s="16">
        <v>0</v>
      </c>
    </row>
    <row r="548" spans="1:26" ht="15.75" thickBot="1" x14ac:dyDescent="0.3">
      <c r="A548" s="4"/>
      <c r="B548" s="4"/>
      <c r="C548" s="4" t="s">
        <v>89</v>
      </c>
      <c r="D548" s="4"/>
      <c r="E548" s="4"/>
      <c r="F548" s="4"/>
      <c r="G548" s="4"/>
      <c r="H548" s="4"/>
      <c r="I548" s="4"/>
      <c r="J548" s="15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6"/>
      <c r="W548" s="4"/>
      <c r="X548" s="6"/>
      <c r="Y548" s="4"/>
      <c r="Z548" s="6">
        <f>Z547</f>
        <v>0</v>
      </c>
    </row>
    <row r="549" spans="1:26" x14ac:dyDescent="0.25">
      <c r="A549" s="4"/>
      <c r="B549" s="4" t="s">
        <v>29</v>
      </c>
      <c r="C549" s="4"/>
      <c r="D549" s="4"/>
      <c r="E549" s="4"/>
      <c r="F549" s="4"/>
      <c r="G549" s="4"/>
      <c r="H549" s="4"/>
      <c r="I549" s="4"/>
      <c r="J549" s="15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3"/>
      <c r="W549" s="4"/>
      <c r="X549" s="3"/>
      <c r="Y549" s="4"/>
      <c r="Z549" s="3">
        <f>ROUND(Z540+Z542+Z544+Z546+Z548,5)</f>
        <v>128322</v>
      </c>
    </row>
    <row r="550" spans="1:26" x14ac:dyDescent="0.25">
      <c r="A550" s="2"/>
      <c r="B550" s="2" t="s">
        <v>88</v>
      </c>
      <c r="C550" s="2"/>
      <c r="D550" s="2"/>
      <c r="E550" s="2"/>
      <c r="F550" s="2"/>
      <c r="G550" s="2"/>
      <c r="H550" s="2"/>
      <c r="I550" s="2"/>
      <c r="J550" s="14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16"/>
      <c r="W550" s="2"/>
      <c r="X550" s="16"/>
      <c r="Y550" s="2"/>
      <c r="Z550" s="16">
        <v>0</v>
      </c>
    </row>
    <row r="551" spans="1:26" x14ac:dyDescent="0.25">
      <c r="A551" s="4"/>
      <c r="B551" s="4" t="s">
        <v>87</v>
      </c>
      <c r="C551" s="4"/>
      <c r="D551" s="4"/>
      <c r="E551" s="4"/>
      <c r="F551" s="4"/>
      <c r="G551" s="4"/>
      <c r="H551" s="4"/>
      <c r="I551" s="4"/>
      <c r="J551" s="15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3"/>
      <c r="W551" s="4"/>
      <c r="X551" s="3"/>
      <c r="Y551" s="4"/>
      <c r="Z551" s="3">
        <f>Z550</f>
        <v>0</v>
      </c>
    </row>
    <row r="552" spans="1:26" x14ac:dyDescent="0.25">
      <c r="A552" s="2"/>
      <c r="B552" s="2" t="s">
        <v>86</v>
      </c>
      <c r="C552" s="2"/>
      <c r="D552" s="2"/>
      <c r="E552" s="2"/>
      <c r="F552" s="2"/>
      <c r="G552" s="2"/>
      <c r="H552" s="2"/>
      <c r="I552" s="2"/>
      <c r="J552" s="14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16"/>
      <c r="W552" s="2"/>
      <c r="X552" s="16"/>
      <c r="Y552" s="2"/>
      <c r="Z552" s="16">
        <v>0</v>
      </c>
    </row>
    <row r="553" spans="1:26" x14ac:dyDescent="0.25">
      <c r="A553" s="4"/>
      <c r="B553" s="4" t="s">
        <v>85</v>
      </c>
      <c r="C553" s="4"/>
      <c r="D553" s="4"/>
      <c r="E553" s="4"/>
      <c r="F553" s="4"/>
      <c r="G553" s="4"/>
      <c r="H553" s="4"/>
      <c r="I553" s="4"/>
      <c r="J553" s="15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3"/>
      <c r="W553" s="4"/>
      <c r="X553" s="3"/>
      <c r="Y553" s="4"/>
      <c r="Z553" s="3">
        <f>Z552</f>
        <v>0</v>
      </c>
    </row>
    <row r="554" spans="1:26" x14ac:dyDescent="0.25">
      <c r="A554" s="2"/>
      <c r="B554" s="2" t="s">
        <v>84</v>
      </c>
      <c r="C554" s="2"/>
      <c r="D554" s="2"/>
      <c r="E554" s="2"/>
      <c r="F554" s="2"/>
      <c r="G554" s="2"/>
      <c r="H554" s="2"/>
      <c r="I554" s="2"/>
      <c r="J554" s="14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16"/>
      <c r="W554" s="2"/>
      <c r="X554" s="16"/>
      <c r="Y554" s="2"/>
      <c r="Z554" s="16">
        <v>0</v>
      </c>
    </row>
    <row r="555" spans="1:26" x14ac:dyDescent="0.25">
      <c r="A555" s="4"/>
      <c r="B555" s="4" t="s">
        <v>83</v>
      </c>
      <c r="C555" s="4"/>
      <c r="D555" s="4"/>
      <c r="E555" s="4"/>
      <c r="F555" s="4"/>
      <c r="G555" s="4"/>
      <c r="H555" s="4"/>
      <c r="I555" s="4"/>
      <c r="J555" s="15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3"/>
      <c r="W555" s="4"/>
      <c r="X555" s="3"/>
      <c r="Y555" s="4"/>
      <c r="Z555" s="3">
        <f>Z554</f>
        <v>0</v>
      </c>
    </row>
    <row r="556" spans="1:26" x14ac:dyDescent="0.25">
      <c r="A556" s="2"/>
      <c r="B556" s="2" t="s">
        <v>34</v>
      </c>
      <c r="C556" s="2"/>
      <c r="D556" s="2"/>
      <c r="E556" s="2"/>
      <c r="F556" s="2"/>
      <c r="G556" s="2"/>
      <c r="H556" s="2"/>
      <c r="I556" s="2"/>
      <c r="J556" s="14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16"/>
      <c r="W556" s="2"/>
      <c r="X556" s="16"/>
      <c r="Y556" s="2"/>
      <c r="Z556" s="16">
        <v>908954.86</v>
      </c>
    </row>
    <row r="557" spans="1:26" x14ac:dyDescent="0.25">
      <c r="A557" s="2"/>
      <c r="B557" s="2"/>
      <c r="C557" s="2" t="s">
        <v>82</v>
      </c>
      <c r="D557" s="2"/>
      <c r="E557" s="2"/>
      <c r="F557" s="2"/>
      <c r="G557" s="2"/>
      <c r="H557" s="2"/>
      <c r="I557" s="2"/>
      <c r="J557" s="14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16"/>
      <c r="W557" s="2"/>
      <c r="X557" s="16"/>
      <c r="Y557" s="2"/>
      <c r="Z557" s="16">
        <v>0</v>
      </c>
    </row>
    <row r="558" spans="1:26" x14ac:dyDescent="0.25">
      <c r="A558" s="4"/>
      <c r="B558" s="4"/>
      <c r="C558" s="4" t="s">
        <v>81</v>
      </c>
      <c r="D558" s="4"/>
      <c r="E558" s="4"/>
      <c r="F558" s="4"/>
      <c r="G558" s="4"/>
      <c r="H558" s="4"/>
      <c r="I558" s="4"/>
      <c r="J558" s="15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3"/>
      <c r="W558" s="4"/>
      <c r="X558" s="3"/>
      <c r="Y558" s="4"/>
      <c r="Z558" s="3">
        <f>Z557</f>
        <v>0</v>
      </c>
    </row>
    <row r="559" spans="1:26" x14ac:dyDescent="0.25">
      <c r="A559" s="2"/>
      <c r="B559" s="2"/>
      <c r="C559" s="2" t="s">
        <v>80</v>
      </c>
      <c r="D559" s="2"/>
      <c r="E559" s="2"/>
      <c r="F559" s="2"/>
      <c r="G559" s="2"/>
      <c r="H559" s="2"/>
      <c r="I559" s="2"/>
      <c r="J559" s="14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16"/>
      <c r="W559" s="2"/>
      <c r="X559" s="16"/>
      <c r="Y559" s="2"/>
      <c r="Z559" s="16">
        <v>0</v>
      </c>
    </row>
    <row r="560" spans="1:26" x14ac:dyDescent="0.25">
      <c r="A560" s="4"/>
      <c r="B560" s="4"/>
      <c r="C560" s="4" t="s">
        <v>79</v>
      </c>
      <c r="D560" s="4"/>
      <c r="E560" s="4"/>
      <c r="F560" s="4"/>
      <c r="G560" s="4"/>
      <c r="H560" s="4"/>
      <c r="I560" s="4"/>
      <c r="J560" s="15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3"/>
      <c r="W560" s="4"/>
      <c r="X560" s="3"/>
      <c r="Y560" s="4"/>
      <c r="Z560" s="3">
        <f>Z559</f>
        <v>0</v>
      </c>
    </row>
    <row r="561" spans="1:26" x14ac:dyDescent="0.25">
      <c r="A561" s="2"/>
      <c r="B561" s="2"/>
      <c r="C561" s="2" t="s">
        <v>78</v>
      </c>
      <c r="D561" s="2"/>
      <c r="E561" s="2"/>
      <c r="F561" s="2"/>
      <c r="G561" s="2"/>
      <c r="H561" s="2"/>
      <c r="I561" s="2"/>
      <c r="J561" s="14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16"/>
      <c r="W561" s="2"/>
      <c r="X561" s="16"/>
      <c r="Y561" s="2"/>
      <c r="Z561" s="16">
        <v>0</v>
      </c>
    </row>
    <row r="562" spans="1:26" x14ac:dyDescent="0.25">
      <c r="A562" s="4"/>
      <c r="B562" s="4"/>
      <c r="C562" s="4" t="s">
        <v>77</v>
      </c>
      <c r="D562" s="4"/>
      <c r="E562" s="4"/>
      <c r="F562" s="4"/>
      <c r="G562" s="4"/>
      <c r="H562" s="4"/>
      <c r="I562" s="4"/>
      <c r="J562" s="15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3"/>
      <c r="W562" s="4"/>
      <c r="X562" s="3"/>
      <c r="Y562" s="4"/>
      <c r="Z562" s="3">
        <f>Z561</f>
        <v>0</v>
      </c>
    </row>
    <row r="563" spans="1:26" x14ac:dyDescent="0.25">
      <c r="A563" s="2"/>
      <c r="B563" s="2"/>
      <c r="C563" s="2" t="s">
        <v>76</v>
      </c>
      <c r="D563" s="2"/>
      <c r="E563" s="2"/>
      <c r="F563" s="2"/>
      <c r="G563" s="2"/>
      <c r="H563" s="2"/>
      <c r="I563" s="2"/>
      <c r="J563" s="14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16"/>
      <c r="W563" s="2"/>
      <c r="X563" s="16"/>
      <c r="Y563" s="2"/>
      <c r="Z563" s="16">
        <v>908954.86</v>
      </c>
    </row>
    <row r="564" spans="1:26" ht="15.75" thickBot="1" x14ac:dyDescent="0.3">
      <c r="A564" s="4"/>
      <c r="B564" s="4"/>
      <c r="C564" s="4" t="s">
        <v>75</v>
      </c>
      <c r="D564" s="4"/>
      <c r="E564" s="4"/>
      <c r="F564" s="4"/>
      <c r="G564" s="4"/>
      <c r="H564" s="4"/>
      <c r="I564" s="4"/>
      <c r="J564" s="15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6"/>
      <c r="W564" s="4"/>
      <c r="X564" s="6"/>
      <c r="Y564" s="4"/>
      <c r="Z564" s="6">
        <f>Z563</f>
        <v>908954.86</v>
      </c>
    </row>
    <row r="565" spans="1:26" x14ac:dyDescent="0.25">
      <c r="A565" s="4"/>
      <c r="B565" s="4" t="s">
        <v>74</v>
      </c>
      <c r="C565" s="4"/>
      <c r="D565" s="4"/>
      <c r="E565" s="4"/>
      <c r="F565" s="4"/>
      <c r="G565" s="4"/>
      <c r="H565" s="4"/>
      <c r="I565" s="4"/>
      <c r="J565" s="15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3"/>
      <c r="W565" s="4"/>
      <c r="X565" s="3"/>
      <c r="Y565" s="4"/>
      <c r="Z565" s="3">
        <f>ROUND(Z558+Z560+Z562+Z564,5)</f>
        <v>908954.86</v>
      </c>
    </row>
    <row r="566" spans="1:26" x14ac:dyDescent="0.25">
      <c r="A566" s="2"/>
      <c r="B566" s="2" t="s">
        <v>73</v>
      </c>
      <c r="C566" s="2"/>
      <c r="D566" s="2"/>
      <c r="E566" s="2"/>
      <c r="F566" s="2"/>
      <c r="G566" s="2"/>
      <c r="H566" s="2"/>
      <c r="I566" s="2"/>
      <c r="J566" s="14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16"/>
      <c r="W566" s="2"/>
      <c r="X566" s="16"/>
      <c r="Y566" s="2"/>
      <c r="Z566" s="16">
        <v>0</v>
      </c>
    </row>
    <row r="567" spans="1:26" ht="15.75" thickBot="1" x14ac:dyDescent="0.3">
      <c r="A567" s="4"/>
      <c r="B567" s="4" t="s">
        <v>72</v>
      </c>
      <c r="C567" s="4"/>
      <c r="D567" s="4"/>
      <c r="E567" s="4"/>
      <c r="F567" s="4"/>
      <c r="G567" s="4"/>
      <c r="H567" s="4"/>
      <c r="I567" s="4"/>
      <c r="J567" s="15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3"/>
      <c r="W567" s="4"/>
      <c r="X567" s="3"/>
      <c r="Y567" s="4"/>
      <c r="Z567" s="3">
        <f>Z566</f>
        <v>0</v>
      </c>
    </row>
    <row r="568" spans="1:26" s="9" customFormat="1" ht="12" thickBot="1" x14ac:dyDescent="0.25">
      <c r="A568" s="2" t="s">
        <v>4</v>
      </c>
      <c r="B568" s="2"/>
      <c r="C568" s="2"/>
      <c r="D568" s="2"/>
      <c r="E568" s="2"/>
      <c r="F568" s="2"/>
      <c r="G568" s="2"/>
      <c r="H568" s="2"/>
      <c r="I568" s="2"/>
      <c r="J568" s="14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8">
        <f>ROUND(V24+V27+V29+V33+V37+V56+V66+V68+V70+V73+V76+V79+V82+V163+V226+V232+V235+V238+V240+V242+V245+V253+V255+V257+V259+V262+V264+V266+V269+V276+V278+V500+V537+V549+V551+V553+V555+V565+V567,5)</f>
        <v>9721121.2100000009</v>
      </c>
      <c r="W568" s="2"/>
      <c r="X568" s="8">
        <f>ROUND(X24+X27+X29+X33+X37+X56+X66+X68+X70+X73+X76+X79+X82+X163+X226+X232+X235+X238+X240+X242+X245+X253+X255+X257+X259+X262+X264+X266+X269+X276+X278+X500+X537+X549+X551+X553+X555+X565+X567,5)</f>
        <v>9721121.2100000009</v>
      </c>
      <c r="Y568" s="2"/>
      <c r="Z568" s="8">
        <f>ROUND(Z24+Z27+Z29+Z33+Z37+Z56+Z66+Z68+Z70+Z73+Z76+Z79+Z82+Z163+Z226+Z232+Z235+Z238+Z240+Z242+Z245+Z253+Z255+Z257+Z259+Z262+Z264+Z266+Z269+Z276+Z278+Z500+Z537+Z549+Z551+Z553+Z555+Z565+Z567,5)</f>
        <v>0</v>
      </c>
    </row>
    <row r="569" spans="1:26" ht="15.75" thickTop="1" x14ac:dyDescent="0.25"/>
  </sheetData>
  <pageMargins left="0.7" right="0.7" top="0.75" bottom="0.75" header="0.1" footer="0.3"/>
  <pageSetup orientation="landscape" verticalDpi="1200" r:id="rId1"/>
  <headerFooter>
    <oddHeader>&amp;L&amp;"Arial,Bold"&amp;8 11:32 AM
&amp;"Arial,Bold"&amp;8 06/02/20
&amp;"Arial,Bold"&amp;8 Accrual Basis&amp;C&amp;"Arial,Bold"&amp;12 Harris County Emergency Services District No 29
&amp;"Arial,Bold"&amp;14 General Ledger
&amp;"Arial,Bold"&amp;10 As of April 30,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8" r:id="rId4" name="HEADER"/>
      </mc:Fallback>
    </mc:AlternateContent>
    <mc:AlternateContent xmlns:mc="http://schemas.openxmlformats.org/markup-compatibility/2006">
      <mc:Choice Requires="x14">
        <control shapeId="409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7" r:id="rId6" name="FILT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D7DFEDD1D59F4A9BC821BFAE9DF0A5" ma:contentTypeVersion="10" ma:contentTypeDescription="Create a new document." ma:contentTypeScope="" ma:versionID="cf8c471bdd3cb7f9e6c6266e204b5933">
  <xsd:schema xmlns:xsd="http://www.w3.org/2001/XMLSchema" xmlns:xs="http://www.w3.org/2001/XMLSchema" xmlns:p="http://schemas.microsoft.com/office/2006/metadata/properties" xmlns:ns2="7d112898-e512-4ae7-bd70-b4904451eb88" targetNamespace="http://schemas.microsoft.com/office/2006/metadata/properties" ma:root="true" ma:fieldsID="8e2074fbf9422802f7596e15b74a5a68" ns2:_="">
    <xsd:import namespace="7d112898-e512-4ae7-bd70-b4904451eb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112898-e512-4ae7-bd70-b4904451eb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E463E5-4377-4594-B293-14AC914DD3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112898-e512-4ae7-bd70-b4904451eb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1824B6-637E-40A5-8BDE-25EDAE35529B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7d112898-e512-4ae7-bd70-b4904451eb8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81A78AD-BBFF-4398-881D-36B3B6F651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Monthly Change in Cash Position</vt:lpstr>
      <vt:lpstr>Monthly Operation Expenditures</vt:lpstr>
      <vt:lpstr>Budget-1.1.20-4.30.20</vt:lpstr>
      <vt:lpstr>Budget-Operation Expenditures</vt:lpstr>
      <vt:lpstr>April GL</vt:lpstr>
      <vt:lpstr>'April GL'!Print_Titles</vt:lpstr>
      <vt:lpstr>'Budget-1.1.20-4.30.20'!Print_Titles</vt:lpstr>
      <vt:lpstr>'Budget-Operation Expenditures'!Print_Titles</vt:lpstr>
      <vt:lpstr>'Monthly Change in Cash Position'!Print_Titles</vt:lpstr>
      <vt:lpstr>'Monthly Operation Expenditures'!Print_Titles</vt:lpstr>
    </vt:vector>
  </TitlesOfParts>
  <Company>Better Bookkeepers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Davis</dc:creator>
  <cp:lastModifiedBy>Melanie Davis</cp:lastModifiedBy>
  <cp:lastPrinted>2020-06-02T19:34:46Z</cp:lastPrinted>
  <dcterms:created xsi:type="dcterms:W3CDTF">2020-06-02T16:25:36Z</dcterms:created>
  <dcterms:modified xsi:type="dcterms:W3CDTF">2020-06-02T19:34:56Z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0x0101003DD7DFEDD1D59F4A9BC821BFAE9DF0A5</vt:lpwstr>
  </property>
</Properties>
</file>