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fdb645f7ef677a6/PM ^0 ASOCIADOS/Archivos Modelo/"/>
    </mc:Choice>
  </mc:AlternateContent>
  <xr:revisionPtr revIDLastSave="31" documentId="8_{C86E3E97-E8B9-40EF-B15A-C579569BC794}" xr6:coauthVersionLast="47" xr6:coauthVersionMax="47" xr10:uidLastSave="{11BBE833-4293-4B05-B7A0-BEF70A91B0C7}"/>
  <bookViews>
    <workbookView xWindow="-120" yWindow="-120" windowWidth="29040" windowHeight="15840" xr2:uid="{00000000-000D-0000-FFFF-FFFF00000000}"/>
  </bookViews>
  <sheets>
    <sheet name="modelo" sheetId="1" r:id="rId1"/>
  </sheets>
  <externalReferences>
    <externalReference r:id="rId2"/>
  </externalReferences>
  <definedNames>
    <definedName name="_xlnm._FilterDatabase" localSheetId="0" hidden="1">modelo!$A$4:$AA$80</definedName>
    <definedName name="CMAbr">[1]INFORMACION!$I$15</definedName>
    <definedName name="CMAgo">[1]INFORMACION!$I$19</definedName>
    <definedName name="CMDic">[1]INFORMACION!$I$23</definedName>
    <definedName name="CMEne">[1]INFORMACION!$I$12</definedName>
    <definedName name="CMFeb">[1]INFORMACION!$I$13</definedName>
    <definedName name="CMJul">[1]INFORMACION!$I$18</definedName>
    <definedName name="CMJun">[1]INFORMACION!$I$17</definedName>
    <definedName name="CMMar">[1]INFORMACION!$I$14</definedName>
    <definedName name="CMMay">[1]INFORMACION!$I$16</definedName>
    <definedName name="CMNov">[1]INFORMACION!$I$22</definedName>
    <definedName name="CMOct">[1]INFORMACION!$I$21</definedName>
    <definedName name="CMSep">[1]INFORMACION!$I$20</definedName>
    <definedName name="ComponenteBase">modelo!$AX$4:$AZ$17</definedName>
    <definedName name="FechaFinAbr">modelo!$AV$7</definedName>
    <definedName name="FechaFinAgo">modelo!$AV$11</definedName>
    <definedName name="FechaFinDic">modelo!$AV$15</definedName>
    <definedName name="FechaFinEne">modelo!$AV$4</definedName>
    <definedName name="FechaFinFeb">modelo!$AV$5</definedName>
    <definedName name="FechaFinJul">modelo!$AV$10</definedName>
    <definedName name="FechaFinJun">modelo!$AV$9</definedName>
    <definedName name="FechaFinMar">modelo!$AV$6</definedName>
    <definedName name="FechaFinMay">modelo!$AV$8</definedName>
    <definedName name="FechaFinNov">modelo!$AV$14</definedName>
    <definedName name="FechaFinOct">modelo!$AV$13</definedName>
    <definedName name="FechaFinSep">modelo!$AV$12</definedName>
    <definedName name="FechaInicioAbr">modelo!$AU$7</definedName>
    <definedName name="FechaInicioAgo">modelo!$AU$11</definedName>
    <definedName name="FechaInicioDic">modelo!$AU$15</definedName>
    <definedName name="FechaInicioEne">modelo!$AU$4</definedName>
    <definedName name="FechaInicioFeb">modelo!$AU$5</definedName>
    <definedName name="FechaInicioJul">modelo!$AU$10</definedName>
    <definedName name="FechaInicioJun">modelo!$AU$9</definedName>
    <definedName name="FechaInicioMar">modelo!$AU$6</definedName>
    <definedName name="FechaInicioMay">modelo!$AU$8</definedName>
    <definedName name="FechaInicioNov">modelo!$AU$14</definedName>
    <definedName name="FechaInicioOct">modelo!$AU$13</definedName>
    <definedName name="FechaInicioSep">modelo!$AU$12</definedName>
    <definedName name="PorcentajeRebajaIU">modelo!$AJ$3</definedName>
    <definedName name="Rebaja">modelo!$J$2</definedName>
    <definedName name="UTM">modelo!#REF!</definedName>
    <definedName name="UTMabr">modelo!$AT$7</definedName>
    <definedName name="UTMago">modelo!$AT$11</definedName>
    <definedName name="UTMdic">modelo!$AT$15</definedName>
    <definedName name="UTMene">modelo!$AT$4</definedName>
    <definedName name="UTMfeb">modelo!$AT$5</definedName>
    <definedName name="UTMjul">modelo!$AT$10</definedName>
    <definedName name="UTMjun">modelo!$AT$9</definedName>
    <definedName name="UTMmar">modelo!$AT$6</definedName>
    <definedName name="UTMmay">modelo!$AT$8</definedName>
    <definedName name="UTMnov">modelo!$AT$14</definedName>
    <definedName name="UTMoct">modelo!$AT$13</definedName>
    <definedName name="UTMsep">modelo!$AT$12</definedName>
  </definedNames>
  <calcPr calcId="191028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79" i="1" l="1"/>
  <c r="AY80" i="1"/>
  <c r="AY81" i="1"/>
  <c r="AY82" i="1"/>
  <c r="AY83" i="1"/>
  <c r="AY84" i="1"/>
  <c r="AY85" i="1"/>
  <c r="AH5" i="1"/>
  <c r="AY66" i="1"/>
  <c r="AY67" i="1"/>
  <c r="AY68" i="1"/>
  <c r="AY69" i="1"/>
  <c r="AY70" i="1"/>
  <c r="AY71" i="1"/>
  <c r="AY72" i="1"/>
  <c r="AY73" i="1"/>
  <c r="AY74" i="1"/>
  <c r="AY75" i="1"/>
  <c r="AY76" i="1"/>
  <c r="AY77" i="1"/>
  <c r="AY78" i="1"/>
  <c r="AY65" i="1"/>
  <c r="AX56" i="1"/>
  <c r="AY56" i="1" s="1"/>
  <c r="AX57" i="1" s="1"/>
  <c r="AY57" i="1" s="1"/>
  <c r="AX58" i="1" s="1"/>
  <c r="AY58" i="1" s="1"/>
  <c r="AX59" i="1" s="1"/>
  <c r="AY59" i="1" s="1"/>
  <c r="AX60" i="1" s="1"/>
  <c r="AY60" i="1" s="1"/>
  <c r="AX61" i="1" s="1"/>
  <c r="AY61" i="1" s="1"/>
  <c r="AX62" i="1" s="1"/>
  <c r="AY62" i="1" s="1"/>
  <c r="AX63" i="1" s="1"/>
  <c r="AY63" i="1" s="1"/>
  <c r="AX64" i="1" s="1"/>
  <c r="AY64" i="1" s="1"/>
  <c r="AX42" i="1"/>
  <c r="AY42" i="1" s="1"/>
  <c r="AX43" i="1" s="1"/>
  <c r="AY43" i="1" s="1"/>
  <c r="AX44" i="1" s="1"/>
  <c r="AY44" i="1" s="1"/>
  <c r="AX45" i="1" s="1"/>
  <c r="AY45" i="1" s="1"/>
  <c r="AX46" i="1" s="1"/>
  <c r="AY46" i="1" s="1"/>
  <c r="AX47" i="1" s="1"/>
  <c r="AY47" i="1" s="1"/>
  <c r="AX48" i="1" s="1"/>
  <c r="AY48" i="1" s="1"/>
  <c r="AX49" i="1" s="1"/>
  <c r="AY49" i="1" s="1"/>
  <c r="AX50" i="1" s="1"/>
  <c r="AY50" i="1" s="1"/>
  <c r="AX51" i="1" s="1"/>
  <c r="AY51" i="1" s="1"/>
  <c r="AX52" i="1" s="1"/>
  <c r="AY52" i="1" s="1"/>
  <c r="AX53" i="1" s="1"/>
  <c r="AY53" i="1" s="1"/>
  <c r="AX54" i="1" s="1"/>
  <c r="AY54" i="1" s="1"/>
  <c r="AX55" i="1" s="1"/>
  <c r="AY55" i="1" s="1"/>
  <c r="AX30" i="1"/>
  <c r="AY30" i="1" s="1"/>
  <c r="AX31" i="1" s="1"/>
  <c r="AY31" i="1" s="1"/>
  <c r="AX32" i="1" s="1"/>
  <c r="AY32" i="1" s="1"/>
  <c r="AX33" i="1" s="1"/>
  <c r="AY33" i="1" s="1"/>
  <c r="AX34" i="1" s="1"/>
  <c r="AY34" i="1" s="1"/>
  <c r="AX35" i="1" s="1"/>
  <c r="AY35" i="1" s="1"/>
  <c r="AX36" i="1" s="1"/>
  <c r="AY36" i="1" s="1"/>
  <c r="AX37" i="1" s="1"/>
  <c r="AY37" i="1" s="1"/>
  <c r="AX38" i="1" s="1"/>
  <c r="AY38" i="1" s="1"/>
  <c r="AX39" i="1" s="1"/>
  <c r="AY39" i="1" s="1"/>
  <c r="AX40" i="1" s="1"/>
  <c r="AY40" i="1" s="1"/>
  <c r="AX41" i="1" s="1"/>
  <c r="AY41" i="1" s="1"/>
  <c r="AX23" i="1"/>
  <c r="AY23" i="1" s="1"/>
  <c r="AX24" i="1" s="1"/>
  <c r="AY24" i="1" s="1"/>
  <c r="AX25" i="1" s="1"/>
  <c r="AY25" i="1" s="1"/>
  <c r="AX26" i="1" s="1"/>
  <c r="AY26" i="1" s="1"/>
  <c r="AX27" i="1" s="1"/>
  <c r="AY27" i="1" s="1"/>
  <c r="AX28" i="1" s="1"/>
  <c r="AY28" i="1" s="1"/>
  <c r="AX29" i="1" s="1"/>
  <c r="AY29" i="1" s="1"/>
  <c r="AY19" i="1"/>
  <c r="AX20" i="1" s="1"/>
  <c r="AY20" i="1" s="1"/>
  <c r="AX21" i="1" s="1"/>
  <c r="AY21" i="1" s="1"/>
  <c r="AX22" i="1" s="1"/>
  <c r="AY22" i="1" s="1"/>
  <c r="AX19" i="1"/>
  <c r="AH6" i="1" l="1"/>
  <c r="AH15" i="1"/>
  <c r="AH14" i="1"/>
  <c r="AH13" i="1"/>
  <c r="AH12" i="1"/>
  <c r="AH11" i="1"/>
  <c r="AH10" i="1"/>
  <c r="AH9" i="1"/>
  <c r="AH8" i="1"/>
  <c r="AI8" i="1" s="1"/>
  <c r="AH7" i="1"/>
  <c r="AL15" i="1" l="1"/>
  <c r="AJ15" i="1"/>
  <c r="AI15" i="1"/>
  <c r="AF15" i="1"/>
  <c r="AG15" i="1" s="1"/>
  <c r="AL7" i="1"/>
  <c r="AL6" i="1"/>
  <c r="AL5" i="1"/>
  <c r="AK15" i="1" l="1"/>
  <c r="AL14" i="1"/>
  <c r="AL13" i="1"/>
  <c r="AL12" i="1"/>
  <c r="AL11" i="1"/>
  <c r="AL10" i="1"/>
  <c r="AL9" i="1"/>
  <c r="AL8" i="1"/>
  <c r="AJ14" i="1"/>
  <c r="AJ13" i="1"/>
  <c r="AJ12" i="1"/>
  <c r="AJ11" i="1"/>
  <c r="AJ10" i="1"/>
  <c r="AJ9" i="1"/>
  <c r="AJ7" i="1"/>
  <c r="AJ6" i="1"/>
  <c r="AJ5" i="1"/>
  <c r="AJ8" i="1"/>
  <c r="AK8" i="1" l="1"/>
  <c r="AL1" i="1"/>
  <c r="AF14" i="1"/>
  <c r="AG14" i="1" s="1"/>
  <c r="AF13" i="1"/>
  <c r="AG13" i="1" s="1"/>
  <c r="AF12" i="1"/>
  <c r="AG12" i="1" s="1"/>
  <c r="AF11" i="1"/>
  <c r="AG11" i="1" s="1"/>
  <c r="AF10" i="1"/>
  <c r="AG10" i="1" s="1"/>
  <c r="AF9" i="1"/>
  <c r="AG9" i="1" s="1"/>
  <c r="AF8" i="1"/>
  <c r="AG8" i="1" s="1"/>
  <c r="AF7" i="1"/>
  <c r="AG7" i="1" s="1"/>
  <c r="AF6" i="1"/>
  <c r="AG6" i="1" s="1"/>
  <c r="AF5" i="1"/>
  <c r="AG5" i="1" s="1"/>
  <c r="AI6" i="1"/>
  <c r="AK6" i="1" l="1"/>
  <c r="AI5" i="1"/>
  <c r="AK5" i="1" l="1"/>
  <c r="AI7" i="1"/>
  <c r="AI9" i="1"/>
  <c r="AK7" i="1" l="1"/>
  <c r="AK9" i="1"/>
  <c r="AI10" i="1"/>
  <c r="AK10" i="1" l="1"/>
  <c r="AI11" i="1"/>
  <c r="AK11" i="1" l="1"/>
  <c r="AI12" i="1"/>
  <c r="AK12" i="1" l="1"/>
  <c r="AI13" i="1"/>
  <c r="AK13" i="1" l="1"/>
  <c r="AY4" i="1"/>
  <c r="AX5" i="1" s="1"/>
  <c r="AY5" i="1" s="1"/>
  <c r="AI14" i="1"/>
  <c r="AX6" i="1" l="1"/>
  <c r="AY6" i="1" s="1"/>
  <c r="AX7" i="1" s="1"/>
  <c r="AY7" i="1" s="1"/>
  <c r="AX8" i="1" s="1"/>
  <c r="AY8" i="1" s="1"/>
  <c r="AX9" i="1" s="1"/>
  <c r="AY9" i="1" s="1"/>
  <c r="AX10" i="1" s="1"/>
  <c r="AY10" i="1" s="1"/>
  <c r="AX11" i="1" s="1"/>
  <c r="AY11" i="1" s="1"/>
  <c r="AX12" i="1" s="1"/>
  <c r="AY12" i="1" s="1"/>
  <c r="AX13" i="1" s="1"/>
  <c r="AY13" i="1" s="1"/>
  <c r="AX14" i="1" s="1"/>
  <c r="AY14" i="1" s="1"/>
  <c r="AX15" i="1" s="1"/>
  <c r="AY15" i="1" s="1"/>
  <c r="AX16" i="1" s="1"/>
  <c r="AY16" i="1" s="1"/>
  <c r="AX17" i="1" s="1"/>
  <c r="AY17" i="1" s="1"/>
  <c r="AX18" i="1" s="1"/>
  <c r="AY18" i="1" s="1"/>
  <c r="AK14" i="1"/>
  <c r="AK1" i="1" s="1"/>
  <c r="AN12" i="1"/>
  <c r="AO12" i="1" s="1"/>
  <c r="AP12" i="1" s="1"/>
  <c r="AQ12" i="1" s="1"/>
  <c r="AN13" i="1"/>
  <c r="AO13" i="1" s="1"/>
  <c r="AP13" i="1" s="1"/>
  <c r="AQ13" i="1" s="1"/>
  <c r="AN11" i="1"/>
  <c r="AO11" i="1" s="1"/>
  <c r="AP11" i="1" s="1"/>
  <c r="AQ11" i="1" s="1"/>
  <c r="AN9" i="1"/>
  <c r="AO9" i="1" s="1"/>
  <c r="AP9" i="1" s="1"/>
  <c r="AQ9" i="1" s="1"/>
  <c r="AN7" i="1"/>
  <c r="AO7" i="1" s="1"/>
  <c r="AP7" i="1" s="1"/>
  <c r="AQ7" i="1" s="1"/>
  <c r="AN10" i="1"/>
  <c r="AO10" i="1" s="1"/>
  <c r="AP10" i="1" s="1"/>
  <c r="AQ10" i="1" s="1"/>
  <c r="AN15" i="1"/>
  <c r="AO15" i="1" s="1"/>
  <c r="AP15" i="1" s="1"/>
  <c r="AQ15" i="1" s="1"/>
  <c r="AN14" i="1"/>
  <c r="AO14" i="1" s="1"/>
  <c r="AP14" i="1" s="1"/>
  <c r="AQ14" i="1" s="1"/>
  <c r="AN5" i="1" l="1"/>
  <c r="AO5" i="1" s="1"/>
  <c r="AP5" i="1" s="1"/>
  <c r="AQ5" i="1" s="1"/>
  <c r="AN8" i="1"/>
  <c r="AO8" i="1" s="1"/>
  <c r="AP8" i="1" s="1"/>
  <c r="AQ8" i="1" s="1"/>
  <c r="AN6" i="1"/>
  <c r="AO6" i="1" s="1"/>
  <c r="AP6" i="1" s="1"/>
  <c r="AQ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Patty</author>
  </authors>
  <commentList>
    <comment ref="AG2" authorId="0" shapeId="0" xr:uid="{4B1EADE4-855C-4B2D-B9F3-2350F8A4F839}">
      <text>
        <r>
          <rPr>
            <b/>
            <sz val="9"/>
            <color indexed="81"/>
            <rFont val="Tahoma"/>
            <family val="2"/>
          </rPr>
          <t>Patty:</t>
        </r>
        <r>
          <rPr>
            <sz val="9"/>
            <color indexed="81"/>
            <rFont val="Tahoma"/>
            <family val="2"/>
          </rPr>
          <t xml:space="preserve">
Verifica que la suma de Base y Variable coincida con la columna de Impto del Registro CV</t>
        </r>
      </text>
    </comment>
  </commentList>
</comments>
</file>

<file path=xl/sharedStrings.xml><?xml version="1.0" encoding="utf-8"?>
<sst xmlns="http://schemas.openxmlformats.org/spreadsheetml/2006/main" count="63" uniqueCount="57">
  <si>
    <t>Linea 1</t>
  </si>
  <si>
    <t>Columna AC</t>
  </si>
  <si>
    <t>* Si hay error es porque se ingreso un valor distinto de base y/o variable en comparación al RCV</t>
  </si>
  <si>
    <t>TOTALES F29</t>
  </si>
  <si>
    <t>* Si hay diferencias podría haberse ingresado mal la cantidad de litros, o tener guias de distintas fechas</t>
  </si>
  <si>
    <t>Linea 2</t>
  </si>
  <si>
    <t>Verificación * RCV</t>
  </si>
  <si>
    <t>REBAJA</t>
  </si>
  <si>
    <t>COMPONENTE VARIABLE</t>
  </si>
  <si>
    <t xml:space="preserve"> *Verificación Base+Variable</t>
  </si>
  <si>
    <t>Desde</t>
  </si>
  <si>
    <t>Hasta</t>
  </si>
  <si>
    <t>Componente</t>
  </si>
  <si>
    <t>Linea 3</t>
  </si>
  <si>
    <t>Ingresar Según factura</t>
  </si>
  <si>
    <t>IE Base</t>
  </si>
  <si>
    <t>IE Variable</t>
  </si>
  <si>
    <t>UTM</t>
  </si>
  <si>
    <t>Variable</t>
  </si>
  <si>
    <t>Linea 4</t>
  </si>
  <si>
    <t>Litros</t>
  </si>
  <si>
    <t>Base</t>
  </si>
  <si>
    <t>Total Impto</t>
  </si>
  <si>
    <t>Valor x litro</t>
  </si>
  <si>
    <t>%</t>
  </si>
  <si>
    <t>$</t>
  </si>
  <si>
    <t>Mt3</t>
  </si>
  <si>
    <t>Enero</t>
  </si>
  <si>
    <t>Aquí va la primera factura</t>
  </si>
  <si>
    <t>Febrero</t>
  </si>
  <si>
    <t>Marzo</t>
  </si>
  <si>
    <t>Abril</t>
  </si>
  <si>
    <t>Notas:</t>
  </si>
  <si>
    <t>Mayo</t>
  </si>
  <si>
    <t>** Descargar detalle de RCV</t>
  </si>
  <si>
    <t>Junio</t>
  </si>
  <si>
    <t>Julio</t>
  </si>
  <si>
    <t>** Preparar Registro de Compras para agregar filas y columnas</t>
  </si>
  <si>
    <t>Agosto</t>
  </si>
  <si>
    <t>Septiembre</t>
  </si>
  <si>
    <t>Octubre</t>
  </si>
  <si>
    <t>**Deben haber 3 filas antes del encabezado (4 filas antes de la primera factura</t>
  </si>
  <si>
    <t>Noviembre</t>
  </si>
  <si>
    <t>Diciembre</t>
  </si>
  <si>
    <t>** Copiar todas las columnas desde columna AC a AZ</t>
  </si>
  <si>
    <t>** formulas habilitadas para 10 facturas, para mas facturas copiar formulas</t>
  </si>
  <si>
    <t>** Ingresar UTM en los meses sgtes</t>
  </si>
  <si>
    <t>** Ingresar Componente Variable fechas sgtes</t>
  </si>
  <si>
    <t>** Establecer precisión en pantalla:</t>
  </si>
  <si>
    <t>Menú Archivo, opciones, avanzadas, al calcular este libro</t>
  </si>
  <si>
    <t>(Esto permite que las fórmulas tomen los números visibles en pantalla</t>
  </si>
  <si>
    <t>para hacer cálculos y no los decimales que quedan ocultos)</t>
  </si>
  <si>
    <t>** Ingresar % de Rebaja</t>
  </si>
  <si>
    <t>** Llenar datos de INGRESAR SEGÚN FACTURA,Si no esta el dato de Impto Variable, colocar todo en Base</t>
  </si>
  <si>
    <t>** TOTALES F29 incluye 1.000 registros, verificar</t>
  </si>
  <si>
    <t>Nov y Dic 2022 - en unos meses cambiar a 2023</t>
  </si>
  <si>
    <t>Puede afectar a facturas que vienen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</si>
</sst>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 &quot;$&quot;* #,##0_ ;_ &quot;$&quot;* \-#,##0_ ;_ &quot;$&quot;* &quot;-&quot;_ ;_ @_ "/>
    <numFmt numFmtId="164" formatCode="#,##0_ ;[Red]\-#,##0\ "/>
    <numFmt numFmtId="165" formatCode="#,##0.00_ ;[Red]\-#,##0.00\ "/>
    <numFmt numFmtId="166" formatCode="0.0000"/>
    <numFmt numFmtId="167" formatCode="[$-340A]dddd\,\ dd/mm/yyyy"/>
    <numFmt numFmtId="168" formatCode="#,##0.00000_ ;[Red]\-#,##0.0000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/>
      <right style="thin">
        <color theme="5" tint="-0.2499465926084170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5" tint="-0.24994659260841701"/>
      </top>
      <bottom/>
      <diagonal/>
    </border>
  </borders>
  <cellStyleXfs count="43">
    <xf numFmtId="0" fontId="0" fillId="0" borderId="0"/>
    <xf numFmtId="4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9">
    <xf numFmtId="0" fontId="0" fillId="0" borderId="0" xfId="0"/>
    <xf numFmtId="14" fontId="0" fillId="0" borderId="0" xfId="0" applyNumberFormat="1"/>
    <xf numFmtId="22" fontId="0" fillId="0" borderId="0" xfId="0" applyNumberFormat="1"/>
    <xf numFmtId="42" fontId="0" fillId="0" borderId="0" xfId="1" applyFont="1"/>
    <xf numFmtId="0" fontId="0" fillId="0" borderId="0" xfId="0" applyAlignment="1">
      <alignment horizontal="center"/>
    </xf>
    <xf numFmtId="42" fontId="0" fillId="0" borderId="0" xfId="1" applyFont="1" applyFill="1"/>
    <xf numFmtId="164" fontId="0" fillId="0" borderId="0" xfId="0" applyNumberFormat="1"/>
    <xf numFmtId="42" fontId="16" fillId="0" borderId="0" xfId="1" applyFont="1"/>
    <xf numFmtId="42" fontId="16" fillId="0" borderId="0" xfId="1" applyFont="1" applyFill="1"/>
    <xf numFmtId="0" fontId="0" fillId="0" borderId="12" xfId="0" applyBorder="1"/>
    <xf numFmtId="165" fontId="0" fillId="0" borderId="0" xfId="0" applyNumberFormat="1"/>
    <xf numFmtId="0" fontId="0" fillId="34" borderId="0" xfId="0" applyFill="1" applyAlignment="1">
      <alignment horizontal="center"/>
    </xf>
    <xf numFmtId="0" fontId="19" fillId="0" borderId="0" xfId="0" applyFont="1"/>
    <xf numFmtId="0" fontId="19" fillId="0" borderId="12" xfId="0" applyFont="1" applyBorder="1"/>
    <xf numFmtId="3" fontId="0" fillId="0" borderId="0" xfId="0" applyNumberFormat="1"/>
    <xf numFmtId="0" fontId="0" fillId="0" borderId="17" xfId="0" applyBorder="1"/>
    <xf numFmtId="3" fontId="0" fillId="0" borderId="17" xfId="0" applyNumberFormat="1" applyBorder="1"/>
    <xf numFmtId="0" fontId="0" fillId="33" borderId="17" xfId="0" applyFill="1" applyBorder="1" applyAlignment="1">
      <alignment horizontal="center"/>
    </xf>
    <xf numFmtId="0" fontId="0" fillId="0" borderId="0" xfId="0" applyAlignment="1">
      <alignment horizontal="left"/>
    </xf>
    <xf numFmtId="14" fontId="21" fillId="0" borderId="0" xfId="0" applyNumberFormat="1" applyFont="1"/>
    <xf numFmtId="2" fontId="0" fillId="0" borderId="0" xfId="0" applyNumberFormat="1" applyAlignment="1">
      <alignment horizontal="center"/>
    </xf>
    <xf numFmtId="0" fontId="0" fillId="0" borderId="10" xfId="0" applyBorder="1" applyAlignment="1">
      <alignment horizontal="center"/>
    </xf>
    <xf numFmtId="0" fontId="26" fillId="0" borderId="0" xfId="0" applyFont="1" applyAlignment="1">
      <alignment horizontal="right" vertical="center"/>
    </xf>
    <xf numFmtId="165" fontId="0" fillId="0" borderId="10" xfId="0" applyNumberFormat="1" applyBorder="1" applyAlignment="1">
      <alignment horizontal="center"/>
    </xf>
    <xf numFmtId="9" fontId="0" fillId="0" borderId="0" xfId="0" applyNumberFormat="1" applyAlignment="1">
      <alignment horizontal="center"/>
    </xf>
    <xf numFmtId="0" fontId="24" fillId="0" borderId="13" xfId="0" applyFont="1" applyBorder="1" applyAlignment="1">
      <alignment horizontal="center"/>
    </xf>
    <xf numFmtId="9" fontId="0" fillId="33" borderId="14" xfId="0" applyNumberFormat="1" applyFill="1" applyBorder="1" applyAlignment="1">
      <alignment horizontal="center"/>
    </xf>
    <xf numFmtId="0" fontId="0" fillId="0" borderId="0" xfId="0" applyAlignment="1">
      <alignment wrapText="1"/>
    </xf>
    <xf numFmtId="167" fontId="0" fillId="0" borderId="0" xfId="0" applyNumberFormat="1" applyAlignment="1">
      <alignment horizontal="left"/>
    </xf>
    <xf numFmtId="165" fontId="0" fillId="0" borderId="0" xfId="0" applyNumberFormat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/>
    </xf>
    <xf numFmtId="164" fontId="25" fillId="0" borderId="0" xfId="0" applyNumberFormat="1" applyFont="1" applyAlignment="1">
      <alignment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3" fontId="0" fillId="34" borderId="0" xfId="0" applyNumberFormat="1" applyFill="1" applyAlignment="1">
      <alignment horizontal="center"/>
    </xf>
    <xf numFmtId="14" fontId="0" fillId="35" borderId="0" xfId="0" applyNumberFormat="1" applyFill="1"/>
    <xf numFmtId="167" fontId="0" fillId="35" borderId="0" xfId="0" applyNumberFormat="1" applyFill="1" applyAlignment="1">
      <alignment horizontal="left"/>
    </xf>
    <xf numFmtId="166" fontId="0" fillId="35" borderId="0" xfId="0" applyNumberFormat="1" applyFill="1" applyAlignment="1">
      <alignment horizontal="center"/>
    </xf>
    <xf numFmtId="164" fontId="0" fillId="35" borderId="0" xfId="0" applyNumberFormat="1" applyFill="1"/>
    <xf numFmtId="9" fontId="0" fillId="35" borderId="0" xfId="0" applyNumberFormat="1" applyFill="1" applyAlignment="1">
      <alignment horizontal="center"/>
    </xf>
    <xf numFmtId="3" fontId="0" fillId="35" borderId="0" xfId="0" applyNumberFormat="1" applyFill="1"/>
    <xf numFmtId="0" fontId="0" fillId="33" borderId="13" xfId="0" applyFill="1" applyBorder="1" applyAlignment="1">
      <alignment horizontal="center"/>
    </xf>
    <xf numFmtId="0" fontId="0" fillId="33" borderId="14" xfId="0" applyFill="1" applyBorder="1" applyAlignment="1">
      <alignment horizontal="center"/>
    </xf>
    <xf numFmtId="0" fontId="27" fillId="0" borderId="0" xfId="0" applyFont="1"/>
    <xf numFmtId="0" fontId="0" fillId="0" borderId="20" xfId="0" applyBorder="1"/>
    <xf numFmtId="164" fontId="27" fillId="36" borderId="10" xfId="0" applyNumberFormat="1" applyFont="1" applyFill="1" applyBorder="1" applyAlignment="1">
      <alignment horizontal="center" vertical="center"/>
    </xf>
    <xf numFmtId="165" fontId="27" fillId="36" borderId="10" xfId="0" applyNumberFormat="1" applyFont="1" applyFill="1" applyBorder="1" applyAlignment="1">
      <alignment horizontal="center" vertical="center"/>
    </xf>
    <xf numFmtId="168" fontId="0" fillId="35" borderId="0" xfId="0" applyNumberFormat="1" applyFill="1"/>
    <xf numFmtId="3" fontId="0" fillId="33" borderId="0" xfId="0" applyNumberFormat="1" applyFill="1"/>
    <xf numFmtId="14" fontId="21" fillId="33" borderId="0" xfId="0" applyNumberFormat="1" applyFont="1" applyFill="1"/>
    <xf numFmtId="0" fontId="0" fillId="33" borderId="0" xfId="0" applyFill="1"/>
    <xf numFmtId="0" fontId="0" fillId="34" borderId="0" xfId="0" applyFill="1" applyAlignment="1">
      <alignment horizontal="center" wrapText="1"/>
    </xf>
    <xf numFmtId="0" fontId="0" fillId="34" borderId="0" xfId="0" applyFill="1" applyAlignment="1">
      <alignment horizontal="center" vertical="center" wrapText="1"/>
    </xf>
    <xf numFmtId="167" fontId="0" fillId="34" borderId="10" xfId="0" applyNumberFormat="1" applyFill="1" applyBorder="1" applyAlignment="1">
      <alignment horizontal="center" vertical="center"/>
    </xf>
    <xf numFmtId="0" fontId="0" fillId="34" borderId="10" xfId="0" applyFill="1" applyBorder="1" applyAlignment="1">
      <alignment horizontal="center" vertical="center"/>
    </xf>
    <xf numFmtId="0" fontId="16" fillId="33" borderId="0" xfId="0" applyFont="1" applyFill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 applyAlignment="1">
      <alignment horizontal="center"/>
    </xf>
    <xf numFmtId="0" fontId="16" fillId="34" borderId="13" xfId="0" applyFont="1" applyFill="1" applyBorder="1" applyAlignment="1">
      <alignment horizontal="center" vertical="center" wrapText="1"/>
    </xf>
    <xf numFmtId="0" fontId="16" fillId="34" borderId="15" xfId="0" applyFont="1" applyFill="1" applyBorder="1" applyAlignment="1">
      <alignment horizontal="center" vertical="center" wrapText="1"/>
    </xf>
    <xf numFmtId="0" fontId="16" fillId="34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33" borderId="0" xfId="0" applyFill="1" applyAlignment="1">
      <alignment horizontal="center"/>
    </xf>
    <xf numFmtId="0" fontId="18" fillId="0" borderId="0" xfId="0" applyFont="1" applyAlignment="1">
      <alignment horizont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 [0]" xfId="1" builtinId="7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92BE1F65-25D7-4DC6-A7F0-2343FD29405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fdb645f7ef677a6/PM%20%5e0%20ASOCIADOS/AT%202021/AAAAA%20ProPyme%20Gener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ntas"/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Honorarios"/>
      <sheetName val="F29"/>
      <sheetName val="Observaciones"/>
      <sheetName val="Clientes"/>
      <sheetName val="Proveedores"/>
      <sheetName val="Remuner y Finiq"/>
      <sheetName val="Créditos"/>
      <sheetName val="Retiros real"/>
      <sheetName val="AMERICANO"/>
      <sheetName val="BALANCE"/>
      <sheetName val="CM"/>
      <sheetName val="CPT Simplif"/>
      <sheetName val="Asistente ProPyme Gral"/>
      <sheetName val="RENTA"/>
      <sheetName val="RtasEmpres 14a"/>
      <sheetName val="INFORMACION"/>
      <sheetName val="Instruc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2">
          <cell r="I12">
            <v>2.6</v>
          </cell>
        </row>
        <row r="13">
          <cell r="I13">
            <v>2.1</v>
          </cell>
        </row>
        <row r="14">
          <cell r="I14">
            <v>1.6</v>
          </cell>
        </row>
        <row r="15">
          <cell r="I15">
            <v>1.3</v>
          </cell>
        </row>
        <row r="16">
          <cell r="I16">
            <v>1.3</v>
          </cell>
        </row>
        <row r="17">
          <cell r="I17">
            <v>1.4</v>
          </cell>
        </row>
        <row r="18">
          <cell r="I18">
            <v>1.4</v>
          </cell>
        </row>
        <row r="19">
          <cell r="I19">
            <v>1.3</v>
          </cell>
        </row>
        <row r="20">
          <cell r="I20">
            <v>1.2</v>
          </cell>
        </row>
        <row r="21">
          <cell r="I21">
            <v>0.5</v>
          </cell>
        </row>
        <row r="22">
          <cell r="I22">
            <v>0</v>
          </cell>
        </row>
        <row r="23">
          <cell r="I23">
            <v>0</v>
          </cell>
        </row>
      </sheetData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Z86"/>
  <sheetViews>
    <sheetView tabSelected="1" zoomScale="98" zoomScaleNormal="98" workbookViewId="0">
      <selection activeCell="AG24" sqref="AG24"/>
    </sheetView>
  </sheetViews>
  <sheetFormatPr baseColWidth="10" defaultColWidth="11.42578125" defaultRowHeight="15" x14ac:dyDescent="0.25"/>
  <cols>
    <col min="1" max="1" width="3.7109375" customWidth="1"/>
    <col min="2" max="2" width="4.85546875" hidden="1" customWidth="1"/>
    <col min="3" max="3" width="9.7109375" hidden="1" customWidth="1"/>
    <col min="4" max="4" width="11.42578125" hidden="1" customWidth="1"/>
    <col min="5" max="5" width="37.28515625" hidden="1" customWidth="1"/>
    <col min="6" max="25" width="11.42578125" hidden="1" customWidth="1"/>
    <col min="26" max="26" width="13.28515625" customWidth="1"/>
    <col min="27" max="27" width="13" customWidth="1"/>
    <col min="33" max="33" width="11.28515625" style="4" customWidth="1"/>
    <col min="34" max="34" width="11.42578125" style="4"/>
    <col min="36" max="36" width="11.42578125" style="4"/>
    <col min="37" max="37" width="14.42578125" customWidth="1"/>
    <col min="38" max="38" width="11.42578125" style="10"/>
    <col min="39" max="39" width="4.7109375" style="10" customWidth="1"/>
    <col min="40" max="40" width="12.7109375" style="4" customWidth="1"/>
    <col min="41" max="41" width="11.42578125" style="4"/>
    <col min="42" max="42" width="13.42578125" customWidth="1"/>
    <col min="43" max="43" width="13.28515625" style="4" customWidth="1"/>
    <col min="44" max="44" width="7.85546875" customWidth="1"/>
    <col min="46" max="46" width="11.42578125" style="14"/>
    <col min="50" max="50" width="19.42578125" style="28" customWidth="1"/>
    <col min="52" max="52" width="13.140625" style="4" customWidth="1"/>
  </cols>
  <sheetData>
    <row r="1" spans="1:52" ht="48.75" customHeight="1" x14ac:dyDescent="0.25">
      <c r="Z1" s="12" t="s">
        <v>0</v>
      </c>
      <c r="AC1" s="12" t="s">
        <v>1</v>
      </c>
      <c r="AF1" s="53" t="s">
        <v>2</v>
      </c>
      <c r="AG1" s="53"/>
      <c r="AH1" s="53"/>
      <c r="AJ1" s="22" t="s">
        <v>3</v>
      </c>
      <c r="AK1" s="46">
        <f>SUM(AK5:AK1005)</f>
        <v>0</v>
      </c>
      <c r="AL1" s="47">
        <f>SUM(AL5:AL1005)</f>
        <v>0</v>
      </c>
      <c r="AM1" s="32"/>
      <c r="AQ1" s="52" t="s">
        <v>4</v>
      </c>
      <c r="AR1" s="52"/>
      <c r="AS1" s="52"/>
    </row>
    <row r="2" spans="1:52" ht="15.75" x14ac:dyDescent="0.25">
      <c r="Z2" s="12" t="s">
        <v>5</v>
      </c>
      <c r="AG2" s="59" t="s">
        <v>6</v>
      </c>
      <c r="AH2" s="57"/>
      <c r="AI2" s="58"/>
      <c r="AJ2" s="25" t="s">
        <v>7</v>
      </c>
      <c r="AL2"/>
      <c r="AM2"/>
      <c r="AN2" s="68" t="s">
        <v>8</v>
      </c>
      <c r="AO2" s="68"/>
      <c r="AP2" s="68"/>
      <c r="AQ2" s="59" t="s">
        <v>9</v>
      </c>
      <c r="AX2" s="54" t="s">
        <v>10</v>
      </c>
      <c r="AY2" s="55" t="s">
        <v>11</v>
      </c>
      <c r="AZ2" s="42" t="s">
        <v>12</v>
      </c>
    </row>
    <row r="3" spans="1:52" ht="15.75" x14ac:dyDescent="0.25">
      <c r="Z3" s="12" t="s">
        <v>13</v>
      </c>
      <c r="AC3" s="65" t="s">
        <v>14</v>
      </c>
      <c r="AD3" s="65"/>
      <c r="AE3" s="65"/>
      <c r="AG3" s="60"/>
      <c r="AH3" s="30" t="s">
        <v>15</v>
      </c>
      <c r="AI3" s="66" t="s">
        <v>15</v>
      </c>
      <c r="AJ3" s="26">
        <v>0.8</v>
      </c>
      <c r="AN3" s="33" t="s">
        <v>12</v>
      </c>
      <c r="AO3" s="33" t="s">
        <v>16</v>
      </c>
      <c r="AP3" s="66" t="s">
        <v>16</v>
      </c>
      <c r="AQ3" s="60"/>
      <c r="AS3" s="56" t="s">
        <v>17</v>
      </c>
      <c r="AT3" s="56"/>
      <c r="AX3" s="54"/>
      <c r="AY3" s="55"/>
      <c r="AZ3" s="43" t="s">
        <v>18</v>
      </c>
    </row>
    <row r="4" spans="1:52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13" t="s">
        <v>19</v>
      </c>
      <c r="AA4" s="9"/>
      <c r="AB4" s="9"/>
      <c r="AC4" s="17" t="s">
        <v>20</v>
      </c>
      <c r="AD4" s="17" t="s">
        <v>21</v>
      </c>
      <c r="AE4" s="17" t="s">
        <v>18</v>
      </c>
      <c r="AF4" s="4" t="s">
        <v>22</v>
      </c>
      <c r="AG4" s="61"/>
      <c r="AH4" s="31" t="s">
        <v>23</v>
      </c>
      <c r="AI4" s="67"/>
      <c r="AJ4" s="21" t="s">
        <v>24</v>
      </c>
      <c r="AK4" s="21" t="s">
        <v>25</v>
      </c>
      <c r="AL4" s="23" t="s">
        <v>26</v>
      </c>
      <c r="AM4" s="29"/>
      <c r="AN4" s="34" t="s">
        <v>18</v>
      </c>
      <c r="AO4" s="34" t="s">
        <v>23</v>
      </c>
      <c r="AP4" s="67"/>
      <c r="AQ4" s="61"/>
      <c r="AS4" s="18" t="s">
        <v>27</v>
      </c>
      <c r="AT4" s="14">
        <v>61769</v>
      </c>
      <c r="AU4" s="19">
        <v>44927</v>
      </c>
      <c r="AV4" s="19">
        <v>44957</v>
      </c>
      <c r="AX4" s="37">
        <v>44504</v>
      </c>
      <c r="AY4" s="36">
        <f t="shared" ref="AY4:AY10" si="0">AX4+6</f>
        <v>44510</v>
      </c>
      <c r="AZ4" s="4">
        <v>-1.8169</v>
      </c>
    </row>
    <row r="5" spans="1:52" x14ac:dyDescent="0.25">
      <c r="G5" s="1"/>
      <c r="H5" s="2"/>
      <c r="J5" s="3"/>
      <c r="K5" s="3"/>
      <c r="L5" s="3"/>
      <c r="M5" s="3"/>
      <c r="N5" s="3"/>
      <c r="O5" s="3"/>
      <c r="Z5" s="12" t="s">
        <v>28</v>
      </c>
      <c r="AC5" s="15"/>
      <c r="AD5" s="16"/>
      <c r="AE5" s="16"/>
      <c r="AF5" s="41">
        <f>AD5+AE5</f>
        <v>0</v>
      </c>
      <c r="AG5" s="11" t="str">
        <f>IF(Z5=AF5,"ok","error")</f>
        <v>error</v>
      </c>
      <c r="AH5" s="38">
        <f>(IF(AND(G5&gt;=FechaInicioEne,G5&lt;=FechaFinEne),UTMene,"0")+IF(AND(G5&gt;=FechaInicioFeb,G5&lt;=FechaFinFeb),UTMfeb,"0")+IF(AND(G5&gt;=FechaInicioMar,G5&lt;=FechaFinMar),UTMmar,"0")+IF(AND(G5&gt;=FechaInicioAbr,G5&lt;=FechaFinAbr),UTMabr,"0")+IF(AND(G5&gt;=FechaInicioMay,G5&lt;=FechaFinMay),UTMmay,"0")+IF(AND(G5&gt;=FechaInicioJun,G5&lt;=FechaFinJun),UTMjun,"0")+IF(AND(G5&gt;=FechaInicioJul,G5&lt;=FechaFinJul),UTMjul,"0")+IF(AND(G5&gt;=FechaInicioAgo,G5&lt;=FechaFinAgo),UTMago,"0")+IF(AND(G5&gt;=FechaInicioSep,G5&lt;=FechaFinSep),UTMsep,"0")+IF(AND(G5&gt;=FechaInicioOct,G5&lt;=FechaFinOct),UTMoct,"0")+IF(AND(G5&gt;=FechaInicioNov,G5&lt;=FechaFinNov),UTMnov,"0")+IF(AND(G5&gt;=FechaInicioDic,G5&lt;=FechaFinDic),UTMdic,"0"))*1.5/1000</f>
        <v>0</v>
      </c>
      <c r="AI5" s="39">
        <f>AC5*AH5</f>
        <v>0</v>
      </c>
      <c r="AJ5" s="40">
        <f t="shared" ref="AJ5:AJ15" si="1">PorcentajeRebajaIU</f>
        <v>0.8</v>
      </c>
      <c r="AK5" s="39">
        <f t="shared" ref="AK5:AK15" si="2">AI5*AJ5</f>
        <v>0</v>
      </c>
      <c r="AL5" s="48">
        <f t="shared" ref="AL5:AL14" si="3">AC5/1000</f>
        <v>0</v>
      </c>
      <c r="AM5" s="1"/>
      <c r="AN5" s="38">
        <f t="shared" ref="AN5:AN15" si="4">SUMIFS(AZ:AZ,AX:AX,"&lt;="&amp;G5,AY:AY,"&gt;="&amp;G5)</f>
        <v>0</v>
      </c>
      <c r="AO5" s="38">
        <f t="shared" ref="AO5:AO15" si="5">(IF(AND(G5&gt;=FechaInicioEne,G5&lt;=FechaFinEne),UTMene,"0")+IF(AND(G5&gt;=FechaInicioFeb,G5&lt;=FechaFinFeb),UTMfeb,"0")+IF(AND(G5&gt;=FechaInicioMar,G5&lt;=FechaFinMar),UTMmar,"0")+IF(AND(G5&gt;=FechaInicioAbr,G5&lt;=FechaFinAbr),UTMabr,"0")+IF(AND(G5&gt;=FechaInicioMay,G5&lt;=FechaFinMay),UTMmay,"0")+IF(AND(G5&gt;=FechaInicioJun,G5&lt;=FechaFinJun),UTMjun,"0")+IF(AND(G5&gt;=FechaInicioJul,G5&lt;=FechaFinJul),UTMjul,"0")+IF(AND(G5&gt;=FechaInicioAgo,G5&lt;=FechaFinAgo),UTMago,"0")+IF(AND(G5&gt;=FechaInicioSep,G5&lt;=FechaFinSep),UTMsep,"0")+IF(AND(G5&gt;=FechaInicioOct,G5&lt;=FechaFinOct),UTMoct,"0")+IF(AND(G5&gt;=FechaInicioNov,G5&lt;=FechaFinNov),UTMnov,"0")+IF(AND(G5&gt;=FechaInicioDic,G5&lt;=FechaFinDic),UTMdic,"0"))*AN5/1000</f>
        <v>0</v>
      </c>
      <c r="AP5" s="39">
        <f t="shared" ref="AP5" si="6">AC5*AO5</f>
        <v>0</v>
      </c>
      <c r="AQ5" s="35">
        <f>(AD5+AE5)-(AI5+AP5)</f>
        <v>0</v>
      </c>
      <c r="AR5" s="20"/>
      <c r="AS5" t="s">
        <v>29</v>
      </c>
      <c r="AT5" s="14">
        <v>61954</v>
      </c>
      <c r="AU5" s="19">
        <v>44958</v>
      </c>
      <c r="AV5" s="19">
        <v>44985</v>
      </c>
      <c r="AX5" s="37">
        <f t="shared" ref="AX5:AX10" si="7">AY4+1</f>
        <v>44511</v>
      </c>
      <c r="AY5" s="36">
        <f t="shared" si="0"/>
        <v>44517</v>
      </c>
      <c r="AZ5" s="4">
        <v>-1.7455000000000001</v>
      </c>
    </row>
    <row r="6" spans="1:52" ht="15" customHeight="1" x14ac:dyDescent="0.25">
      <c r="G6" s="1"/>
      <c r="H6" s="2"/>
      <c r="J6" s="3"/>
      <c r="K6" s="3"/>
      <c r="L6" s="3"/>
      <c r="M6" s="3"/>
      <c r="N6" s="3"/>
      <c r="O6" s="3"/>
      <c r="AC6" s="15"/>
      <c r="AD6" s="16"/>
      <c r="AE6" s="16"/>
      <c r="AF6" s="41">
        <f t="shared" ref="AF6:AF14" si="8">AD6+AE6</f>
        <v>0</v>
      </c>
      <c r="AG6" s="11" t="str">
        <f t="shared" ref="AG6:AG15" si="9">IF(Z6=AF6,"ok","error")</f>
        <v>ok</v>
      </c>
      <c r="AH6" s="38">
        <f t="shared" ref="AH6:AH15" si="10">(IF(AND(G6&gt;=FechaInicioEne,G6&lt;=FechaFinEne),UTMene,"0")+IF(AND(G6&gt;=FechaInicioFeb,G6&lt;=FechaFinFeb),UTMfeb,"0")+IF(AND(G6&gt;=FechaInicioMar,G6&lt;=FechaFinMar),UTMmar,"0")+IF(AND(G6&gt;=FechaInicioAbr,G6&lt;=FechaFinAbr),UTMabr,"0")+IF(AND(G6&gt;=FechaInicioMay,G6&lt;=FechaFinMay),UTMmay,"0")+IF(AND(G6&gt;=FechaInicioJun,G6&lt;=FechaFinJun),UTMjun,"0")+IF(AND(G6&gt;=FechaInicioJul,G6&lt;=FechaFinJul),UTMjul,"0")+IF(AND(G6&gt;=FechaInicioAgo,G6&lt;=FechaFinAgo),UTMago,"0")+IF(AND(G6&gt;=FechaInicioSep,G6&lt;=FechaFinSep),UTMsep,"0")+IF(AND(G6&gt;=FechaInicioOct,G6&lt;=FechaFinOct),UTMoct,"0")+IF(AND(G6&gt;=FechaInicioNov,G6&lt;=FechaFinNov),UTMnov,"0")+IF(AND(G6&gt;=FechaInicioDic,G6&lt;=FechaFinDic),UTMdic,"0"))*1.5/1000</f>
        <v>0</v>
      </c>
      <c r="AI6" s="39">
        <f t="shared" ref="AI6:AI11" si="11">AC6*AH6</f>
        <v>0</v>
      </c>
      <c r="AJ6" s="40">
        <f t="shared" si="1"/>
        <v>0.8</v>
      </c>
      <c r="AK6" s="39">
        <f t="shared" si="2"/>
        <v>0</v>
      </c>
      <c r="AL6" s="48">
        <f t="shared" si="3"/>
        <v>0</v>
      </c>
      <c r="AM6" s="1"/>
      <c r="AN6" s="38">
        <f t="shared" si="4"/>
        <v>0</v>
      </c>
      <c r="AO6" s="38">
        <f t="shared" si="5"/>
        <v>0</v>
      </c>
      <c r="AP6" s="39">
        <f>AC6*AO6</f>
        <v>0</v>
      </c>
      <c r="AQ6" s="35">
        <f t="shared" ref="AQ6:AQ15" si="12">(AD6+AE6)-(AI6+AP6)</f>
        <v>0</v>
      </c>
      <c r="AS6" s="18" t="s">
        <v>30</v>
      </c>
      <c r="AT6" s="14">
        <v>62450</v>
      </c>
      <c r="AU6" s="19">
        <v>44986</v>
      </c>
      <c r="AV6" s="19">
        <v>45016</v>
      </c>
      <c r="AX6" s="37">
        <f t="shared" si="7"/>
        <v>44518</v>
      </c>
      <c r="AY6" s="36">
        <f t="shared" si="0"/>
        <v>44524</v>
      </c>
      <c r="AZ6" s="4">
        <v>-1.2911999999999999</v>
      </c>
    </row>
    <row r="7" spans="1:52" ht="15" customHeight="1" x14ac:dyDescent="0.25">
      <c r="G7" s="1"/>
      <c r="H7" s="2"/>
      <c r="J7" s="3"/>
      <c r="K7" s="3"/>
      <c r="L7" s="3"/>
      <c r="M7" s="3"/>
      <c r="N7" s="3"/>
      <c r="O7" s="3"/>
      <c r="AC7" s="15"/>
      <c r="AD7" s="16"/>
      <c r="AE7" s="16"/>
      <c r="AF7" s="41">
        <f t="shared" si="8"/>
        <v>0</v>
      </c>
      <c r="AG7" s="11" t="str">
        <f t="shared" si="9"/>
        <v>ok</v>
      </c>
      <c r="AH7" s="38">
        <f t="shared" si="10"/>
        <v>0</v>
      </c>
      <c r="AI7" s="39">
        <f t="shared" si="11"/>
        <v>0</v>
      </c>
      <c r="AJ7" s="40">
        <f t="shared" si="1"/>
        <v>0.8</v>
      </c>
      <c r="AK7" s="39">
        <f t="shared" si="2"/>
        <v>0</v>
      </c>
      <c r="AL7" s="48">
        <f t="shared" si="3"/>
        <v>0</v>
      </c>
      <c r="AM7" s="1"/>
      <c r="AN7" s="38">
        <f t="shared" si="4"/>
        <v>0</v>
      </c>
      <c r="AO7" s="38">
        <f t="shared" si="5"/>
        <v>0</v>
      </c>
      <c r="AP7" s="39">
        <f t="shared" ref="AP7:AP15" si="13">AC7*AO7</f>
        <v>0</v>
      </c>
      <c r="AQ7" s="35">
        <f t="shared" si="12"/>
        <v>0</v>
      </c>
      <c r="AS7" t="s">
        <v>31</v>
      </c>
      <c r="AT7" s="14">
        <v>62388</v>
      </c>
      <c r="AU7" s="19">
        <v>45017</v>
      </c>
      <c r="AV7" s="19">
        <v>45046</v>
      </c>
      <c r="AX7" s="37">
        <f t="shared" si="7"/>
        <v>44525</v>
      </c>
      <c r="AY7" s="36">
        <f t="shared" si="0"/>
        <v>44531</v>
      </c>
      <c r="AZ7" s="4">
        <v>-1.2638</v>
      </c>
    </row>
    <row r="8" spans="1:52" ht="18.75" x14ac:dyDescent="0.3">
      <c r="G8" s="1"/>
      <c r="H8" s="2"/>
      <c r="J8" s="5"/>
      <c r="K8" s="5"/>
      <c r="L8" s="5"/>
      <c r="M8" s="3"/>
      <c r="N8" s="3"/>
      <c r="O8" s="5"/>
      <c r="Z8" s="44" t="s">
        <v>32</v>
      </c>
      <c r="AC8" s="15"/>
      <c r="AD8" s="16"/>
      <c r="AE8" s="16"/>
      <c r="AF8" s="41">
        <f t="shared" si="8"/>
        <v>0</v>
      </c>
      <c r="AG8" s="11" t="str">
        <f t="shared" si="9"/>
        <v>error</v>
      </c>
      <c r="AH8" s="38">
        <f t="shared" si="10"/>
        <v>0</v>
      </c>
      <c r="AI8" s="39">
        <f>AC8*AH8</f>
        <v>0</v>
      </c>
      <c r="AJ8" s="40">
        <f t="shared" si="1"/>
        <v>0.8</v>
      </c>
      <c r="AK8" s="39">
        <f t="shared" si="2"/>
        <v>0</v>
      </c>
      <c r="AL8" s="48">
        <f t="shared" si="3"/>
        <v>0</v>
      </c>
      <c r="AM8" s="1"/>
      <c r="AN8" s="38">
        <f t="shared" si="4"/>
        <v>0</v>
      </c>
      <c r="AO8" s="38">
        <f t="shared" si="5"/>
        <v>0</v>
      </c>
      <c r="AP8" s="39">
        <f t="shared" si="13"/>
        <v>0</v>
      </c>
      <c r="AQ8" s="35">
        <f t="shared" si="12"/>
        <v>0</v>
      </c>
      <c r="AS8" s="18" t="s">
        <v>33</v>
      </c>
      <c r="AT8" s="14">
        <v>63074</v>
      </c>
      <c r="AU8" s="19">
        <v>45047</v>
      </c>
      <c r="AV8" s="19">
        <v>45077</v>
      </c>
      <c r="AX8" s="37">
        <f t="shared" si="7"/>
        <v>44532</v>
      </c>
      <c r="AY8" s="36">
        <f t="shared" si="0"/>
        <v>44538</v>
      </c>
      <c r="AZ8" s="4">
        <v>-0.86029999999999995</v>
      </c>
    </row>
    <row r="9" spans="1:52" ht="15" customHeight="1" x14ac:dyDescent="0.25">
      <c r="G9" s="1"/>
      <c r="H9" s="2"/>
      <c r="J9" s="5"/>
      <c r="K9" s="5"/>
      <c r="L9" s="5"/>
      <c r="M9" s="3"/>
      <c r="N9" s="3"/>
      <c r="O9" s="5"/>
      <c r="Z9" t="s">
        <v>34</v>
      </c>
      <c r="AC9" s="15"/>
      <c r="AD9" s="16"/>
      <c r="AE9" s="16"/>
      <c r="AF9" s="41">
        <f t="shared" si="8"/>
        <v>0</v>
      </c>
      <c r="AG9" s="11" t="str">
        <f t="shared" si="9"/>
        <v>error</v>
      </c>
      <c r="AH9" s="38">
        <f t="shared" si="10"/>
        <v>0</v>
      </c>
      <c r="AI9" s="39">
        <f t="shared" si="11"/>
        <v>0</v>
      </c>
      <c r="AJ9" s="40">
        <f t="shared" si="1"/>
        <v>0.8</v>
      </c>
      <c r="AK9" s="39">
        <f t="shared" si="2"/>
        <v>0</v>
      </c>
      <c r="AL9" s="48">
        <f t="shared" si="3"/>
        <v>0</v>
      </c>
      <c r="AM9" s="1"/>
      <c r="AN9" s="38">
        <f t="shared" si="4"/>
        <v>0</v>
      </c>
      <c r="AO9" s="38">
        <f t="shared" si="5"/>
        <v>0</v>
      </c>
      <c r="AP9" s="39">
        <f t="shared" si="13"/>
        <v>0</v>
      </c>
      <c r="AQ9" s="35">
        <f t="shared" si="12"/>
        <v>0</v>
      </c>
      <c r="AS9" t="s">
        <v>35</v>
      </c>
      <c r="AT9" s="14">
        <v>63263</v>
      </c>
      <c r="AU9" s="19">
        <v>45078</v>
      </c>
      <c r="AV9" s="19">
        <v>45107</v>
      </c>
      <c r="AX9" s="37">
        <f t="shared" si="7"/>
        <v>44539</v>
      </c>
      <c r="AY9" s="36">
        <f t="shared" si="0"/>
        <v>44545</v>
      </c>
      <c r="AZ9" s="4">
        <v>-0.22939999999999999</v>
      </c>
    </row>
    <row r="10" spans="1:52" ht="15" customHeight="1" x14ac:dyDescent="0.25">
      <c r="G10" s="1"/>
      <c r="H10" s="2"/>
      <c r="J10" s="5"/>
      <c r="K10" s="5"/>
      <c r="L10" s="5"/>
      <c r="M10" s="3"/>
      <c r="N10" s="3"/>
      <c r="O10" s="5"/>
      <c r="AC10" s="15"/>
      <c r="AD10" s="16"/>
      <c r="AE10" s="16"/>
      <c r="AF10" s="41">
        <f t="shared" si="8"/>
        <v>0</v>
      </c>
      <c r="AG10" s="11" t="str">
        <f t="shared" si="9"/>
        <v>ok</v>
      </c>
      <c r="AH10" s="38">
        <f t="shared" si="10"/>
        <v>0</v>
      </c>
      <c r="AI10" s="39">
        <f t="shared" si="11"/>
        <v>0</v>
      </c>
      <c r="AJ10" s="40">
        <f t="shared" si="1"/>
        <v>0.8</v>
      </c>
      <c r="AK10" s="39">
        <f t="shared" si="2"/>
        <v>0</v>
      </c>
      <c r="AL10" s="48">
        <f t="shared" si="3"/>
        <v>0</v>
      </c>
      <c r="AM10" s="1"/>
      <c r="AN10" s="38">
        <f t="shared" si="4"/>
        <v>0</v>
      </c>
      <c r="AO10" s="38">
        <f t="shared" si="5"/>
        <v>0</v>
      </c>
      <c r="AP10" s="39">
        <f t="shared" si="13"/>
        <v>0</v>
      </c>
      <c r="AQ10" s="35">
        <f t="shared" si="12"/>
        <v>0</v>
      </c>
      <c r="AS10" s="18" t="s">
        <v>36</v>
      </c>
      <c r="AU10" s="19">
        <v>45108</v>
      </c>
      <c r="AV10" s="19">
        <v>45138</v>
      </c>
      <c r="AX10" s="37">
        <f t="shared" si="7"/>
        <v>44546</v>
      </c>
      <c r="AY10" s="36">
        <f t="shared" si="0"/>
        <v>44552</v>
      </c>
      <c r="AZ10" s="4">
        <v>-9.9000000000000005E-2</v>
      </c>
    </row>
    <row r="11" spans="1:52" x14ac:dyDescent="0.25">
      <c r="G11" s="1"/>
      <c r="H11" s="2"/>
      <c r="J11" s="5"/>
      <c r="K11" s="5"/>
      <c r="L11" s="5"/>
      <c r="M11" s="3"/>
      <c r="N11" s="3"/>
      <c r="O11" s="5"/>
      <c r="Z11" s="62" t="s">
        <v>37</v>
      </c>
      <c r="AA11" s="62"/>
      <c r="AB11" s="63"/>
      <c r="AC11" s="15"/>
      <c r="AD11" s="16"/>
      <c r="AE11" s="16"/>
      <c r="AF11" s="41">
        <f t="shared" si="8"/>
        <v>0</v>
      </c>
      <c r="AG11" s="11" t="str">
        <f t="shared" si="9"/>
        <v>error</v>
      </c>
      <c r="AH11" s="38">
        <f t="shared" si="10"/>
        <v>0</v>
      </c>
      <c r="AI11" s="39">
        <f t="shared" si="11"/>
        <v>0</v>
      </c>
      <c r="AJ11" s="40">
        <f t="shared" si="1"/>
        <v>0.8</v>
      </c>
      <c r="AK11" s="39">
        <f t="shared" si="2"/>
        <v>0</v>
      </c>
      <c r="AL11" s="48">
        <f t="shared" si="3"/>
        <v>0</v>
      </c>
      <c r="AM11" s="1"/>
      <c r="AN11" s="38">
        <f t="shared" si="4"/>
        <v>0</v>
      </c>
      <c r="AO11" s="38">
        <f t="shared" si="5"/>
        <v>0</v>
      </c>
      <c r="AP11" s="39">
        <f t="shared" si="13"/>
        <v>0</v>
      </c>
      <c r="AQ11" s="35">
        <f t="shared" si="12"/>
        <v>0</v>
      </c>
      <c r="AS11" t="s">
        <v>38</v>
      </c>
      <c r="AU11" s="19">
        <v>45139</v>
      </c>
      <c r="AV11" s="19">
        <v>45169</v>
      </c>
      <c r="AX11" s="37">
        <f>AY10+1</f>
        <v>44553</v>
      </c>
      <c r="AY11" s="36">
        <f>AX11+6</f>
        <v>44559</v>
      </c>
      <c r="AZ11" s="4">
        <v>-0.47239999999999999</v>
      </c>
    </row>
    <row r="12" spans="1:52" ht="15" customHeight="1" x14ac:dyDescent="0.25">
      <c r="G12" s="1"/>
      <c r="H12" s="2"/>
      <c r="J12" s="5"/>
      <c r="K12" s="5"/>
      <c r="L12" s="5"/>
      <c r="M12" s="5"/>
      <c r="N12" s="5"/>
      <c r="O12" s="5"/>
      <c r="Z12" s="62"/>
      <c r="AA12" s="62"/>
      <c r="AB12" s="63"/>
      <c r="AC12" s="15"/>
      <c r="AD12" s="16"/>
      <c r="AE12" s="16"/>
      <c r="AF12" s="41">
        <f t="shared" si="8"/>
        <v>0</v>
      </c>
      <c r="AG12" s="11" t="str">
        <f t="shared" si="9"/>
        <v>ok</v>
      </c>
      <c r="AH12" s="38">
        <f t="shared" si="10"/>
        <v>0</v>
      </c>
      <c r="AI12" s="39">
        <f t="shared" ref="AI12:AI14" si="14">AC12*AH12</f>
        <v>0</v>
      </c>
      <c r="AJ12" s="40">
        <f t="shared" si="1"/>
        <v>0.8</v>
      </c>
      <c r="AK12" s="39">
        <f t="shared" si="2"/>
        <v>0</v>
      </c>
      <c r="AL12" s="48">
        <f t="shared" si="3"/>
        <v>0</v>
      </c>
      <c r="AM12" s="1"/>
      <c r="AN12" s="38">
        <f t="shared" si="4"/>
        <v>0</v>
      </c>
      <c r="AO12" s="38">
        <f t="shared" si="5"/>
        <v>0</v>
      </c>
      <c r="AP12" s="39">
        <f t="shared" si="13"/>
        <v>0</v>
      </c>
      <c r="AQ12" s="35">
        <f t="shared" si="12"/>
        <v>0</v>
      </c>
      <c r="AS12" s="18" t="s">
        <v>39</v>
      </c>
      <c r="AU12" s="19">
        <v>45170</v>
      </c>
      <c r="AV12" s="19">
        <v>45199</v>
      </c>
      <c r="AX12" s="37">
        <f>AY11+1</f>
        <v>44560</v>
      </c>
      <c r="AY12" s="36">
        <f>AX12+6</f>
        <v>44566</v>
      </c>
      <c r="AZ12" s="4">
        <v>-0.56610000000000005</v>
      </c>
    </row>
    <row r="13" spans="1:52" ht="15" customHeight="1" x14ac:dyDescent="0.25">
      <c r="G13" s="1"/>
      <c r="H13" s="2"/>
      <c r="J13" s="5"/>
      <c r="K13" s="5"/>
      <c r="L13" s="5"/>
      <c r="M13" s="5"/>
      <c r="N13" s="5"/>
      <c r="O13" s="5"/>
      <c r="AC13" s="15"/>
      <c r="AD13" s="16"/>
      <c r="AE13" s="16"/>
      <c r="AF13" s="41">
        <f t="shared" si="8"/>
        <v>0</v>
      </c>
      <c r="AG13" s="11" t="str">
        <f t="shared" si="9"/>
        <v>ok</v>
      </c>
      <c r="AH13" s="38">
        <f t="shared" si="10"/>
        <v>0</v>
      </c>
      <c r="AI13" s="39">
        <f t="shared" si="14"/>
        <v>0</v>
      </c>
      <c r="AJ13" s="40">
        <f t="shared" si="1"/>
        <v>0.8</v>
      </c>
      <c r="AK13" s="39">
        <f t="shared" si="2"/>
        <v>0</v>
      </c>
      <c r="AL13" s="48">
        <f t="shared" si="3"/>
        <v>0</v>
      </c>
      <c r="AM13" s="1"/>
      <c r="AN13" s="38">
        <f t="shared" si="4"/>
        <v>0</v>
      </c>
      <c r="AO13" s="38">
        <f t="shared" si="5"/>
        <v>0</v>
      </c>
      <c r="AP13" s="39">
        <f t="shared" si="13"/>
        <v>0</v>
      </c>
      <c r="AQ13" s="35">
        <f t="shared" si="12"/>
        <v>0</v>
      </c>
      <c r="AS13" t="s">
        <v>40</v>
      </c>
      <c r="AU13" s="19">
        <v>45200</v>
      </c>
      <c r="AV13" s="19">
        <v>45230</v>
      </c>
      <c r="AX13" s="37">
        <f t="shared" ref="AX13:AX22" si="15">AY12+1</f>
        <v>44567</v>
      </c>
      <c r="AY13" s="36">
        <f t="shared" ref="AY13:AY22" si="16">AX13+6</f>
        <v>44573</v>
      </c>
      <c r="AZ13" s="4">
        <v>-0.60909999999999997</v>
      </c>
    </row>
    <row r="14" spans="1:52" x14ac:dyDescent="0.25">
      <c r="G14" s="1"/>
      <c r="H14" s="2"/>
      <c r="J14" s="5"/>
      <c r="K14" s="5"/>
      <c r="L14" s="5"/>
      <c r="M14" s="5"/>
      <c r="N14" s="5"/>
      <c r="O14" s="5"/>
      <c r="Z14" s="62" t="s">
        <v>41</v>
      </c>
      <c r="AA14" s="62"/>
      <c r="AB14" s="63"/>
      <c r="AC14" s="15"/>
      <c r="AD14" s="16"/>
      <c r="AE14" s="16"/>
      <c r="AF14" s="41">
        <f t="shared" si="8"/>
        <v>0</v>
      </c>
      <c r="AG14" s="11" t="str">
        <f t="shared" si="9"/>
        <v>error</v>
      </c>
      <c r="AH14" s="38">
        <f t="shared" si="10"/>
        <v>0</v>
      </c>
      <c r="AI14" s="39">
        <f t="shared" si="14"/>
        <v>0</v>
      </c>
      <c r="AJ14" s="40">
        <f t="shared" si="1"/>
        <v>0.8</v>
      </c>
      <c r="AK14" s="39">
        <f t="shared" si="2"/>
        <v>0</v>
      </c>
      <c r="AL14" s="48">
        <f t="shared" si="3"/>
        <v>0</v>
      </c>
      <c r="AM14" s="1"/>
      <c r="AN14" s="38">
        <f t="shared" si="4"/>
        <v>0</v>
      </c>
      <c r="AO14" s="38">
        <f t="shared" si="5"/>
        <v>0</v>
      </c>
      <c r="AP14" s="39">
        <f t="shared" si="13"/>
        <v>0</v>
      </c>
      <c r="AQ14" s="35">
        <f t="shared" si="12"/>
        <v>0</v>
      </c>
      <c r="AS14" s="18" t="s">
        <v>42</v>
      </c>
      <c r="AT14" s="49">
        <v>60853</v>
      </c>
      <c r="AU14" s="50">
        <v>44866</v>
      </c>
      <c r="AV14" s="50">
        <v>44895</v>
      </c>
      <c r="AX14" s="37">
        <f t="shared" si="15"/>
        <v>44574</v>
      </c>
      <c r="AY14" s="36">
        <f t="shared" si="16"/>
        <v>44580</v>
      </c>
      <c r="AZ14" s="4">
        <v>-0.72089999999999999</v>
      </c>
    </row>
    <row r="15" spans="1:52" ht="15" customHeight="1" x14ac:dyDescent="0.25">
      <c r="G15" s="1"/>
      <c r="H15" s="2"/>
      <c r="J15" s="5"/>
      <c r="K15" s="5"/>
      <c r="L15" s="5"/>
      <c r="M15" s="5"/>
      <c r="N15" s="5"/>
      <c r="O15" s="5"/>
      <c r="Z15" s="62"/>
      <c r="AA15" s="62"/>
      <c r="AB15" s="63"/>
      <c r="AC15" s="15"/>
      <c r="AD15" s="16"/>
      <c r="AE15" s="16"/>
      <c r="AF15" s="41">
        <f t="shared" ref="AF15" si="17">AD15+AE15</f>
        <v>0</v>
      </c>
      <c r="AG15" s="11" t="str">
        <f t="shared" si="9"/>
        <v>ok</v>
      </c>
      <c r="AH15" s="38">
        <f t="shared" si="10"/>
        <v>0</v>
      </c>
      <c r="AI15" s="39">
        <f t="shared" ref="AI15" si="18">AC15*AH15</f>
        <v>0</v>
      </c>
      <c r="AJ15" s="40">
        <f t="shared" si="1"/>
        <v>0.8</v>
      </c>
      <c r="AK15" s="39">
        <f t="shared" si="2"/>
        <v>0</v>
      </c>
      <c r="AL15" s="48">
        <f t="shared" ref="AL15" si="19">AC15/1000</f>
        <v>0</v>
      </c>
      <c r="AM15" s="1"/>
      <c r="AN15" s="38">
        <f t="shared" si="4"/>
        <v>0</v>
      </c>
      <c r="AO15" s="38">
        <f t="shared" si="5"/>
        <v>0</v>
      </c>
      <c r="AP15" s="39">
        <f t="shared" si="13"/>
        <v>0</v>
      </c>
      <c r="AQ15" s="35">
        <f t="shared" si="12"/>
        <v>0</v>
      </c>
      <c r="AS15" t="s">
        <v>43</v>
      </c>
      <c r="AT15" s="49">
        <v>61157</v>
      </c>
      <c r="AU15" s="50">
        <v>44896</v>
      </c>
      <c r="AV15" s="50">
        <v>44926</v>
      </c>
      <c r="AX15" s="37">
        <f t="shared" si="15"/>
        <v>44581</v>
      </c>
      <c r="AY15" s="36">
        <f t="shared" si="16"/>
        <v>44587</v>
      </c>
      <c r="AZ15" s="4">
        <v>-0.78600000000000003</v>
      </c>
    </row>
    <row r="16" spans="1:52" ht="15" customHeight="1" x14ac:dyDescent="0.25">
      <c r="G16" s="1"/>
      <c r="H16" s="2"/>
      <c r="J16" s="5"/>
      <c r="K16" s="5"/>
      <c r="L16" s="5"/>
      <c r="M16" s="5"/>
      <c r="N16" s="5"/>
      <c r="O16" s="5"/>
      <c r="Z16" s="62"/>
      <c r="AA16" s="62"/>
      <c r="AB16" s="62"/>
      <c r="AC16" s="45"/>
      <c r="AI16" s="6"/>
      <c r="AJ16" s="24"/>
      <c r="AK16" s="6"/>
      <c r="AP16" s="6"/>
      <c r="AX16" s="37">
        <f t="shared" si="15"/>
        <v>44588</v>
      </c>
      <c r="AY16" s="36">
        <f t="shared" si="16"/>
        <v>44594</v>
      </c>
      <c r="AZ16" s="4">
        <v>-0.98060000000000003</v>
      </c>
    </row>
    <row r="17" spans="7:52" x14ac:dyDescent="0.25">
      <c r="G17" s="1"/>
      <c r="H17" s="2"/>
      <c r="J17" s="5"/>
      <c r="K17" s="5"/>
      <c r="L17" s="5"/>
      <c r="M17" s="5"/>
      <c r="N17" s="5"/>
      <c r="O17" s="5"/>
      <c r="AI17" s="6"/>
      <c r="AJ17" s="24"/>
      <c r="AK17" s="6"/>
      <c r="AP17" s="6"/>
      <c r="AS17" s="51" t="s">
        <v>55</v>
      </c>
      <c r="AT17" s="49"/>
      <c r="AU17" s="51"/>
      <c r="AV17" s="51"/>
      <c r="AX17" s="37">
        <f t="shared" si="15"/>
        <v>44595</v>
      </c>
      <c r="AY17" s="36">
        <f t="shared" si="16"/>
        <v>44601</v>
      </c>
      <c r="AZ17" s="4">
        <v>-1.0179</v>
      </c>
    </row>
    <row r="18" spans="7:52" x14ac:dyDescent="0.25">
      <c r="G18" s="1"/>
      <c r="H18" s="2"/>
      <c r="J18" s="5"/>
      <c r="K18" s="5"/>
      <c r="L18" s="5"/>
      <c r="M18" s="5"/>
      <c r="N18" s="5"/>
      <c r="O18" s="5"/>
      <c r="Z18" s="62" t="s">
        <v>44</v>
      </c>
      <c r="AA18" s="62"/>
      <c r="AB18" s="62"/>
      <c r="AI18" s="6"/>
      <c r="AJ18" s="24"/>
      <c r="AK18" s="6"/>
      <c r="AP18" s="6"/>
      <c r="AS18" s="64" t="s">
        <v>56</v>
      </c>
      <c r="AT18" s="64"/>
      <c r="AU18" s="64"/>
      <c r="AV18" s="64"/>
      <c r="AX18" s="37">
        <f t="shared" si="15"/>
        <v>44602</v>
      </c>
      <c r="AY18" s="36">
        <f t="shared" si="16"/>
        <v>44608</v>
      </c>
      <c r="AZ18" s="4">
        <v>-1.2478</v>
      </c>
    </row>
    <row r="19" spans="7:52" ht="15" customHeight="1" x14ac:dyDescent="0.25">
      <c r="G19" s="1"/>
      <c r="H19" s="2"/>
      <c r="J19" s="5"/>
      <c r="K19" s="5"/>
      <c r="L19" s="5"/>
      <c r="M19" s="5"/>
      <c r="N19" s="5"/>
      <c r="O19" s="5"/>
      <c r="Z19" s="62"/>
      <c r="AA19" s="62"/>
      <c r="AB19" s="62"/>
      <c r="AI19" s="6"/>
      <c r="AJ19" s="24"/>
      <c r="AK19" s="6"/>
      <c r="AP19" s="6"/>
      <c r="AX19" s="37">
        <f t="shared" si="15"/>
        <v>44609</v>
      </c>
      <c r="AY19" s="36">
        <f t="shared" si="16"/>
        <v>44615</v>
      </c>
      <c r="AZ19" s="4">
        <v>-1.7773000000000001</v>
      </c>
    </row>
    <row r="20" spans="7:52" x14ac:dyDescent="0.25">
      <c r="G20" s="1"/>
      <c r="H20" s="2"/>
      <c r="J20" s="5"/>
      <c r="K20" s="5"/>
      <c r="L20" s="5"/>
      <c r="M20" s="5"/>
      <c r="N20" s="5"/>
      <c r="O20" s="5"/>
      <c r="Z20" s="27"/>
      <c r="AA20" s="27"/>
      <c r="AB20" s="27"/>
      <c r="AI20" s="6"/>
      <c r="AJ20" s="24"/>
      <c r="AK20" s="6"/>
      <c r="AP20" s="6"/>
      <c r="AX20" s="37">
        <f t="shared" si="15"/>
        <v>44616</v>
      </c>
      <c r="AY20" s="36">
        <f t="shared" si="16"/>
        <v>44622</v>
      </c>
      <c r="AZ20" s="4">
        <v>-1.5652999999999999</v>
      </c>
    </row>
    <row r="21" spans="7:52" x14ac:dyDescent="0.25">
      <c r="G21" s="1"/>
      <c r="H21" s="2"/>
      <c r="J21" s="5"/>
      <c r="K21" s="5"/>
      <c r="L21" s="5"/>
      <c r="M21" s="5"/>
      <c r="N21" s="5"/>
      <c r="O21" s="5"/>
      <c r="Z21" s="62" t="s">
        <v>45</v>
      </c>
      <c r="AA21" s="62"/>
      <c r="AB21" s="62"/>
      <c r="AI21" s="6"/>
      <c r="AJ21" s="24"/>
      <c r="AK21" s="6"/>
      <c r="AP21" s="6"/>
      <c r="AX21" s="37">
        <f t="shared" si="15"/>
        <v>44623</v>
      </c>
      <c r="AY21" s="36">
        <f t="shared" si="16"/>
        <v>44629</v>
      </c>
      <c r="AZ21" s="4">
        <v>-1.4382999999999999</v>
      </c>
    </row>
    <row r="22" spans="7:52" x14ac:dyDescent="0.25">
      <c r="G22" s="1"/>
      <c r="H22" s="2"/>
      <c r="J22" s="5"/>
      <c r="K22" s="5"/>
      <c r="L22" s="5"/>
      <c r="M22" s="5"/>
      <c r="N22" s="5"/>
      <c r="O22" s="5"/>
      <c r="Z22" s="62"/>
      <c r="AA22" s="62"/>
      <c r="AB22" s="62"/>
      <c r="AI22" s="6"/>
      <c r="AJ22" s="24"/>
      <c r="AK22" s="6"/>
      <c r="AP22" s="6"/>
      <c r="AX22" s="37">
        <f t="shared" si="15"/>
        <v>44630</v>
      </c>
      <c r="AY22" s="36">
        <f t="shared" si="16"/>
        <v>44636</v>
      </c>
      <c r="AZ22" s="4">
        <v>-3.0442999999999998</v>
      </c>
    </row>
    <row r="23" spans="7:52" x14ac:dyDescent="0.25">
      <c r="G23" s="1"/>
      <c r="H23" s="2"/>
      <c r="J23" s="5"/>
      <c r="K23" s="5"/>
      <c r="L23" s="5"/>
      <c r="M23" s="5"/>
      <c r="N23" s="5"/>
      <c r="O23" s="5"/>
      <c r="AI23" s="6"/>
      <c r="AJ23" s="24"/>
      <c r="AK23" s="6"/>
      <c r="AP23" s="6"/>
      <c r="AX23" s="37">
        <f t="shared" ref="AX23:AX64" si="20">AY22+1</f>
        <v>44637</v>
      </c>
      <c r="AY23" s="36">
        <f t="shared" ref="AY23:AY65" si="21">AX23+6</f>
        <v>44643</v>
      </c>
      <c r="AZ23" s="4">
        <v>-5.0887000000000002</v>
      </c>
    </row>
    <row r="24" spans="7:52" x14ac:dyDescent="0.25">
      <c r="G24" s="1"/>
      <c r="H24" s="2"/>
      <c r="J24" s="5"/>
      <c r="K24" s="5"/>
      <c r="L24" s="5"/>
      <c r="M24" s="5"/>
      <c r="N24" s="5"/>
      <c r="O24" s="5"/>
      <c r="Z24" t="s">
        <v>46</v>
      </c>
      <c r="AI24" s="6"/>
      <c r="AJ24" s="24"/>
      <c r="AK24" s="6"/>
      <c r="AP24" s="6"/>
      <c r="AX24" s="37">
        <f t="shared" si="20"/>
        <v>44644</v>
      </c>
      <c r="AY24" s="36">
        <f t="shared" si="21"/>
        <v>44650</v>
      </c>
      <c r="AZ24" s="4">
        <v>-4.6562999999999999</v>
      </c>
    </row>
    <row r="25" spans="7:52" x14ac:dyDescent="0.25">
      <c r="G25" s="1"/>
      <c r="H25" s="2"/>
      <c r="J25" s="5"/>
      <c r="K25" s="5"/>
      <c r="L25" s="5"/>
      <c r="M25" s="5"/>
      <c r="N25" s="5"/>
      <c r="O25" s="5"/>
      <c r="AI25" s="6"/>
      <c r="AJ25" s="24"/>
      <c r="AK25" s="6"/>
      <c r="AP25" s="6"/>
      <c r="AX25" s="37">
        <f t="shared" si="20"/>
        <v>44651</v>
      </c>
      <c r="AY25" s="36">
        <f t="shared" si="21"/>
        <v>44657</v>
      </c>
      <c r="AZ25" s="4">
        <v>-4.5998999999999999</v>
      </c>
    </row>
    <row r="26" spans="7:52" x14ac:dyDescent="0.25">
      <c r="G26" s="1"/>
      <c r="H26" s="2"/>
      <c r="J26" s="5"/>
      <c r="K26" s="5"/>
      <c r="L26" s="5"/>
      <c r="M26" s="5"/>
      <c r="N26" s="5"/>
      <c r="O26" s="5"/>
      <c r="Z26" t="s">
        <v>47</v>
      </c>
      <c r="AI26" s="6"/>
      <c r="AJ26" s="24"/>
      <c r="AK26" s="6"/>
      <c r="AP26" s="6"/>
      <c r="AX26" s="37">
        <f t="shared" si="20"/>
        <v>44658</v>
      </c>
      <c r="AY26" s="36">
        <f t="shared" si="21"/>
        <v>44664</v>
      </c>
      <c r="AZ26" s="4">
        <v>-4.8531000000000004</v>
      </c>
    </row>
    <row r="27" spans="7:52" x14ac:dyDescent="0.25">
      <c r="G27" s="1"/>
      <c r="H27" s="2"/>
      <c r="J27" s="5"/>
      <c r="K27" s="5"/>
      <c r="L27" s="5"/>
      <c r="M27" s="5"/>
      <c r="N27" s="5"/>
      <c r="O27" s="5"/>
      <c r="AI27" s="6"/>
      <c r="AJ27" s="24"/>
      <c r="AK27" s="6"/>
      <c r="AP27" s="6"/>
      <c r="AX27" s="37">
        <f t="shared" si="20"/>
        <v>44665</v>
      </c>
      <c r="AY27" s="36">
        <f t="shared" si="21"/>
        <v>44671</v>
      </c>
      <c r="AZ27" s="4">
        <v>-4.4970999999999997</v>
      </c>
    </row>
    <row r="28" spans="7:52" x14ac:dyDescent="0.25">
      <c r="G28" s="1"/>
      <c r="H28" s="2"/>
      <c r="J28" s="5"/>
      <c r="K28" s="5"/>
      <c r="L28" s="5"/>
      <c r="M28" s="5"/>
      <c r="N28" s="5"/>
      <c r="O28" s="5"/>
      <c r="Z28" t="s">
        <v>48</v>
      </c>
      <c r="AI28" s="6"/>
      <c r="AJ28" s="24"/>
      <c r="AK28" s="6"/>
      <c r="AP28" s="6"/>
      <c r="AX28" s="37">
        <f t="shared" si="20"/>
        <v>44672</v>
      </c>
      <c r="AY28" s="36">
        <f t="shared" si="21"/>
        <v>44678</v>
      </c>
      <c r="AZ28" s="4">
        <v>-5.3315000000000001</v>
      </c>
    </row>
    <row r="29" spans="7:52" x14ac:dyDescent="0.25">
      <c r="G29" s="1"/>
      <c r="H29" s="2"/>
      <c r="J29" s="5"/>
      <c r="K29" s="5"/>
      <c r="L29" s="5"/>
      <c r="M29" s="5"/>
      <c r="N29" s="5"/>
      <c r="O29" s="5"/>
      <c r="Z29" t="s">
        <v>49</v>
      </c>
      <c r="AI29" s="6"/>
      <c r="AJ29" s="24"/>
      <c r="AK29" s="6"/>
      <c r="AP29" s="6"/>
      <c r="AX29" s="37">
        <f t="shared" si="20"/>
        <v>44679</v>
      </c>
      <c r="AY29" s="36">
        <f t="shared" si="21"/>
        <v>44685</v>
      </c>
      <c r="AZ29" s="4">
        <v>-6.0180999999999996</v>
      </c>
    </row>
    <row r="30" spans="7:52" ht="15" customHeight="1" x14ac:dyDescent="0.25">
      <c r="G30" s="1"/>
      <c r="H30" s="2"/>
      <c r="J30" s="5"/>
      <c r="K30" s="5"/>
      <c r="L30" s="5"/>
      <c r="M30" s="5"/>
      <c r="N30" s="5"/>
      <c r="O30" s="5"/>
      <c r="Z30" t="s">
        <v>50</v>
      </c>
      <c r="AI30" s="6"/>
      <c r="AJ30" s="24"/>
      <c r="AK30" s="6"/>
      <c r="AP30" s="6"/>
      <c r="AX30" s="37">
        <f t="shared" si="20"/>
        <v>44686</v>
      </c>
      <c r="AY30" s="36">
        <f t="shared" si="21"/>
        <v>44692</v>
      </c>
      <c r="AZ30" s="4">
        <v>-7.4207000000000001</v>
      </c>
    </row>
    <row r="31" spans="7:52" x14ac:dyDescent="0.25">
      <c r="G31" s="1"/>
      <c r="H31" s="2"/>
      <c r="J31" s="5"/>
      <c r="K31" s="5"/>
      <c r="L31" s="5"/>
      <c r="M31" s="5"/>
      <c r="N31" s="5"/>
      <c r="O31" s="5"/>
      <c r="Z31" t="s">
        <v>51</v>
      </c>
      <c r="AI31" s="6"/>
      <c r="AJ31" s="24"/>
      <c r="AK31" s="6"/>
      <c r="AP31" s="6"/>
      <c r="AX31" s="37">
        <f t="shared" si="20"/>
        <v>44693</v>
      </c>
      <c r="AY31" s="36">
        <f t="shared" si="21"/>
        <v>44699</v>
      </c>
      <c r="AZ31" s="4">
        <v>-8.4519000000000002</v>
      </c>
    </row>
    <row r="32" spans="7:52" x14ac:dyDescent="0.25">
      <c r="G32" s="1"/>
      <c r="H32" s="2"/>
      <c r="J32" s="5"/>
      <c r="K32" s="5"/>
      <c r="L32" s="5"/>
      <c r="M32" s="5"/>
      <c r="N32" s="5"/>
      <c r="O32" s="5"/>
      <c r="AI32" s="6"/>
      <c r="AJ32" s="24"/>
      <c r="AK32" s="6"/>
      <c r="AP32" s="6"/>
      <c r="AX32" s="37">
        <f t="shared" si="20"/>
        <v>44700</v>
      </c>
      <c r="AY32" s="36">
        <f t="shared" si="21"/>
        <v>44706</v>
      </c>
      <c r="AZ32" s="4">
        <v>-7.8921000000000001</v>
      </c>
    </row>
    <row r="33" spans="7:52" x14ac:dyDescent="0.25">
      <c r="G33" s="1"/>
      <c r="H33" s="2"/>
      <c r="J33" s="5"/>
      <c r="K33" s="5"/>
      <c r="L33" s="5"/>
      <c r="M33" s="5"/>
      <c r="N33" s="5"/>
      <c r="O33" s="5"/>
      <c r="Z33" t="s">
        <v>52</v>
      </c>
      <c r="AI33" s="6"/>
      <c r="AJ33" s="24"/>
      <c r="AK33" s="6"/>
      <c r="AP33" s="6"/>
      <c r="AX33" s="37">
        <f t="shared" si="20"/>
        <v>44707</v>
      </c>
      <c r="AY33" s="36">
        <f t="shared" si="21"/>
        <v>44713</v>
      </c>
      <c r="AZ33" s="4">
        <v>-5.7785000000000002</v>
      </c>
    </row>
    <row r="34" spans="7:52" x14ac:dyDescent="0.25">
      <c r="G34" s="1"/>
      <c r="H34" s="2"/>
      <c r="J34" s="5"/>
      <c r="K34" s="5"/>
      <c r="L34" s="5"/>
      <c r="M34" s="5"/>
      <c r="N34" s="5"/>
      <c r="O34" s="5"/>
      <c r="AI34" s="6"/>
      <c r="AJ34" s="24"/>
      <c r="AK34" s="6"/>
      <c r="AP34" s="6"/>
      <c r="AX34" s="37">
        <f t="shared" si="20"/>
        <v>44714</v>
      </c>
      <c r="AY34" s="36">
        <f t="shared" si="21"/>
        <v>44720</v>
      </c>
      <c r="AZ34" s="4">
        <v>-4.9150999999999998</v>
      </c>
    </row>
    <row r="35" spans="7:52" x14ac:dyDescent="0.25">
      <c r="G35" s="1"/>
      <c r="H35" s="2"/>
      <c r="J35" s="5"/>
      <c r="K35" s="5"/>
      <c r="L35" s="5"/>
      <c r="M35" s="5"/>
      <c r="N35" s="5"/>
      <c r="O35" s="5"/>
      <c r="Z35" s="62" t="s">
        <v>53</v>
      </c>
      <c r="AA35" s="62"/>
      <c r="AB35" s="62"/>
      <c r="AI35" s="6"/>
      <c r="AJ35" s="24"/>
      <c r="AK35" s="6"/>
      <c r="AP35" s="6"/>
      <c r="AX35" s="37">
        <f t="shared" si="20"/>
        <v>44721</v>
      </c>
      <c r="AY35" s="36">
        <f t="shared" si="21"/>
        <v>44727</v>
      </c>
      <c r="AZ35" s="4">
        <v>-5.7137000000000002</v>
      </c>
    </row>
    <row r="36" spans="7:52" x14ac:dyDescent="0.25">
      <c r="G36" s="1"/>
      <c r="H36" s="2"/>
      <c r="J36" s="5"/>
      <c r="K36" s="5"/>
      <c r="L36" s="5"/>
      <c r="M36" s="5"/>
      <c r="N36" s="5"/>
      <c r="O36" s="5"/>
      <c r="Z36" s="62"/>
      <c r="AA36" s="62"/>
      <c r="AB36" s="62"/>
      <c r="AI36" s="6"/>
      <c r="AJ36" s="24"/>
      <c r="AK36" s="6"/>
      <c r="AP36" s="6"/>
      <c r="AX36" s="37">
        <f t="shared" si="20"/>
        <v>44728</v>
      </c>
      <c r="AY36" s="36">
        <f t="shared" si="21"/>
        <v>44734</v>
      </c>
      <c r="AZ36" s="4">
        <v>-7.1310000000000002</v>
      </c>
    </row>
    <row r="37" spans="7:52" x14ac:dyDescent="0.25">
      <c r="G37" s="1"/>
      <c r="H37" s="2"/>
      <c r="J37" s="5"/>
      <c r="K37" s="5"/>
      <c r="L37" s="5"/>
      <c r="M37" s="5"/>
      <c r="N37" s="5"/>
      <c r="O37" s="5"/>
      <c r="Z37" s="62"/>
      <c r="AA37" s="62"/>
      <c r="AB37" s="62"/>
      <c r="AI37" s="6"/>
      <c r="AJ37" s="24"/>
      <c r="AK37" s="6"/>
      <c r="AP37" s="6"/>
      <c r="AX37" s="37">
        <f t="shared" si="20"/>
        <v>44735</v>
      </c>
      <c r="AY37" s="36">
        <f t="shared" si="21"/>
        <v>44741</v>
      </c>
      <c r="AZ37" s="4">
        <v>-8.4810999999999996</v>
      </c>
    </row>
    <row r="38" spans="7:52" x14ac:dyDescent="0.25">
      <c r="G38" s="1"/>
      <c r="H38" s="2"/>
      <c r="J38" s="5"/>
      <c r="K38" s="5"/>
      <c r="L38" s="5"/>
      <c r="M38" s="5"/>
      <c r="N38" s="5"/>
      <c r="O38" s="5"/>
      <c r="AI38" s="6"/>
      <c r="AJ38" s="24"/>
      <c r="AK38" s="6"/>
      <c r="AP38" s="6"/>
      <c r="AX38" s="37">
        <f t="shared" si="20"/>
        <v>44742</v>
      </c>
      <c r="AY38" s="36">
        <f t="shared" si="21"/>
        <v>44748</v>
      </c>
      <c r="AZ38" s="4">
        <v>-8.6273999999999997</v>
      </c>
    </row>
    <row r="39" spans="7:52" x14ac:dyDescent="0.25">
      <c r="G39" s="1"/>
      <c r="H39" s="2"/>
      <c r="J39" s="5"/>
      <c r="K39" s="5"/>
      <c r="L39" s="5"/>
      <c r="M39" s="5"/>
      <c r="N39" s="5"/>
      <c r="O39" s="5"/>
      <c r="Z39" t="s">
        <v>54</v>
      </c>
      <c r="AI39" s="6"/>
      <c r="AJ39" s="24"/>
      <c r="AK39" s="6"/>
      <c r="AP39" s="6"/>
      <c r="AX39" s="37">
        <f t="shared" si="20"/>
        <v>44749</v>
      </c>
      <c r="AY39" s="36">
        <f t="shared" si="21"/>
        <v>44755</v>
      </c>
      <c r="AZ39" s="4">
        <v>-8.4748999999999999</v>
      </c>
    </row>
    <row r="40" spans="7:52" x14ac:dyDescent="0.25">
      <c r="G40" s="1"/>
      <c r="H40" s="2"/>
      <c r="J40" s="5"/>
      <c r="K40" s="5"/>
      <c r="L40" s="5"/>
      <c r="M40" s="5"/>
      <c r="N40" s="5"/>
      <c r="O40" s="5"/>
      <c r="AI40" s="6"/>
      <c r="AJ40" s="24"/>
      <c r="AK40" s="6"/>
      <c r="AP40" s="6"/>
      <c r="AX40" s="37">
        <f t="shared" si="20"/>
        <v>44756</v>
      </c>
      <c r="AY40" s="36">
        <f t="shared" si="21"/>
        <v>44762</v>
      </c>
      <c r="AZ40" s="4">
        <v>-7.4560000000000004</v>
      </c>
    </row>
    <row r="41" spans="7:52" x14ac:dyDescent="0.25">
      <c r="G41" s="1"/>
      <c r="H41" s="2"/>
      <c r="J41" s="5"/>
      <c r="K41" s="5"/>
      <c r="L41" s="5"/>
      <c r="M41" s="5"/>
      <c r="N41" s="5"/>
      <c r="O41" s="5"/>
      <c r="AI41" s="6"/>
      <c r="AJ41" s="24"/>
      <c r="AK41" s="6"/>
      <c r="AP41" s="6"/>
      <c r="AX41" s="37">
        <f t="shared" si="20"/>
        <v>44763</v>
      </c>
      <c r="AY41" s="36">
        <f t="shared" si="21"/>
        <v>44769</v>
      </c>
      <c r="AZ41" s="4">
        <v>-7.3902000000000001</v>
      </c>
    </row>
    <row r="42" spans="7:52" x14ac:dyDescent="0.25">
      <c r="G42" s="1"/>
      <c r="H42" s="2"/>
      <c r="J42" s="5"/>
      <c r="K42" s="5"/>
      <c r="L42" s="5"/>
      <c r="M42" s="5"/>
      <c r="N42" s="5"/>
      <c r="O42" s="5"/>
      <c r="AI42" s="6"/>
      <c r="AJ42" s="24"/>
      <c r="AK42" s="6"/>
      <c r="AP42" s="6"/>
      <c r="AX42" s="37">
        <f t="shared" si="20"/>
        <v>44770</v>
      </c>
      <c r="AY42" s="36">
        <f t="shared" si="21"/>
        <v>44776</v>
      </c>
      <c r="AZ42" s="4">
        <v>-5.2295999999999996</v>
      </c>
    </row>
    <row r="43" spans="7:52" x14ac:dyDescent="0.25">
      <c r="G43" s="1"/>
      <c r="H43" s="2"/>
      <c r="J43" s="5"/>
      <c r="K43" s="5"/>
      <c r="L43" s="5"/>
      <c r="M43" s="5"/>
      <c r="N43" s="5"/>
      <c r="O43" s="5"/>
      <c r="AI43" s="6"/>
      <c r="AJ43" s="24"/>
      <c r="AK43" s="6"/>
      <c r="AP43" s="6"/>
      <c r="AX43" s="37">
        <f t="shared" si="20"/>
        <v>44777</v>
      </c>
      <c r="AY43" s="36">
        <f t="shared" si="21"/>
        <v>44783</v>
      </c>
      <c r="AZ43" s="4">
        <v>-4.5242000000000004</v>
      </c>
    </row>
    <row r="44" spans="7:52" x14ac:dyDescent="0.25">
      <c r="G44" s="1"/>
      <c r="H44" s="2"/>
      <c r="J44" s="5"/>
      <c r="K44" s="5"/>
      <c r="L44" s="5"/>
      <c r="M44" s="5"/>
      <c r="N44" s="5"/>
      <c r="O44" s="5"/>
      <c r="AI44" s="6"/>
      <c r="AJ44" s="24"/>
      <c r="AK44" s="6"/>
      <c r="AP44" s="6"/>
      <c r="AX44" s="37">
        <f t="shared" si="20"/>
        <v>44784</v>
      </c>
      <c r="AY44" s="36">
        <f t="shared" si="21"/>
        <v>44790</v>
      </c>
      <c r="AZ44" s="4">
        <v>-3.6764999999999999</v>
      </c>
    </row>
    <row r="45" spans="7:52" x14ac:dyDescent="0.25">
      <c r="G45" s="1"/>
      <c r="H45" s="2"/>
      <c r="J45" s="5"/>
      <c r="K45" s="5"/>
      <c r="L45" s="5"/>
      <c r="M45" s="5"/>
      <c r="N45" s="5"/>
      <c r="O45" s="5"/>
      <c r="AI45" s="6"/>
      <c r="AJ45" s="24"/>
      <c r="AK45" s="6"/>
      <c r="AP45" s="6"/>
      <c r="AX45" s="37">
        <f t="shared" si="20"/>
        <v>44791</v>
      </c>
      <c r="AY45" s="36">
        <f t="shared" si="21"/>
        <v>44797</v>
      </c>
      <c r="AZ45" s="4">
        <v>-2.7139000000000002</v>
      </c>
    </row>
    <row r="46" spans="7:52" x14ac:dyDescent="0.25">
      <c r="G46" s="1"/>
      <c r="H46" s="2"/>
      <c r="J46" s="5"/>
      <c r="K46" s="5"/>
      <c r="L46" s="5"/>
      <c r="M46" s="5"/>
      <c r="N46" s="5"/>
      <c r="O46" s="5"/>
      <c r="AI46" s="6"/>
      <c r="AJ46" s="24"/>
      <c r="AK46" s="6"/>
      <c r="AP46" s="6"/>
      <c r="AX46" s="37">
        <f t="shared" si="20"/>
        <v>44798</v>
      </c>
      <c r="AY46" s="36">
        <f t="shared" si="21"/>
        <v>44804</v>
      </c>
      <c r="AZ46" s="4">
        <v>-2.6698</v>
      </c>
    </row>
    <row r="47" spans="7:52" x14ac:dyDescent="0.25">
      <c r="G47" s="1"/>
      <c r="H47" s="2"/>
      <c r="J47" s="5"/>
      <c r="K47" s="5"/>
      <c r="L47" s="5"/>
      <c r="M47" s="5"/>
      <c r="N47" s="5"/>
      <c r="O47" s="5"/>
      <c r="AI47" s="6"/>
      <c r="AJ47" s="24"/>
      <c r="AK47" s="6"/>
      <c r="AP47" s="6"/>
      <c r="AX47" s="37">
        <f t="shared" si="20"/>
        <v>44805</v>
      </c>
      <c r="AY47" s="36">
        <f t="shared" si="21"/>
        <v>44811</v>
      </c>
      <c r="AZ47" s="4">
        <v>-3.9348000000000001</v>
      </c>
    </row>
    <row r="48" spans="7:52" x14ac:dyDescent="0.25">
      <c r="G48" s="1"/>
      <c r="H48" s="2"/>
      <c r="J48" s="5"/>
      <c r="K48" s="5"/>
      <c r="L48" s="5"/>
      <c r="M48" s="5"/>
      <c r="N48" s="5"/>
      <c r="O48" s="5"/>
      <c r="AI48" s="6"/>
      <c r="AJ48" s="24"/>
      <c r="AK48" s="6"/>
      <c r="AP48" s="6"/>
      <c r="AX48" s="37">
        <f t="shared" si="20"/>
        <v>44812</v>
      </c>
      <c r="AY48" s="36">
        <f t="shared" si="21"/>
        <v>44818</v>
      </c>
      <c r="AZ48" s="4">
        <v>-3.3948999999999998</v>
      </c>
    </row>
    <row r="49" spans="7:52" x14ac:dyDescent="0.25">
      <c r="G49" s="1"/>
      <c r="H49" s="2"/>
      <c r="J49" s="5"/>
      <c r="K49" s="5"/>
      <c r="L49" s="5"/>
      <c r="M49" s="5"/>
      <c r="N49" s="5"/>
      <c r="O49" s="5"/>
      <c r="AI49" s="6"/>
      <c r="AJ49" s="24"/>
      <c r="AK49" s="6"/>
      <c r="AP49" s="6"/>
      <c r="AX49" s="37">
        <f t="shared" si="20"/>
        <v>44819</v>
      </c>
      <c r="AY49" s="36">
        <f t="shared" si="21"/>
        <v>44825</v>
      </c>
      <c r="AZ49" s="4">
        <v>-2.3692000000000002</v>
      </c>
    </row>
    <row r="50" spans="7:52" x14ac:dyDescent="0.25">
      <c r="G50" s="1"/>
      <c r="H50" s="2"/>
      <c r="J50" s="5"/>
      <c r="K50" s="5"/>
      <c r="L50" s="5"/>
      <c r="M50" s="5"/>
      <c r="N50" s="5"/>
      <c r="O50" s="5"/>
      <c r="AI50" s="6"/>
      <c r="AJ50" s="24"/>
      <c r="AK50" s="6"/>
      <c r="AP50" s="6"/>
      <c r="AX50" s="37">
        <f t="shared" si="20"/>
        <v>44826</v>
      </c>
      <c r="AY50" s="36">
        <f t="shared" si="21"/>
        <v>44832</v>
      </c>
      <c r="AZ50" s="4">
        <v>-1.9127000000000001</v>
      </c>
    </row>
    <row r="51" spans="7:52" x14ac:dyDescent="0.25">
      <c r="G51" s="1"/>
      <c r="H51" s="2"/>
      <c r="J51" s="5"/>
      <c r="K51" s="5"/>
      <c r="L51" s="5"/>
      <c r="M51" s="5"/>
      <c r="N51" s="5"/>
      <c r="O51" s="5"/>
      <c r="AI51" s="6"/>
      <c r="AJ51" s="24"/>
      <c r="AK51" s="6"/>
      <c r="AP51" s="6"/>
      <c r="AX51" s="37">
        <f t="shared" si="20"/>
        <v>44833</v>
      </c>
      <c r="AY51" s="36">
        <f t="shared" si="21"/>
        <v>44839</v>
      </c>
      <c r="AZ51" s="4">
        <v>-2.0857999999999999</v>
      </c>
    </row>
    <row r="52" spans="7:52" x14ac:dyDescent="0.25">
      <c r="G52" s="1"/>
      <c r="H52" s="2"/>
      <c r="J52" s="5"/>
      <c r="K52" s="5"/>
      <c r="L52" s="5"/>
      <c r="M52" s="5"/>
      <c r="N52" s="5"/>
      <c r="O52" s="5"/>
      <c r="AI52" s="6"/>
      <c r="AJ52" s="24"/>
      <c r="AK52" s="6"/>
      <c r="AP52" s="6"/>
      <c r="AX52" s="37">
        <f t="shared" si="20"/>
        <v>44840</v>
      </c>
      <c r="AY52" s="36">
        <f t="shared" si="21"/>
        <v>44846</v>
      </c>
      <c r="AZ52" s="4">
        <v>-2.5339999999999998</v>
      </c>
    </row>
    <row r="53" spans="7:52" x14ac:dyDescent="0.25">
      <c r="G53" s="1"/>
      <c r="H53" s="2"/>
      <c r="J53" s="5"/>
      <c r="K53" s="5"/>
      <c r="L53" s="5"/>
      <c r="M53" s="5"/>
      <c r="N53" s="5"/>
      <c r="O53" s="5"/>
      <c r="AI53" s="6"/>
      <c r="AJ53" s="24"/>
      <c r="AK53" s="6"/>
      <c r="AP53" s="6"/>
      <c r="AX53" s="37">
        <f t="shared" si="20"/>
        <v>44847</v>
      </c>
      <c r="AY53" s="36">
        <f t="shared" si="21"/>
        <v>44853</v>
      </c>
      <c r="AZ53" s="4">
        <v>-2.9813999999999998</v>
      </c>
    </row>
    <row r="54" spans="7:52" x14ac:dyDescent="0.25">
      <c r="G54" s="1"/>
      <c r="H54" s="2"/>
      <c r="J54" s="5"/>
      <c r="K54" s="5"/>
      <c r="L54" s="5"/>
      <c r="M54" s="5"/>
      <c r="N54" s="5"/>
      <c r="O54" s="5"/>
      <c r="AI54" s="6"/>
      <c r="AJ54" s="24"/>
      <c r="AK54" s="6"/>
      <c r="AP54" s="6"/>
      <c r="AX54" s="37">
        <f t="shared" si="20"/>
        <v>44854</v>
      </c>
      <c r="AY54" s="36">
        <f t="shared" si="21"/>
        <v>44860</v>
      </c>
      <c r="AZ54" s="4">
        <v>-4.5721999999999996</v>
      </c>
    </row>
    <row r="55" spans="7:52" x14ac:dyDescent="0.25">
      <c r="G55" s="1"/>
      <c r="H55" s="2"/>
      <c r="J55" s="5"/>
      <c r="K55" s="5"/>
      <c r="L55" s="5"/>
      <c r="M55" s="5"/>
      <c r="N55" s="5"/>
      <c r="O55" s="5"/>
      <c r="AI55" s="6"/>
      <c r="AJ55" s="24"/>
      <c r="AK55" s="6"/>
      <c r="AP55" s="6"/>
      <c r="AX55" s="37">
        <f t="shared" si="20"/>
        <v>44861</v>
      </c>
      <c r="AY55" s="36">
        <f t="shared" si="21"/>
        <v>44867</v>
      </c>
      <c r="AZ55" s="4">
        <v>-5.3122999999999996</v>
      </c>
    </row>
    <row r="56" spans="7:52" x14ac:dyDescent="0.25">
      <c r="G56" s="1"/>
      <c r="H56" s="2"/>
      <c r="J56" s="5"/>
      <c r="K56" s="5"/>
      <c r="L56" s="5"/>
      <c r="M56" s="5"/>
      <c r="N56" s="5"/>
      <c r="O56" s="5"/>
      <c r="AI56" s="6"/>
      <c r="AJ56" s="24"/>
      <c r="AK56" s="6"/>
      <c r="AP56" s="6"/>
      <c r="AX56" s="37">
        <f t="shared" si="20"/>
        <v>44868</v>
      </c>
      <c r="AY56" s="36">
        <f t="shared" si="21"/>
        <v>44874</v>
      </c>
      <c r="AZ56" s="4">
        <v>-3.8952</v>
      </c>
    </row>
    <row r="57" spans="7:52" x14ac:dyDescent="0.25">
      <c r="G57" s="1"/>
      <c r="H57" s="2"/>
      <c r="J57" s="5"/>
      <c r="K57" s="5"/>
      <c r="L57" s="5"/>
      <c r="M57" s="5"/>
      <c r="N57" s="5"/>
      <c r="O57" s="5"/>
      <c r="AI57" s="6"/>
      <c r="AJ57" s="24"/>
      <c r="AK57" s="6"/>
      <c r="AP57" s="6"/>
      <c r="AX57" s="37">
        <f t="shared" si="20"/>
        <v>44875</v>
      </c>
      <c r="AY57" s="36">
        <f t="shared" si="21"/>
        <v>44881</v>
      </c>
      <c r="AZ57" s="4">
        <v>-3.0105</v>
      </c>
    </row>
    <row r="58" spans="7:52" x14ac:dyDescent="0.25">
      <c r="G58" s="1"/>
      <c r="H58" s="2"/>
      <c r="J58" s="5"/>
      <c r="K58" s="5"/>
      <c r="L58" s="5"/>
      <c r="M58" s="5"/>
      <c r="N58" s="5"/>
      <c r="O58" s="5"/>
      <c r="AI58" s="6"/>
      <c r="AJ58" s="24"/>
      <c r="AK58" s="6"/>
      <c r="AP58" s="6"/>
      <c r="AX58" s="37">
        <f t="shared" si="20"/>
        <v>44882</v>
      </c>
      <c r="AY58" s="36">
        <f t="shared" si="21"/>
        <v>44888</v>
      </c>
      <c r="AZ58" s="4">
        <v>-1.6134999999999999</v>
      </c>
    </row>
    <row r="59" spans="7:52" x14ac:dyDescent="0.25">
      <c r="G59" s="1"/>
      <c r="H59" s="2"/>
      <c r="J59" s="5"/>
      <c r="K59" s="5"/>
      <c r="L59" s="5"/>
      <c r="M59" s="5"/>
      <c r="N59" s="5"/>
      <c r="O59" s="5"/>
      <c r="AI59" s="6"/>
      <c r="AJ59" s="24"/>
      <c r="AK59" s="6"/>
      <c r="AP59" s="6"/>
      <c r="AX59" s="37">
        <f t="shared" si="20"/>
        <v>44889</v>
      </c>
      <c r="AY59" s="36">
        <f t="shared" si="21"/>
        <v>44895</v>
      </c>
      <c r="AZ59" s="4">
        <v>-0.7349</v>
      </c>
    </row>
    <row r="60" spans="7:52" x14ac:dyDescent="0.25">
      <c r="G60" s="1"/>
      <c r="H60" s="2"/>
      <c r="J60" s="5"/>
      <c r="K60" s="5"/>
      <c r="L60" s="5"/>
      <c r="M60" s="5"/>
      <c r="N60" s="5"/>
      <c r="O60" s="5"/>
      <c r="AI60" s="6"/>
      <c r="AJ60" s="24"/>
      <c r="AK60" s="6"/>
      <c r="AP60" s="6"/>
      <c r="AX60" s="37">
        <f t="shared" si="20"/>
        <v>44896</v>
      </c>
      <c r="AY60" s="36">
        <f t="shared" si="21"/>
        <v>44902</v>
      </c>
      <c r="AZ60" s="4">
        <v>-0.50919999999999999</v>
      </c>
    </row>
    <row r="61" spans="7:52" x14ac:dyDescent="0.25">
      <c r="G61" s="1"/>
      <c r="H61" s="2"/>
      <c r="J61" s="5"/>
      <c r="K61" s="5"/>
      <c r="L61" s="5"/>
      <c r="M61" s="5"/>
      <c r="N61" s="5"/>
      <c r="O61" s="5"/>
      <c r="AI61" s="6"/>
      <c r="AJ61" s="24"/>
      <c r="AK61" s="6"/>
      <c r="AP61" s="6"/>
      <c r="AX61" s="37">
        <f t="shared" si="20"/>
        <v>44903</v>
      </c>
      <c r="AY61" s="36">
        <f t="shared" si="21"/>
        <v>44909</v>
      </c>
      <c r="AZ61" s="4">
        <v>0.69</v>
      </c>
    </row>
    <row r="62" spans="7:52" x14ac:dyDescent="0.25">
      <c r="G62" s="1"/>
      <c r="H62" s="2"/>
      <c r="J62" s="5"/>
      <c r="K62" s="5"/>
      <c r="L62" s="5"/>
      <c r="M62" s="5"/>
      <c r="N62" s="5"/>
      <c r="O62" s="5"/>
      <c r="AI62" s="6"/>
      <c r="AJ62" s="24"/>
      <c r="AK62" s="6"/>
      <c r="AP62" s="6"/>
      <c r="AX62" s="37">
        <f t="shared" si="20"/>
        <v>44910</v>
      </c>
      <c r="AY62" s="36">
        <f t="shared" si="21"/>
        <v>44916</v>
      </c>
      <c r="AZ62" s="4">
        <v>1.6425000000000001</v>
      </c>
    </row>
    <row r="63" spans="7:52" x14ac:dyDescent="0.25">
      <c r="G63" s="1"/>
      <c r="H63" s="2"/>
      <c r="J63" s="5"/>
      <c r="K63" s="5"/>
      <c r="L63" s="5"/>
      <c r="M63" s="5"/>
      <c r="N63" s="5"/>
      <c r="O63" s="5"/>
      <c r="AI63" s="6"/>
      <c r="AJ63" s="24"/>
      <c r="AK63" s="6"/>
      <c r="AP63" s="6"/>
      <c r="AX63" s="37">
        <f t="shared" si="20"/>
        <v>44917</v>
      </c>
      <c r="AY63" s="36">
        <f t="shared" si="21"/>
        <v>44923</v>
      </c>
      <c r="AZ63" s="4">
        <v>1.8944000000000001</v>
      </c>
    </row>
    <row r="64" spans="7:52" x14ac:dyDescent="0.25">
      <c r="G64" s="1"/>
      <c r="H64" s="2"/>
      <c r="J64" s="5"/>
      <c r="K64" s="5"/>
      <c r="L64" s="5"/>
      <c r="M64" s="5"/>
      <c r="N64" s="5"/>
      <c r="O64" s="5"/>
      <c r="AI64" s="6"/>
      <c r="AJ64" s="24"/>
      <c r="AK64" s="6"/>
      <c r="AP64" s="6"/>
      <c r="AX64" s="37">
        <f t="shared" si="20"/>
        <v>44924</v>
      </c>
      <c r="AY64" s="36">
        <f t="shared" si="21"/>
        <v>44930</v>
      </c>
      <c r="AZ64" s="4">
        <v>1.2998000000000001</v>
      </c>
    </row>
    <row r="65" spans="7:52" x14ac:dyDescent="0.25">
      <c r="G65" s="1"/>
      <c r="H65" s="2"/>
      <c r="J65" s="5"/>
      <c r="K65" s="5"/>
      <c r="L65" s="5"/>
      <c r="M65" s="5"/>
      <c r="N65" s="5"/>
      <c r="O65" s="5"/>
      <c r="AI65" s="6"/>
      <c r="AJ65" s="24"/>
      <c r="AK65" s="6"/>
      <c r="AP65" s="6"/>
      <c r="AX65" s="37">
        <v>44931</v>
      </c>
      <c r="AY65" s="36">
        <f t="shared" si="21"/>
        <v>44937</v>
      </c>
      <c r="AZ65" s="4">
        <v>0.91</v>
      </c>
    </row>
    <row r="66" spans="7:52" x14ac:dyDescent="0.25">
      <c r="G66" s="1"/>
      <c r="H66" s="2"/>
      <c r="J66" s="5"/>
      <c r="K66" s="5"/>
      <c r="L66" s="5"/>
      <c r="M66" s="5"/>
      <c r="N66" s="5"/>
      <c r="O66" s="5"/>
      <c r="AI66" s="6"/>
      <c r="AJ66" s="24"/>
      <c r="AK66" s="6"/>
      <c r="AP66" s="6"/>
      <c r="AX66" s="37">
        <v>44938</v>
      </c>
      <c r="AY66" s="36">
        <f t="shared" ref="AY66:AY78" si="22">AX66+6</f>
        <v>44944</v>
      </c>
      <c r="AZ66" s="4">
        <v>1.1125</v>
      </c>
    </row>
    <row r="67" spans="7:52" x14ac:dyDescent="0.25">
      <c r="G67" s="1"/>
      <c r="H67" s="2"/>
      <c r="J67" s="5"/>
      <c r="K67" s="5"/>
      <c r="L67" s="5"/>
      <c r="M67" s="5"/>
      <c r="N67" s="5"/>
      <c r="O67" s="5"/>
      <c r="AI67" s="6"/>
      <c r="AJ67" s="24"/>
      <c r="AK67" s="6"/>
      <c r="AP67" s="6"/>
      <c r="AX67" s="37">
        <v>44945</v>
      </c>
      <c r="AY67" s="36">
        <f t="shared" si="22"/>
        <v>44951</v>
      </c>
      <c r="AZ67" s="4">
        <v>1.7603</v>
      </c>
    </row>
    <row r="68" spans="7:52" x14ac:dyDescent="0.25">
      <c r="G68" s="1"/>
      <c r="H68" s="2"/>
      <c r="J68" s="5"/>
      <c r="K68" s="5"/>
      <c r="L68" s="5"/>
      <c r="M68" s="5"/>
      <c r="N68" s="5"/>
      <c r="O68" s="5"/>
      <c r="AI68" s="6"/>
      <c r="AJ68" s="24"/>
      <c r="AK68" s="6"/>
      <c r="AP68" s="6"/>
      <c r="AX68" s="37">
        <v>44952</v>
      </c>
      <c r="AY68" s="36">
        <f t="shared" si="22"/>
        <v>44958</v>
      </c>
      <c r="AZ68" s="4">
        <v>0.94310000000000005</v>
      </c>
    </row>
    <row r="69" spans="7:52" x14ac:dyDescent="0.25">
      <c r="G69" s="1"/>
      <c r="H69" s="2"/>
      <c r="J69" s="5"/>
      <c r="K69" s="5"/>
      <c r="L69" s="5"/>
      <c r="M69" s="5"/>
      <c r="N69" s="5"/>
      <c r="O69" s="5"/>
      <c r="AI69" s="6"/>
      <c r="AJ69" s="24"/>
      <c r="AK69" s="6"/>
      <c r="AP69" s="6"/>
      <c r="AX69" s="37">
        <v>44959</v>
      </c>
      <c r="AY69" s="36">
        <f t="shared" si="22"/>
        <v>44965</v>
      </c>
      <c r="AZ69" s="4">
        <v>0.87949999999999995</v>
      </c>
    </row>
    <row r="70" spans="7:52" x14ac:dyDescent="0.25">
      <c r="G70" s="1"/>
      <c r="H70" s="2"/>
      <c r="J70" s="5"/>
      <c r="K70" s="5"/>
      <c r="L70" s="5"/>
      <c r="M70" s="5"/>
      <c r="N70" s="5"/>
      <c r="O70" s="5"/>
      <c r="AI70" s="6"/>
      <c r="AJ70" s="24"/>
      <c r="AK70" s="6"/>
      <c r="AP70" s="6"/>
      <c r="AX70" s="37">
        <v>44966</v>
      </c>
      <c r="AY70" s="36">
        <f t="shared" si="22"/>
        <v>44972</v>
      </c>
      <c r="AZ70" s="4">
        <v>1.9054</v>
      </c>
    </row>
    <row r="71" spans="7:52" x14ac:dyDescent="0.25">
      <c r="G71" s="1"/>
      <c r="H71" s="2"/>
      <c r="J71" s="5"/>
      <c r="K71" s="5"/>
      <c r="L71" s="5"/>
      <c r="M71" s="5"/>
      <c r="N71" s="5"/>
      <c r="O71" s="5"/>
      <c r="AI71" s="6"/>
      <c r="AJ71" s="24"/>
      <c r="AK71" s="6"/>
      <c r="AP71" s="6"/>
      <c r="AX71" s="37">
        <v>44973</v>
      </c>
      <c r="AY71" s="36">
        <f t="shared" si="22"/>
        <v>44979</v>
      </c>
      <c r="AZ71" s="4">
        <v>2.2633000000000001</v>
      </c>
    </row>
    <row r="72" spans="7:52" x14ac:dyDescent="0.25">
      <c r="G72" s="1"/>
      <c r="H72" s="2"/>
      <c r="J72" s="5"/>
      <c r="K72" s="5"/>
      <c r="L72" s="5"/>
      <c r="M72" s="5"/>
      <c r="N72" s="5"/>
      <c r="O72" s="5"/>
      <c r="AI72" s="6"/>
      <c r="AJ72" s="24"/>
      <c r="AK72" s="6"/>
      <c r="AP72" s="6"/>
      <c r="AX72" s="37">
        <v>44980</v>
      </c>
      <c r="AY72" s="36">
        <f t="shared" si="22"/>
        <v>44986</v>
      </c>
      <c r="AZ72" s="4">
        <v>2.3473999999999999</v>
      </c>
    </row>
    <row r="73" spans="7:52" x14ac:dyDescent="0.25">
      <c r="G73" s="1"/>
      <c r="H73" s="2"/>
      <c r="J73" s="5"/>
      <c r="K73" s="5"/>
      <c r="L73" s="5"/>
      <c r="M73" s="5"/>
      <c r="N73" s="5"/>
      <c r="O73" s="5"/>
      <c r="AI73" s="6"/>
      <c r="AJ73" s="24"/>
      <c r="AK73" s="6"/>
      <c r="AP73" s="6"/>
      <c r="AX73" s="37">
        <v>44987</v>
      </c>
      <c r="AY73" s="36">
        <f t="shared" si="22"/>
        <v>44993</v>
      </c>
      <c r="AZ73" s="4">
        <v>2.3641999999999999</v>
      </c>
    </row>
    <row r="74" spans="7:52" x14ac:dyDescent="0.25">
      <c r="G74" s="1"/>
      <c r="H74" s="2"/>
      <c r="J74" s="5"/>
      <c r="K74" s="5"/>
      <c r="L74" s="5"/>
      <c r="M74" s="5"/>
      <c r="N74" s="5"/>
      <c r="O74" s="5"/>
      <c r="AI74" s="6"/>
      <c r="AJ74" s="24"/>
      <c r="AK74" s="6"/>
      <c r="AP74" s="6"/>
      <c r="AX74" s="37">
        <v>44994</v>
      </c>
      <c r="AY74" s="36">
        <f t="shared" si="22"/>
        <v>45000</v>
      </c>
      <c r="AZ74" s="4">
        <v>1.6968000000000001</v>
      </c>
    </row>
    <row r="75" spans="7:52" x14ac:dyDescent="0.25">
      <c r="G75" s="1"/>
      <c r="H75" s="2"/>
      <c r="J75" s="5"/>
      <c r="K75" s="5"/>
      <c r="L75" s="5"/>
      <c r="M75" s="5"/>
      <c r="N75" s="5"/>
      <c r="O75" s="5"/>
      <c r="AI75" s="6"/>
      <c r="AJ75" s="24"/>
      <c r="AK75" s="6"/>
      <c r="AP75" s="6"/>
      <c r="AX75" s="37">
        <v>45001</v>
      </c>
      <c r="AY75" s="36">
        <f t="shared" si="22"/>
        <v>45007</v>
      </c>
      <c r="AZ75" s="4">
        <v>1.8561000000000001</v>
      </c>
    </row>
    <row r="76" spans="7:52" x14ac:dyDescent="0.25">
      <c r="G76" s="1"/>
      <c r="H76" s="2"/>
      <c r="J76" s="5"/>
      <c r="K76" s="5"/>
      <c r="L76" s="5"/>
      <c r="M76" s="5"/>
      <c r="N76" s="5"/>
      <c r="O76" s="5"/>
      <c r="AI76" s="6"/>
      <c r="AJ76" s="24"/>
      <c r="AK76" s="6"/>
      <c r="AP76" s="6"/>
      <c r="AX76" s="37">
        <v>45008</v>
      </c>
      <c r="AY76" s="36">
        <f t="shared" si="22"/>
        <v>45014</v>
      </c>
      <c r="AZ76" s="4">
        <v>1.9864999999999999</v>
      </c>
    </row>
    <row r="77" spans="7:52" x14ac:dyDescent="0.25">
      <c r="G77" s="1"/>
      <c r="H77" s="2"/>
      <c r="J77" s="5"/>
      <c r="K77" s="5"/>
      <c r="L77" s="5"/>
      <c r="M77" s="5"/>
      <c r="N77" s="5"/>
      <c r="O77" s="5"/>
      <c r="AI77" s="6"/>
      <c r="AJ77" s="24"/>
      <c r="AK77" s="6"/>
      <c r="AP77" s="6"/>
      <c r="AX77" s="37">
        <v>45015</v>
      </c>
      <c r="AY77" s="36">
        <f t="shared" si="22"/>
        <v>45021</v>
      </c>
      <c r="AZ77" s="4">
        <v>2.0406</v>
      </c>
    </row>
    <row r="78" spans="7:52" x14ac:dyDescent="0.25">
      <c r="G78" s="1"/>
      <c r="H78" s="2"/>
      <c r="J78" s="5"/>
      <c r="K78" s="5"/>
      <c r="L78" s="5"/>
      <c r="M78" s="5"/>
      <c r="N78" s="5"/>
      <c r="O78" s="5"/>
      <c r="AI78" s="6"/>
      <c r="AJ78" s="24"/>
      <c r="AK78" s="6"/>
      <c r="AP78" s="6"/>
      <c r="AX78" s="37">
        <v>45022</v>
      </c>
      <c r="AY78" s="36">
        <f t="shared" si="22"/>
        <v>45028</v>
      </c>
      <c r="AZ78" s="4">
        <v>2.3814000000000002</v>
      </c>
    </row>
    <row r="79" spans="7:52" x14ac:dyDescent="0.25">
      <c r="G79" s="1"/>
      <c r="H79" s="2"/>
      <c r="J79" s="5"/>
      <c r="K79" s="5"/>
      <c r="L79" s="5"/>
      <c r="M79" s="5"/>
      <c r="N79" s="5"/>
      <c r="O79" s="5"/>
      <c r="AI79" s="6"/>
      <c r="AJ79" s="24"/>
      <c r="AK79" s="6"/>
      <c r="AP79" s="6"/>
      <c r="AX79" s="37">
        <v>45029</v>
      </c>
      <c r="AY79" s="36">
        <f t="shared" ref="AY79:AY85" si="23">AX79+6</f>
        <v>45035</v>
      </c>
      <c r="AZ79" s="4">
        <v>2.1518000000000002</v>
      </c>
    </row>
    <row r="80" spans="7:52" x14ac:dyDescent="0.25">
      <c r="G80" s="1"/>
      <c r="H80" s="2"/>
      <c r="J80" s="5"/>
      <c r="K80" s="5"/>
      <c r="L80" s="5"/>
      <c r="M80" s="5"/>
      <c r="N80" s="5"/>
      <c r="O80" s="5"/>
      <c r="AI80" s="6"/>
      <c r="AJ80" s="24"/>
      <c r="AK80" s="6"/>
      <c r="AP80" s="6"/>
      <c r="AX80" s="37">
        <v>45036</v>
      </c>
      <c r="AY80" s="36">
        <f t="shared" si="23"/>
        <v>45042</v>
      </c>
      <c r="AZ80" s="4">
        <v>1.8753</v>
      </c>
    </row>
    <row r="81" spans="7:52" x14ac:dyDescent="0.25">
      <c r="G81" s="1"/>
      <c r="H81" s="2"/>
      <c r="J81" s="5"/>
      <c r="K81" s="8"/>
      <c r="L81" s="8"/>
      <c r="M81" s="5"/>
      <c r="N81" s="5"/>
      <c r="O81" s="8"/>
      <c r="AX81" s="37">
        <v>45043</v>
      </c>
      <c r="AY81" s="36">
        <f t="shared" si="23"/>
        <v>45049</v>
      </c>
      <c r="AZ81" s="4">
        <v>2.4165999999999999</v>
      </c>
    </row>
    <row r="82" spans="7:52" x14ac:dyDescent="0.25">
      <c r="G82" s="1"/>
      <c r="H82" s="2"/>
      <c r="J82" s="3"/>
      <c r="K82" s="3"/>
      <c r="L82" s="3"/>
      <c r="M82" s="3"/>
      <c r="N82" s="3"/>
      <c r="O82" s="3"/>
      <c r="AK82" s="6"/>
      <c r="AX82" s="37">
        <v>45050</v>
      </c>
      <c r="AY82" s="36">
        <f t="shared" si="23"/>
        <v>45056</v>
      </c>
      <c r="AZ82" s="4">
        <v>2.9022000000000001</v>
      </c>
    </row>
    <row r="83" spans="7:52" x14ac:dyDescent="0.25">
      <c r="G83" s="1"/>
      <c r="H83" s="2"/>
      <c r="J83" s="3"/>
      <c r="K83" s="3"/>
      <c r="L83" s="3"/>
      <c r="M83" s="3"/>
      <c r="N83" s="3"/>
      <c r="O83" s="3"/>
      <c r="AX83" s="37">
        <v>45057</v>
      </c>
      <c r="AY83" s="36">
        <f t="shared" si="23"/>
        <v>45063</v>
      </c>
      <c r="AZ83" s="4">
        <v>3.1484999999999999</v>
      </c>
    </row>
    <row r="84" spans="7:52" x14ac:dyDescent="0.25">
      <c r="G84" s="1"/>
      <c r="H84" s="2"/>
      <c r="J84" s="3"/>
      <c r="K84" s="3"/>
      <c r="L84" s="3"/>
      <c r="M84" s="3"/>
      <c r="N84" s="3"/>
      <c r="O84" s="3"/>
      <c r="AX84" s="37">
        <v>45064</v>
      </c>
      <c r="AY84" s="36">
        <f t="shared" si="23"/>
        <v>45070</v>
      </c>
    </row>
    <row r="85" spans="7:52" x14ac:dyDescent="0.25">
      <c r="G85" s="1"/>
      <c r="H85" s="2"/>
      <c r="I85" s="2"/>
      <c r="J85" s="3"/>
      <c r="K85" s="3"/>
      <c r="L85" s="3"/>
      <c r="M85" s="3"/>
      <c r="N85" s="3"/>
      <c r="O85" s="3"/>
      <c r="AX85" s="37">
        <v>45071</v>
      </c>
      <c r="AY85" s="36">
        <f t="shared" si="23"/>
        <v>45077</v>
      </c>
    </row>
    <row r="86" spans="7:52" x14ac:dyDescent="0.25">
      <c r="J86" s="7"/>
      <c r="K86" s="7"/>
      <c r="L86" s="7"/>
      <c r="O86" s="7"/>
    </row>
  </sheetData>
  <mergeCells count="18">
    <mergeCell ref="AS18:AV18"/>
    <mergeCell ref="AC3:AE3"/>
    <mergeCell ref="AI3:AI4"/>
    <mergeCell ref="AP3:AP4"/>
    <mergeCell ref="AN2:AP2"/>
    <mergeCell ref="AQ2:AQ4"/>
    <mergeCell ref="Z35:AB37"/>
    <mergeCell ref="Z21:AB22"/>
    <mergeCell ref="Z18:AB19"/>
    <mergeCell ref="Z14:AB16"/>
    <mergeCell ref="Z11:AB12"/>
    <mergeCell ref="AQ1:AS1"/>
    <mergeCell ref="AF1:AH1"/>
    <mergeCell ref="AX2:AX3"/>
    <mergeCell ref="AY2:AY3"/>
    <mergeCell ref="AS3:AT3"/>
    <mergeCell ref="AH2:AI2"/>
    <mergeCell ref="AG2:AG4"/>
  </mergeCells>
  <phoneticPr fontId="20" type="noConversion"/>
  <conditionalFormatting sqref="AG5:AG15">
    <cfRule type="containsText" dxfId="1" priority="2" operator="containsText" text="error">
      <formula>NOT(ISERROR(SEARCH("error",AG5)))</formula>
    </cfRule>
  </conditionalFormatting>
  <conditionalFormatting sqref="AQ5:AQ15">
    <cfRule type="cellIs" dxfId="0" priority="1" operator="notEqual">
      <formula>0</formula>
    </cfRule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39</vt:i4>
      </vt:variant>
    </vt:vector>
  </HeadingPairs>
  <TitlesOfParts>
    <vt:vector size="40" baseType="lpstr">
      <vt:lpstr>modelo</vt:lpstr>
      <vt:lpstr>ComponenteBase</vt:lpstr>
      <vt:lpstr>FechaFinAbr</vt:lpstr>
      <vt:lpstr>FechaFinAgo</vt:lpstr>
      <vt:lpstr>FechaFinDic</vt:lpstr>
      <vt:lpstr>FechaFinEne</vt:lpstr>
      <vt:lpstr>FechaFinFeb</vt:lpstr>
      <vt:lpstr>FechaFinJul</vt:lpstr>
      <vt:lpstr>FechaFinJun</vt:lpstr>
      <vt:lpstr>FechaFinMar</vt:lpstr>
      <vt:lpstr>FechaFinMay</vt:lpstr>
      <vt:lpstr>FechaFinNov</vt:lpstr>
      <vt:lpstr>FechaFinOct</vt:lpstr>
      <vt:lpstr>FechaFinSep</vt:lpstr>
      <vt:lpstr>FechaInicioAbr</vt:lpstr>
      <vt:lpstr>FechaInicioAgo</vt:lpstr>
      <vt:lpstr>FechaInicioDic</vt:lpstr>
      <vt:lpstr>FechaInicioEne</vt:lpstr>
      <vt:lpstr>FechaInicioFeb</vt:lpstr>
      <vt:lpstr>FechaInicioJul</vt:lpstr>
      <vt:lpstr>FechaInicioJun</vt:lpstr>
      <vt:lpstr>FechaInicioMar</vt:lpstr>
      <vt:lpstr>FechaInicioMay</vt:lpstr>
      <vt:lpstr>FechaInicioNov</vt:lpstr>
      <vt:lpstr>FechaInicioOct</vt:lpstr>
      <vt:lpstr>FechaInicioSep</vt:lpstr>
      <vt:lpstr>PorcentajeRebajaIU</vt:lpstr>
      <vt:lpstr>Rebaja</vt:lpstr>
      <vt:lpstr>UTMabr</vt:lpstr>
      <vt:lpstr>UTMago</vt:lpstr>
      <vt:lpstr>UTMdic</vt:lpstr>
      <vt:lpstr>UTMene</vt:lpstr>
      <vt:lpstr>UTMfeb</vt:lpstr>
      <vt:lpstr>UTMjul</vt:lpstr>
      <vt:lpstr>UTMjun</vt:lpstr>
      <vt:lpstr>UTMmar</vt:lpstr>
      <vt:lpstr>UTMmay</vt:lpstr>
      <vt:lpstr>UTMnov</vt:lpstr>
      <vt:lpstr>UTMoct</vt:lpstr>
      <vt:lpstr>UTMsep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Patty Moreno</dc:creator>
  <cp:keywords/>
  <dc:description/>
  <cp:lastModifiedBy>PM y Asociados</cp:lastModifiedBy>
  <cp:revision/>
  <dcterms:created xsi:type="dcterms:W3CDTF">2018-07-17T16:11:46Z</dcterms:created>
  <dcterms:modified xsi:type="dcterms:W3CDTF">2023-05-11T22:29:27Z</dcterms:modified>
  <cp:category/>
  <cp:contentStatus/>
</cp:coreProperties>
</file>