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00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<sst xmlns="http://schemas.openxmlformats.org/spreadsheetml/2006/main" count="75" uniqueCount="68">
  <si>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CLIENT NAME</t>
  </si>
  <si>
    <t>DATE</t>
  </si>
  <si>
    <t>ADDED PPM</t>
  </si>
  <si>
    <t xml:space="preserve">                                                                                                           </t>
  </si>
  <si>
    <t>RED</t>
  </si>
  <si>
    <t>WHITE</t>
  </si>
  <si>
    <t>VARIETY</t>
  </si>
  <si>
    <t>YEAR</t>
  </si>
  <si>
    <t>POUNDS</t>
  </si>
  <si>
    <t>ENTER GALLONS</t>
  </si>
  <si>
    <t>ONLY ENTER DATA IN YELLOW BLOCKS ONLY</t>
  </si>
  <si>
    <t>SULFITE TO ADD (grams)</t>
  </si>
  <si>
    <t>http://www.winemakermag.com/guide/sulfite</t>
  </si>
  <si>
    <t>http://vinoenology.com/calculators/SO2-addition/</t>
  </si>
  <si>
    <t>pH of Wine</t>
  </si>
  <si>
    <t>7 ppm</t>
  </si>
  <si>
    <t>11 ppm</t>
  </si>
  <si>
    <t>12 ppm</t>
  </si>
  <si>
    <t>8 ppm</t>
  </si>
  <si>
    <t>13 ppm</t>
  </si>
  <si>
    <t>9 ppm</t>
  </si>
  <si>
    <t>15ppm</t>
  </si>
  <si>
    <t>10 ppm</t>
  </si>
  <si>
    <t>16 ppm</t>
  </si>
  <si>
    <t>19 ppm</t>
  </si>
  <si>
    <t>21 ppm</t>
  </si>
  <si>
    <t>15 ppm</t>
  </si>
  <si>
    <t>23 ppm</t>
  </si>
  <si>
    <t>26 ppm</t>
  </si>
  <si>
    <t>18 ppm</t>
  </si>
  <si>
    <t>29 ppm</t>
  </si>
  <si>
    <t>20 ppm</t>
  </si>
  <si>
    <t>32 ppm</t>
  </si>
  <si>
    <t>37 ppm</t>
  </si>
  <si>
    <t>25 ppm</t>
  </si>
  <si>
    <t>40 ppm</t>
  </si>
  <si>
    <t>46 ppm</t>
  </si>
  <si>
    <t>31 ppm</t>
  </si>
  <si>
    <t>50 ppm</t>
  </si>
  <si>
    <t>36 ppm</t>
  </si>
  <si>
    <t>57 ppm</t>
  </si>
  <si>
    <t>39 ppm</t>
  </si>
  <si>
    <t>63 ppm</t>
  </si>
  <si>
    <t>45 ppm</t>
  </si>
  <si>
    <t>72 ppm</t>
  </si>
  <si>
    <t>49 ppm</t>
  </si>
  <si>
    <t>79 ppm</t>
  </si>
  <si>
    <t>91 ppm</t>
  </si>
  <si>
    <t>62 ppm</t>
  </si>
  <si>
    <t>99 ppm</t>
  </si>
  <si>
    <t>71 ppm</t>
  </si>
  <si>
    <t>114 ppm</t>
  </si>
  <si>
    <t>78 ppm</t>
  </si>
  <si>
    <t>125 ppm</t>
  </si>
  <si>
    <t>Liters</t>
  </si>
  <si>
    <t>WINERY FREE SO2 STANDARDS</t>
  </si>
  <si>
    <t>&gt;0.5 ppm Molecular
Most Reds</t>
  </si>
  <si>
    <t>0.8 ppm Molecular
Most Whites</t>
  </si>
  <si>
    <r>
      <t>SO</t>
    </r>
    <r>
      <rPr>
        <b/>
        <sz val="14"/>
        <rFont val="Bookman Old Style"/>
        <family val="1"/>
      </rPr>
      <t>2</t>
    </r>
    <r>
      <rPr>
        <b/>
        <sz val="24"/>
        <rFont val="Bookman Old Style"/>
        <family val="1"/>
      </rPr>
      <t xml:space="preserve"> ADDITION FORMULA</t>
    </r>
  </si>
  <si>
    <r>
      <t xml:space="preserve">  ppm Free SO</t>
    </r>
    <r>
      <rPr>
        <b/>
        <sz val="9"/>
        <rFont val="Bookman Old Style"/>
        <family val="1"/>
      </rPr>
      <t>2</t>
    </r>
    <r>
      <rPr>
        <b/>
        <sz val="12"/>
        <rFont val="Bookman Old Style"/>
        <family val="1"/>
      </rPr>
      <t xml:space="preserve"> Needed for Target Molecular Values of:</t>
    </r>
  </si>
  <si>
    <t>pH to 
NEAREST .05</t>
  </si>
  <si>
    <r>
      <t>CURRENT SO</t>
    </r>
    <r>
      <rPr>
        <b/>
        <sz val="8"/>
        <rFont val="Bookman Old Style"/>
        <family val="1"/>
      </rPr>
      <t>2</t>
    </r>
    <r>
      <rPr>
        <b/>
        <sz val="10"/>
        <rFont val="Bookman Old Style"/>
        <family val="1"/>
      </rPr>
      <t xml:space="preserve"> PPM</t>
    </r>
  </si>
  <si>
    <t>CAB</t>
  </si>
  <si>
    <r>
      <t>“MOLECULAR” (SO</t>
    </r>
    <r>
      <rPr>
        <b/>
        <vertAlign val="superscript"/>
        <sz val="12"/>
        <color indexed="10"/>
        <rFont val="Bookman Old Style"/>
        <family val="1"/>
      </rPr>
      <t>2</t>
    </r>
    <r>
      <rPr>
        <b/>
        <sz val="12"/>
        <color indexed="10"/>
        <rFont val="Bookman Old Style"/>
        <family val="1"/>
      </rPr>
      <t>)</t>
    </r>
    <r>
      <rPr>
        <b/>
        <sz val="12"/>
        <rFont val="Bookman Old Style"/>
        <family val="1"/>
      </rPr>
      <t xml:space="preserve"> / </t>
    </r>
    <r>
      <rPr>
        <b/>
        <sz val="12"/>
        <color indexed="12"/>
        <rFont val="Bookman Old Style"/>
        <family val="1"/>
      </rPr>
      <t>“BISULFITE” (HSO</t>
    </r>
    <r>
      <rPr>
        <b/>
        <vertAlign val="subscript"/>
        <sz val="12"/>
        <color indexed="12"/>
        <rFont val="Bookman Old Style"/>
        <family val="1"/>
      </rPr>
      <t>3</t>
    </r>
    <r>
      <rPr>
        <b/>
        <vertAlign val="superscript"/>
        <sz val="12"/>
        <color indexed="12"/>
        <rFont val="Bookman Old Style"/>
        <family val="1"/>
      </rPr>
      <t>-</t>
    </r>
    <r>
      <rPr>
        <b/>
        <sz val="12"/>
        <color indexed="12"/>
        <rFont val="Bookman Old Style"/>
        <family val="1"/>
      </rPr>
      <t>)</t>
    </r>
    <r>
      <rPr>
        <b/>
        <sz val="12"/>
        <rFont val="Bookman Old Style"/>
        <family val="1"/>
      </rPr>
      <t xml:space="preserve"> / </t>
    </r>
    <r>
      <rPr>
        <b/>
        <sz val="12"/>
        <color indexed="60"/>
        <rFont val="Bookman Old Style"/>
        <family val="1"/>
      </rPr>
      <t>“SULFITE” (SO</t>
    </r>
    <r>
      <rPr>
        <b/>
        <vertAlign val="subscript"/>
        <sz val="11"/>
        <color indexed="60"/>
        <rFont val="Bookman Old Style"/>
        <family val="1"/>
      </rPr>
      <t xml:space="preserve">3 </t>
    </r>
    <r>
      <rPr>
        <b/>
        <vertAlign val="superscript"/>
        <sz val="11"/>
        <color indexed="60"/>
        <rFont val="Bookman Old Style"/>
        <family val="1"/>
      </rPr>
      <t>2</t>
    </r>
    <r>
      <rPr>
        <b/>
        <vertAlign val="superscript"/>
        <sz val="14"/>
        <color indexed="60"/>
        <rFont val="Bookman Old Style"/>
        <family val="1"/>
      </rPr>
      <t>-</t>
    </r>
    <r>
      <rPr>
        <b/>
        <sz val="12"/>
        <color indexed="60"/>
        <rFont val="Bookman Old Style"/>
        <family val="1"/>
      </rPr>
      <t>)</t>
    </r>
  </si>
  <si>
    <r>
      <t>There are three forms of “SULFITE”</t>
    </r>
    <r>
      <rPr>
        <b/>
        <sz val="9"/>
        <rFont val="Calibri"/>
        <family val="2"/>
      </rPr>
      <t xml:space="preserve">.  </t>
    </r>
  </si>
  <si>
    <t>Link here for the complete article by Chik Brenneman</t>
  </si>
  <si>
    <r>
      <t>TARGET SO</t>
    </r>
    <r>
      <rPr>
        <b/>
        <sz val="8"/>
        <rFont val="Bookman Old Style"/>
        <family val="1"/>
      </rPr>
      <t>2 addition</t>
    </r>
    <r>
      <rPr>
        <b/>
        <sz val="10"/>
        <rFont val="Bookman Old Style"/>
        <family val="1"/>
      </rPr>
      <t xml:space="preserve"> (ppm)</t>
    </r>
  </si>
  <si>
    <t>RECOMMENDED FREE SO2 TARGET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</si>
</sst>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00"/>
    <numFmt numFmtId="166" formatCode="#,##0.0"/>
    <numFmt numFmtId="167" formatCode="[$-409]dddd\,\ mmmm\ dd\,\ yyyy"/>
    <numFmt numFmtId="168" formatCode="m/d/yy;@"/>
    <numFmt numFmtId="169" formatCode="0.0"/>
    <numFmt numFmtId="170" formatCode="#,##0.0_);\(#,##0.0\)"/>
    <numFmt numFmtId="171" formatCode="#,##0.0;[Red]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Bookman Old Style"/>
      <family val="1"/>
    </font>
    <font>
      <b/>
      <sz val="24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63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sz val="14"/>
      <name val="Bookman Old Style"/>
      <family val="1"/>
    </font>
    <font>
      <b/>
      <sz val="9"/>
      <name val="Calibri"/>
      <family val="2"/>
    </font>
    <font>
      <b/>
      <sz val="4"/>
      <name val="Calibri"/>
      <family val="2"/>
    </font>
    <font>
      <b/>
      <sz val="12"/>
      <color indexed="10"/>
      <name val="Bookman Old Style"/>
      <family val="1"/>
    </font>
    <font>
      <b/>
      <vertAlign val="superscript"/>
      <sz val="12"/>
      <color indexed="10"/>
      <name val="Bookman Old Style"/>
      <family val="1"/>
    </font>
    <font>
      <b/>
      <sz val="12"/>
      <color indexed="12"/>
      <name val="Bookman Old Style"/>
      <family val="1"/>
    </font>
    <font>
      <b/>
      <vertAlign val="subscript"/>
      <sz val="12"/>
      <color indexed="12"/>
      <name val="Bookman Old Style"/>
      <family val="1"/>
    </font>
    <font>
      <b/>
      <vertAlign val="superscript"/>
      <sz val="12"/>
      <color indexed="12"/>
      <name val="Bookman Old Style"/>
      <family val="1"/>
    </font>
    <font>
      <b/>
      <sz val="12"/>
      <color indexed="60"/>
      <name val="Bookman Old Style"/>
      <family val="1"/>
    </font>
    <font>
      <b/>
      <vertAlign val="subscript"/>
      <sz val="11"/>
      <color indexed="60"/>
      <name val="Bookman Old Style"/>
      <family val="1"/>
    </font>
    <font>
      <b/>
      <vertAlign val="superscript"/>
      <sz val="11"/>
      <color indexed="60"/>
      <name val="Bookman Old Style"/>
      <family val="1"/>
    </font>
    <font>
      <b/>
      <vertAlign val="superscript"/>
      <sz val="14"/>
      <color indexed="6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ookman Old Style"/>
      <family val="1"/>
    </font>
    <font>
      <b/>
      <u val="single"/>
      <sz val="10"/>
      <color theme="10"/>
      <name val="Arial"/>
      <family val="2"/>
    </font>
    <font>
      <b/>
      <u val="single"/>
      <sz val="12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9" fontId="5" fillId="33" borderId="13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5" fillId="33" borderId="15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36" borderId="1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1" fillId="37" borderId="19" xfId="0" applyNumberFormat="1" applyFont="1" applyFill="1" applyBorder="1" applyAlignment="1" applyProtection="1">
      <alignment horizontal="center" vertical="center"/>
      <protection locked="0"/>
    </xf>
    <xf numFmtId="0" fontId="11" fillId="37" borderId="19" xfId="0" applyNumberFormat="1" applyFont="1" applyFill="1" applyBorder="1" applyAlignment="1" applyProtection="1">
      <alignment horizontal="center" vertical="center"/>
      <protection locked="0"/>
    </xf>
    <xf numFmtId="168" fontId="11" fillId="37" borderId="19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0" fontId="11" fillId="36" borderId="19" xfId="0" applyNumberFormat="1" applyFont="1" applyFill="1" applyBorder="1" applyAlignment="1">
      <alignment horizontal="center" vertical="center" wrapText="1"/>
    </xf>
    <xf numFmtId="3" fontId="11" fillId="36" borderId="19" xfId="0" applyNumberFormat="1" applyFont="1" applyFill="1" applyBorder="1" applyAlignment="1">
      <alignment horizontal="center" vertical="center" wrapText="1"/>
    </xf>
    <xf numFmtId="166" fontId="11" fillId="36" borderId="1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37" borderId="20" xfId="0" applyNumberFormat="1" applyFont="1" applyFill="1" applyBorder="1" applyAlignment="1" applyProtection="1">
      <alignment horizontal="center" vertical="center"/>
      <protection locked="0"/>
    </xf>
    <xf numFmtId="4" fontId="11" fillId="37" borderId="20" xfId="0" applyNumberFormat="1" applyFont="1" applyFill="1" applyBorder="1" applyAlignment="1" applyProtection="1">
      <alignment horizontal="center" vertical="center"/>
      <protection locked="0"/>
    </xf>
    <xf numFmtId="166" fontId="11" fillId="37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22" xfId="0" applyNumberFormat="1" applyFont="1" applyFill="1" applyBorder="1" applyAlignment="1">
      <alignment horizontal="center" vertical="center"/>
    </xf>
    <xf numFmtId="3" fontId="11" fillId="38" borderId="11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1" fillId="39" borderId="23" xfId="0" applyNumberFormat="1" applyFont="1" applyFill="1" applyBorder="1" applyAlignment="1">
      <alignment horizontal="center" vertical="center"/>
    </xf>
    <xf numFmtId="166" fontId="11" fillId="39" borderId="1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169" fontId="11" fillId="0" borderId="16" xfId="0" applyNumberFormat="1" applyFont="1" applyFill="1" applyBorder="1" applyAlignment="1">
      <alignment horizontal="center" vertical="center"/>
    </xf>
    <xf numFmtId="0" fontId="11" fillId="4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/>
    </xf>
    <xf numFmtId="3" fontId="11" fillId="34" borderId="26" xfId="0" applyNumberFormat="1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center" vertical="center"/>
    </xf>
    <xf numFmtId="3" fontId="2" fillId="34" borderId="2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3" fontId="11" fillId="36" borderId="27" xfId="0" applyNumberFormat="1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166" fontId="11" fillId="37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>
      <alignment horizontal="center" vertical="center" wrapText="1"/>
    </xf>
    <xf numFmtId="3" fontId="7" fillId="36" borderId="32" xfId="0" applyNumberFormat="1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3" fontId="11" fillId="36" borderId="32" xfId="0" applyNumberFormat="1" applyFont="1" applyFill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/>
    </xf>
    <xf numFmtId="3" fontId="11" fillId="40" borderId="32" xfId="0" applyNumberFormat="1" applyFont="1" applyFill="1" applyBorder="1" applyAlignment="1">
      <alignment horizontal="right" vertical="center"/>
    </xf>
    <xf numFmtId="0" fontId="10" fillId="40" borderId="33" xfId="0" applyFont="1" applyFill="1" applyBorder="1" applyAlignment="1">
      <alignment horizontal="right" vertical="center"/>
    </xf>
    <xf numFmtId="0" fontId="10" fillId="40" borderId="34" xfId="0" applyFont="1" applyFill="1" applyBorder="1" applyAlignment="1">
      <alignment horizontal="right" vertical="center"/>
    </xf>
    <xf numFmtId="3" fontId="8" fillId="36" borderId="36" xfId="0" applyNumberFormat="1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3" fontId="9" fillId="37" borderId="32" xfId="0" applyNumberFormat="1" applyFont="1" applyFill="1" applyBorder="1" applyAlignment="1">
      <alignment horizontal="center" vertical="center" wrapText="1"/>
    </xf>
    <xf numFmtId="3" fontId="17" fillId="37" borderId="33" xfId="0" applyNumberFormat="1" applyFont="1" applyFill="1" applyBorder="1" applyAlignment="1">
      <alignment horizontal="center" vertical="center" wrapText="1"/>
    </xf>
    <xf numFmtId="3" fontId="9" fillId="37" borderId="33" xfId="0" applyNumberFormat="1" applyFont="1" applyFill="1" applyBorder="1" applyAlignment="1">
      <alignment horizontal="center" vertical="center" wrapText="1"/>
    </xf>
    <xf numFmtId="3" fontId="9" fillId="37" borderId="34" xfId="0" applyNumberFormat="1" applyFont="1" applyFill="1" applyBorder="1" applyAlignment="1">
      <alignment horizontal="center" vertical="center" wrapText="1"/>
    </xf>
    <xf numFmtId="3" fontId="11" fillId="36" borderId="19" xfId="0" applyNumberFormat="1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3" fontId="11" fillId="37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70" fillId="34" borderId="0" xfId="53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0" fillId="34" borderId="0" xfId="53" applyNumberFormat="1" applyFont="1" applyFill="1" applyAlignment="1">
      <alignment horizontal="center" vertical="center"/>
    </xf>
    <xf numFmtId="0" fontId="69" fillId="34" borderId="3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3" fontId="71" fillId="34" borderId="28" xfId="53" applyNumberFormat="1" applyFont="1" applyFill="1" applyBorder="1" applyAlignment="1">
      <alignment horizontal="center" vertical="center" wrapText="1"/>
    </xf>
    <xf numFmtId="0" fontId="71" fillId="0" borderId="35" xfId="53" applyFont="1" applyBorder="1" applyAlignment="1">
      <alignment horizontal="center" vertical="center" wrapText="1"/>
    </xf>
    <xf numFmtId="0" fontId="71" fillId="0" borderId="29" xfId="53" applyFont="1" applyBorder="1" applyAlignment="1">
      <alignment horizontal="center" vertical="center" wrapText="1"/>
    </xf>
    <xf numFmtId="3" fontId="11" fillId="36" borderId="41" xfId="0" applyNumberFormat="1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2" fontId="13" fillId="40" borderId="43" xfId="0" applyNumberFormat="1" applyFont="1" applyFill="1" applyBorder="1" applyAlignment="1">
      <alignment horizontal="center" vertical="center" wrapText="1"/>
    </xf>
    <xf numFmtId="2" fontId="10" fillId="40" borderId="24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3" fontId="11" fillId="39" borderId="46" xfId="0" applyNumberFormat="1" applyFont="1" applyFill="1" applyBorder="1" applyAlignment="1">
      <alignment horizontal="center" vertical="center"/>
    </xf>
    <xf numFmtId="0" fontId="10" fillId="39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</xdr:row>
      <xdr:rowOff>38100</xdr:rowOff>
    </xdr:from>
    <xdr:to>
      <xdr:col>17</xdr:col>
      <xdr:colOff>476250</xdr:colOff>
      <xdr:row>16</xdr:row>
      <xdr:rowOff>295275</xdr:rowOff>
    </xdr:to>
    <xdr:pic>
      <xdr:nvPicPr>
        <xdr:cNvPr id="1" name="Diagram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63050" y="638175"/>
          <a:ext cx="33147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O2%20by%20Chik%20Brenneman.docx" TargetMode="External" /><Relationship Id="rId2" Type="http://schemas.openxmlformats.org/officeDocument/2006/relationships/hyperlink" Target="http://www.winemakermag.com/guide/sulfite" TargetMode="External" /><Relationship Id="rId3" Type="http://schemas.openxmlformats.org/officeDocument/2006/relationships/hyperlink" Target="http://vinoenology.com/calculators/SO2-addition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80" zoomScaleNormal="80" zoomScalePageLayoutView="0" workbookViewId="0" topLeftCell="A1">
      <selection activeCell="F17" sqref="F17"/>
    </sheetView>
  </sheetViews>
  <sheetFormatPr defaultColWidth="8.8515625" defaultRowHeight="12.75"/>
  <cols>
    <col min="1" max="1" width="17.28125" style="2" customWidth="1"/>
    <col min="2" max="2" width="14.57421875" style="2" customWidth="1"/>
    <col min="3" max="3" width="8.28125" style="2" customWidth="1"/>
    <col min="4" max="4" width="18.140625" style="2" customWidth="1"/>
    <col min="5" max="5" width="8.8515625" style="2" customWidth="1"/>
    <col min="6" max="6" width="13.421875" style="2" customWidth="1"/>
    <col min="7" max="7" width="5.28125" style="2" customWidth="1"/>
    <col min="8" max="9" width="8.8515625" style="2" customWidth="1"/>
    <col min="10" max="10" width="10.7109375" style="2" customWidth="1"/>
    <col min="11" max="11" width="12.57421875" style="2" customWidth="1"/>
    <col min="12" max="16384" width="8.8515625" style="2" customWidth="1"/>
  </cols>
  <sheetData>
    <row r="1" spans="1:19" ht="38.25" customHeight="1" thickBot="1" thickTop="1">
      <c r="A1" s="81" t="s">
        <v>58</v>
      </c>
      <c r="B1" s="82"/>
      <c r="C1" s="82"/>
      <c r="D1" s="82"/>
      <c r="E1" s="82"/>
      <c r="F1" s="82"/>
      <c r="G1" s="83"/>
      <c r="H1" s="20"/>
      <c r="I1" s="70" t="s">
        <v>59</v>
      </c>
      <c r="J1" s="71"/>
      <c r="K1" s="72"/>
      <c r="M1" s="67" t="s">
        <v>55</v>
      </c>
      <c r="N1" s="68"/>
      <c r="O1" s="68"/>
      <c r="P1" s="68"/>
      <c r="Q1" s="68"/>
      <c r="R1" s="68"/>
      <c r="S1" s="69"/>
    </row>
    <row r="2" spans="1:11" ht="9" customHeight="1" thickBot="1" thickTop="1">
      <c r="A2" s="21"/>
      <c r="B2" s="22"/>
      <c r="C2" s="21"/>
      <c r="D2" s="21"/>
      <c r="E2" s="21"/>
      <c r="F2" s="21"/>
      <c r="G2" s="21"/>
      <c r="H2" s="21"/>
      <c r="I2" s="73"/>
      <c r="J2" s="74"/>
      <c r="K2" s="75"/>
    </row>
    <row r="3" spans="1:18" ht="39.75" customHeight="1" thickBot="1" thickTop="1">
      <c r="A3" s="84" t="s">
        <v>10</v>
      </c>
      <c r="B3" s="85"/>
      <c r="C3" s="86"/>
      <c r="D3" s="86"/>
      <c r="E3" s="86"/>
      <c r="F3" s="87"/>
      <c r="G3" s="21"/>
      <c r="H3" s="21"/>
      <c r="I3" s="9" t="s">
        <v>14</v>
      </c>
      <c r="J3" s="18" t="s">
        <v>56</v>
      </c>
      <c r="K3" s="19" t="s">
        <v>57</v>
      </c>
      <c r="N3" s="16"/>
      <c r="O3" s="17"/>
      <c r="P3" s="17"/>
      <c r="Q3" s="17"/>
      <c r="R3" s="17"/>
    </row>
    <row r="4" spans="1:11" ht="24.75" customHeight="1" thickBot="1" thickTop="1">
      <c r="A4" s="23" t="s">
        <v>0</v>
      </c>
      <c r="B4" s="88" t="s">
        <v>6</v>
      </c>
      <c r="C4" s="89"/>
      <c r="D4" s="23" t="s">
        <v>7</v>
      </c>
      <c r="E4" s="23" t="s">
        <v>1</v>
      </c>
      <c r="F4" s="24"/>
      <c r="G4" s="21"/>
      <c r="H4" s="21"/>
      <c r="I4" s="12">
        <v>2.9</v>
      </c>
      <c r="J4" s="10" t="s">
        <v>15</v>
      </c>
      <c r="K4" s="13" t="s">
        <v>16</v>
      </c>
    </row>
    <row r="5" spans="1:11" ht="15.75" customHeight="1" thickBot="1" thickTop="1">
      <c r="A5" s="25"/>
      <c r="B5" s="90" t="s">
        <v>62</v>
      </c>
      <c r="C5" s="91"/>
      <c r="D5" s="26"/>
      <c r="E5" s="27"/>
      <c r="F5" s="24"/>
      <c r="G5" s="21"/>
      <c r="H5" s="21"/>
      <c r="I5" s="12">
        <v>2.95</v>
      </c>
      <c r="J5" s="10" t="s">
        <v>15</v>
      </c>
      <c r="K5" s="13" t="s">
        <v>17</v>
      </c>
    </row>
    <row r="6" spans="1:11" s="1" customFormat="1" ht="14.25" customHeight="1" thickBot="1" thickTop="1">
      <c r="A6" s="21"/>
      <c r="B6" s="28"/>
      <c r="C6" s="21"/>
      <c r="D6" s="20"/>
      <c r="E6" s="21"/>
      <c r="F6" s="28"/>
      <c r="G6" s="20"/>
      <c r="H6" s="21"/>
      <c r="I6" s="12">
        <v>3</v>
      </c>
      <c r="J6" s="10" t="s">
        <v>18</v>
      </c>
      <c r="K6" s="13" t="s">
        <v>19</v>
      </c>
    </row>
    <row r="7" spans="1:11" s="1" customFormat="1" ht="25.5" customHeight="1" thickBot="1" thickTop="1">
      <c r="A7" s="23" t="s">
        <v>8</v>
      </c>
      <c r="B7" s="29" t="s">
        <v>9</v>
      </c>
      <c r="C7" s="21" t="s">
        <v>3</v>
      </c>
      <c r="D7" s="30" t="s">
        <v>60</v>
      </c>
      <c r="E7" s="21"/>
      <c r="F7" s="31" t="s">
        <v>61</v>
      </c>
      <c r="G7" s="32"/>
      <c r="H7" s="21"/>
      <c r="I7" s="12">
        <v>3.05</v>
      </c>
      <c r="J7" s="10" t="s">
        <v>20</v>
      </c>
      <c r="K7" s="13" t="s">
        <v>21</v>
      </c>
    </row>
    <row r="8" spans="1:11" ht="16.5" thickTop="1">
      <c r="A8" s="33"/>
      <c r="B8" s="33">
        <v>60</v>
      </c>
      <c r="C8" s="21"/>
      <c r="D8" s="34">
        <v>3.7</v>
      </c>
      <c r="E8" s="21"/>
      <c r="F8" s="35">
        <v>0</v>
      </c>
      <c r="G8" s="20"/>
      <c r="H8" s="21"/>
      <c r="I8" s="12">
        <v>3.1</v>
      </c>
      <c r="J8" s="10" t="s">
        <v>22</v>
      </c>
      <c r="K8" s="13" t="s">
        <v>23</v>
      </c>
    </row>
    <row r="9" spans="1:11" ht="16.5" thickBot="1">
      <c r="A9" s="36"/>
      <c r="B9" s="37"/>
      <c r="C9" s="22"/>
      <c r="D9" s="38"/>
      <c r="E9" s="22"/>
      <c r="F9" s="39"/>
      <c r="G9" s="20"/>
      <c r="H9" s="21"/>
      <c r="I9" s="12">
        <v>3.15</v>
      </c>
      <c r="J9" s="10" t="s">
        <v>17</v>
      </c>
      <c r="K9" s="13" t="s">
        <v>24</v>
      </c>
    </row>
    <row r="10" spans="1:11" ht="14.25" customHeight="1" thickTop="1">
      <c r="A10" s="40"/>
      <c r="B10" s="41">
        <f>B8*3.78</f>
        <v>226.79999999999998</v>
      </c>
      <c r="C10" s="21" t="s">
        <v>54</v>
      </c>
      <c r="D10" s="21"/>
      <c r="E10" s="21"/>
      <c r="F10" s="61" t="s">
        <v>66</v>
      </c>
      <c r="G10" s="62"/>
      <c r="H10" s="21"/>
      <c r="I10" s="12">
        <v>3.2</v>
      </c>
      <c r="J10" s="10" t="s">
        <v>19</v>
      </c>
      <c r="K10" s="13" t="s">
        <v>25</v>
      </c>
    </row>
    <row r="11" spans="1:11" ht="15" customHeight="1" thickBot="1">
      <c r="A11" s="24"/>
      <c r="B11" s="24"/>
      <c r="C11" s="24"/>
      <c r="D11" s="24"/>
      <c r="E11" s="42"/>
      <c r="F11" s="63"/>
      <c r="G11" s="64"/>
      <c r="H11" s="21"/>
      <c r="I11" s="12">
        <v>3.25</v>
      </c>
      <c r="J11" s="10" t="s">
        <v>26</v>
      </c>
      <c r="K11" s="13" t="s">
        <v>27</v>
      </c>
    </row>
    <row r="12" spans="1:11" ht="17.25" thickBot="1" thickTop="1">
      <c r="A12" s="21"/>
      <c r="B12" s="78" t="s">
        <v>67</v>
      </c>
      <c r="C12" s="79"/>
      <c r="D12" s="80"/>
      <c r="E12" s="21"/>
      <c r="F12" s="65">
        <v>42</v>
      </c>
      <c r="G12" s="66"/>
      <c r="H12" s="21"/>
      <c r="I12" s="12">
        <v>3.3</v>
      </c>
      <c r="J12" s="10" t="s">
        <v>23</v>
      </c>
      <c r="K12" s="13" t="s">
        <v>28</v>
      </c>
    </row>
    <row r="13" spans="1:11" ht="14.25" customHeight="1" thickBot="1" thickTop="1">
      <c r="A13" s="21"/>
      <c r="B13" s="21"/>
      <c r="C13" s="110" t="s">
        <v>4</v>
      </c>
      <c r="D13" s="46">
        <f>IF(D8=3.3,"16",IF(D8=3.35,"18",IF(D8=3.4,"20",IF(D8=3.45,"22.5",IF(D8=3.5,"25",IF(D8=3.55,"28",IF(D8=3.6,"31",IF(D8=3.65,"35",))))))))</f>
        <v>0</v>
      </c>
      <c r="E13" s="20"/>
      <c r="F13" s="43"/>
      <c r="G13" s="21"/>
      <c r="H13" s="21"/>
      <c r="I13" s="12">
        <v>3.35</v>
      </c>
      <c r="J13" s="10" t="s">
        <v>29</v>
      </c>
      <c r="K13" s="13" t="s">
        <v>30</v>
      </c>
    </row>
    <row r="14" spans="1:11" ht="15" customHeight="1" thickBot="1">
      <c r="A14" s="21"/>
      <c r="B14" s="21"/>
      <c r="C14" s="111"/>
      <c r="D14" s="47" t="str">
        <f>IF(D8=3.7,"39",IF(D8=3.75,"44",IF(D8=3.8,"49",)))</f>
        <v>39</v>
      </c>
      <c r="E14" s="21"/>
      <c r="F14" s="102" t="s">
        <v>11</v>
      </c>
      <c r="G14" s="103"/>
      <c r="H14" s="21"/>
      <c r="I14" s="12">
        <v>3.4</v>
      </c>
      <c r="J14" s="10" t="s">
        <v>31</v>
      </c>
      <c r="K14" s="13" t="s">
        <v>32</v>
      </c>
    </row>
    <row r="15" spans="1:11" ht="18" customHeight="1" thickBot="1" thickTop="1">
      <c r="A15" s="21"/>
      <c r="B15" s="20"/>
      <c r="C15" s="108" t="s">
        <v>5</v>
      </c>
      <c r="D15" s="48">
        <f>IF(D8=3.25,"23.5",IF(D8=3.3,"26",IF(D8=3.35,"29",IF(D8=3.4,"32",IF(D8=3.45,"36",IF(D8=3.5,"40",IF(D8=3.55,"45",IF(D8=3.6,"50",))))))))</f>
        <v>0</v>
      </c>
      <c r="E15" s="21"/>
      <c r="F15" s="104"/>
      <c r="G15" s="105"/>
      <c r="H15" s="21"/>
      <c r="I15" s="12">
        <v>3.45</v>
      </c>
      <c r="J15" s="10" t="s">
        <v>27</v>
      </c>
      <c r="K15" s="13" t="s">
        <v>33</v>
      </c>
    </row>
    <row r="16" spans="1:11" ht="16.5" thickBot="1">
      <c r="A16" s="20"/>
      <c r="B16" s="20"/>
      <c r="C16" s="109"/>
      <c r="D16" s="49" t="str">
        <f>IF(D8=3.65,"57",IF(D8=3.7,"63",))</f>
        <v>63</v>
      </c>
      <c r="E16" s="21"/>
      <c r="F16" s="106">
        <f>(D18/0.5)*(B10/1000)</f>
        <v>19.051199999999998</v>
      </c>
      <c r="G16" s="107"/>
      <c r="H16" s="21"/>
      <c r="I16" s="12">
        <v>3.5</v>
      </c>
      <c r="J16" s="10" t="s">
        <v>34</v>
      </c>
      <c r="K16" s="13" t="s">
        <v>35</v>
      </c>
    </row>
    <row r="17" spans="1:11" ht="30" customHeight="1" thickBot="1" thickTop="1">
      <c r="A17" s="20"/>
      <c r="B17" s="20"/>
      <c r="C17" s="20"/>
      <c r="D17" s="21"/>
      <c r="E17" s="21"/>
      <c r="F17" s="24"/>
      <c r="G17" s="21"/>
      <c r="H17" s="21"/>
      <c r="I17" s="12">
        <v>3.55</v>
      </c>
      <c r="J17" s="10" t="s">
        <v>30</v>
      </c>
      <c r="K17" s="13" t="s">
        <v>36</v>
      </c>
    </row>
    <row r="18" spans="1:11" ht="15" customHeight="1" thickBot="1" thickTop="1">
      <c r="A18" s="21"/>
      <c r="B18" s="76" t="s">
        <v>2</v>
      </c>
      <c r="C18" s="77"/>
      <c r="D18" s="50">
        <f>F12-F8</f>
        <v>42</v>
      </c>
      <c r="E18" s="21"/>
      <c r="F18" s="24"/>
      <c r="G18" s="21"/>
      <c r="H18" s="21"/>
      <c r="I18" s="12">
        <v>3.6</v>
      </c>
      <c r="J18" s="10" t="s">
        <v>37</v>
      </c>
      <c r="K18" s="13" t="s">
        <v>38</v>
      </c>
    </row>
    <row r="19" spans="1:18" ht="15" customHeight="1" thickTop="1">
      <c r="A19" s="21"/>
      <c r="B19" s="44"/>
      <c r="C19" s="45"/>
      <c r="D19" s="24"/>
      <c r="E19" s="21"/>
      <c r="F19" s="24"/>
      <c r="G19" s="21"/>
      <c r="H19" s="21"/>
      <c r="I19" s="12">
        <v>3.65</v>
      </c>
      <c r="J19" s="10" t="s">
        <v>39</v>
      </c>
      <c r="K19" s="13" t="s">
        <v>40</v>
      </c>
      <c r="M19" s="92" t="s">
        <v>12</v>
      </c>
      <c r="N19" s="93"/>
      <c r="O19" s="93"/>
      <c r="P19" s="93"/>
      <c r="Q19" s="93"/>
      <c r="R19" s="94"/>
    </row>
    <row r="20" spans="4:17" ht="15" customHeight="1" thickBot="1">
      <c r="D20" s="51"/>
      <c r="I20" s="12">
        <v>3.7</v>
      </c>
      <c r="J20" s="10" t="s">
        <v>41</v>
      </c>
      <c r="K20" s="13" t="s">
        <v>42</v>
      </c>
      <c r="M20" s="21"/>
      <c r="N20" s="44"/>
      <c r="O20" s="45"/>
      <c r="P20" s="24"/>
      <c r="Q20" s="21"/>
    </row>
    <row r="21" spans="1:18" ht="15" customHeight="1" thickTop="1">
      <c r="A21" s="58"/>
      <c r="B21" s="59"/>
      <c r="C21" s="59"/>
      <c r="D21" s="56" t="s">
        <v>64</v>
      </c>
      <c r="E21" s="59"/>
      <c r="F21" s="59"/>
      <c r="G21" s="60"/>
      <c r="H21" s="57"/>
      <c r="I21" s="12">
        <v>3.75</v>
      </c>
      <c r="J21" s="10" t="s">
        <v>43</v>
      </c>
      <c r="K21" s="13" t="s">
        <v>44</v>
      </c>
      <c r="M21" s="95" t="s">
        <v>13</v>
      </c>
      <c r="N21" s="93"/>
      <c r="O21" s="93"/>
      <c r="P21" s="93"/>
      <c r="Q21" s="93"/>
      <c r="R21" s="94"/>
    </row>
    <row r="22" spans="1:11" ht="19.5" customHeight="1">
      <c r="A22" s="96" t="s">
        <v>63</v>
      </c>
      <c r="B22" s="97"/>
      <c r="C22" s="97"/>
      <c r="D22" s="97"/>
      <c r="E22" s="97"/>
      <c r="F22" s="97"/>
      <c r="G22" s="97"/>
      <c r="H22" s="98"/>
      <c r="I22" s="12">
        <v>3.8</v>
      </c>
      <c r="J22" s="10" t="s">
        <v>45</v>
      </c>
      <c r="K22" s="13" t="s">
        <v>46</v>
      </c>
    </row>
    <row r="23" spans="1:16" ht="19.5" customHeight="1" thickBot="1">
      <c r="A23" s="99" t="s">
        <v>65</v>
      </c>
      <c r="B23" s="100"/>
      <c r="C23" s="100"/>
      <c r="D23" s="100"/>
      <c r="E23" s="100"/>
      <c r="F23" s="100"/>
      <c r="G23" s="100"/>
      <c r="H23" s="101"/>
      <c r="I23" s="12">
        <v>3.85</v>
      </c>
      <c r="J23" s="10" t="s">
        <v>40</v>
      </c>
      <c r="K23" s="13" t="s">
        <v>47</v>
      </c>
      <c r="P23" s="51"/>
    </row>
    <row r="24" spans="1:11" ht="15" customHeight="1" thickTop="1">
      <c r="A24" s="1"/>
      <c r="B24" s="3"/>
      <c r="C24" s="4"/>
      <c r="E24" s="1"/>
      <c r="G24" s="1"/>
      <c r="H24" s="1"/>
      <c r="I24" s="12">
        <v>3.9</v>
      </c>
      <c r="J24" s="10" t="s">
        <v>48</v>
      </c>
      <c r="K24" s="13" t="s">
        <v>49</v>
      </c>
    </row>
    <row r="25" spans="1:11" ht="15" customHeight="1">
      <c r="A25" s="1"/>
      <c r="B25" s="3"/>
      <c r="C25" s="4"/>
      <c r="E25" s="1"/>
      <c r="G25" s="1"/>
      <c r="H25" s="1"/>
      <c r="I25" s="12">
        <v>3.95</v>
      </c>
      <c r="J25" s="10" t="s">
        <v>50</v>
      </c>
      <c r="K25" s="13" t="s">
        <v>51</v>
      </c>
    </row>
    <row r="26" spans="1:11" ht="15" customHeight="1" thickBot="1">
      <c r="A26" s="1"/>
      <c r="B26" s="3"/>
      <c r="C26" s="4"/>
      <c r="E26" s="1"/>
      <c r="G26" s="1"/>
      <c r="H26" s="1"/>
      <c r="I26" s="14">
        <v>4</v>
      </c>
      <c r="J26" s="11" t="s">
        <v>52</v>
      </c>
      <c r="K26" s="15" t="s">
        <v>53</v>
      </c>
    </row>
    <row r="27" spans="1:8" ht="15" customHeight="1" thickTop="1">
      <c r="A27" s="1"/>
      <c r="B27" s="3"/>
      <c r="C27" s="4"/>
      <c r="E27" s="1"/>
      <c r="G27" s="1"/>
      <c r="H27" s="1"/>
    </row>
    <row r="28" spans="1:13" ht="17.25" customHeight="1">
      <c r="A28" s="55"/>
      <c r="B28" s="54"/>
      <c r="C28" s="54"/>
      <c r="D28" s="54"/>
      <c r="E28" s="54"/>
      <c r="F28" s="54"/>
      <c r="G28" s="54"/>
      <c r="H28" s="54"/>
      <c r="I28" s="54"/>
      <c r="M28" s="51"/>
    </row>
    <row r="29" spans="1:13" ht="15" customHeight="1">
      <c r="A29" s="1"/>
      <c r="B29" s="3"/>
      <c r="C29" s="4"/>
      <c r="E29" s="1"/>
      <c r="G29" s="1"/>
      <c r="H29" s="1"/>
      <c r="M29" s="52"/>
    </row>
    <row r="30" spans="1:13" ht="15" customHeight="1">
      <c r="A30" s="1"/>
      <c r="B30" s="3"/>
      <c r="C30" s="4"/>
      <c r="E30" s="1"/>
      <c r="G30" s="1"/>
      <c r="H30" s="1"/>
      <c r="M30" s="53"/>
    </row>
    <row r="31" spans="1:8" ht="15" customHeight="1">
      <c r="A31" s="1"/>
      <c r="B31" s="3"/>
      <c r="C31" s="4"/>
      <c r="E31" s="1"/>
      <c r="G31" s="1"/>
      <c r="H31" s="1"/>
    </row>
    <row r="32" spans="1:8" ht="15" customHeight="1">
      <c r="A32" s="1"/>
      <c r="B32" s="3"/>
      <c r="C32" s="4"/>
      <c r="E32" s="1"/>
      <c r="G32" s="1"/>
      <c r="H32" s="1"/>
    </row>
    <row r="33" spans="1:8" ht="15" customHeight="1">
      <c r="A33" s="1"/>
      <c r="B33" s="3"/>
      <c r="C33" s="4"/>
      <c r="E33" s="1"/>
      <c r="G33" s="1"/>
      <c r="H33" s="1"/>
    </row>
    <row r="34" spans="1:8" ht="15" customHeight="1">
      <c r="A34" s="1"/>
      <c r="B34" s="3"/>
      <c r="C34" s="4"/>
      <c r="E34" s="1"/>
      <c r="G34" s="1"/>
      <c r="H34" s="1"/>
    </row>
    <row r="35" spans="1:8" ht="15" customHeight="1">
      <c r="A35" s="1"/>
      <c r="B35" s="3"/>
      <c r="C35" s="4"/>
      <c r="E35" s="1"/>
      <c r="G35" s="1"/>
      <c r="H35" s="1"/>
    </row>
    <row r="36" spans="1:8" ht="15" customHeight="1">
      <c r="A36" s="1"/>
      <c r="B36" s="3"/>
      <c r="C36" s="4"/>
      <c r="E36" s="1"/>
      <c r="G36" s="1"/>
      <c r="H36" s="1"/>
    </row>
    <row r="37" spans="1:8" ht="15" customHeight="1">
      <c r="A37" s="1"/>
      <c r="B37" s="3"/>
      <c r="C37" s="4"/>
      <c r="E37" s="1"/>
      <c r="G37" s="1"/>
      <c r="H37" s="1"/>
    </row>
    <row r="38" spans="1:8" ht="15" customHeight="1">
      <c r="A38" s="1"/>
      <c r="B38" s="3"/>
      <c r="C38" s="4"/>
      <c r="E38" s="1"/>
      <c r="G38" s="1"/>
      <c r="H38" s="1"/>
    </row>
    <row r="39" spans="1:8" ht="15" customHeight="1">
      <c r="A39" s="1"/>
      <c r="B39" s="3"/>
      <c r="C39" s="4"/>
      <c r="E39" s="1"/>
      <c r="G39" s="1"/>
      <c r="H39" s="1"/>
    </row>
    <row r="40" spans="1:8" s="6" customFormat="1" ht="15.75">
      <c r="A40" s="3"/>
      <c r="B40" s="3"/>
      <c r="C40" s="5"/>
      <c r="D40" s="3"/>
      <c r="E40" s="3"/>
      <c r="F40" s="3"/>
      <c r="G40" s="3"/>
      <c r="H40" s="3"/>
    </row>
    <row r="41" spans="1:8" ht="12.75">
      <c r="A41" s="1"/>
      <c r="B41" s="1"/>
      <c r="C41" s="1"/>
      <c r="D41" s="1"/>
      <c r="E41" s="1"/>
      <c r="F41" s="1"/>
      <c r="G41" s="7"/>
      <c r="H41" s="7"/>
    </row>
    <row r="42" spans="1:8" ht="12.75">
      <c r="A42" s="1"/>
      <c r="B42" s="1"/>
      <c r="C42" s="1"/>
      <c r="D42" s="1"/>
      <c r="E42" s="1"/>
      <c r="F42" s="1"/>
      <c r="G42" s="8"/>
      <c r="H42" s="8"/>
    </row>
    <row r="43" spans="1:8" ht="12.75">
      <c r="A43" s="1"/>
      <c r="B43" s="1"/>
      <c r="C43" s="1"/>
      <c r="D43" s="1"/>
      <c r="E43" s="1"/>
      <c r="F43" s="1"/>
      <c r="G43" s="8"/>
      <c r="H43" s="8"/>
    </row>
    <row r="44" spans="1:8" ht="12.75">
      <c r="A44" s="1"/>
      <c r="B44" s="1"/>
      <c r="C44" s="1"/>
      <c r="D44" s="1"/>
      <c r="E44" s="1"/>
      <c r="F44" s="1"/>
      <c r="G44" s="8"/>
      <c r="H44" s="8"/>
    </row>
    <row r="45" spans="1:8" ht="12.75">
      <c r="A45" s="1"/>
      <c r="B45" s="1"/>
      <c r="C45" s="1"/>
      <c r="D45" s="1"/>
      <c r="E45" s="1"/>
      <c r="F45" s="1"/>
      <c r="G45" s="8"/>
      <c r="H45" s="8"/>
    </row>
    <row r="46" spans="1:8" ht="12.75">
      <c r="A46" s="1"/>
      <c r="B46" s="1"/>
      <c r="C46" s="1"/>
      <c r="D46" s="1"/>
      <c r="E46" s="1"/>
      <c r="F46" s="1"/>
      <c r="G46" s="8"/>
      <c r="H46" s="8"/>
    </row>
    <row r="47" spans="1:8" ht="12.75">
      <c r="A47" s="1"/>
      <c r="B47" s="1"/>
      <c r="C47" s="1"/>
      <c r="D47" s="1"/>
      <c r="E47" s="1"/>
      <c r="F47" s="1"/>
      <c r="G47" s="8"/>
      <c r="H47" s="8"/>
    </row>
    <row r="48" spans="1:8" ht="12.75">
      <c r="A48" s="1"/>
      <c r="B48" s="1"/>
      <c r="C48" s="1"/>
      <c r="D48" s="1"/>
      <c r="E48" s="1"/>
      <c r="F48" s="1"/>
      <c r="G48" s="8"/>
      <c r="H48" s="8"/>
    </row>
    <row r="49" spans="1:8" ht="12.75">
      <c r="A49" s="1"/>
      <c r="B49" s="1"/>
      <c r="C49" s="1"/>
      <c r="D49" s="1"/>
      <c r="E49" s="1"/>
      <c r="F49" s="1"/>
      <c r="G49" s="8"/>
      <c r="H49" s="8"/>
    </row>
    <row r="50" spans="1:8" ht="12.75">
      <c r="A50" s="1"/>
      <c r="B50" s="1"/>
      <c r="C50" s="1"/>
      <c r="D50" s="1"/>
      <c r="E50" s="1"/>
      <c r="F50" s="1"/>
      <c r="G50" s="8"/>
      <c r="H50" s="8"/>
    </row>
    <row r="51" spans="1:8" ht="12.75">
      <c r="A51" s="1"/>
      <c r="B51" s="1"/>
      <c r="C51" s="1"/>
      <c r="D51" s="1"/>
      <c r="E51" s="1"/>
      <c r="F51" s="1"/>
      <c r="G51" s="8"/>
      <c r="H51" s="8"/>
    </row>
    <row r="52" spans="7:8" ht="12.75">
      <c r="G52" s="8"/>
      <c r="H52" s="8"/>
    </row>
    <row r="53" spans="7:8" ht="12.75">
      <c r="G53" s="8"/>
      <c r="H53" s="8"/>
    </row>
  </sheetData>
  <sheetProtection selectLockedCells="1"/>
  <protectedRanges>
    <protectedRange password="CF07" sqref="A5" name="Range1"/>
    <protectedRange sqref="B8:B9" name="Range2"/>
    <protectedRange sqref="D8:D9" name="Range3"/>
    <protectedRange sqref="F8:F9" name="Range4"/>
    <protectedRange sqref="F12" name="Range5"/>
    <protectedRange sqref="C5" name="Range6"/>
    <protectedRange sqref="D5" name="Range7"/>
  </protectedRanges>
  <mergeCells count="18">
    <mergeCell ref="M19:R19"/>
    <mergeCell ref="M21:R21"/>
    <mergeCell ref="A22:H22"/>
    <mergeCell ref="A23:H23"/>
    <mergeCell ref="F14:G15"/>
    <mergeCell ref="F16:G16"/>
    <mergeCell ref="C15:C16"/>
    <mergeCell ref="C13:C14"/>
    <mergeCell ref="F10:G11"/>
    <mergeCell ref="F12:G12"/>
    <mergeCell ref="M1:S1"/>
    <mergeCell ref="I1:K2"/>
    <mergeCell ref="B18:C18"/>
    <mergeCell ref="B12:D12"/>
    <mergeCell ref="A1:G1"/>
    <mergeCell ref="A3:F3"/>
    <mergeCell ref="B4:C4"/>
    <mergeCell ref="B5:C5"/>
  </mergeCells>
  <hyperlinks>
    <hyperlink ref="A23:H23" r:id="rId1" display="Link here for the complete article by Chik Brenneman"/>
    <hyperlink ref="M19" r:id="rId2" display="http://www.winemakermag.com/guide/sulfite"/>
    <hyperlink ref="M21" r:id="rId3" display="http://vinoenology.com/calculators/SO2-addition/"/>
  </hyperlinks>
  <printOptions/>
  <pageMargins left="0.46" right="0.48" top="1" bottom="3.92" header="0.5" footer="3.87"/>
  <pageSetup fitToHeight="1" fitToWidth="1" horizontalDpi="600" verticalDpi="600" orientation="portrait" scale="9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camarillo custom crush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</dc:creator>
  <cp:keywords/>
  <dc:description/>
  <cp:lastModifiedBy>John Daume</cp:lastModifiedBy>
  <cp:lastPrinted>2009-10-06T04:39:24Z</cp:lastPrinted>
  <dcterms:created xsi:type="dcterms:W3CDTF">2008-08-19T20:45:57Z</dcterms:created>
  <dcterms:modified xsi:type="dcterms:W3CDTF">2017-12-14T00:04:24Z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