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c\DOCUMENTOS ESCRITORIO\holguines\VICTORIA ADMINISTRADORES EN LIQUIDACION\ACTUALIZACION CREDITOS E INVENTARIO\"/>
    </mc:Choice>
  </mc:AlternateContent>
  <xr:revisionPtr revIDLastSave="0" documentId="13_ncr:1_{3AF3A587-19F1-4F6E-8BD9-A34454B54DC8}" xr6:coauthVersionLast="36" xr6:coauthVersionMax="36" xr10:uidLastSave="{00000000-0000-0000-0000-000000000000}"/>
  <bookViews>
    <workbookView xWindow="0" yWindow="0" windowWidth="23040" windowHeight="8940" tabRatio="722" firstSheet="3" activeTab="3" xr2:uid="{5DDD9ECD-42A0-46E5-9F89-4D1817EBBE47}"/>
  </bookViews>
  <sheets>
    <sheet name="Graduación" sheetId="1" r:id="rId1"/>
    <sheet name="Graduación (2)" sheetId="4" r:id="rId2"/>
    <sheet name="Inventario Activos" sheetId="5" r:id="rId3"/>
    <sheet name="Inventario Victoria" sheetId="7" r:id="rId4"/>
    <sheet name="Hoja1" sheetId="2" state="hidden" r:id="rId5"/>
    <sheet name="Hoja2" sheetId="3" state="hidden" r:id="rId6"/>
  </sheets>
  <externalReferences>
    <externalReference r:id="rId7"/>
  </externalReferences>
  <definedNames>
    <definedName name="_xlnm._FilterDatabase" localSheetId="0" hidden="1">Graduación!$B$8:$L$591</definedName>
    <definedName name="_xlnm._FilterDatabase" localSheetId="1" hidden="1">'Graduación (2)'!$A$2:$P$670</definedName>
    <definedName name="_xlnm._FilterDatabase" localSheetId="4" hidden="1">Hoja1!$A$1:$F$29</definedName>
    <definedName name="_xlnm.Print_Area" localSheetId="0">Graduación!$B$1:$L$591</definedName>
    <definedName name="_xlnm.Print_Area" localSheetId="1">'Graduación (2)'!$A$2:$K$667</definedName>
    <definedName name="_xlnm.Print_Area" localSheetId="2">'Inventario Activos'!$A$1:$I$96</definedName>
    <definedName name="_xlnm.Print_Area" localSheetId="3">'Inventario Victoria'!$A$2:$I$140</definedName>
    <definedName name="_xlnm.Print_Titles" localSheetId="0">Graduación!$8:$8</definedName>
    <definedName name="_xlnm.Print_Titles" localSheetId="1">'Graduación (2)'!$2:$2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7" l="1"/>
  <c r="G33" i="7"/>
  <c r="G30" i="7"/>
  <c r="I13" i="7" l="1"/>
  <c r="G42" i="7"/>
  <c r="I47" i="7"/>
  <c r="I53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6" i="7"/>
  <c r="I115" i="7"/>
  <c r="I114" i="7"/>
  <c r="I113" i="7"/>
  <c r="I112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137" i="7" s="1"/>
  <c r="I57" i="7"/>
  <c r="I139" i="7" l="1"/>
  <c r="L416" i="1"/>
  <c r="J416" i="1"/>
  <c r="L417" i="1"/>
  <c r="J417" i="1"/>
  <c r="I588" i="1"/>
  <c r="V156" i="4" l="1"/>
  <c r="V155" i="4"/>
  <c r="V154" i="4"/>
  <c r="V153" i="4"/>
  <c r="V152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H137" i="4"/>
  <c r="N668" i="4" l="1"/>
  <c r="M668" i="4"/>
  <c r="L668" i="4"/>
  <c r="K668" i="4"/>
  <c r="J668" i="4"/>
  <c r="I668" i="4"/>
  <c r="H668" i="4"/>
  <c r="P424" i="4"/>
  <c r="N424" i="4"/>
  <c r="M424" i="4"/>
  <c r="L424" i="4"/>
  <c r="K424" i="4"/>
  <c r="J424" i="4"/>
  <c r="I424" i="4"/>
  <c r="H424" i="4"/>
  <c r="P385" i="4"/>
  <c r="O385" i="4"/>
  <c r="N385" i="4"/>
  <c r="M385" i="4"/>
  <c r="L385" i="4"/>
  <c r="K385" i="4"/>
  <c r="J385" i="4"/>
  <c r="I385" i="4"/>
  <c r="H385" i="4"/>
  <c r="O382" i="4"/>
  <c r="N382" i="4"/>
  <c r="M382" i="4"/>
  <c r="L382" i="4"/>
  <c r="K382" i="4"/>
  <c r="J382" i="4"/>
  <c r="I382" i="4"/>
  <c r="H382" i="4"/>
  <c r="M137" i="4"/>
  <c r="O36" i="4"/>
  <c r="N36" i="4"/>
  <c r="M36" i="4"/>
  <c r="L36" i="4"/>
  <c r="K36" i="4"/>
  <c r="J36" i="4"/>
  <c r="I36" i="4"/>
  <c r="P83" i="4"/>
  <c r="N83" i="4"/>
  <c r="M83" i="4"/>
  <c r="L83" i="4"/>
  <c r="K83" i="4"/>
  <c r="J83" i="4"/>
  <c r="I83" i="4"/>
  <c r="N137" i="4"/>
  <c r="L137" i="4"/>
  <c r="K137" i="4"/>
  <c r="J137" i="4"/>
  <c r="I137" i="4"/>
  <c r="H83" i="4"/>
  <c r="H36" i="4"/>
  <c r="O82" i="4"/>
  <c r="O638" i="4"/>
  <c r="K171" i="5" l="1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1" i="5"/>
  <c r="K150" i="5"/>
  <c r="K149" i="5"/>
  <c r="K148" i="5"/>
  <c r="K147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172" i="5" l="1"/>
  <c r="J86" i="5"/>
  <c r="J80" i="5"/>
  <c r="K79" i="5"/>
  <c r="K80" i="5" s="1"/>
  <c r="I71" i="5"/>
  <c r="K86" i="5" l="1"/>
  <c r="K74" i="5"/>
  <c r="J74" i="5"/>
  <c r="I74" i="5"/>
  <c r="K66" i="5"/>
  <c r="I66" i="5"/>
  <c r="J63" i="5"/>
  <c r="K58" i="5" l="1"/>
  <c r="I58" i="5"/>
  <c r="H58" i="5"/>
  <c r="J44" i="5"/>
  <c r="J43" i="5"/>
  <c r="J58" i="5" l="1"/>
  <c r="K40" i="5"/>
  <c r="K59" i="5" s="1"/>
  <c r="J36" i="5"/>
  <c r="J18" i="5"/>
  <c r="H40" i="5"/>
  <c r="H59" i="5" s="1"/>
  <c r="I40" i="5"/>
  <c r="I59" i="5" s="1"/>
  <c r="J38" i="5"/>
  <c r="J37" i="5"/>
  <c r="E39" i="5"/>
  <c r="E35" i="5"/>
  <c r="J34" i="5"/>
  <c r="J40" i="5" l="1"/>
  <c r="J59" i="5" s="1"/>
  <c r="K17" i="5" l="1"/>
  <c r="K14" i="5"/>
  <c r="K13" i="5"/>
  <c r="K12" i="5"/>
  <c r="K18" i="5" l="1"/>
  <c r="K88" i="5" s="1"/>
  <c r="K174" i="5" s="1"/>
  <c r="O89" i="4" l="1"/>
  <c r="O87" i="4"/>
  <c r="O43" i="4"/>
  <c r="O41" i="4"/>
  <c r="O39" i="4"/>
  <c r="O615" i="4" l="1"/>
  <c r="O614" i="4"/>
  <c r="O613" i="4"/>
  <c r="O74" i="4"/>
  <c r="O73" i="4"/>
  <c r="O72" i="4"/>
  <c r="O71" i="4"/>
  <c r="O599" i="4"/>
  <c r="O515" i="4"/>
  <c r="O667" i="4" l="1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75" i="4"/>
  <c r="O70" i="4"/>
  <c r="O69" i="4"/>
  <c r="O68" i="4"/>
  <c r="O67" i="4"/>
  <c r="O66" i="4"/>
  <c r="O65" i="4"/>
  <c r="O64" i="4"/>
  <c r="O404" i="4"/>
  <c r="O424" i="4" s="1"/>
  <c r="P35" i="4"/>
  <c r="P34" i="4"/>
  <c r="P33" i="4"/>
  <c r="P32" i="4"/>
  <c r="P31" i="4"/>
  <c r="P30" i="4"/>
  <c r="P426" i="4"/>
  <c r="P668" i="4" s="1"/>
  <c r="P347" i="4"/>
  <c r="P346" i="4"/>
  <c r="P382" i="4" s="1"/>
  <c r="O58" i="4"/>
  <c r="O63" i="4"/>
  <c r="O62" i="4"/>
  <c r="O61" i="4"/>
  <c r="O60" i="4"/>
  <c r="O59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O668" i="4" l="1"/>
  <c r="P14" i="4"/>
  <c r="O136" i="4"/>
  <c r="P114" i="4"/>
  <c r="P9" i="4"/>
  <c r="P5" i="4"/>
  <c r="P13" i="4"/>
  <c r="P12" i="4"/>
  <c r="P11" i="4"/>
  <c r="P10" i="4"/>
  <c r="O94" i="4"/>
  <c r="P8" i="4"/>
  <c r="P7" i="4"/>
  <c r="P6" i="4"/>
  <c r="P4" i="4"/>
  <c r="O42" i="4"/>
  <c r="O40" i="4"/>
  <c r="O38" i="4"/>
  <c r="O108" i="4"/>
  <c r="O106" i="4"/>
  <c r="O104" i="4"/>
  <c r="O102" i="4"/>
  <c r="O100" i="4"/>
  <c r="P92" i="4"/>
  <c r="P137" i="4" s="1"/>
  <c r="O98" i="4"/>
  <c r="O83" i="4" l="1"/>
  <c r="O137" i="4"/>
  <c r="P36" i="4"/>
  <c r="H65" i="5"/>
  <c r="J65" i="5" s="1"/>
  <c r="H64" i="5"/>
  <c r="E38" i="5"/>
  <c r="J28" i="5"/>
  <c r="J24" i="5"/>
  <c r="H66" i="5" l="1"/>
  <c r="J64" i="5"/>
  <c r="J66" i="5" s="1"/>
  <c r="J560" i="1"/>
  <c r="J559" i="1"/>
  <c r="J558" i="1"/>
  <c r="J557" i="1"/>
  <c r="J556" i="1"/>
  <c r="J555" i="1"/>
  <c r="J554" i="1"/>
  <c r="L520" i="1"/>
  <c r="L519" i="1"/>
  <c r="L518" i="1"/>
  <c r="L517" i="1"/>
  <c r="I32" i="1" l="1"/>
  <c r="I41" i="1"/>
  <c r="I39" i="1"/>
  <c r="I339" i="1"/>
  <c r="J553" i="1"/>
  <c r="L434" i="1"/>
  <c r="L435" i="1"/>
  <c r="L436" i="1"/>
  <c r="L437" i="1"/>
  <c r="L438" i="1"/>
  <c r="J442" i="1"/>
  <c r="J441" i="1"/>
  <c r="J440" i="1"/>
  <c r="J439" i="1"/>
  <c r="J438" i="1"/>
  <c r="J437" i="1"/>
  <c r="I42" i="1" l="1"/>
  <c r="L296" i="1"/>
  <c r="J296" i="1"/>
  <c r="J297" i="1" s="1"/>
  <c r="L345" i="1"/>
  <c r="L346" i="1"/>
  <c r="L347" i="1"/>
  <c r="L348" i="1"/>
  <c r="L349" i="1"/>
  <c r="L350" i="1"/>
  <c r="J345" i="1"/>
  <c r="J346" i="1"/>
  <c r="J347" i="1"/>
  <c r="J348" i="1"/>
  <c r="J349" i="1"/>
  <c r="J33" i="1" l="1"/>
  <c r="L38" i="1"/>
  <c r="L37" i="1"/>
  <c r="L36" i="1"/>
  <c r="L35" i="1"/>
  <c r="J37" i="1"/>
  <c r="J38" i="1"/>
  <c r="N552" i="1"/>
  <c r="N431" i="1"/>
  <c r="O255" i="1"/>
  <c r="O151" i="1"/>
  <c r="O141" i="1"/>
  <c r="O140" i="1"/>
  <c r="E30" i="3"/>
  <c r="G29" i="2" l="1"/>
  <c r="G25" i="2"/>
  <c r="G23" i="2"/>
  <c r="G13" i="2"/>
  <c r="G7" i="2"/>
  <c r="L596" i="1"/>
  <c r="L597" i="1" s="1"/>
  <c r="K596" i="1"/>
  <c r="K597" i="1" s="1"/>
  <c r="J596" i="1"/>
  <c r="J597" i="1" s="1"/>
  <c r="I596" i="1"/>
  <c r="I597" i="1" s="1"/>
  <c r="K588" i="1"/>
  <c r="K589" i="1" s="1"/>
  <c r="I589" i="1"/>
  <c r="L559" i="1"/>
  <c r="L587" i="1"/>
  <c r="J587" i="1"/>
  <c r="L586" i="1"/>
  <c r="J586" i="1"/>
  <c r="L585" i="1"/>
  <c r="J585" i="1"/>
  <c r="L584" i="1"/>
  <c r="J584" i="1"/>
  <c r="L583" i="1"/>
  <c r="J583" i="1"/>
  <c r="L582" i="1"/>
  <c r="J582" i="1"/>
  <c r="L581" i="1"/>
  <c r="J581" i="1"/>
  <c r="L580" i="1"/>
  <c r="J580" i="1"/>
  <c r="L579" i="1"/>
  <c r="J579" i="1"/>
  <c r="L578" i="1"/>
  <c r="J578" i="1"/>
  <c r="L577" i="1"/>
  <c r="J577" i="1"/>
  <c r="L576" i="1"/>
  <c r="J576" i="1"/>
  <c r="L575" i="1"/>
  <c r="J575" i="1"/>
  <c r="L574" i="1"/>
  <c r="J574" i="1"/>
  <c r="L573" i="1"/>
  <c r="J573" i="1"/>
  <c r="L572" i="1"/>
  <c r="J572" i="1"/>
  <c r="L571" i="1"/>
  <c r="J571" i="1"/>
  <c r="L570" i="1"/>
  <c r="J570" i="1"/>
  <c r="L569" i="1"/>
  <c r="J569" i="1"/>
  <c r="L568" i="1"/>
  <c r="J568" i="1"/>
  <c r="L567" i="1"/>
  <c r="J567" i="1"/>
  <c r="L566" i="1"/>
  <c r="J566" i="1"/>
  <c r="L565" i="1"/>
  <c r="J565" i="1"/>
  <c r="L564" i="1"/>
  <c r="J564" i="1"/>
  <c r="L563" i="1"/>
  <c r="J563" i="1"/>
  <c r="L562" i="1"/>
  <c r="J562" i="1"/>
  <c r="L561" i="1"/>
  <c r="J561" i="1"/>
  <c r="L560" i="1"/>
  <c r="L558" i="1"/>
  <c r="L557" i="1"/>
  <c r="L556" i="1"/>
  <c r="L555" i="1"/>
  <c r="L554" i="1"/>
  <c r="L553" i="1"/>
  <c r="L552" i="1"/>
  <c r="J552" i="1"/>
  <c r="L551" i="1"/>
  <c r="J551" i="1"/>
  <c r="L550" i="1"/>
  <c r="J550" i="1"/>
  <c r="L549" i="1"/>
  <c r="J549" i="1"/>
  <c r="L548" i="1"/>
  <c r="J548" i="1"/>
  <c r="L547" i="1"/>
  <c r="J547" i="1"/>
  <c r="L546" i="1"/>
  <c r="J546" i="1"/>
  <c r="L545" i="1"/>
  <c r="J545" i="1"/>
  <c r="L544" i="1"/>
  <c r="J544" i="1"/>
  <c r="L543" i="1"/>
  <c r="J543" i="1"/>
  <c r="L542" i="1"/>
  <c r="J542" i="1"/>
  <c r="L541" i="1"/>
  <c r="J541" i="1"/>
  <c r="L540" i="1"/>
  <c r="J540" i="1"/>
  <c r="L539" i="1"/>
  <c r="J539" i="1"/>
  <c r="L538" i="1"/>
  <c r="J538" i="1"/>
  <c r="L537" i="1"/>
  <c r="J537" i="1"/>
  <c r="L536" i="1"/>
  <c r="J536" i="1"/>
  <c r="L535" i="1"/>
  <c r="J535" i="1"/>
  <c r="L534" i="1"/>
  <c r="J534" i="1"/>
  <c r="L533" i="1"/>
  <c r="J533" i="1"/>
  <c r="L532" i="1"/>
  <c r="J532" i="1"/>
  <c r="L531" i="1"/>
  <c r="J531" i="1"/>
  <c r="L530" i="1"/>
  <c r="J530" i="1"/>
  <c r="L529" i="1"/>
  <c r="J529" i="1"/>
  <c r="L528" i="1"/>
  <c r="J528" i="1"/>
  <c r="L527" i="1"/>
  <c r="J527" i="1"/>
  <c r="L526" i="1"/>
  <c r="J526" i="1"/>
  <c r="L525" i="1"/>
  <c r="J525" i="1"/>
  <c r="L524" i="1"/>
  <c r="J524" i="1"/>
  <c r="L523" i="1"/>
  <c r="J523" i="1"/>
  <c r="L522" i="1"/>
  <c r="J522" i="1"/>
  <c r="L521" i="1"/>
  <c r="J521" i="1"/>
  <c r="J520" i="1"/>
  <c r="J519" i="1"/>
  <c r="J518" i="1"/>
  <c r="J517" i="1"/>
  <c r="L516" i="1"/>
  <c r="J516" i="1"/>
  <c r="L515" i="1"/>
  <c r="J515" i="1"/>
  <c r="L514" i="1"/>
  <c r="J514" i="1"/>
  <c r="L513" i="1"/>
  <c r="J513" i="1"/>
  <c r="L512" i="1"/>
  <c r="J512" i="1"/>
  <c r="L511" i="1"/>
  <c r="J511" i="1"/>
  <c r="L510" i="1"/>
  <c r="J510" i="1"/>
  <c r="L509" i="1"/>
  <c r="J509" i="1"/>
  <c r="L508" i="1"/>
  <c r="J508" i="1"/>
  <c r="L507" i="1"/>
  <c r="J507" i="1"/>
  <c r="L506" i="1"/>
  <c r="J506" i="1"/>
  <c r="L505" i="1"/>
  <c r="J505" i="1"/>
  <c r="L504" i="1"/>
  <c r="J504" i="1"/>
  <c r="L503" i="1"/>
  <c r="J503" i="1"/>
  <c r="L502" i="1"/>
  <c r="J502" i="1"/>
  <c r="L501" i="1"/>
  <c r="J501" i="1"/>
  <c r="L500" i="1"/>
  <c r="J500" i="1"/>
  <c r="L499" i="1"/>
  <c r="J499" i="1"/>
  <c r="L498" i="1"/>
  <c r="J498" i="1"/>
  <c r="L497" i="1"/>
  <c r="J497" i="1"/>
  <c r="L496" i="1"/>
  <c r="J496" i="1"/>
  <c r="L495" i="1"/>
  <c r="J495" i="1"/>
  <c r="L494" i="1"/>
  <c r="J494" i="1"/>
  <c r="L493" i="1"/>
  <c r="J493" i="1"/>
  <c r="L492" i="1"/>
  <c r="J492" i="1"/>
  <c r="L491" i="1"/>
  <c r="J491" i="1"/>
  <c r="L490" i="1"/>
  <c r="J490" i="1"/>
  <c r="L489" i="1"/>
  <c r="J489" i="1"/>
  <c r="L488" i="1"/>
  <c r="J488" i="1"/>
  <c r="L487" i="1"/>
  <c r="J487" i="1"/>
  <c r="L486" i="1"/>
  <c r="J486" i="1"/>
  <c r="L485" i="1"/>
  <c r="J485" i="1"/>
  <c r="L484" i="1"/>
  <c r="J484" i="1"/>
  <c r="L483" i="1"/>
  <c r="J483" i="1"/>
  <c r="L482" i="1"/>
  <c r="J482" i="1"/>
  <c r="L481" i="1"/>
  <c r="J481" i="1"/>
  <c r="L480" i="1"/>
  <c r="J480" i="1"/>
  <c r="L479" i="1"/>
  <c r="J479" i="1"/>
  <c r="L478" i="1"/>
  <c r="J478" i="1"/>
  <c r="L477" i="1"/>
  <c r="J477" i="1"/>
  <c r="L476" i="1"/>
  <c r="J476" i="1"/>
  <c r="L475" i="1"/>
  <c r="J475" i="1"/>
  <c r="L474" i="1"/>
  <c r="J474" i="1"/>
  <c r="L473" i="1"/>
  <c r="J473" i="1"/>
  <c r="L472" i="1"/>
  <c r="J472" i="1"/>
  <c r="L471" i="1"/>
  <c r="J471" i="1"/>
  <c r="L470" i="1"/>
  <c r="J470" i="1"/>
  <c r="L469" i="1"/>
  <c r="J469" i="1"/>
  <c r="L468" i="1"/>
  <c r="J468" i="1"/>
  <c r="L467" i="1"/>
  <c r="J467" i="1"/>
  <c r="L466" i="1"/>
  <c r="J466" i="1"/>
  <c r="L465" i="1"/>
  <c r="J465" i="1"/>
  <c r="L464" i="1"/>
  <c r="J464" i="1"/>
  <c r="L463" i="1"/>
  <c r="J463" i="1"/>
  <c r="L462" i="1"/>
  <c r="J462" i="1"/>
  <c r="L461" i="1"/>
  <c r="J461" i="1"/>
  <c r="L460" i="1"/>
  <c r="J460" i="1"/>
  <c r="L459" i="1"/>
  <c r="J459" i="1"/>
  <c r="L458" i="1"/>
  <c r="J458" i="1"/>
  <c r="L457" i="1"/>
  <c r="J457" i="1"/>
  <c r="L456" i="1"/>
  <c r="J456" i="1"/>
  <c r="L455" i="1"/>
  <c r="J455" i="1"/>
  <c r="L454" i="1"/>
  <c r="J454" i="1"/>
  <c r="L453" i="1"/>
  <c r="J453" i="1"/>
  <c r="L452" i="1"/>
  <c r="J452" i="1"/>
  <c r="L451" i="1"/>
  <c r="J451" i="1"/>
  <c r="L450" i="1"/>
  <c r="J450" i="1"/>
  <c r="L449" i="1"/>
  <c r="J449" i="1"/>
  <c r="L448" i="1"/>
  <c r="J448" i="1"/>
  <c r="L447" i="1"/>
  <c r="J447" i="1"/>
  <c r="L446" i="1"/>
  <c r="J446" i="1"/>
  <c r="L445" i="1"/>
  <c r="J445" i="1"/>
  <c r="L444" i="1"/>
  <c r="J444" i="1"/>
  <c r="L443" i="1"/>
  <c r="J443" i="1"/>
  <c r="L442" i="1"/>
  <c r="L441" i="1"/>
  <c r="L440" i="1"/>
  <c r="L439" i="1"/>
  <c r="J436" i="1"/>
  <c r="J435" i="1"/>
  <c r="J434" i="1"/>
  <c r="L433" i="1"/>
  <c r="J433" i="1"/>
  <c r="L432" i="1"/>
  <c r="J432" i="1"/>
  <c r="L431" i="1"/>
  <c r="J431" i="1"/>
  <c r="L430" i="1"/>
  <c r="J430" i="1"/>
  <c r="L429" i="1"/>
  <c r="J429" i="1"/>
  <c r="L428" i="1"/>
  <c r="J428" i="1"/>
  <c r="L427" i="1"/>
  <c r="J427" i="1"/>
  <c r="L426" i="1"/>
  <c r="J426" i="1"/>
  <c r="L425" i="1"/>
  <c r="J425" i="1"/>
  <c r="L424" i="1"/>
  <c r="J424" i="1"/>
  <c r="L423" i="1"/>
  <c r="J423" i="1"/>
  <c r="L422" i="1"/>
  <c r="J422" i="1"/>
  <c r="L421" i="1"/>
  <c r="J421" i="1"/>
  <c r="L420" i="1"/>
  <c r="J420" i="1"/>
  <c r="L419" i="1"/>
  <c r="J419" i="1"/>
  <c r="L418" i="1"/>
  <c r="J418" i="1"/>
  <c r="L415" i="1"/>
  <c r="J415" i="1"/>
  <c r="L414" i="1"/>
  <c r="J414" i="1"/>
  <c r="L413" i="1"/>
  <c r="J413" i="1"/>
  <c r="L412" i="1"/>
  <c r="J412" i="1"/>
  <c r="L411" i="1"/>
  <c r="J411" i="1"/>
  <c r="L410" i="1"/>
  <c r="J410" i="1"/>
  <c r="L409" i="1"/>
  <c r="J409" i="1"/>
  <c r="L408" i="1"/>
  <c r="J408" i="1"/>
  <c r="L407" i="1"/>
  <c r="J407" i="1"/>
  <c r="L406" i="1"/>
  <c r="J406" i="1"/>
  <c r="L405" i="1"/>
  <c r="J405" i="1"/>
  <c r="L404" i="1"/>
  <c r="J404" i="1"/>
  <c r="L403" i="1"/>
  <c r="J403" i="1"/>
  <c r="L402" i="1"/>
  <c r="J402" i="1"/>
  <c r="L401" i="1"/>
  <c r="J401" i="1"/>
  <c r="L400" i="1"/>
  <c r="J400" i="1"/>
  <c r="L399" i="1"/>
  <c r="J399" i="1"/>
  <c r="L398" i="1"/>
  <c r="J398" i="1"/>
  <c r="L397" i="1"/>
  <c r="J397" i="1"/>
  <c r="L396" i="1"/>
  <c r="J396" i="1"/>
  <c r="L395" i="1"/>
  <c r="J395" i="1"/>
  <c r="L394" i="1"/>
  <c r="J394" i="1"/>
  <c r="L393" i="1"/>
  <c r="J393" i="1"/>
  <c r="L392" i="1"/>
  <c r="J392" i="1"/>
  <c r="L391" i="1"/>
  <c r="J391" i="1"/>
  <c r="L390" i="1"/>
  <c r="J390" i="1"/>
  <c r="L389" i="1"/>
  <c r="J389" i="1"/>
  <c r="L388" i="1"/>
  <c r="J388" i="1"/>
  <c r="L387" i="1"/>
  <c r="J387" i="1"/>
  <c r="L386" i="1"/>
  <c r="J386" i="1"/>
  <c r="L385" i="1"/>
  <c r="J385" i="1"/>
  <c r="L384" i="1"/>
  <c r="J384" i="1"/>
  <c r="L383" i="1"/>
  <c r="J383" i="1"/>
  <c r="L382" i="1"/>
  <c r="J382" i="1"/>
  <c r="L381" i="1"/>
  <c r="J381" i="1"/>
  <c r="L380" i="1"/>
  <c r="J380" i="1"/>
  <c r="L379" i="1"/>
  <c r="J379" i="1"/>
  <c r="L378" i="1"/>
  <c r="J378" i="1"/>
  <c r="L377" i="1"/>
  <c r="J377" i="1"/>
  <c r="L376" i="1"/>
  <c r="J376" i="1"/>
  <c r="L375" i="1"/>
  <c r="J375" i="1"/>
  <c r="L374" i="1"/>
  <c r="J374" i="1"/>
  <c r="L373" i="1"/>
  <c r="J373" i="1"/>
  <c r="L372" i="1"/>
  <c r="J372" i="1"/>
  <c r="L371" i="1"/>
  <c r="J371" i="1"/>
  <c r="L370" i="1"/>
  <c r="J370" i="1"/>
  <c r="L369" i="1"/>
  <c r="J369" i="1"/>
  <c r="L368" i="1"/>
  <c r="J368" i="1"/>
  <c r="L367" i="1"/>
  <c r="J367" i="1"/>
  <c r="L366" i="1"/>
  <c r="J366" i="1"/>
  <c r="L365" i="1"/>
  <c r="J365" i="1"/>
  <c r="L364" i="1"/>
  <c r="J364" i="1"/>
  <c r="L363" i="1"/>
  <c r="J363" i="1"/>
  <c r="L362" i="1"/>
  <c r="J362" i="1"/>
  <c r="L361" i="1"/>
  <c r="J361" i="1"/>
  <c r="L360" i="1"/>
  <c r="J360" i="1"/>
  <c r="L359" i="1"/>
  <c r="J359" i="1"/>
  <c r="L358" i="1"/>
  <c r="J358" i="1"/>
  <c r="L357" i="1"/>
  <c r="J357" i="1"/>
  <c r="L356" i="1"/>
  <c r="J356" i="1"/>
  <c r="L355" i="1"/>
  <c r="J355" i="1"/>
  <c r="L354" i="1"/>
  <c r="J354" i="1"/>
  <c r="L353" i="1"/>
  <c r="J353" i="1"/>
  <c r="L352" i="1"/>
  <c r="J352" i="1"/>
  <c r="L351" i="1"/>
  <c r="J351" i="1"/>
  <c r="J350" i="1"/>
  <c r="K339" i="1"/>
  <c r="K340" i="1" s="1"/>
  <c r="I340" i="1"/>
  <c r="N338" i="1"/>
  <c r="L338" i="1"/>
  <c r="J338" i="1"/>
  <c r="N337" i="1"/>
  <c r="L337" i="1"/>
  <c r="J337" i="1"/>
  <c r="N336" i="1"/>
  <c r="L336" i="1"/>
  <c r="J336" i="1"/>
  <c r="N335" i="1"/>
  <c r="L335" i="1"/>
  <c r="J335" i="1"/>
  <c r="N334" i="1"/>
  <c r="L334" i="1"/>
  <c r="J334" i="1"/>
  <c r="N333" i="1"/>
  <c r="L333" i="1"/>
  <c r="J333" i="1"/>
  <c r="N332" i="1"/>
  <c r="L332" i="1"/>
  <c r="J332" i="1"/>
  <c r="N331" i="1"/>
  <c r="L331" i="1"/>
  <c r="J331" i="1"/>
  <c r="N330" i="1"/>
  <c r="L330" i="1"/>
  <c r="J330" i="1"/>
  <c r="N329" i="1"/>
  <c r="L329" i="1"/>
  <c r="J329" i="1"/>
  <c r="N328" i="1"/>
  <c r="L328" i="1"/>
  <c r="J328" i="1"/>
  <c r="N327" i="1"/>
  <c r="L327" i="1"/>
  <c r="J327" i="1"/>
  <c r="N326" i="1"/>
  <c r="L326" i="1"/>
  <c r="J326" i="1"/>
  <c r="N325" i="1"/>
  <c r="L325" i="1"/>
  <c r="J325" i="1"/>
  <c r="N324" i="1"/>
  <c r="L324" i="1"/>
  <c r="J324" i="1"/>
  <c r="N323" i="1"/>
  <c r="L323" i="1"/>
  <c r="J323" i="1"/>
  <c r="N322" i="1"/>
  <c r="L322" i="1"/>
  <c r="J322" i="1"/>
  <c r="N321" i="1"/>
  <c r="L321" i="1"/>
  <c r="J321" i="1"/>
  <c r="N320" i="1"/>
  <c r="L320" i="1"/>
  <c r="J320" i="1"/>
  <c r="N319" i="1"/>
  <c r="L319" i="1"/>
  <c r="J319" i="1"/>
  <c r="N318" i="1"/>
  <c r="L318" i="1"/>
  <c r="J318" i="1"/>
  <c r="N317" i="1"/>
  <c r="L317" i="1"/>
  <c r="J317" i="1"/>
  <c r="N316" i="1"/>
  <c r="L316" i="1"/>
  <c r="J316" i="1"/>
  <c r="N315" i="1"/>
  <c r="L315" i="1"/>
  <c r="J315" i="1"/>
  <c r="N314" i="1"/>
  <c r="L314" i="1"/>
  <c r="J314" i="1"/>
  <c r="N313" i="1"/>
  <c r="L313" i="1"/>
  <c r="J313" i="1"/>
  <c r="N312" i="1"/>
  <c r="L312" i="1"/>
  <c r="J312" i="1"/>
  <c r="N311" i="1"/>
  <c r="L311" i="1"/>
  <c r="J311" i="1"/>
  <c r="N310" i="1"/>
  <c r="L310" i="1"/>
  <c r="J310" i="1"/>
  <c r="N309" i="1"/>
  <c r="L309" i="1"/>
  <c r="J309" i="1"/>
  <c r="N308" i="1"/>
  <c r="L308" i="1"/>
  <c r="J308" i="1"/>
  <c r="N307" i="1"/>
  <c r="L307" i="1"/>
  <c r="J307" i="1"/>
  <c r="N306" i="1"/>
  <c r="L306" i="1"/>
  <c r="J306" i="1"/>
  <c r="N305" i="1"/>
  <c r="L305" i="1"/>
  <c r="J305" i="1"/>
  <c r="N304" i="1"/>
  <c r="L304" i="1"/>
  <c r="J304" i="1"/>
  <c r="N303" i="1"/>
  <c r="L303" i="1"/>
  <c r="J303" i="1"/>
  <c r="N302" i="1"/>
  <c r="L302" i="1"/>
  <c r="J302" i="1"/>
  <c r="K297" i="1"/>
  <c r="I297" i="1"/>
  <c r="K290" i="1"/>
  <c r="K291" i="1" s="1"/>
  <c r="I290" i="1"/>
  <c r="I291" i="1" s="1"/>
  <c r="L289" i="1"/>
  <c r="J289" i="1"/>
  <c r="L288" i="1"/>
  <c r="J288" i="1"/>
  <c r="L287" i="1"/>
  <c r="J287" i="1"/>
  <c r="L286" i="1"/>
  <c r="J286" i="1"/>
  <c r="L285" i="1"/>
  <c r="J285" i="1"/>
  <c r="L284" i="1"/>
  <c r="J284" i="1"/>
  <c r="L283" i="1"/>
  <c r="J283" i="1"/>
  <c r="L282" i="1"/>
  <c r="J282" i="1"/>
  <c r="L281" i="1"/>
  <c r="J281" i="1"/>
  <c r="L280" i="1"/>
  <c r="J280" i="1"/>
  <c r="L279" i="1"/>
  <c r="J279" i="1"/>
  <c r="L278" i="1"/>
  <c r="J278" i="1"/>
  <c r="L277" i="1"/>
  <c r="J277" i="1"/>
  <c r="L276" i="1"/>
  <c r="J276" i="1"/>
  <c r="L275" i="1"/>
  <c r="J275" i="1"/>
  <c r="L274" i="1"/>
  <c r="J274" i="1"/>
  <c r="L273" i="1"/>
  <c r="J273" i="1"/>
  <c r="L272" i="1"/>
  <c r="J272" i="1"/>
  <c r="L271" i="1"/>
  <c r="J271" i="1"/>
  <c r="L270" i="1"/>
  <c r="J270" i="1"/>
  <c r="L269" i="1"/>
  <c r="J269" i="1"/>
  <c r="L268" i="1"/>
  <c r="J268" i="1"/>
  <c r="L267" i="1"/>
  <c r="J267" i="1"/>
  <c r="L266" i="1"/>
  <c r="J266" i="1"/>
  <c r="L265" i="1"/>
  <c r="J265" i="1"/>
  <c r="L264" i="1"/>
  <c r="J264" i="1"/>
  <c r="L263" i="1"/>
  <c r="J263" i="1"/>
  <c r="L262" i="1"/>
  <c r="J262" i="1"/>
  <c r="L261" i="1"/>
  <c r="J261" i="1"/>
  <c r="L260" i="1"/>
  <c r="J260" i="1"/>
  <c r="L259" i="1"/>
  <c r="J259" i="1"/>
  <c r="L258" i="1"/>
  <c r="J258" i="1"/>
  <c r="L257" i="1"/>
  <c r="J257" i="1"/>
  <c r="L256" i="1"/>
  <c r="J256" i="1"/>
  <c r="L255" i="1"/>
  <c r="J255" i="1"/>
  <c r="L254" i="1"/>
  <c r="J254" i="1"/>
  <c r="L253" i="1"/>
  <c r="J253" i="1"/>
  <c r="L252" i="1"/>
  <c r="J252" i="1"/>
  <c r="L251" i="1"/>
  <c r="J251" i="1"/>
  <c r="L250" i="1"/>
  <c r="J250" i="1"/>
  <c r="L249" i="1"/>
  <c r="J249" i="1"/>
  <c r="L248" i="1"/>
  <c r="J248" i="1"/>
  <c r="L247" i="1"/>
  <c r="J247" i="1"/>
  <c r="L246" i="1"/>
  <c r="J246" i="1"/>
  <c r="L245" i="1"/>
  <c r="J245" i="1"/>
  <c r="L244" i="1"/>
  <c r="J244" i="1"/>
  <c r="L243" i="1"/>
  <c r="J243" i="1"/>
  <c r="L242" i="1"/>
  <c r="J242" i="1"/>
  <c r="L241" i="1"/>
  <c r="J241" i="1"/>
  <c r="L240" i="1"/>
  <c r="J240" i="1"/>
  <c r="L239" i="1"/>
  <c r="J239" i="1"/>
  <c r="L238" i="1"/>
  <c r="J238" i="1"/>
  <c r="L237" i="1"/>
  <c r="J237" i="1"/>
  <c r="L236" i="1"/>
  <c r="J236" i="1"/>
  <c r="L235" i="1"/>
  <c r="J235" i="1"/>
  <c r="L234" i="1"/>
  <c r="J234" i="1"/>
  <c r="L233" i="1"/>
  <c r="J233" i="1"/>
  <c r="L232" i="1"/>
  <c r="J232" i="1"/>
  <c r="L231" i="1"/>
  <c r="J231" i="1"/>
  <c r="L230" i="1"/>
  <c r="J230" i="1"/>
  <c r="L229" i="1"/>
  <c r="J229" i="1"/>
  <c r="L228" i="1"/>
  <c r="J228" i="1"/>
  <c r="L227" i="1"/>
  <c r="J227" i="1"/>
  <c r="L226" i="1"/>
  <c r="J226" i="1"/>
  <c r="L225" i="1"/>
  <c r="J225" i="1"/>
  <c r="L224" i="1"/>
  <c r="J224" i="1"/>
  <c r="L223" i="1"/>
  <c r="J223" i="1"/>
  <c r="L222" i="1"/>
  <c r="J222" i="1"/>
  <c r="L221" i="1"/>
  <c r="J221" i="1"/>
  <c r="L220" i="1"/>
  <c r="J220" i="1"/>
  <c r="L219" i="1"/>
  <c r="J219" i="1"/>
  <c r="L218" i="1"/>
  <c r="J218" i="1"/>
  <c r="L217" i="1"/>
  <c r="J217" i="1"/>
  <c r="L216" i="1"/>
  <c r="J216" i="1"/>
  <c r="L215" i="1"/>
  <c r="J215" i="1"/>
  <c r="L214" i="1"/>
  <c r="J214" i="1"/>
  <c r="L213" i="1"/>
  <c r="J213" i="1"/>
  <c r="L212" i="1"/>
  <c r="J212" i="1"/>
  <c r="L211" i="1"/>
  <c r="J211" i="1"/>
  <c r="L210" i="1"/>
  <c r="J210" i="1"/>
  <c r="L209" i="1"/>
  <c r="J209" i="1"/>
  <c r="L208" i="1"/>
  <c r="J208" i="1"/>
  <c r="L207" i="1"/>
  <c r="J207" i="1"/>
  <c r="L206" i="1"/>
  <c r="J206" i="1"/>
  <c r="L205" i="1"/>
  <c r="J205" i="1"/>
  <c r="L204" i="1"/>
  <c r="J204" i="1"/>
  <c r="L203" i="1"/>
  <c r="J203" i="1"/>
  <c r="L202" i="1"/>
  <c r="J202" i="1"/>
  <c r="L201" i="1"/>
  <c r="J201" i="1"/>
  <c r="L200" i="1"/>
  <c r="J200" i="1"/>
  <c r="L199" i="1"/>
  <c r="J199" i="1"/>
  <c r="L198" i="1"/>
  <c r="J198" i="1"/>
  <c r="L197" i="1"/>
  <c r="J197" i="1"/>
  <c r="L196" i="1"/>
  <c r="J196" i="1"/>
  <c r="L195" i="1"/>
  <c r="J195" i="1"/>
  <c r="L194" i="1"/>
  <c r="J194" i="1"/>
  <c r="L193" i="1"/>
  <c r="J193" i="1"/>
  <c r="L192" i="1"/>
  <c r="J192" i="1"/>
  <c r="L191" i="1"/>
  <c r="J191" i="1"/>
  <c r="L190" i="1"/>
  <c r="J190" i="1"/>
  <c r="L189" i="1"/>
  <c r="J189" i="1"/>
  <c r="L188" i="1"/>
  <c r="J188" i="1"/>
  <c r="L187" i="1"/>
  <c r="J187" i="1"/>
  <c r="L186" i="1"/>
  <c r="J186" i="1"/>
  <c r="L185" i="1"/>
  <c r="J185" i="1"/>
  <c r="L184" i="1"/>
  <c r="J184" i="1"/>
  <c r="L183" i="1"/>
  <c r="J183" i="1"/>
  <c r="L182" i="1"/>
  <c r="J182" i="1"/>
  <c r="L181" i="1"/>
  <c r="J181" i="1"/>
  <c r="L180" i="1"/>
  <c r="J180" i="1"/>
  <c r="L179" i="1"/>
  <c r="J179" i="1"/>
  <c r="L178" i="1"/>
  <c r="J178" i="1"/>
  <c r="L177" i="1"/>
  <c r="J177" i="1"/>
  <c r="L176" i="1"/>
  <c r="J176" i="1"/>
  <c r="L175" i="1"/>
  <c r="J175" i="1"/>
  <c r="L174" i="1"/>
  <c r="J174" i="1"/>
  <c r="L173" i="1"/>
  <c r="J173" i="1"/>
  <c r="L172" i="1"/>
  <c r="J172" i="1"/>
  <c r="L171" i="1"/>
  <c r="J171" i="1"/>
  <c r="L170" i="1"/>
  <c r="J170" i="1"/>
  <c r="L169" i="1"/>
  <c r="J169" i="1"/>
  <c r="L168" i="1"/>
  <c r="J168" i="1"/>
  <c r="L167" i="1"/>
  <c r="J167" i="1"/>
  <c r="L166" i="1"/>
  <c r="J166" i="1"/>
  <c r="L165" i="1"/>
  <c r="J165" i="1"/>
  <c r="L164" i="1"/>
  <c r="J164" i="1"/>
  <c r="L163" i="1"/>
  <c r="J163" i="1"/>
  <c r="L162" i="1"/>
  <c r="J162" i="1"/>
  <c r="L161" i="1"/>
  <c r="J161" i="1"/>
  <c r="L160" i="1"/>
  <c r="J160" i="1"/>
  <c r="L159" i="1"/>
  <c r="J159" i="1"/>
  <c r="L158" i="1"/>
  <c r="J158" i="1"/>
  <c r="L157" i="1"/>
  <c r="J157" i="1"/>
  <c r="L156" i="1"/>
  <c r="J156" i="1"/>
  <c r="L155" i="1"/>
  <c r="J155" i="1"/>
  <c r="L154" i="1"/>
  <c r="J154" i="1"/>
  <c r="L153" i="1"/>
  <c r="J153" i="1"/>
  <c r="L152" i="1"/>
  <c r="J152" i="1"/>
  <c r="L151" i="1"/>
  <c r="J151" i="1"/>
  <c r="L150" i="1"/>
  <c r="J150" i="1"/>
  <c r="L149" i="1"/>
  <c r="J149" i="1"/>
  <c r="L148" i="1"/>
  <c r="J148" i="1"/>
  <c r="L147" i="1"/>
  <c r="J147" i="1"/>
  <c r="L146" i="1"/>
  <c r="J146" i="1"/>
  <c r="L145" i="1"/>
  <c r="J145" i="1"/>
  <c r="L144" i="1"/>
  <c r="J144" i="1"/>
  <c r="L143" i="1"/>
  <c r="J143" i="1"/>
  <c r="L142" i="1"/>
  <c r="J142" i="1"/>
  <c r="L141" i="1"/>
  <c r="J141" i="1"/>
  <c r="L140" i="1"/>
  <c r="J140" i="1"/>
  <c r="L139" i="1"/>
  <c r="J139" i="1"/>
  <c r="L138" i="1"/>
  <c r="J138" i="1"/>
  <c r="L137" i="1"/>
  <c r="J137" i="1"/>
  <c r="L136" i="1"/>
  <c r="J136" i="1"/>
  <c r="L135" i="1"/>
  <c r="J135" i="1"/>
  <c r="L134" i="1"/>
  <c r="J134" i="1"/>
  <c r="L133" i="1"/>
  <c r="J133" i="1"/>
  <c r="L132" i="1"/>
  <c r="J132" i="1"/>
  <c r="L131" i="1"/>
  <c r="J131" i="1"/>
  <c r="L130" i="1"/>
  <c r="J130" i="1"/>
  <c r="L129" i="1"/>
  <c r="J129" i="1"/>
  <c r="L128" i="1"/>
  <c r="J128" i="1"/>
  <c r="L127" i="1"/>
  <c r="J127" i="1"/>
  <c r="L126" i="1"/>
  <c r="J126" i="1"/>
  <c r="L125" i="1"/>
  <c r="J125" i="1"/>
  <c r="L124" i="1"/>
  <c r="J124" i="1"/>
  <c r="L123" i="1"/>
  <c r="J123" i="1"/>
  <c r="L122" i="1"/>
  <c r="J122" i="1"/>
  <c r="L121" i="1"/>
  <c r="J121" i="1"/>
  <c r="L120" i="1"/>
  <c r="J120" i="1"/>
  <c r="L119" i="1"/>
  <c r="J119" i="1"/>
  <c r="L118" i="1"/>
  <c r="J118" i="1"/>
  <c r="L117" i="1"/>
  <c r="J117" i="1"/>
  <c r="L116" i="1"/>
  <c r="J116" i="1"/>
  <c r="L115" i="1"/>
  <c r="J115" i="1"/>
  <c r="L114" i="1"/>
  <c r="J114" i="1"/>
  <c r="L113" i="1"/>
  <c r="J113" i="1"/>
  <c r="L112" i="1"/>
  <c r="J112" i="1"/>
  <c r="L111" i="1"/>
  <c r="J111" i="1"/>
  <c r="L110" i="1"/>
  <c r="J110" i="1"/>
  <c r="L109" i="1"/>
  <c r="J109" i="1"/>
  <c r="L108" i="1"/>
  <c r="J108" i="1"/>
  <c r="L107" i="1"/>
  <c r="J107" i="1"/>
  <c r="L106" i="1"/>
  <c r="J106" i="1"/>
  <c r="L105" i="1"/>
  <c r="J105" i="1"/>
  <c r="L104" i="1"/>
  <c r="J104" i="1"/>
  <c r="L103" i="1"/>
  <c r="J103" i="1"/>
  <c r="L102" i="1"/>
  <c r="J102" i="1"/>
  <c r="L101" i="1"/>
  <c r="J101" i="1"/>
  <c r="L100" i="1"/>
  <c r="J100" i="1"/>
  <c r="L99" i="1"/>
  <c r="J99" i="1"/>
  <c r="L98" i="1"/>
  <c r="J98" i="1"/>
  <c r="L97" i="1"/>
  <c r="J97" i="1"/>
  <c r="L96" i="1"/>
  <c r="J96" i="1"/>
  <c r="L95" i="1"/>
  <c r="J95" i="1"/>
  <c r="L94" i="1"/>
  <c r="J94" i="1"/>
  <c r="L93" i="1"/>
  <c r="J93" i="1"/>
  <c r="L92" i="1"/>
  <c r="J92" i="1"/>
  <c r="L91" i="1"/>
  <c r="J91" i="1"/>
  <c r="L90" i="1"/>
  <c r="J90" i="1"/>
  <c r="L89" i="1"/>
  <c r="J89" i="1"/>
  <c r="L88" i="1"/>
  <c r="J88" i="1"/>
  <c r="L87" i="1"/>
  <c r="J87" i="1"/>
  <c r="L86" i="1"/>
  <c r="J86" i="1"/>
  <c r="L85" i="1"/>
  <c r="J85" i="1"/>
  <c r="L84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L77" i="1"/>
  <c r="J77" i="1"/>
  <c r="L76" i="1"/>
  <c r="J76" i="1"/>
  <c r="L75" i="1"/>
  <c r="J75" i="1"/>
  <c r="L74" i="1"/>
  <c r="J74" i="1"/>
  <c r="L73" i="1"/>
  <c r="J73" i="1"/>
  <c r="L72" i="1"/>
  <c r="J72" i="1"/>
  <c r="L71" i="1"/>
  <c r="J71" i="1"/>
  <c r="L70" i="1"/>
  <c r="J70" i="1"/>
  <c r="L69" i="1"/>
  <c r="J69" i="1"/>
  <c r="L68" i="1"/>
  <c r="J68" i="1"/>
  <c r="L67" i="1"/>
  <c r="J67" i="1"/>
  <c r="L66" i="1"/>
  <c r="J66" i="1"/>
  <c r="L65" i="1"/>
  <c r="J65" i="1"/>
  <c r="L64" i="1"/>
  <c r="J64" i="1"/>
  <c r="L63" i="1"/>
  <c r="J63" i="1"/>
  <c r="L62" i="1"/>
  <c r="J62" i="1"/>
  <c r="L61" i="1"/>
  <c r="J61" i="1"/>
  <c r="L60" i="1"/>
  <c r="J60" i="1"/>
  <c r="L59" i="1"/>
  <c r="J59" i="1"/>
  <c r="L58" i="1"/>
  <c r="J58" i="1"/>
  <c r="L57" i="1"/>
  <c r="J57" i="1"/>
  <c r="L56" i="1"/>
  <c r="J56" i="1"/>
  <c r="L55" i="1"/>
  <c r="J55" i="1"/>
  <c r="L54" i="1"/>
  <c r="J54" i="1"/>
  <c r="L53" i="1"/>
  <c r="J53" i="1"/>
  <c r="L52" i="1"/>
  <c r="J52" i="1"/>
  <c r="L51" i="1"/>
  <c r="J51" i="1"/>
  <c r="L50" i="1"/>
  <c r="J50" i="1"/>
  <c r="L49" i="1"/>
  <c r="J49" i="1"/>
  <c r="L48" i="1"/>
  <c r="J48" i="1"/>
  <c r="L47" i="1"/>
  <c r="J47" i="1"/>
  <c r="L40" i="1"/>
  <c r="J40" i="1"/>
  <c r="J41" i="1" s="1"/>
  <c r="K39" i="1"/>
  <c r="K41" i="1" s="1"/>
  <c r="J36" i="1"/>
  <c r="J35" i="1"/>
  <c r="L34" i="1"/>
  <c r="J34" i="1"/>
  <c r="L33" i="1"/>
  <c r="K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  <c r="J588" i="1" l="1"/>
  <c r="J589" i="1" s="1"/>
  <c r="L32" i="1"/>
  <c r="L39" i="1"/>
  <c r="L290" i="1"/>
  <c r="L291" i="1" s="1"/>
  <c r="J339" i="1"/>
  <c r="J340" i="1" s="1"/>
  <c r="L297" i="1"/>
  <c r="K42" i="1"/>
  <c r="K591" i="1" s="1"/>
  <c r="J32" i="1"/>
  <c r="J39" i="1"/>
  <c r="J290" i="1"/>
  <c r="J291" i="1" s="1"/>
  <c r="L588" i="1"/>
  <c r="L589" i="1" s="1"/>
  <c r="I591" i="1"/>
  <c r="L339" i="1"/>
  <c r="L340" i="1" s="1"/>
  <c r="L42" i="1" l="1"/>
  <c r="L591" i="1" s="1"/>
  <c r="L41" i="1"/>
  <c r="J42" i="1"/>
  <c r="J591" i="1" s="1"/>
</calcChain>
</file>

<file path=xl/sharedStrings.xml><?xml version="1.0" encoding="utf-8"?>
<sst xmlns="http://schemas.openxmlformats.org/spreadsheetml/2006/main" count="7873" uniqueCount="1661">
  <si>
    <t xml:space="preserve">PROYECTO DE CALIFICACION Y GRADUACION DE CREDITOS </t>
  </si>
  <si>
    <t>CORTE: 2/ago/2022</t>
  </si>
  <si>
    <t>LEY 1116 ARTS 19 , 48 Y 53</t>
  </si>
  <si>
    <r>
      <t xml:space="preserve">1. Pertenecen a la </t>
    </r>
    <r>
      <rPr>
        <b/>
        <sz val="10"/>
        <rFont val="Arial Narrow"/>
        <family val="2"/>
      </rPr>
      <t>PRIMERA CLASE DE CREDITOS,</t>
    </r>
    <r>
      <rPr>
        <sz val="10"/>
        <rFont val="Arial Narrow"/>
        <family val="2"/>
      </rPr>
      <t xml:space="preserve"> de conformidad con el articulo 2495 del C. C.  Y ss   -  Ley 1116 de 2006  arts. 13, 19, 34, 41</t>
    </r>
  </si>
  <si>
    <t>Clase de Acreedor</t>
  </si>
  <si>
    <t>Nombre o razón social</t>
  </si>
  <si>
    <t>Nit o c.c.  Ciudadanía</t>
  </si>
  <si>
    <t>Clase de Credito</t>
  </si>
  <si>
    <t>Tipo de Obligacion</t>
  </si>
  <si>
    <t>No. De Obligación</t>
  </si>
  <si>
    <t>Capital por Pagar</t>
  </si>
  <si>
    <t>Saldo Capital por Pagar por Acreedor</t>
  </si>
  <si>
    <t>Intereses por Pagar</t>
  </si>
  <si>
    <t>Saldo Intereses por Pagar por Acreedor</t>
  </si>
  <si>
    <t xml:space="preserve">Primera </t>
  </si>
  <si>
    <t>MAYA AGUIRRE LUIS IGNACIO</t>
  </si>
  <si>
    <t>Laborales</t>
  </si>
  <si>
    <t>Propia</t>
  </si>
  <si>
    <t>P-006-00000003475-011</t>
  </si>
  <si>
    <t>CARLOS JAVIER VITERI MARTINEZ</t>
  </si>
  <si>
    <t>Nomina jul/2022</t>
  </si>
  <si>
    <t>Prestaciones Sociales 2022</t>
  </si>
  <si>
    <t>ANGELICA LUCIA CARREÑO DELGADO</t>
  </si>
  <si>
    <t>RICARDO TULCAN BENAVIDES</t>
  </si>
  <si>
    <t>L-005-00000005162-001</t>
  </si>
  <si>
    <t>JOSE DANIEL SUREZ</t>
  </si>
  <si>
    <t>L-005-00000005163-001</t>
  </si>
  <si>
    <t>COMFAMILIAR DE NARIÑO</t>
  </si>
  <si>
    <t>PILA corte jul/22</t>
  </si>
  <si>
    <t>ROBIS WILSON MONCAYO</t>
  </si>
  <si>
    <t>Acta 123 Juez 2 Laboral Pasto</t>
  </si>
  <si>
    <t>MIREYA AIDALY LOPEZ SALAS</t>
  </si>
  <si>
    <t>VILLARREAL MUÑOZ YOLIMA STEFANY</t>
  </si>
  <si>
    <t>DANIELA MARIA JIMENEZ DEL VALL</t>
  </si>
  <si>
    <t>MELO DORADO INGRID VANESSA</t>
  </si>
  <si>
    <t>JHONNY BENJAMIN ZAMUDIO CABRERA</t>
  </si>
  <si>
    <t>SUBTOTAL  LABORALES</t>
  </si>
  <si>
    <t>ALCALDIA MUNICIPAL DE PASTO</t>
  </si>
  <si>
    <t>Fiscales</t>
  </si>
  <si>
    <t>Formulario 72070</t>
  </si>
  <si>
    <t>Formulario 169591</t>
  </si>
  <si>
    <t>Formulario 202008995</t>
  </si>
  <si>
    <t>Formulario 202109462</t>
  </si>
  <si>
    <t>SUBTOTAL  FISCALES</t>
  </si>
  <si>
    <t>SUPERINTENDENCIA DE SOCIEDADES</t>
  </si>
  <si>
    <t>Parafiscal</t>
  </si>
  <si>
    <t>L5-133568</t>
  </si>
  <si>
    <t>SUBTOTAL  PARAFISCALES</t>
  </si>
  <si>
    <t>TOTAL CREDITOS PRIMERA CLASE</t>
  </si>
  <si>
    <t xml:space="preserve"> </t>
  </si>
  <si>
    <r>
      <t xml:space="preserve">2. Pertenecen a la </t>
    </r>
    <r>
      <rPr>
        <b/>
        <sz val="10"/>
        <rFont val="Arial Narrow"/>
        <family val="2"/>
      </rPr>
      <t>SEGUNDA CLASE DE CREDITOS,</t>
    </r>
    <r>
      <rPr>
        <sz val="10"/>
        <rFont val="Arial Narrow"/>
        <family val="2"/>
      </rPr>
      <t xml:space="preserve"> de conformidad con el articulo 2495 del C. C.  Y ss   -  Ley 1116 de 2006  arts. 13, 19, 34, 41</t>
    </r>
  </si>
  <si>
    <t>Segunda</t>
  </si>
  <si>
    <t>Hugo De Jesus Pulgarin Henao</t>
  </si>
  <si>
    <t>Promitentes compradores</t>
  </si>
  <si>
    <t>APTO 202 Y PQ S2-202-3</t>
  </si>
  <si>
    <t>Morales Caicedo James Giovanny</t>
  </si>
  <si>
    <t>APTO 1301 Y PQ S1-1301-2 Y SB1-37</t>
  </si>
  <si>
    <t>Hector Delgado Guerron</t>
  </si>
  <si>
    <t>APTO 1302 Y PQ S2N24</t>
  </si>
  <si>
    <t>Jairo Eduardo Dorado Achicanoy</t>
  </si>
  <si>
    <t>PQ S2J9</t>
  </si>
  <si>
    <t>Tiberio 0bando Segura</t>
  </si>
  <si>
    <t xml:space="preserve"> APTO 1012</t>
  </si>
  <si>
    <t>German Jose Javier Burbano</t>
  </si>
  <si>
    <t>PQ S1N-2, S1N-3, S1N-4</t>
  </si>
  <si>
    <t>Martin Raul Portilla Chamorro</t>
  </si>
  <si>
    <t xml:space="preserve"> S1N-7</t>
  </si>
  <si>
    <t>Jenner Dany Escobar Narvaez</t>
  </si>
  <si>
    <t xml:space="preserve">PARQUEADERO S1N23 </t>
  </si>
  <si>
    <t>Eder Frank Castro Cortes</t>
  </si>
  <si>
    <t xml:space="preserve"> APTO 201 PQ S2-201-2</t>
  </si>
  <si>
    <t>Libardo Ojeda Martinez</t>
  </si>
  <si>
    <t>AP 1303 T 2 SANTA LUCIA</t>
  </si>
  <si>
    <t>Carlos Augusto Paz Rojas</t>
  </si>
  <si>
    <t xml:space="preserve"> PQ S1K11  </t>
  </si>
  <si>
    <t>Jose Luis Daza Salamanca</t>
  </si>
  <si>
    <t>APTO Y PQ 701-3</t>
  </si>
  <si>
    <t>Hernan Villegas Trujillo</t>
  </si>
  <si>
    <t>PQ S2N-10</t>
  </si>
  <si>
    <t>Jair Bravo Hermida</t>
  </si>
  <si>
    <t>PARQUEADERO S2N-11</t>
  </si>
  <si>
    <t>Timana Riascos Lenyn Yobany</t>
  </si>
  <si>
    <t>APTO 1201 Y PQ S1-1201-3 BODEGA S1B-46</t>
  </si>
  <si>
    <t>Jair Hernan Diaz Solarte</t>
  </si>
  <si>
    <t xml:space="preserve">APTO Y PARQ 803 T3 PARQ S2-1 Y BDG S2B4    </t>
  </si>
  <si>
    <t>LUIS FERNANDO ESTRADA</t>
  </si>
  <si>
    <t xml:space="preserve">APTO 601 T3    PQ   S1-601-3     </t>
  </si>
  <si>
    <t>Jonathan Gonzalez Luna</t>
  </si>
  <si>
    <t xml:space="preserve"> PQ S1N22     </t>
  </si>
  <si>
    <t>Ortega Ortega Gilberto</t>
  </si>
  <si>
    <t xml:space="preserve">1209 TORRE 4 </t>
  </si>
  <si>
    <t>Nelson Alexander Insuasty Delgado</t>
  </si>
  <si>
    <t xml:space="preserve">APTO 1009-TORRE 4                       </t>
  </si>
  <si>
    <t>Jose Bernardo Cortes De La Rosa</t>
  </si>
  <si>
    <t xml:space="preserve">203  TORRE 1  PQ  S2 -203 - 1  Y BODEGA S2B-49 </t>
  </si>
  <si>
    <t>Castro Guerrero Wilmar Andrey</t>
  </si>
  <si>
    <t xml:space="preserve">APTO 1207 T4 SMF                 </t>
  </si>
  <si>
    <t>Tarcisio Muñoz Ceron</t>
  </si>
  <si>
    <t xml:space="preserve"> APTO 603 TORRE 1   Y PQ S2-603-T1</t>
  </si>
  <si>
    <t>Luis Alonso Lopez Cuasmayan</t>
  </si>
  <si>
    <t xml:space="preserve"> APTO 804  TORR 3  PQ S1-804-3</t>
  </si>
  <si>
    <t>Agreda Guzman Hernando</t>
  </si>
  <si>
    <t>APTO 804 TORRE 2  PQ S1-804-2 / S2-11 / S2-12 Y S1-1101-1</t>
  </si>
  <si>
    <t>Hernando Guillermo Burbano Ortiz</t>
  </si>
  <si>
    <t xml:space="preserve">  PQ S2L-7</t>
  </si>
  <si>
    <t>Fernando Gonzalo España Paz</t>
  </si>
  <si>
    <t xml:space="preserve"> APTO 204 TORRE 3 PQ  S2-204-3</t>
  </si>
  <si>
    <t>Andres Enrique Hidalgo</t>
  </si>
  <si>
    <t>APTO 304 TORE 1   PQ  S2-304-T1</t>
  </si>
  <si>
    <t>Luis Fernando Peña Paladines</t>
  </si>
  <si>
    <t>PTO 1205  TORRE 4 Y PAR Q S1N11 T4 SMF</t>
  </si>
  <si>
    <t>Construcciones Electricas</t>
  </si>
  <si>
    <t xml:space="preserve"> APTO 411 TORRE 4 </t>
  </si>
  <si>
    <t>Daniel Bernardo Olarte Mutiz</t>
  </si>
  <si>
    <t xml:space="preserve"> APTO 1102 TORRE 3  PQ  S1-1102-3 Y BODEGA S1-32</t>
  </si>
  <si>
    <t>Fabio Edicson Guzman Tulcan</t>
  </si>
  <si>
    <t xml:space="preserve">PARQ  S1M28                </t>
  </si>
  <si>
    <t>Jose Florencio Mingan Sanchez</t>
  </si>
  <si>
    <t xml:space="preserve"> APTO 301  TORRE 2   PQ  S2-301-2 ,   APTO 304  Y  PQ S2-304-2,  APTO 402  PQ  S2-402-2</t>
  </si>
  <si>
    <t xml:space="preserve">JAIME OMAR MORA DIAZ                              </t>
  </si>
  <si>
    <t>APTO 412 TORRE 2</t>
  </si>
  <si>
    <t>Luis Orlando Burbano Delgado</t>
  </si>
  <si>
    <t xml:space="preserve"> APTO 1001 TORRE 1  PQ S2-1001-T1</t>
  </si>
  <si>
    <t>Harold Emilio Arcos Lasso</t>
  </si>
  <si>
    <t>PQ S2J-4- S2F-6</t>
  </si>
  <si>
    <t>Jader Ricardo Realpe Silva</t>
  </si>
  <si>
    <t xml:space="preserve"> APTO 101 TORRE 1  PQ  S2-20 Y S2-21</t>
  </si>
  <si>
    <t>Richar Alberto Reyes Mejia</t>
  </si>
  <si>
    <t xml:space="preserve">PARQ S1K26          </t>
  </si>
  <si>
    <t>Dario Hernando Betancourt Zambrano</t>
  </si>
  <si>
    <t xml:space="preserve"> APTO 1102 TORRE   PQ S1-1102-T1</t>
  </si>
  <si>
    <t>Manuel Jesus Aux Revelo</t>
  </si>
  <si>
    <t xml:space="preserve"> APTO 203 TORR 3    PQ S2-203-3</t>
  </si>
  <si>
    <t>Alvaro Javier Marcillo Martinez</t>
  </si>
  <si>
    <t xml:space="preserve">PARQUEADERO S1P5                      </t>
  </si>
  <si>
    <t>Francisco Javier Burbano Villota</t>
  </si>
  <si>
    <t xml:space="preserve"> APTO 504 TORRE 2  PQ  S2-504-2</t>
  </si>
  <si>
    <t>Ricardo Cabrera Acosta</t>
  </si>
  <si>
    <t>APTO   1501 T 1   PQ  S1-1501-T1 / s2-15 / s2-14 APTO  1502 T 1   PQ S1-1502-T1   APTO 704   TORRE 1  S2-704-T1</t>
  </si>
  <si>
    <t>Carlos Andres Chaves Cabrera</t>
  </si>
  <si>
    <t xml:space="preserve">  APTO 1102 TORRE 2  PQ S1-1102-2</t>
  </si>
  <si>
    <t>Miguel Eduardo Moran Diaz</t>
  </si>
  <si>
    <t xml:space="preserve">APTO 1502 TORRE 3  PQ     S1-1502-3  </t>
  </si>
  <si>
    <t>Anderson Alvaro Viveros Ceron</t>
  </si>
  <si>
    <t xml:space="preserve"> APTO 1004 TORRE 2  PQ S1-1004-2</t>
  </si>
  <si>
    <t>Cesar Hernan Calad Coral</t>
  </si>
  <si>
    <t>APTO  303 TORRE 1   PQ  S2-303-T1 Y BODEGA S2B-50     APTO 204 TORRE 2 PQ S2-204-2</t>
  </si>
  <si>
    <t>Maribel Rodriguez Sierra</t>
  </si>
  <si>
    <t xml:space="preserve">  APTO 104 TORRE 1  PQ S2-104-T1 Y BODEGA S2-44</t>
  </si>
  <si>
    <t>Monica Elizabeth Benavides Benavides</t>
  </si>
  <si>
    <t xml:space="preserve"> APTO 1302 TORRE 2   PQ  S1-1302-3 S1B-48</t>
  </si>
  <si>
    <t>Ruth Ernnestina Torres Lopez</t>
  </si>
  <si>
    <t xml:space="preserve"> APTO 802 TORRE 1   PQ  S2-802-T 1 BODEGA  S2B-37</t>
  </si>
  <si>
    <t>Rosa Alegria Rosero De Caicedo</t>
  </si>
  <si>
    <t xml:space="preserve"> APTO 403 TORRE 2   PQ  S2-403-2 BODEGA  S2B-61</t>
  </si>
  <si>
    <t>Virginia Botina Gomajoa</t>
  </si>
  <si>
    <t xml:space="preserve"> PQ  S1B4</t>
  </si>
  <si>
    <t xml:space="preserve">LILIANA DANIELA RIASCOS ESTRADA                   </t>
  </si>
  <si>
    <t>APTO 414 TORRE 3</t>
  </si>
  <si>
    <t>Paula Andrea Martinez Chaves</t>
  </si>
  <si>
    <t xml:space="preserve"> APTO 503 TORRE 2  S2-503-2</t>
  </si>
  <si>
    <t>Ruth Yanet Navarro Rincon</t>
  </si>
  <si>
    <t xml:space="preserve">APTO 507 TORRE 4 </t>
  </si>
  <si>
    <t>Gladys Cristina Guerrero Hurtado</t>
  </si>
  <si>
    <t>APTO 1303  TORRE 3 PQ     S1-1303-3</t>
  </si>
  <si>
    <t>Claudia Patricia Mora Noguera</t>
  </si>
  <si>
    <t xml:space="preserve">APTO 1204 T3  PQ   S1-1204-3       </t>
  </si>
  <si>
    <t>Paola Andrea Moncayo Benavides</t>
  </si>
  <si>
    <t xml:space="preserve"> APTO 140 1 TORRE 3  PQ S1-1401-3 Y BODEGA  S1B-3</t>
  </si>
  <si>
    <t>Lucy Andrea Ordoñez Pasaje</t>
  </si>
  <si>
    <t xml:space="preserve">APTO 604 TORRE 4 </t>
  </si>
  <si>
    <t>Argoty Moncayo Pilar Del Rosario</t>
  </si>
  <si>
    <t xml:space="preserve">APTO 1403 TORRE 4 </t>
  </si>
  <si>
    <t>Revelo Rivera Nelly Esperanza</t>
  </si>
  <si>
    <t xml:space="preserve">APTO 506 TORRE 4 </t>
  </si>
  <si>
    <t>Irma Julieta Lopez Calpa</t>
  </si>
  <si>
    <t xml:space="preserve"> PQ  S1P-32 </t>
  </si>
  <si>
    <t>Maura Elisa Burbano Segura</t>
  </si>
  <si>
    <t xml:space="preserve">APTO 1011-TORRE 4  </t>
  </si>
  <si>
    <t>Milena Elizabeth Ordoñez Ortiz</t>
  </si>
  <si>
    <t xml:space="preserve"> APTO 1807 TORRE 4 </t>
  </si>
  <si>
    <t>Transito Clemencia Portillo De Bravo</t>
  </si>
  <si>
    <t xml:space="preserve">PARQ S2M8 DEL APTO 508 T4 SMF ACTA DE CESION   </t>
  </si>
  <si>
    <t>Viviana Rosario Melo Meneses</t>
  </si>
  <si>
    <t xml:space="preserve">PQ S1L-8 </t>
  </si>
  <si>
    <t xml:space="preserve">BASTIDAS MORA ENELIA JOSEFINA                     </t>
  </si>
  <si>
    <t>PQ S2-C11</t>
  </si>
  <si>
    <t>Salas Gomez Nelcy</t>
  </si>
  <si>
    <t xml:space="preserve">APTO 201 TORRE 1     PQ    S2-201-T1          </t>
  </si>
  <si>
    <t>Nelly Del Socorro Riascos Melendez</t>
  </si>
  <si>
    <t xml:space="preserve"> APTO 504 TORRE 3  PQ S2-504-3</t>
  </si>
  <si>
    <t>Marina Carmen Benavides De Mera</t>
  </si>
  <si>
    <t xml:space="preserve"> APTO  901 TORRE 1   PQ  S2-901-T1</t>
  </si>
  <si>
    <t xml:space="preserve">NANCY DEL ROSARIO VILLOTA LOPEZ                   </t>
  </si>
  <si>
    <t>APTO 406 TORRE 4 Y PQ S1K-23</t>
  </si>
  <si>
    <t>Obando Rosero Hilda Marina</t>
  </si>
  <si>
    <t xml:space="preserve">APTO 1106-3 PARQUEADERO S2B4  </t>
  </si>
  <si>
    <t>Obando De Lopez Mercedes Raquel</t>
  </si>
  <si>
    <t xml:space="preserve">PTO 809 T4 Y PARQ S1M13 SMF ACTA DE CESION    </t>
  </si>
  <si>
    <t>Ortiz Chicaiza Martha Irene</t>
  </si>
  <si>
    <t xml:space="preserve"> PQ S2K-1  PQ S2K-2</t>
  </si>
  <si>
    <t xml:space="preserve">ORBES SANTANDER MARGOTH AMPARO                    </t>
  </si>
  <si>
    <t>PQ S2O-19</t>
  </si>
  <si>
    <t>Martinez Montero Diana Marcela</t>
  </si>
  <si>
    <t xml:space="preserve"> PQ S2C-10</t>
  </si>
  <si>
    <t>Juana Isabel Andrade Martinez</t>
  </si>
  <si>
    <t xml:space="preserve"> APTO  903 TORRE 3  PQ  S1-903-3</t>
  </si>
  <si>
    <t>Argote De Ordoñez Nohemy</t>
  </si>
  <si>
    <t xml:space="preserve"> APTO 1003 TORRE 3   PQ S1-1003-3</t>
  </si>
  <si>
    <t>Janeth Del Socorro Gonzalez Ortega</t>
  </si>
  <si>
    <t xml:space="preserve"> APTO  1001 TORRE 3  PQ  S1-1001-3</t>
  </si>
  <si>
    <t>Olga Alicia Gonzalez Ortega</t>
  </si>
  <si>
    <t xml:space="preserve"> APTO 801 TORRE 3    PQ S1-801-3</t>
  </si>
  <si>
    <t>Ilia Dinay Fernandez Rivas</t>
  </si>
  <si>
    <t xml:space="preserve">APTO 604 TORRE 3  PQ S2-604-3 </t>
  </si>
  <si>
    <t>Zamudio Daza Amparo Riguey</t>
  </si>
  <si>
    <t xml:space="preserve"> APTO 104 TORRE 2  PQ  S2-104-2</t>
  </si>
  <si>
    <t>Magola Del Socorro Ceron Benavides</t>
  </si>
  <si>
    <t xml:space="preserve"> PQ S1C-16</t>
  </si>
  <si>
    <t>Mera Bacca Gloria Alicia</t>
  </si>
  <si>
    <t xml:space="preserve">APTO 812 T4 SMF </t>
  </si>
  <si>
    <t>Blanca Carolina Gomez Puyana</t>
  </si>
  <si>
    <t xml:space="preserve"> APTO 1402 TORRE 3  PQ S1-1402-3 Y BODEGA S2B-54</t>
  </si>
  <si>
    <t>Maria Nelly Del Carmen Jojoa Rodriguez</t>
  </si>
  <si>
    <t xml:space="preserve"> APTO 902 TORRE 2   PQ  S1-902-2 Y BODEGA S1-60</t>
  </si>
  <si>
    <t>Rosario Clementina Mera Arteaga</t>
  </si>
  <si>
    <t xml:space="preserve"> APTO 1004 TORRE 3  PQ  S1-1004-3 Y BODEGA S1B-47</t>
  </si>
  <si>
    <t>Alicia Magola Trujillo De Moran</t>
  </si>
  <si>
    <t xml:space="preserve"> PQ  APTO 401 TORRE 3  S2-401-3  Y BODEGA        S2B-6   </t>
  </si>
  <si>
    <t>Rosa Eliana Ortega Rojas</t>
  </si>
  <si>
    <t xml:space="preserve">APTO 1602 TORRE 4     </t>
  </si>
  <si>
    <t>Carmen Alicia Del Socorro Moncayo De Guevara</t>
  </si>
  <si>
    <t>APTO 604 TORRE 2  PQ  S2-604-2 BODEGA S2B-11</t>
  </si>
  <si>
    <t>Ruth Amparo Salas De Tellez</t>
  </si>
  <si>
    <t xml:space="preserve"> PQ S1J-5</t>
  </si>
  <si>
    <t>Maria Romelia Portilla Acosta</t>
  </si>
  <si>
    <t xml:space="preserve">  PQ  S2B2  </t>
  </si>
  <si>
    <t>Isabel Visitacion Arteaga Jimenez</t>
  </si>
  <si>
    <t xml:space="preserve">PQ S1C-11 </t>
  </si>
  <si>
    <t>Margarita Riascos Rosero</t>
  </si>
  <si>
    <t>APTO 603 TORRE 3  PQ  S2-603-3 Santa Lucia</t>
  </si>
  <si>
    <t>APTO 203 PQ 203 Loyola 32</t>
  </si>
  <si>
    <t>Rosero Melo Maria Eugenia</t>
  </si>
  <si>
    <t xml:space="preserve">PARQ S2G1 </t>
  </si>
  <si>
    <t>Mingan Sanchez Ruby Del Carmen</t>
  </si>
  <si>
    <t xml:space="preserve"> APTO 401 TORRE 2  PQ S2-401-2</t>
  </si>
  <si>
    <t xml:space="preserve">JIMENEZ RAMOS NANCY DE MARIA                      </t>
  </si>
  <si>
    <t xml:space="preserve">PQ S1C-9 </t>
  </si>
  <si>
    <t>Olga Clemencia Solarte Melo</t>
  </si>
  <si>
    <t xml:space="preserve"> APTO 303  TORRE 2  Y PQ 303-2 Y BG S2B-57 </t>
  </si>
  <si>
    <t>Amparo Lucia Arciniegas</t>
  </si>
  <si>
    <t xml:space="preserve"> PQ S2C-3 </t>
  </si>
  <si>
    <t>Daira Teresa De Jesus Realpe Silva</t>
  </si>
  <si>
    <t xml:space="preserve"> APTO 101 TORRE 2  PQ  S2-101-2 Y BODEGA  S2B-20</t>
  </si>
  <si>
    <t>Rosa Patricia Lopez Mideros</t>
  </si>
  <si>
    <t>L 105 00000002796 00001</t>
  </si>
  <si>
    <t>Myriam Del Carmen Coral Peña</t>
  </si>
  <si>
    <t xml:space="preserve"> PQ  S2F-4</t>
  </si>
  <si>
    <t>Maria Eugenia Zarama Revelo</t>
  </si>
  <si>
    <t>BODEGAS  S1B-68 Y S1B69</t>
  </si>
  <si>
    <t>Silvia Margarita Mora Jurado</t>
  </si>
  <si>
    <t xml:space="preserve"> APTO 503 TORRE 1  PQ  S2-503-T1</t>
  </si>
  <si>
    <t>Martha Cecilia Arango Marin</t>
  </si>
  <si>
    <t xml:space="preserve"> PQ  S2K-26</t>
  </si>
  <si>
    <t>Lucy Del Carmen Tapia Villota</t>
  </si>
  <si>
    <t xml:space="preserve"> PQ S2N-8</t>
  </si>
  <si>
    <t>Monica Alejandra Lopez Arevalo</t>
  </si>
  <si>
    <t xml:space="preserve">APTO 102 TORRE 3  PQ    S2-102-3          </t>
  </si>
  <si>
    <t>Eucaris Nataly Moreano Burgos</t>
  </si>
  <si>
    <t xml:space="preserve"> PQ S2G-7</t>
  </si>
  <si>
    <t>Dyva Rocio Revelo Guerrero</t>
  </si>
  <si>
    <t xml:space="preserve"> PQ S1B1</t>
  </si>
  <si>
    <t>Yamile Johana Guerrero Granja</t>
  </si>
  <si>
    <t xml:space="preserve"> APTO801 TORRE 1    S2-16 Y S2-17 BODEGA  S2B-29</t>
  </si>
  <si>
    <t>Ortega Benites Lilia Margot</t>
  </si>
  <si>
    <t xml:space="preserve"> APTO 901 PQ S2M-20      </t>
  </si>
  <si>
    <t>Diana Pilar Mera Leiton</t>
  </si>
  <si>
    <t xml:space="preserve">  PQ S2N19   </t>
  </si>
  <si>
    <t>Mary Elizabeth Eraso Erazo</t>
  </si>
  <si>
    <t xml:space="preserve"> APTO 301 TORRE 3 S2-301-3</t>
  </si>
  <si>
    <t>Andrea Lucia Rivera Fernandez</t>
  </si>
  <si>
    <t>APTO  y PQ 601 TORRE 2 BG S2-42</t>
  </si>
  <si>
    <t>Monica Liliana Jimenez Heredia</t>
  </si>
  <si>
    <t xml:space="preserve">APTO 1801 T4 Y PARQ S2M12 </t>
  </si>
  <si>
    <t>Rubiela Jaramillo</t>
  </si>
  <si>
    <t xml:space="preserve"> APTO 1301 TORRE 3  PQ S1-1301-3 BODEGA S1B-6 APTO 1304 TORRE 3  PQ  S1-1304-3 Y BODEGA S1B-1</t>
  </si>
  <si>
    <t>Rocio Del Pilar Velasco Tulcanaza</t>
  </si>
  <si>
    <t xml:space="preserve"> PARQUEADERO S2N-21 </t>
  </si>
  <si>
    <t>Sandra Yanet Bolaños Villota</t>
  </si>
  <si>
    <t>APTO  305-4 Y PQ S1N-1</t>
  </si>
  <si>
    <t>Sandra Elisabeth Montenegro Caicedo</t>
  </si>
  <si>
    <t xml:space="preserve"> BODEGA  S1B-42</t>
  </si>
  <si>
    <t>Liliana Del Carmen Revelo Cordoba</t>
  </si>
  <si>
    <t>APTO 602 T3   PQ  S2-602-3</t>
  </si>
  <si>
    <t>Nathalia Viviana Guerrero Tello</t>
  </si>
  <si>
    <t xml:space="preserve">APTO 802- TORRE 2   S1-802-2        </t>
  </si>
  <si>
    <t>Erika Janeth Florez Diaz</t>
  </si>
  <si>
    <t>APTO 1008-4</t>
  </si>
  <si>
    <t>Jessenya Karolina Pay Chicaiza</t>
  </si>
  <si>
    <t>PARQ S2F-5</t>
  </si>
  <si>
    <t>Erika Bastidas Chaucanes</t>
  </si>
  <si>
    <t>PARQ S1M-19</t>
  </si>
  <si>
    <t>Diana Cristina Mora Noguera</t>
  </si>
  <si>
    <t>APTO 201 TORRE 3 Y PQ S2 201-3</t>
  </si>
  <si>
    <t>Melani Rocio Cañar Criollo</t>
  </si>
  <si>
    <t>APTO 1307 TORRE 4</t>
  </si>
  <si>
    <t xml:space="preserve">LEIDY ALEXANDRA CORDOBA GAMAJOA                   </t>
  </si>
  <si>
    <t>PQ S1N6</t>
  </si>
  <si>
    <t>Ponton Martinez Yolanda</t>
  </si>
  <si>
    <t>APTO 1003 TORRE 1 PQ S2 1003-1</t>
  </si>
  <si>
    <t>Zul Emilce Guio Caro</t>
  </si>
  <si>
    <t>PARQ S2N-22</t>
  </si>
  <si>
    <t>Alba Lucia Campaña Cadena</t>
  </si>
  <si>
    <t>APTO 1502 TORRE 2 / S1-1502-2 Y BG S1B-10</t>
  </si>
  <si>
    <t>Maria Cristina Pantoja Maya</t>
  </si>
  <si>
    <t>APTO 903 TORRE 2 / S1-903-2</t>
  </si>
  <si>
    <t>Liliana Maria Betancur Garces</t>
  </si>
  <si>
    <t>APTO 1503 TORRE 3 / S1-1503-3</t>
  </si>
  <si>
    <t>Claudia Ximena Maya Ceron</t>
  </si>
  <si>
    <t>APTO 603 TORRE 1 / PARQ S2-603-1</t>
  </si>
  <si>
    <t>Lady Diana Recalde Portilla</t>
  </si>
  <si>
    <t>PARQ S2B-1</t>
  </si>
  <si>
    <t>Paola Andrea Erazo Rosero</t>
  </si>
  <si>
    <t>APTO 1403 TORRE 1 / PARQ S1-1403-1</t>
  </si>
  <si>
    <t>Ceron Angela Maria</t>
  </si>
  <si>
    <t>APTO 1203 TORRE 3 / PARQ S1-1203-3 /S1B-13</t>
  </si>
  <si>
    <t>Carmenza Yaneth Sanchez Pantoja</t>
  </si>
  <si>
    <t>PARQ S1-701-2</t>
  </si>
  <si>
    <t>Andrea Yohana Portilla Saavedra</t>
  </si>
  <si>
    <t>PARQ S2K-13</t>
  </si>
  <si>
    <t>Laiver Muñoz Ordoñez</t>
  </si>
  <si>
    <t>PARQ S2N-23</t>
  </si>
  <si>
    <t>Liliana Del Rocio Ojeda Insuasty</t>
  </si>
  <si>
    <t>APTO 802 TORRE 3 / PARQ S1-802-3/BG S1B44</t>
  </si>
  <si>
    <t>Nancy Del Socorro Florez Cabrera</t>
  </si>
  <si>
    <t>PARQ S1N-18</t>
  </si>
  <si>
    <t>Sandra Patricia Caicedo Lopez</t>
  </si>
  <si>
    <t>APTO 1410 TORRE 4</t>
  </si>
  <si>
    <t>Yolanda Calvache Astorquiza</t>
  </si>
  <si>
    <t>APTO 904 TORRE 3 / PARQ S1-904-3</t>
  </si>
  <si>
    <t>Gloria Rosas Realpe</t>
  </si>
  <si>
    <t>APTO 404 TORRE 3 PAQ S2 404-3</t>
  </si>
  <si>
    <t>Sandra Maria Barca Arellano</t>
  </si>
  <si>
    <t>APTO 1101 TORRE 3 / PARQ S1-1101-3</t>
  </si>
  <si>
    <t>Aide Lilliana Narvaez Murillo</t>
  </si>
  <si>
    <t>PARQ S2J-10</t>
  </si>
  <si>
    <t>Bravo Portilla Genny Amparo</t>
  </si>
  <si>
    <t>APTO 508 TORRE 4 /PARQ S2M-8</t>
  </si>
  <si>
    <t>Ana Lucia Peña Paladines</t>
  </si>
  <si>
    <t xml:space="preserve">PARQ S1N-10 </t>
  </si>
  <si>
    <t>Delgado Insuasty Zonia Patricia</t>
  </si>
  <si>
    <t>PARQ S2L-9</t>
  </si>
  <si>
    <t>Piedad Del Carmen Narvaez Lucero</t>
  </si>
  <si>
    <t>PARQ S1N-8</t>
  </si>
  <si>
    <t>Sandra Fabiola Insuasty Delgado</t>
  </si>
  <si>
    <t>PARQ S1N-14</t>
  </si>
  <si>
    <t>Miriam Janeth Guerra Florez</t>
  </si>
  <si>
    <t>PARQ S1N-9</t>
  </si>
  <si>
    <t>Jenny Johanna Tellez Salas</t>
  </si>
  <si>
    <t>PARQ S1G-4</t>
  </si>
  <si>
    <t>Lopez Benavides Yohanna Luz Mary</t>
  </si>
  <si>
    <t>APTO 1404 TORRE 2 / PARQ S1-1404-2</t>
  </si>
  <si>
    <t>Adriana Lorena Lopez Arevalo</t>
  </si>
  <si>
    <t>APTO 101 TORRE 3 / PARQ S2-101-3</t>
  </si>
  <si>
    <t>Martha Lucia Benavides Bastidas</t>
  </si>
  <si>
    <t>PARQ S2K-3</t>
  </si>
  <si>
    <t>Janeth Rosales Cuaran</t>
  </si>
  <si>
    <t>APTO 1210 TORRE 4 PARQ S1N-7</t>
  </si>
  <si>
    <t>Karol Ximena Rodriguez Becerra</t>
  </si>
  <si>
    <t>PARQ S2N-2</t>
  </si>
  <si>
    <t>Eliana Milena Vivas Peña</t>
  </si>
  <si>
    <t>PARQ S2J-5</t>
  </si>
  <si>
    <t>Maria Eugenia Eraso Ojeda</t>
  </si>
  <si>
    <t>PARQ S2N-9</t>
  </si>
  <si>
    <t>Carolina Prada Muñoz</t>
  </si>
  <si>
    <t>PARQ 603 TORRE 2 / PARQ S2-603-2</t>
  </si>
  <si>
    <t>Maria Alejandra Gil Bueno</t>
  </si>
  <si>
    <t>APTO 1001 TORRE 2 / PARQ S1-1001-2</t>
  </si>
  <si>
    <t>Ernesto Absalon Paredes Pantoja</t>
  </si>
  <si>
    <t>APTO 702 TORRE 3 / PARQ S1-702-3</t>
  </si>
  <si>
    <t>Rigoberto Insuasty Palacios</t>
  </si>
  <si>
    <t>PARQ S2N-25</t>
  </si>
  <si>
    <t xml:space="preserve">HERNAN OSEJO VITERI                               </t>
  </si>
  <si>
    <t>BG C-4 PQ SE-4 SEE-5 Y SG-2</t>
  </si>
  <si>
    <t>Diego Paul Martinez Eraso</t>
  </si>
  <si>
    <t>PARQ S2C-9</t>
  </si>
  <si>
    <t>Castro Acevedo Yoan Lenin</t>
  </si>
  <si>
    <t>APTO 1303 TORRE 2 / PARQ S1-1303-2 BG S1B-28</t>
  </si>
  <si>
    <t>John Edgar Narvaez Chavez</t>
  </si>
  <si>
    <t>PARQ S2N-1</t>
  </si>
  <si>
    <t>Zamora Rodriguez Alvaro Javier</t>
  </si>
  <si>
    <t>PARQ S2N-20</t>
  </si>
  <si>
    <t>JOSE DANIEL RODRIGUEZ ZAMBRANO</t>
  </si>
  <si>
    <t>PQ S2O-30</t>
  </si>
  <si>
    <t>Wilton Armando Rojas Tupaz</t>
  </si>
  <si>
    <t>APTO 1401 TORRE 2 / PARQ S1-1401-2</t>
  </si>
  <si>
    <t>Jose Plinio Cabezas Rodriguez</t>
  </si>
  <si>
    <t>PARQ S1G-5</t>
  </si>
  <si>
    <t>Gomez Chicaiza Alveiro Jhon</t>
  </si>
  <si>
    <t>PARQ S2O-20</t>
  </si>
  <si>
    <t>Wilson Vicente Erazo Herrrera</t>
  </si>
  <si>
    <t>APTO 1101 TORRE 4</t>
  </si>
  <si>
    <t>Harold Euardo Burbno Rodriguez</t>
  </si>
  <si>
    <t>APTO 1204 TORRE 2 / S1-1204-2</t>
  </si>
  <si>
    <t>Corredor Duarte Frank</t>
  </si>
  <si>
    <t>APTO 904 TORRE 2 / S1-904-2</t>
  </si>
  <si>
    <t>Hector German Zambrano Riascos</t>
  </si>
  <si>
    <t>PARQ S2N-6</t>
  </si>
  <si>
    <t>Ivan Diaz Yela</t>
  </si>
  <si>
    <t>APTO 1611 TORRE 4 / PARQ S2P-32/PARQ S2L-2</t>
  </si>
  <si>
    <t>Andres Mauricio Riascos Rosales</t>
  </si>
  <si>
    <t>APTO 602 TORRE 2 / PARQ S2-602-2 / BOD S2B-58</t>
  </si>
  <si>
    <t xml:space="preserve">DAVID HERNAN GUEVARA MUÑOZ                        </t>
  </si>
  <si>
    <t>L 105 00000002809 00002</t>
  </si>
  <si>
    <t>Ramiro Jose Benavides Benavides</t>
  </si>
  <si>
    <t>APTO 805 TORRE 4</t>
  </si>
  <si>
    <t>Juan Eduardo Carvajal Unigarro</t>
  </si>
  <si>
    <t>PARQ S1O-5</t>
  </si>
  <si>
    <t>Santiago Palacios Noguera</t>
  </si>
  <si>
    <t>APTO 1002 TORRE 3 / PARQ S1-1002-3 BG S1B-43</t>
  </si>
  <si>
    <t>Carlos Armando Bucheli Narvaez</t>
  </si>
  <si>
    <t>APTO 1001 TORRE 2B / PARQ S1F-6 Y PARQ S2C-2</t>
  </si>
  <si>
    <t>Jorge Alberto Guzman Acosta</t>
  </si>
  <si>
    <t>APTO 1107 TORRE 4</t>
  </si>
  <si>
    <t>Edgar Jesus Insuasty Salas</t>
  </si>
  <si>
    <t>APTO 404 TORRE 1 / S2-404-1</t>
  </si>
  <si>
    <t>Armando Javier Ramos Obando</t>
  </si>
  <si>
    <t>PARQ S2B-5</t>
  </si>
  <si>
    <t>Mesias Narvaez Javier Orlando</t>
  </si>
  <si>
    <t>APTO 1804-4</t>
  </si>
  <si>
    <t>William Agustin Salazar Ortiz</t>
  </si>
  <si>
    <t>APTO 1104 TORRE 3 / S1-1104-3</t>
  </si>
  <si>
    <t>Juan Carlos Guzman Acosta</t>
  </si>
  <si>
    <t>APTO 1212 TORRE 4 Y PQ S1L7</t>
  </si>
  <si>
    <t>Hernan Giovanny Delgado Burbano</t>
  </si>
  <si>
    <t>PARQ S2L-4</t>
  </si>
  <si>
    <t>Fernando Rueda</t>
  </si>
  <si>
    <t>APTO 1710 TORRE 4 7 PARQ S1L-16</t>
  </si>
  <si>
    <t>Richard Nel Quelal Villota</t>
  </si>
  <si>
    <t>APTO 103 TORRE 1 / PARQ S2-103-1 / BOD S2B-23</t>
  </si>
  <si>
    <t>Oscar Geovanny Hernandez Pantoja</t>
  </si>
  <si>
    <t>PARQ S1N-19</t>
  </si>
  <si>
    <t>Hernan Gabriel Ortiz Mora</t>
  </si>
  <si>
    <t>PARQ S1N-24</t>
  </si>
  <si>
    <t>Wilson Eduardo Yama Lucero</t>
  </si>
  <si>
    <t>PARQ S2B-3</t>
  </si>
  <si>
    <t>Activos Contadores Y Asesores</t>
  </si>
  <si>
    <t>APTO 1503 TORRE 2 / PARQ S1-1503-2</t>
  </si>
  <si>
    <t>Fundacion San Ezequiel Moreno</t>
  </si>
  <si>
    <t>APTO 110 TORRE 4</t>
  </si>
  <si>
    <t>Mera Hermanos Ltda</t>
  </si>
  <si>
    <t>APTO 104 TORRE 4</t>
  </si>
  <si>
    <t>Formesan Sas</t>
  </si>
  <si>
    <t xml:space="preserve">APTO 1007 TORRE 4 </t>
  </si>
  <si>
    <t>APTO  / APTO 204 Y 302 TORRE 1</t>
  </si>
  <si>
    <t>Concretos Rp Sas</t>
  </si>
  <si>
    <t>APTO 1202 TORRE 3 / S1-1202-3</t>
  </si>
  <si>
    <t>Leandro Bernardo Chamorro Lucero</t>
  </si>
  <si>
    <t>APTO 1203 TORRE 2 / PARQ S1-1203-2 / BOD S1B-33</t>
  </si>
  <si>
    <t>Jairo Dario Pineda Coral</t>
  </si>
  <si>
    <t>L 105 00000002811 00002</t>
  </si>
  <si>
    <t>Angela Dayana Tepud Castro</t>
  </si>
  <si>
    <t xml:space="preserve">APTO 1808 TORRE 4 </t>
  </si>
  <si>
    <t>Cristhian Camilo Benavides Garcia</t>
  </si>
  <si>
    <t>APTO 1802 TORRE 4 7 PARQ S2M-26</t>
  </si>
  <si>
    <t>Viteri Toro Maria Camila</t>
  </si>
  <si>
    <t>APTO 303 TORRE 3 / PARQ S2-303-3</t>
  </si>
  <si>
    <t>Viteri Toro Maria Margarita</t>
  </si>
  <si>
    <t>APTO 103 TORRE 3 / PARQ S2-103-3</t>
  </si>
  <si>
    <t xml:space="preserve">DAVID ERNESTO ENRIQUEZ MORAN                      </t>
  </si>
  <si>
    <t>PQ S1J8</t>
  </si>
  <si>
    <t>Palma Fuertes Daissy Lorena</t>
  </si>
  <si>
    <t>APTO 1404 TORRE 4</t>
  </si>
  <si>
    <t>Villota Torres Karol Stefany</t>
  </si>
  <si>
    <t>APTO 901 TORRE 3 / PARQ S1-903-1 7 BOD S1B-5</t>
  </si>
  <si>
    <t>EDUAR LEONARDO CERON SOTELO</t>
  </si>
  <si>
    <t>PQ S2N-14  CESION DE CAROLINA SOTELO</t>
  </si>
  <si>
    <t>Karen Nataly Hernandez López</t>
  </si>
  <si>
    <t>PARQ S1P-31</t>
  </si>
  <si>
    <t>Paola Victoria Rosero Cordoba</t>
  </si>
  <si>
    <t>PARQ S2O-11</t>
  </si>
  <si>
    <t>Gloria Patricia Perez Diaz</t>
  </si>
  <si>
    <t>PARQ S1O-16</t>
  </si>
  <si>
    <t>Jose Alexander Ledesma Garzon</t>
  </si>
  <si>
    <t xml:space="preserve">APTO 704 TORRE 3 / PARQ s1 704-3 /  S1-4 Y BOD S1B-45 </t>
  </si>
  <si>
    <t>Monica Lorena Canchala Castro</t>
  </si>
  <si>
    <t>APTO 403 TORRE 3 / PARQ S2-403-3 / BOD S1B-20</t>
  </si>
  <si>
    <t>Edgar Andres Gonzalez Legarda</t>
  </si>
  <si>
    <t>APTO 302 TORRE 3 / PARQ S2-302-3</t>
  </si>
  <si>
    <t>Edgar Oswaldo Guerrero Narvaez</t>
  </si>
  <si>
    <t>PARQ S1O-18</t>
  </si>
  <si>
    <t>Christian David Riascos Narvaez</t>
  </si>
  <si>
    <t>APTO 703 TORRE 3 / PARQ S1-703-3 Y BOD S2B-52</t>
  </si>
  <si>
    <t>Diego Javier Canchala Castro</t>
  </si>
  <si>
    <t>APTO 902 TORRE 3 7 PARQ S1-901-3 7 BOD S1B-17</t>
  </si>
  <si>
    <t>Daysi Carolina Gomez Moncayo</t>
  </si>
  <si>
    <t>APTO 1504 TORRE 1 / PARQ S1-1504-1</t>
  </si>
  <si>
    <t>Mesias Salas Sthefanny Alejandra</t>
  </si>
  <si>
    <t>APTO 1504 TORRE 3 / PARQ S1-1504-3 / BOD S1B-51</t>
  </si>
  <si>
    <t xml:space="preserve">VIVIAN LORENA CHAMORRO ROMO                       </t>
  </si>
  <si>
    <t>APTO 305 TORRE 2</t>
  </si>
  <si>
    <t>Juan David Delgado Rosas</t>
  </si>
  <si>
    <t>APTO 1501 TORRE 3 / PARQ S1-1501-3</t>
  </si>
  <si>
    <t>Ariel Hadrian Rodriguez Rodriguez</t>
  </si>
  <si>
    <t>PARQ S2N-13</t>
  </si>
  <si>
    <t>Ivan Dario Benavides Chamorro</t>
  </si>
  <si>
    <t>APTO 1501-2 7 PARQ S1-1501-2 / BOD S1B-15</t>
  </si>
  <si>
    <t>July Andrea Cordoba Garzon</t>
  </si>
  <si>
    <t>APTO 402 -3 / PARQ S2-402-3</t>
  </si>
  <si>
    <t>Insuasty Eraso Christian David</t>
  </si>
  <si>
    <t xml:space="preserve">APTO 1111 TORRE 4 </t>
  </si>
  <si>
    <t>Johanna Zulady Villota Sanchez</t>
  </si>
  <si>
    <t>PARQ S1O-15</t>
  </si>
  <si>
    <t>Portilla Sanchez Karen Vanessa</t>
  </si>
  <si>
    <t>APTO 304 TORRE 3 / PARQ S2-304-3</t>
  </si>
  <si>
    <t>Mora Zambrano Nathalia Cristina</t>
  </si>
  <si>
    <t>APTO 901 TORRE 2 / PARQ S1-901-2 / BOD S1B-62 y S1B-63</t>
  </si>
  <si>
    <t>Meryland Stephany Torres Lopez</t>
  </si>
  <si>
    <t>PARQ S2L-18</t>
  </si>
  <si>
    <t>Ronal Ricardo Revelo Muñoz</t>
  </si>
  <si>
    <t>APTO 1503 TORRE 4</t>
  </si>
  <si>
    <t>Andrea Milena Bastidas Narvaez</t>
  </si>
  <si>
    <t>APTO 1404 TORRE 3 / PARQ s1 1404-3 / S2-9 / BOD S1B-4</t>
  </si>
  <si>
    <t>Lady Nathaly Riascos Bolaños</t>
  </si>
  <si>
    <t>APTO 1403 TORRE 2 / PARQ S1-1403-2</t>
  </si>
  <si>
    <t>Romero Eraso Luisa Fernanda</t>
  </si>
  <si>
    <t>APTO S2O-2</t>
  </si>
  <si>
    <t>Jhonny Benjamin Zamudio Cabrera</t>
  </si>
  <si>
    <t>PARQ S2M-6</t>
  </si>
  <si>
    <t>Amanda Leonila Manrique Timana</t>
  </si>
  <si>
    <t xml:space="preserve">APTO 1204 TORRE 4 </t>
  </si>
  <si>
    <t>Diego Ederson Leiton Morales</t>
  </si>
  <si>
    <t>PARQ S2L-8</t>
  </si>
  <si>
    <t>Johana Mireya Mimalchi Chalparizan</t>
  </si>
  <si>
    <t>APTO 502 TORRE 3 / PARQ S2-502-3</t>
  </si>
  <si>
    <t xml:space="preserve">TORO TOBAR JORGE ESTEBAN                          </t>
  </si>
  <si>
    <t>APTO 1211 TORRE 4</t>
  </si>
  <si>
    <t>SUBTOTAL  PRENDARIOS</t>
  </si>
  <si>
    <t>TOTAL  CREDITOS SEGUNDA CLASE</t>
  </si>
  <si>
    <r>
      <t xml:space="preserve">3. Pertenecen a la </t>
    </r>
    <r>
      <rPr>
        <b/>
        <sz val="10"/>
        <rFont val="Arial Narrow"/>
        <family val="2"/>
      </rPr>
      <t>TERCERA CLASE DE CREDITOS,</t>
    </r>
    <r>
      <rPr>
        <sz val="10"/>
        <rFont val="Arial Narrow"/>
        <family val="2"/>
      </rPr>
      <t xml:space="preserve"> de conformidad con el articulo 2495 del C. C.  Y ss   -  Ley 1116 de 2006  arts. 13, 19, 34, 41</t>
    </r>
  </si>
  <si>
    <t>Tercera</t>
  </si>
  <si>
    <t>LUKET SAS</t>
  </si>
  <si>
    <t>Hipotecario</t>
  </si>
  <si>
    <t>Pagaré 1</t>
  </si>
  <si>
    <t>TOTAL  CREDITOS TERCERA CLASE</t>
  </si>
  <si>
    <r>
      <t xml:space="preserve">4. Pertenecen a la </t>
    </r>
    <r>
      <rPr>
        <b/>
        <sz val="10"/>
        <rFont val="Arial Narrow"/>
        <family val="2"/>
      </rPr>
      <t>CUARTA CLASE DE CREDITOS,</t>
    </r>
    <r>
      <rPr>
        <sz val="10"/>
        <rFont val="Arial Narrow"/>
        <family val="2"/>
      </rPr>
      <t xml:space="preserve"> de conformidad con el articulo 2495 del C. C.  Y ss   -  Ley 1116 de 2006  arts. 13, 19, 34, 41 y 124</t>
    </r>
  </si>
  <si>
    <t>Cuarta</t>
  </si>
  <si>
    <t>JUAN GUILLERMO VILLOTA</t>
  </si>
  <si>
    <t>Proveedor</t>
  </si>
  <si>
    <t>P90-462</t>
  </si>
  <si>
    <t>IBARRA GUIO LUIS FERNANDO</t>
  </si>
  <si>
    <t>P-006-00000007129-001</t>
  </si>
  <si>
    <t>P-006-00000007491-001</t>
  </si>
  <si>
    <t>SEGUNDO ROBERTO BOTINA NUPAN</t>
  </si>
  <si>
    <t>P6-7032</t>
  </si>
  <si>
    <t>JOSE MARIA ESPINOSA GENOY</t>
  </si>
  <si>
    <t>P90-42887</t>
  </si>
  <si>
    <t>P90-4370</t>
  </si>
  <si>
    <t>P90-4399</t>
  </si>
  <si>
    <t>P90-4251</t>
  </si>
  <si>
    <t>P90-4269</t>
  </si>
  <si>
    <t>P-006-00000000009-001</t>
  </si>
  <si>
    <t>P-006-00000000010-001</t>
  </si>
  <si>
    <t>P6-51</t>
  </si>
  <si>
    <t>JHON NAIRON BENAVIDES LOPEZ</t>
  </si>
  <si>
    <t>P6-6062</t>
  </si>
  <si>
    <t>P6-6066</t>
  </si>
  <si>
    <t>LUIS FERNANDO ARANDA</t>
  </si>
  <si>
    <t>P6-6826</t>
  </si>
  <si>
    <t>COMUNIDAD NUESTRA SEÑORA DE LA CARIDAD DEL BUEN PASTOR</t>
  </si>
  <si>
    <t>L999-993</t>
  </si>
  <si>
    <t>CEDENAR SA</t>
  </si>
  <si>
    <t>L-005-00039845284-001</t>
  </si>
  <si>
    <t>P-006-00000000920-001</t>
  </si>
  <si>
    <t>ELECTRO SUR LTDA</t>
  </si>
  <si>
    <t>L-105-00000002810-001</t>
  </si>
  <si>
    <t>EUROLIFT S.A.S</t>
  </si>
  <si>
    <t>P6-3170</t>
  </si>
  <si>
    <t>P6-9189</t>
  </si>
  <si>
    <t>P6-73604</t>
  </si>
  <si>
    <t>P-006-00000028804-001</t>
  </si>
  <si>
    <t>P-006-00000030082-001</t>
  </si>
  <si>
    <t>P-006-00000031828-001</t>
  </si>
  <si>
    <t>P-006-00000033050-001</t>
  </si>
  <si>
    <t>P-006-00000033698-001</t>
  </si>
  <si>
    <t>P-006-00000035156-001</t>
  </si>
  <si>
    <t>CONSTRUCCIONES GYG SAS</t>
  </si>
  <si>
    <t>P6-1460</t>
  </si>
  <si>
    <t>CERTIFICACIONES DE COLOMBIA CERTICOL SAS</t>
  </si>
  <si>
    <t>P6-148</t>
  </si>
  <si>
    <t>MAZARS LEGAL SERVICES SAS</t>
  </si>
  <si>
    <t>P-006-00000000194-002</t>
  </si>
  <si>
    <t>TECNO DRY WALL ESTUCO Y PINTURAS SAS</t>
  </si>
  <si>
    <t>P6-85</t>
  </si>
  <si>
    <t>ANDRES FELIPE YELA LOPEZ</t>
  </si>
  <si>
    <t>P6-260</t>
  </si>
  <si>
    <t>P6-258</t>
  </si>
  <si>
    <t>P6-259</t>
  </si>
  <si>
    <t>P6-261</t>
  </si>
  <si>
    <t>P6-262</t>
  </si>
  <si>
    <t>SUBTOTAL  PROVEEDORS</t>
  </si>
  <si>
    <t>TOTAL  CREDITOS CUARTA CLASE</t>
  </si>
  <si>
    <r>
      <t xml:space="preserve">5. Pertenecen a la </t>
    </r>
    <r>
      <rPr>
        <b/>
        <sz val="10"/>
        <rFont val="Arial Narrow"/>
        <family val="2"/>
      </rPr>
      <t>QUINTA CLASE DE CREDITOS,</t>
    </r>
    <r>
      <rPr>
        <sz val="10"/>
        <rFont val="Arial Narrow"/>
        <family val="2"/>
      </rPr>
      <t xml:space="preserve"> de conformidad con el articulo 2495 del C. C.  Y ss   -  Ley 1116 de 2006  arts. 13, 19, 34, 41</t>
    </r>
  </si>
  <si>
    <t>Quinta</t>
  </si>
  <si>
    <t>BANCOLOMBIA SA</t>
  </si>
  <si>
    <t>Otras acrencias</t>
  </si>
  <si>
    <t>Obligación 83120014095</t>
  </si>
  <si>
    <t>Obligación 83120014886</t>
  </si>
  <si>
    <t>BUCHELI BUCHELI JOSE MARIA HERNAN</t>
  </si>
  <si>
    <t>L-105-00000002782-001</t>
  </si>
  <si>
    <t>GUIDO OSWALDO MONCAYO CALVACHE</t>
  </si>
  <si>
    <t>L-005-00000005080-001</t>
  </si>
  <si>
    <t>FAVIO HUMBERTO CORAL MEJIA</t>
  </si>
  <si>
    <t>L-105-00000000069-001</t>
  </si>
  <si>
    <t>PORTILLA TOBAR LUCIO NICOLAS</t>
  </si>
  <si>
    <t>L-105-00000002309-001</t>
  </si>
  <si>
    <t>RESTREPO TRUJILLO JUAN CARLOS</t>
  </si>
  <si>
    <t>L-105-00000002741-001</t>
  </si>
  <si>
    <t>TOVAR OSORIO MAURICIO</t>
  </si>
  <si>
    <t>L-105-00000002748-001</t>
  </si>
  <si>
    <t>LLANOS TRUJILLO ALIRIO</t>
  </si>
  <si>
    <t>L-105-00000002736-001</t>
  </si>
  <si>
    <t>VANEGAS CASADIEGO JAVIER ANDRES</t>
  </si>
  <si>
    <t>L-105-00000002746-001</t>
  </si>
  <si>
    <t>PERDOMO CALDON DIEGO FERNANDO</t>
  </si>
  <si>
    <t>L-105-00000002743-001</t>
  </si>
  <si>
    <t>DUSSAN PERDOMO EDUARDO</t>
  </si>
  <si>
    <t>L-105-00000002753-001</t>
  </si>
  <si>
    <t>OSORIO CHARRY JAIRO</t>
  </si>
  <si>
    <t>L-105-00000002760-001</t>
  </si>
  <si>
    <t>PEREGRINO YAQUENO PASICHANA</t>
  </si>
  <si>
    <t>l1-15</t>
  </si>
  <si>
    <t>P6-5227</t>
  </si>
  <si>
    <t>BAYRON ALBERTO YEPES SANCHEZ</t>
  </si>
  <si>
    <t>L-105-00000002783-001</t>
  </si>
  <si>
    <t>LUIS FELIPE YAQUENO DE LA CRUZ</t>
  </si>
  <si>
    <t>l1-27</t>
  </si>
  <si>
    <t>l1-17</t>
  </si>
  <si>
    <t>l1-16</t>
  </si>
  <si>
    <t>PORTILLA PORTILLA LEONARDO NICOLAS</t>
  </si>
  <si>
    <t>L-105-00000002209-001</t>
  </si>
  <si>
    <t>FELIPE HUGO ROMO RODRIGUEZ</t>
  </si>
  <si>
    <t>P-006-00000002589-001</t>
  </si>
  <si>
    <t>BOLIVAR RODRIGUEZ POLO</t>
  </si>
  <si>
    <t>L-105-00000002784-001</t>
  </si>
  <si>
    <t>OSWALDO EDUARDO PORTILLA ENRIQUEZ</t>
  </si>
  <si>
    <t>L-105-00000002785-001</t>
  </si>
  <si>
    <t>BRAULIO ARGIRO INSUASTY OBANDO</t>
  </si>
  <si>
    <t>L-105-00000002786-001</t>
  </si>
  <si>
    <t>EDGAR FRANSISCO HERNANDEZ AGURRE</t>
  </si>
  <si>
    <t>L-105-00000002251-002</t>
  </si>
  <si>
    <t>L-105-00000002251-003</t>
  </si>
  <si>
    <t>ORTEGA PORTILLA ORLANDO CAMILO</t>
  </si>
  <si>
    <t>L-105-00000002787-001</t>
  </si>
  <si>
    <t>MORENO JAIME</t>
  </si>
  <si>
    <t>L-005-00000005080-002</t>
  </si>
  <si>
    <t>VILLOTA GUTIERREZ OSCAR EDUARDO</t>
  </si>
  <si>
    <t>L-105-00000002788-001</t>
  </si>
  <si>
    <t>BURBANO ACOSTA EDUAR YOVANI</t>
  </si>
  <si>
    <t>L-005-00000005080-003</t>
  </si>
  <si>
    <t>JULIO CESAR BRAVO MORENO</t>
  </si>
  <si>
    <t>L-105-00000002789-001</t>
  </si>
  <si>
    <t>CARLOS ERNESTO PATIÑO ROSERO</t>
  </si>
  <si>
    <t>L-105-00000002658-007</t>
  </si>
  <si>
    <t>L-105-00000002658-008</t>
  </si>
  <si>
    <t>RICARDO CABRERA ACOSTA</t>
  </si>
  <si>
    <t>L-005-00000005080-004</t>
  </si>
  <si>
    <t>WILSON RENE LUNA VALLEJO</t>
  </si>
  <si>
    <t>L-105-00000001840-001</t>
  </si>
  <si>
    <t>OSCAR ELIAS ESTRADA ORDOÑEZ</t>
  </si>
  <si>
    <t>L-105-00000002558-001</t>
  </si>
  <si>
    <t>SERRANO MORENO LUIS ALBERTO</t>
  </si>
  <si>
    <t>L-105-00000002181-001</t>
  </si>
  <si>
    <t>WILSON ALCALDE VANEGAS</t>
  </si>
  <si>
    <t>L-105-00000002303-001</t>
  </si>
  <si>
    <t>MURIEL CERON UDDAR</t>
  </si>
  <si>
    <t>L-105-00000002735-001</t>
  </si>
  <si>
    <t>CESAR HERNAN CALAD CORAL</t>
  </si>
  <si>
    <t>L105-2433</t>
  </si>
  <si>
    <t>VITERI MARTINEZ DIOGENES BERNARDO TADEO</t>
  </si>
  <si>
    <t>P-006-00000007138-002</t>
  </si>
  <si>
    <t>P-006-00000007137-001</t>
  </si>
  <si>
    <t>MARIO VICENTE VITERI MARTINEZ</t>
  </si>
  <si>
    <t>Pagaré</t>
  </si>
  <si>
    <t>YABOR PASCUAS VIVIANA FARIDDE</t>
  </si>
  <si>
    <t>L-105-00000002750-001</t>
  </si>
  <si>
    <t>FAJARDO GONZALEZ OLGA LEONOR</t>
  </si>
  <si>
    <t>L-105-00000002754-001</t>
  </si>
  <si>
    <t>SEGURA ALVAREZ ARCELIA</t>
  </si>
  <si>
    <t>L-105-00000002737-001</t>
  </si>
  <si>
    <t>CAVIEDES CONDE BLANCA MARCELA</t>
  </si>
  <si>
    <t>L-105-00000000756-001</t>
  </si>
  <si>
    <t>LOSADA MARTHA CELILIA</t>
  </si>
  <si>
    <t>L-105-00000002182-005</t>
  </si>
  <si>
    <t>L-105-00000002182-006</t>
  </si>
  <si>
    <t>L-105-00000002182-007</t>
  </si>
  <si>
    <t>L-105-00000002182-008</t>
  </si>
  <si>
    <t>L-105-00000002182-009</t>
  </si>
  <si>
    <t>L-105-00000002182-010</t>
  </si>
  <si>
    <t>L-105-00000002182-011</t>
  </si>
  <si>
    <t>L-105-00000002182-012</t>
  </si>
  <si>
    <t>CARMEN ELENA WOODCOK DELGADO</t>
  </si>
  <si>
    <t>L-105-00000002117-001</t>
  </si>
  <si>
    <t>L-105-00000002118-001</t>
  </si>
  <si>
    <t>AIDA TORO VILLOTA</t>
  </si>
  <si>
    <t>R10-5957</t>
  </si>
  <si>
    <t>REINA ORTIZ IRMA DEL SOCORRO</t>
  </si>
  <si>
    <t>L-105-00000002790-001</t>
  </si>
  <si>
    <t>TOBAR MARCILLO MARIA LORENA</t>
  </si>
  <si>
    <t>L-105-00000002791-001</t>
  </si>
  <si>
    <t>YENI DEL CARMEN CHAVES MADROÑERO</t>
  </si>
  <si>
    <t>L-005-00000005080-005</t>
  </si>
  <si>
    <t>MARIA LUCIA NARVAEZ ARGOTTY</t>
  </si>
  <si>
    <t>L-005-00000005080-006</t>
  </si>
  <si>
    <t>Alpala Alpala Rosa Elvira</t>
  </si>
  <si>
    <t>L 105 00000002704 00001</t>
  </si>
  <si>
    <t>ROSERO CAICEDO ALBA CECILIA</t>
  </si>
  <si>
    <t>L-105-00000002792-001</t>
  </si>
  <si>
    <t>EDILMA MERCEDES RIASCOS PACHAJOA</t>
  </si>
  <si>
    <t>P6-427</t>
  </si>
  <si>
    <t>P6-453</t>
  </si>
  <si>
    <t>P6-480</t>
  </si>
  <si>
    <t>P6-515</t>
  </si>
  <si>
    <t>EMMA LILIANA REINA ORTEGA</t>
  </si>
  <si>
    <t>L-105-00000001848-001</t>
  </si>
  <si>
    <t>SOLARTE SOLARTE SOLEDAD DEL SOCORRO</t>
  </si>
  <si>
    <t>L-005-00000005080-007</t>
  </si>
  <si>
    <t>L-005-00000005080-008</t>
  </si>
  <si>
    <t>PORTILLA SOLARTE MARIA DEL ROSARIO</t>
  </si>
  <si>
    <t>L-105-00000000446-008</t>
  </si>
  <si>
    <t>Mora Alvarez Lyda Del Carmen</t>
  </si>
  <si>
    <t>L 105 00000002705 00001</t>
  </si>
  <si>
    <t>NANCY DEL ROSARIO VILLOTA LOPEZ</t>
  </si>
  <si>
    <t>L-105-00000002793-001</t>
  </si>
  <si>
    <t>ZOILA CRUZ OBANDO CALDERON</t>
  </si>
  <si>
    <t>L-105-00000000651-001</t>
  </si>
  <si>
    <t>PADILLA PADILLA ROSA MERCEDES</t>
  </si>
  <si>
    <t>L-105-00000002794-001</t>
  </si>
  <si>
    <t>MARIA LUPE VILLOTA CASTRO</t>
  </si>
  <si>
    <t>L-005-00000004141-001</t>
  </si>
  <si>
    <t>L-105-00000001643-001</t>
  </si>
  <si>
    <t>MABEL MARTINEZ VARGAS</t>
  </si>
  <si>
    <t>P-006-00000007280-001</t>
  </si>
  <si>
    <t>MENDEZ BARRIOS NELLY</t>
  </si>
  <si>
    <t>L-105-00000002755-001</t>
  </si>
  <si>
    <t>ALBA LUCY INSUASTY DE OJEDA</t>
  </si>
  <si>
    <t>L-005-00000022097-001</t>
  </si>
  <si>
    <t>MARIA ROMELIA PORTILLA ACOSTA</t>
  </si>
  <si>
    <t>L-105-00000002795-001</t>
  </si>
  <si>
    <t>P-006-00000002592-001</t>
  </si>
  <si>
    <t>YOLANDA DEL CARMEN NARVAEZ MAIGUAL</t>
  </si>
  <si>
    <t>L-105-00000002572-001</t>
  </si>
  <si>
    <t>ANA MIRIAM ORBE ORTIZ</t>
  </si>
  <si>
    <t>L-105-00000002756-001</t>
  </si>
  <si>
    <t>Centro empresarial oficina 202</t>
  </si>
  <si>
    <t>MONICA LILIANA TORO VILLOTA</t>
  </si>
  <si>
    <t>L6-3075</t>
  </si>
  <si>
    <t>ESTHER EDILMA MEJIA MUÑOZ</t>
  </si>
  <si>
    <t>P-006-00000002469-001</t>
  </si>
  <si>
    <t>ZARAMA VIVANCO MONICA LUCIA</t>
  </si>
  <si>
    <t>L-005-00000004103-001</t>
  </si>
  <si>
    <t>DAIRA TERESA DE JESUS REALPE SILVA</t>
  </si>
  <si>
    <t>ROSA PATRICIA LOPEZ MIDEROS</t>
  </si>
  <si>
    <t>L-105-00000002796-001</t>
  </si>
  <si>
    <t>Luz Marina Viteri Chaves</t>
  </si>
  <si>
    <t>L 105 00000002706 00002</t>
  </si>
  <si>
    <t>MARIA EUGENIA ZARAMA REVELO</t>
  </si>
  <si>
    <t>L-005-00000005433-001</t>
  </si>
  <si>
    <t>L-005-00005131720-001</t>
  </si>
  <si>
    <t>SUSANA ESTELA OBANDO SANTACRUZ</t>
  </si>
  <si>
    <t>L-105-00000002797-001</t>
  </si>
  <si>
    <t>MARIA CONSTANZA CRIOLLO MARTINEZ</t>
  </si>
  <si>
    <t>L-105-00000002318-001</t>
  </si>
  <si>
    <t>BESSY MADELLIN RODRIGUEZ RODRIGUEZ</t>
  </si>
  <si>
    <t>L-105-00000002369-001</t>
  </si>
  <si>
    <t>SANCHEZ MONTAÑA PATRICA FERNANDA</t>
  </si>
  <si>
    <t>L-105-00000002749-001</t>
  </si>
  <si>
    <t>TRUJILLO DE RESTREPO FANNY</t>
  </si>
  <si>
    <t>L-105-00000002739-001</t>
  </si>
  <si>
    <t>MONTEALEGRE HERRERA FANNY</t>
  </si>
  <si>
    <t>L-105-00000002738-001</t>
  </si>
  <si>
    <t>CUELLAR DE FAJARDO MARIA LEYDITH</t>
  </si>
  <si>
    <t>L-105-00000002757-001</t>
  </si>
  <si>
    <t>ALVAREZ GARZON LUZ MARINA</t>
  </si>
  <si>
    <t>L-105-00000002751-001</t>
  </si>
  <si>
    <t>OLIVERA SANCHEZ GABRIELA</t>
  </si>
  <si>
    <t>L-105-00000002745-002</t>
  </si>
  <si>
    <t>SANCHEZ RODRIGUEZ ISABEL</t>
  </si>
  <si>
    <t>L-105-00000002759-001</t>
  </si>
  <si>
    <t>YAMILE JOHANA GUERRERO GRANJA</t>
  </si>
  <si>
    <t>L-105-00000002798-001</t>
  </si>
  <si>
    <t>PAOLA ALEXANDRA MOSQUERA</t>
  </si>
  <si>
    <t>L-105-00000002580-001</t>
  </si>
  <si>
    <t>RUBIELA JARAMILLO</t>
  </si>
  <si>
    <t>L 105 00000002708 00002</t>
  </si>
  <si>
    <t>DORIS EMMA DIAZ ROSERO</t>
  </si>
  <si>
    <t>L5-1261</t>
  </si>
  <si>
    <t>CAROLINA SOTELO CERON</t>
  </si>
  <si>
    <t>L5-3512</t>
  </si>
  <si>
    <t>LEIDY LORENA DOMINGUEZ BURBANO</t>
  </si>
  <si>
    <t>L-005-00000002507-001</t>
  </si>
  <si>
    <t>R-020-00000008943-002</t>
  </si>
  <si>
    <t>NANCY DEL CARMEN GONZALEZ ORTEGA</t>
  </si>
  <si>
    <t>L-005-00000005602-001</t>
  </si>
  <si>
    <t>MEDINA LEON MARTA CECILIA</t>
  </si>
  <si>
    <t>L-105-00000002747-001</t>
  </si>
  <si>
    <t>CAMACHO PUYO CLAUDIA FERNANDA</t>
  </si>
  <si>
    <t>L-105-00000002761-001</t>
  </si>
  <si>
    <t>RUBIELA AGREDA BOTINA</t>
  </si>
  <si>
    <t>L-105-00000001054-001</t>
  </si>
  <si>
    <t>NANCY NAFY NAFY</t>
  </si>
  <si>
    <t>L-105-00000002799-001</t>
  </si>
  <si>
    <t>DIANA PATRICIA GUERRERO IBARRA</t>
  </si>
  <si>
    <t>L-105-00000002800-002</t>
  </si>
  <si>
    <t>DIANA CAROLINA CAICEDO PEREZ</t>
  </si>
  <si>
    <t>L-005-00000003373-001</t>
  </si>
  <si>
    <t>ROJAS SEPULVEDA DEICY</t>
  </si>
  <si>
    <t>L-105-00000001267-001</t>
  </si>
  <si>
    <t>CAVIEDES CONDE DOLY</t>
  </si>
  <si>
    <t>L-105-00000002758-001</t>
  </si>
  <si>
    <t>BELLO GUTIERREZ SANDRA JHOVANA</t>
  </si>
  <si>
    <t>L-105-00000002762-001</t>
  </si>
  <si>
    <t>RODRIGUEZ ARIAS NORMA YISELA</t>
  </si>
  <si>
    <t>L-105-00000002763-001</t>
  </si>
  <si>
    <t>CARMENZA YANETH SANCHEZ PANTOJA</t>
  </si>
  <si>
    <t>L-005-00000002863-001</t>
  </si>
  <si>
    <t>CLAUDIA ELENA SALAZAR BENAVIDES</t>
  </si>
  <si>
    <t>L-105-00000002726-013</t>
  </si>
  <si>
    <t>L-105-00000002726-014</t>
  </si>
  <si>
    <t>HIDROBO CEBALLOS MARIA TERESA</t>
  </si>
  <si>
    <t>L-105-00000002767-001</t>
  </si>
  <si>
    <t>ELMA DEL SOCORRO URBANO JURADO</t>
  </si>
  <si>
    <t>L-105-00000002287-005</t>
  </si>
  <si>
    <t>RUTH MARLENE CORTEZ ARCINIEGAS</t>
  </si>
  <si>
    <t>L-105-00000002768-001</t>
  </si>
  <si>
    <t>LOPEZ BENAVIDES INDHIRA SOHAIDA</t>
  </si>
  <si>
    <t>L-005-00000005689-001</t>
  </si>
  <si>
    <t>CIELO CARRERA GALVEZ</t>
  </si>
  <si>
    <t>L-105-00000002801-001</t>
  </si>
  <si>
    <t>NURY ELIZABETH RODRIGUEZ MONCAYO</t>
  </si>
  <si>
    <t>L-105-00000002802-001</t>
  </si>
  <si>
    <t>LOPEZ BENAVIDES ADRIANA DEL ROSARIO</t>
  </si>
  <si>
    <t>L-105-00000002279-007</t>
  </si>
  <si>
    <t>ALBORNOZ ARMERO GINA IVONNE</t>
  </si>
  <si>
    <t>L-005-00000005086-001</t>
  </si>
  <si>
    <t>CARMEN MARCELA BASTIDAS BENAVIDES</t>
  </si>
  <si>
    <t>L-105-00000002803-001</t>
  </si>
  <si>
    <t>SALCEDO ALAVA HEIDY SILENY</t>
  </si>
  <si>
    <t>L-105-00000002769-001</t>
  </si>
  <si>
    <t>ANA CRISTINA ARMERO RUIZ</t>
  </si>
  <si>
    <t>L-105-00000002770-001</t>
  </si>
  <si>
    <t>JACQUELINE FRANCENE TELLO VERDESOTO</t>
  </si>
  <si>
    <t>L-005-00000005160-001</t>
  </si>
  <si>
    <t>ISABEL LLOVERA WOODCOK</t>
  </si>
  <si>
    <t>L-105-00000002115-001</t>
  </si>
  <si>
    <t>L-105-00000002116-001</t>
  </si>
  <si>
    <t>CAMILO FERNANDO PABON GONZALEZ</t>
  </si>
  <si>
    <t>L-105-00000002775-001</t>
  </si>
  <si>
    <t>JULIAN OSEJO VITERI</t>
  </si>
  <si>
    <t>L-105-00000002804-001</t>
  </si>
  <si>
    <t>OSCAR ANDRES BURGOS REGALADO</t>
  </si>
  <si>
    <t>L-105-00000002771-001</t>
  </si>
  <si>
    <t>LASSO CALDERON OSCAR LEANDRO</t>
  </si>
  <si>
    <t>L-105-00000002764-001</t>
  </si>
  <si>
    <t>JAVIER EFRAIN DELGADO CARVAJAL</t>
  </si>
  <si>
    <t>L-105-00000002819-002</t>
  </si>
  <si>
    <t>L-105-00000002819-003</t>
  </si>
  <si>
    <t>MEZA ORTIZ JORGE ALEXANDER</t>
  </si>
  <si>
    <t>R-020-00000008946-002</t>
  </si>
  <si>
    <t>LUIS GABRIEL VITERI TORO</t>
  </si>
  <si>
    <t>R10-5904</t>
  </si>
  <si>
    <t>ENRIQUEZ NARVAEZ IVAN FERNANDO</t>
  </si>
  <si>
    <t>L-005-00000002938-001</t>
  </si>
  <si>
    <t>ESTUPIÑAN HIDALGO DANIEL ORLANDO</t>
  </si>
  <si>
    <t>L-005-00000004132-001</t>
  </si>
  <si>
    <t>L-005-00000170302-001</t>
  </si>
  <si>
    <t>HUGO BLADIMIR ORTEGA PAREDES</t>
  </si>
  <si>
    <t>L-105-00000002805-001</t>
  </si>
  <si>
    <t>RODRIGUEZ ESPINOZA GUSTAVO ADOLFO</t>
  </si>
  <si>
    <t>L-105-00000002806-001</t>
  </si>
  <si>
    <t>ROJAS VANEGAS FERNEY</t>
  </si>
  <si>
    <t>L-105-00000002313-001</t>
  </si>
  <si>
    <t>YAMID BELTRAN SAAVEDRA</t>
  </si>
  <si>
    <t>L-105-00000002807-001</t>
  </si>
  <si>
    <t>SALOMON ALDEMAR ORDOÑEZ CORDOBA</t>
  </si>
  <si>
    <t>L-105-00000002808-001</t>
  </si>
  <si>
    <t>JAIME JOSE INGUALAN BARRERA</t>
  </si>
  <si>
    <t>P-006-00000007136-001</t>
  </si>
  <si>
    <t>LIBIO LIBARDO ROJAS MORA</t>
  </si>
  <si>
    <t>L5-1266</t>
  </si>
  <si>
    <t>OVIEDO MORA JESUS ALBERTO</t>
  </si>
  <si>
    <t>P-006-00000002493-001</t>
  </si>
  <si>
    <t>DAVID HERNAN GUEVARA MUÑOZ</t>
  </si>
  <si>
    <t>L-105-00000002809-001</t>
  </si>
  <si>
    <t>ALVARO FERNANDO RIASCOS ROSERO</t>
  </si>
  <si>
    <t>L-105-00000002772-001</t>
  </si>
  <si>
    <t>l1-18</t>
  </si>
  <si>
    <t>JOSE ALBERTO SOTELO</t>
  </si>
  <si>
    <t>P6-7</t>
  </si>
  <si>
    <t>P6-3643</t>
  </si>
  <si>
    <t>P6-49</t>
  </si>
  <si>
    <t>REVELO CORAL LESDEINER GONZALO</t>
  </si>
  <si>
    <t>HERNAN GABRIEL ORTIZ MORA</t>
  </si>
  <si>
    <t>L-005-00000003739-001</t>
  </si>
  <si>
    <t>SEGURIDAD DEL SUR LIMITADA</t>
  </si>
  <si>
    <t>P6-116471</t>
  </si>
  <si>
    <t>P6-118704</t>
  </si>
  <si>
    <t>P6-119803</t>
  </si>
  <si>
    <t>P6-117590</t>
  </si>
  <si>
    <t>FIDUCIARIA BANCOLOMBIA</t>
  </si>
  <si>
    <t>PFE-337562</t>
  </si>
  <si>
    <t>Conciliación comisiones causadas a ago/2022 SLA</t>
  </si>
  <si>
    <t>CAMARA COLOMBIANA DE LA CONSTRUCCION HUILA</t>
  </si>
  <si>
    <t>P6-7323</t>
  </si>
  <si>
    <t>P6-7328</t>
  </si>
  <si>
    <t>P6-7341</t>
  </si>
  <si>
    <t>P6-7387</t>
  </si>
  <si>
    <t>P6-7437</t>
  </si>
  <si>
    <t>P6-7462</t>
  </si>
  <si>
    <t>P6-7504</t>
  </si>
  <si>
    <t>P6-7546</t>
  </si>
  <si>
    <t>P6-7581</t>
  </si>
  <si>
    <t>P6-7650</t>
  </si>
  <si>
    <t>P6-7693</t>
  </si>
  <si>
    <t>SIEN LTDA</t>
  </si>
  <si>
    <t>P6-3543</t>
  </si>
  <si>
    <t>CENTRO COMERCIAL VALLE DE ATRIZ</t>
  </si>
  <si>
    <t>L-005-00000005318-001</t>
  </si>
  <si>
    <t>L-005-00000005590-001</t>
  </si>
  <si>
    <t>L-005-00000005591-001</t>
  </si>
  <si>
    <t>CAMARA COLOMBIANA DE LA CONSTRUCCION</t>
  </si>
  <si>
    <t>P6-2374</t>
  </si>
  <si>
    <t>P6-2546</t>
  </si>
  <si>
    <t>P6-1784</t>
  </si>
  <si>
    <t>P6-191</t>
  </si>
  <si>
    <t>P6-2152</t>
  </si>
  <si>
    <t>l1-19</t>
  </si>
  <si>
    <t>l1-6</t>
  </si>
  <si>
    <t>AM PM 24 SAS</t>
  </si>
  <si>
    <t>P-006-00000004690-001</t>
  </si>
  <si>
    <t>l1-21</t>
  </si>
  <si>
    <t>CONSTRUIR DE NARIÑO SAS</t>
  </si>
  <si>
    <t>l1-22</t>
  </si>
  <si>
    <t>l1-23</t>
  </si>
  <si>
    <t>MULTISERVICIOS DE APOYO Y LOGISTICA ALIADOS SAS</t>
  </si>
  <si>
    <t>P6-74</t>
  </si>
  <si>
    <t>P6-75</t>
  </si>
  <si>
    <t>P6-76</t>
  </si>
  <si>
    <t>CALVACHE SANTANDER ABOGADOS SAS</t>
  </si>
  <si>
    <t>P-006-00000000062-001</t>
  </si>
  <si>
    <t>JAIRO DARIO PINEDA CORAL</t>
  </si>
  <si>
    <t>L-105-00000002811-001</t>
  </si>
  <si>
    <t>VITERI TORO MARIA CAMILA</t>
  </si>
  <si>
    <t>L-105-00000002765-001</t>
  </si>
  <si>
    <t>VITERI TORO MARIA MARGARITA</t>
  </si>
  <si>
    <t>L-105-00000002766-001</t>
  </si>
  <si>
    <t>LUISA FERNANDA VITERI TORO</t>
  </si>
  <si>
    <t>L-006-00000003612-001</t>
  </si>
  <si>
    <t>L-006-00000003630-001</t>
  </si>
  <si>
    <t>L-006-00000003684-001</t>
  </si>
  <si>
    <t>L-006-00000003749-001</t>
  </si>
  <si>
    <t>L-105-00000002446-001</t>
  </si>
  <si>
    <t>R10-5080</t>
  </si>
  <si>
    <t>CARDENAS AVENDAÑO NATHALIA ANGELICA</t>
  </si>
  <si>
    <t>L-105-00000000754-001</t>
  </si>
  <si>
    <t>MENDEZ PALADINES EMNA ROCIO</t>
  </si>
  <si>
    <t>L-105-00000001346-001</t>
  </si>
  <si>
    <t>MENZA OCAMPO NELSON FABIAN</t>
  </si>
  <si>
    <t>P6-144</t>
  </si>
  <si>
    <t>GUITIERREZ VARGAS MIGUEL FERNANDO</t>
  </si>
  <si>
    <t>L-105-00000002752-001</t>
  </si>
  <si>
    <t>PERDOMO CALDON MARIA ALEJANDRA</t>
  </si>
  <si>
    <t>L-105-00000002744-007</t>
  </si>
  <si>
    <t>PENNA PERDOMO JULY VANESSA</t>
  </si>
  <si>
    <t>L-105-00000002742-001</t>
  </si>
  <si>
    <t>CERQUERA CALDERON ANDRES FELIPE</t>
  </si>
  <si>
    <t>L-105-00000001830-001</t>
  </si>
  <si>
    <t>SANCHEZ ROJAS MARIA ALEJANDRA</t>
  </si>
  <si>
    <t>L-105-00000002139-001</t>
  </si>
  <si>
    <t>JULY VIVIANA FLOREZ MUÑOZ</t>
  </si>
  <si>
    <t>L-105-00000002323-001</t>
  </si>
  <si>
    <t>NATALIA CERON BENAVIDES</t>
  </si>
  <si>
    <t>L-105-00000002376-018</t>
  </si>
  <si>
    <t>SERGIO ANDRES VALLEJOS VALLEJOS</t>
  </si>
  <si>
    <t>l1-25</t>
  </si>
  <si>
    <t>ELIANA MARIA TRUJILLO AVILES</t>
  </si>
  <si>
    <t>L5-2956</t>
  </si>
  <si>
    <t>SANDRA DEL PILAR PAZ JOJOA</t>
  </si>
  <si>
    <t>P6-4665</t>
  </si>
  <si>
    <t>P6-4666</t>
  </si>
  <si>
    <t>P6-5474</t>
  </si>
  <si>
    <t>P6-5475</t>
  </si>
  <si>
    <t>P6-5476</t>
  </si>
  <si>
    <t>P6-5477</t>
  </si>
  <si>
    <t>ANDRES ARTURO GARCIA MANRIQUE</t>
  </si>
  <si>
    <t>R-010-00000006352-002</t>
  </si>
  <si>
    <t>PANTOJA RAMIREZ ANNA SOFIA</t>
  </si>
  <si>
    <t>L-105-00000002812-001</t>
  </si>
  <si>
    <t>MENGUAL YANDUN JEISSON ANDRES</t>
  </si>
  <si>
    <t>l1-26</t>
  </si>
  <si>
    <t>l1-14</t>
  </si>
  <si>
    <t>SENA</t>
  </si>
  <si>
    <t>L-005-00000005168-001</t>
  </si>
  <si>
    <t>L-005-00000005168-002</t>
  </si>
  <si>
    <t>SANTIAGO REVELO PADILLA</t>
  </si>
  <si>
    <t>L-105-00000002773-001</t>
  </si>
  <si>
    <t>CHAVEZ RODRIGUEZ NIXON</t>
  </si>
  <si>
    <t>L-105-00000002774-001</t>
  </si>
  <si>
    <t>FRANCISCO ORDOÑEZ PASAJE</t>
  </si>
  <si>
    <t>R-010-00000005246-001</t>
  </si>
  <si>
    <t>HENRY SEBASTIAN LINARES VILLOTA y CONCEPCION VILLOTA</t>
  </si>
  <si>
    <t>1.017.240.132 y 59.816.942</t>
  </si>
  <si>
    <t>SUBTOTAL  OTRAS ACREENCIAS</t>
  </si>
  <si>
    <t>TOTAL  CREDITOS QUINTA CLASE</t>
  </si>
  <si>
    <t xml:space="preserve">TOTAL PASIVOS </t>
  </si>
  <si>
    <t>PASIVOS CONTINGENTES</t>
  </si>
  <si>
    <t>YANELA ANDREA CABRERA ENRIQUEZ</t>
  </si>
  <si>
    <t>Juzgado 2 Laboral Pasto Proceso ordinario declarativo No. 52001310500220210042800</t>
  </si>
  <si>
    <t>Sin cuantía</t>
  </si>
  <si>
    <t>TOTAL CREDITOS CONTINGENTES</t>
  </si>
  <si>
    <t>Fatima 3ra cuota</t>
  </si>
  <si>
    <t>Fatima 4ta cuota</t>
  </si>
  <si>
    <t>Mantenimientos SLA</t>
  </si>
  <si>
    <t>Fátima ascensor T4</t>
  </si>
  <si>
    <t>AP 902 SJS</t>
  </si>
  <si>
    <t>sjs AP 204</t>
  </si>
  <si>
    <t>sjs AP502</t>
  </si>
  <si>
    <t>sjs ap101 y 303</t>
  </si>
  <si>
    <t>sjs ap 1201</t>
  </si>
  <si>
    <t>sjs ap 802</t>
  </si>
  <si>
    <t>sjs ap402</t>
  </si>
  <si>
    <t>sjs ap 1002</t>
  </si>
  <si>
    <t xml:space="preserve">sjs ap 201 </t>
  </si>
  <si>
    <t>sjs ap 601</t>
  </si>
  <si>
    <t>sjs ap 504</t>
  </si>
  <si>
    <t>sjs ap 702</t>
  </si>
  <si>
    <t>sjs ap 801</t>
  </si>
  <si>
    <t>sjs ap501</t>
  </si>
  <si>
    <t>sjs ap701</t>
  </si>
  <si>
    <t>sjs ap302</t>
  </si>
  <si>
    <t>sjs ap 301</t>
  </si>
  <si>
    <t>sjs ap 802 t2</t>
  </si>
  <si>
    <t>sjs ap 901</t>
  </si>
  <si>
    <t>sjs ap1202</t>
  </si>
  <si>
    <t>sjs ap1401</t>
  </si>
  <si>
    <t>sjs ap 304</t>
  </si>
  <si>
    <t>sjs ap 704</t>
  </si>
  <si>
    <t>SJS Ap</t>
  </si>
  <si>
    <t>SJS AP</t>
  </si>
  <si>
    <t>San José de la Sierra Ap</t>
  </si>
  <si>
    <t xml:space="preserve"> Capital por Pagar </t>
  </si>
  <si>
    <t>L-105-00000002741-001 S/José de la Sierra Ap501</t>
  </si>
  <si>
    <t>L-105-00000002748-001 S/José de la Sierra AP502</t>
  </si>
  <si>
    <t>L-105-00000002736-001 S/José de la Sierra Ap 301</t>
  </si>
  <si>
    <t>L-105-00000002746-001 S/José de la Sierra Ap 1201</t>
  </si>
  <si>
    <t>L-105-00000002753-001 S/José de la Sierra Ap 1002</t>
  </si>
  <si>
    <t>L-105-00000002181-001 S/José de la Sierra Ap 802 t2</t>
  </si>
  <si>
    <t>L-105-00000002750-001 S/José de la Sierra Ap 802</t>
  </si>
  <si>
    <t>L-105-00000002754-001 S/José de la Sierra Ap 901</t>
  </si>
  <si>
    <t>L-105-00000002737-001 S/José de la Sierra Ap 801</t>
  </si>
  <si>
    <t>L-105-00000000756-001 S/José de la Sierra Ap 504</t>
  </si>
  <si>
    <t>L-105-00000002755-001 S/José de la Sierra Ap 601</t>
  </si>
  <si>
    <t>L-105-00000002749-001 S/José de la Sierra Ap101 y 303</t>
  </si>
  <si>
    <t>L-105-00000002739-001 S/José de la Sierra Ap 702</t>
  </si>
  <si>
    <t>L-105-00000002738-001 S/José de la Sierra Ap701</t>
  </si>
  <si>
    <t>L-105-00000002757-001 S/José de la Sierra Ap1202</t>
  </si>
  <si>
    <t>L-105-00000002751-001 S/José de la Sierra Ap402</t>
  </si>
  <si>
    <t>L-105-00000002745-002 S/José de la Sierra AP 204</t>
  </si>
  <si>
    <t>L-105-00000002759-001 S/José de la Sierra Ap 704</t>
  </si>
  <si>
    <t xml:space="preserve">L-105-00000002747-001 S/José de la Sierra AP 902 </t>
  </si>
  <si>
    <t>L-105-00000002758-001 S/José de la Sierra Ap 304</t>
  </si>
  <si>
    <t xml:space="preserve">L-105-00000000754-001 S/José de la Sierra Ap 201 </t>
  </si>
  <si>
    <t>L-105-00000002752-001 S/José de la Sierra Ap1401</t>
  </si>
  <si>
    <t>L-105-00000002742-001 S/José de la Sierra Ap302</t>
  </si>
  <si>
    <t xml:space="preserve">TOTAL  </t>
  </si>
  <si>
    <t>No.</t>
  </si>
  <si>
    <t>L-105-00000002760-001 San José de la Sierra Ap602</t>
  </si>
  <si>
    <t>L-105-00000002182-005 San José de la Sierra Ap 902</t>
  </si>
  <si>
    <t>L-105-00000002761-001 San José de la Sierra Ap 401</t>
  </si>
  <si>
    <t>L-105-00000002762-001 San José de la Sierra Ap 804</t>
  </si>
  <si>
    <t>L-105-00000002139-001 San José de la Sierra Ap 404 y 603</t>
  </si>
  <si>
    <t>Capital en UVR</t>
  </si>
  <si>
    <t>*</t>
  </si>
  <si>
    <t>Predial</t>
  </si>
  <si>
    <t>Valorización</t>
  </si>
  <si>
    <t>Pagaré 1, 2 y 3 - proporción no garantizada</t>
  </si>
  <si>
    <t>Pagaré 1, 2 y 3 - proporción garantizada</t>
  </si>
  <si>
    <t>Arrendamiento</t>
  </si>
  <si>
    <t>Partidas conciliatorias</t>
  </si>
  <si>
    <t>NOMBRE:</t>
  </si>
  <si>
    <t>Victoria Administradores SAS</t>
  </si>
  <si>
    <t>IDENTIFICACIÓN:</t>
  </si>
  <si>
    <t>900.054.746-2</t>
  </si>
  <si>
    <t>SOLICITUD PROCESO:</t>
  </si>
  <si>
    <t>Ley 1116 de 2006</t>
  </si>
  <si>
    <t>CALIDAD:</t>
  </si>
  <si>
    <t>Deudor</t>
  </si>
  <si>
    <t>FECHA CORTE:</t>
  </si>
  <si>
    <t>INVENTARIO DE ACTIVOS</t>
  </si>
  <si>
    <t>1. EFECTIVO Y EQUIVALENTE</t>
  </si>
  <si>
    <t>TIPO</t>
  </si>
  <si>
    <t>BANCO</t>
  </si>
  <si>
    <t>DETALLE</t>
  </si>
  <si>
    <t>No. CUENTA</t>
  </si>
  <si>
    <t>ESTADO</t>
  </si>
  <si>
    <t>VALOR</t>
  </si>
  <si>
    <t>Efectivo</t>
  </si>
  <si>
    <t>Caja general empresa</t>
  </si>
  <si>
    <t>Normal</t>
  </si>
  <si>
    <t>Caja menor empresa</t>
  </si>
  <si>
    <t>Cuenta corriente</t>
  </si>
  <si>
    <t>Colpatría</t>
  </si>
  <si>
    <t>Banco</t>
  </si>
  <si>
    <t>Embargo</t>
  </si>
  <si>
    <t>Bancolombia</t>
  </si>
  <si>
    <t>Fideicomiso PA Sta María de Fátima</t>
  </si>
  <si>
    <t>Fideicomiso PA Sta Lucia del Atríz</t>
  </si>
  <si>
    <t>MiBanco</t>
  </si>
  <si>
    <t>MiBanco Cta ahorr 897870</t>
  </si>
  <si>
    <t>TOTAL</t>
  </si>
  <si>
    <t>2. CUENTAS POR COBRAR</t>
  </si>
  <si>
    <t>2.1 Clientes:</t>
  </si>
  <si>
    <t xml:space="preserve">NIT          </t>
  </si>
  <si>
    <t xml:space="preserve">NOMBRE                        </t>
  </si>
  <si>
    <t>PROYECTO</t>
  </si>
  <si>
    <t>DOC</t>
  </si>
  <si>
    <t>WILLIAM ANDRES ZAMBRANO</t>
  </si>
  <si>
    <t>PA Fátima - T1</t>
  </si>
  <si>
    <t>F5-148</t>
  </si>
  <si>
    <t>SUBTOTAL CLIENTES</t>
  </si>
  <si>
    <t>2.2 Prestamos a particulares:</t>
  </si>
  <si>
    <t>DETERIORO</t>
  </si>
  <si>
    <t xml:space="preserve">LV PROYECTOS SAS              </t>
  </si>
  <si>
    <t>Centro Empresarial 1829</t>
  </si>
  <si>
    <t>G11-14765 y otros</t>
  </si>
  <si>
    <t>SUBTOTAL PRESTAMOS A PARTICULARES</t>
  </si>
  <si>
    <t>TOTAL CUENTAS POR COBRAR NETOS</t>
  </si>
  <si>
    <t>3. INVENTARIOS</t>
  </si>
  <si>
    <t>3.1 Construcciones en curso:</t>
  </si>
  <si>
    <t>CIUDAD</t>
  </si>
  <si>
    <t>DESCRIPCION</t>
  </si>
  <si>
    <t>Und.</t>
  </si>
  <si>
    <t>LIMITACION O TENENCIA</t>
  </si>
  <si>
    <t>MATRICULA INMOBILIARIA</t>
  </si>
  <si>
    <t>VALOR EN LIBROS</t>
  </si>
  <si>
    <t>VALOR NETO</t>
  </si>
  <si>
    <t>Pasto</t>
  </si>
  <si>
    <t>PA CONDOMINIO SANTA MARIA DE FATIMA</t>
  </si>
  <si>
    <t xml:space="preserve"> 136 parqueaderos, 176m2 zonas comunes, 246m2 bodegas privadas y zonas comunes</t>
  </si>
  <si>
    <t>Global</t>
  </si>
  <si>
    <t>240-233793</t>
  </si>
  <si>
    <t>CENTRO COMERCIAL FATIMA - PA FÁTIMA</t>
  </si>
  <si>
    <t>Sotanos y loza parcial 1 piso</t>
  </si>
  <si>
    <t>240-259510</t>
  </si>
  <si>
    <t>EDIFICIO SANTAMARIA - PA FÁTIMA</t>
  </si>
  <si>
    <t>Lote de reserva 543m2- Dentro del Fideicomiso de Fátima</t>
  </si>
  <si>
    <t>240-298146</t>
  </si>
  <si>
    <t>PA CONDOMINIO SANTA LUCIA DEL ATRIZ</t>
  </si>
  <si>
    <t>60 Ap To 3, 129 Bodegas y zonas comunes</t>
  </si>
  <si>
    <t>240-119401</t>
  </si>
  <si>
    <t>SUBTOTAL CONSTRUCCIONES EN CURSO</t>
  </si>
  <si>
    <t>3 Ap To 2, 54 Ap To 4, 70 Parq</t>
  </si>
  <si>
    <t>24 Ap To 1, 37 Ap To 2, 21 Bodegas, 148 parqueaderos</t>
  </si>
  <si>
    <t>Por escriturar</t>
  </si>
  <si>
    <t>3.3 Otros inventarios</t>
  </si>
  <si>
    <t>Por legalizar escrituración</t>
  </si>
  <si>
    <t>N/A</t>
  </si>
  <si>
    <t>CONDOMINIO MIRADOR DEL AQUINE</t>
  </si>
  <si>
    <t>SUBTOTAL OTROS INVENTARIOS</t>
  </si>
  <si>
    <t>TOTAL INVENTARIOS</t>
  </si>
  <si>
    <t>4. PROPIEDAD PLANTA Y EQUIPO</t>
  </si>
  <si>
    <t>DEPRECIACION</t>
  </si>
  <si>
    <t>VR NETO</t>
  </si>
  <si>
    <t>Edificio</t>
  </si>
  <si>
    <t>Edificio Centro Empresarial 1829 area lote 218,9m2 y construcción 821m2</t>
  </si>
  <si>
    <t>Propiedad con hipoteca y embargo</t>
  </si>
  <si>
    <t>240-7418</t>
  </si>
  <si>
    <t>Oficina</t>
  </si>
  <si>
    <t>Oficina 213 Centro Comercial Valle de Atriz 43m2 y 20m2 mezanice</t>
  </si>
  <si>
    <t>240-154341</t>
  </si>
  <si>
    <t>Oficina 214 Centro Comercial Valle de Atriz 43m2 y 20m2 mezanine</t>
  </si>
  <si>
    <t>240-154342</t>
  </si>
  <si>
    <t>TOTAL PROPIEDAD PLANTA Y EQUIPO</t>
  </si>
  <si>
    <t>5. INVERSIONES</t>
  </si>
  <si>
    <t>NIT</t>
  </si>
  <si>
    <t>NOMBRE O RAZON SOCIAL</t>
  </si>
  <si>
    <t>PORCENTAJE PARTICIPACION</t>
  </si>
  <si>
    <t>MEDICION AL COSTO</t>
  </si>
  <si>
    <t>INGENIAR GESTORES SAS</t>
  </si>
  <si>
    <t>Otras inversiones</t>
  </si>
  <si>
    <t>Neiva</t>
  </si>
  <si>
    <t>TOTAL OTRAS INVERSIONES</t>
  </si>
  <si>
    <t>6. OTROS ACTIVOS NO FINANCIEROS</t>
  </si>
  <si>
    <t>UNION TEMPORAL CONSTRUCTORES DEL ATRIZ</t>
  </si>
  <si>
    <t>Operación conjunta</t>
  </si>
  <si>
    <t>DIAN</t>
  </si>
  <si>
    <t>Depósito judicial</t>
  </si>
  <si>
    <t>TOTAL OTROS ACTIVOS NO FINANCIEROS</t>
  </si>
  <si>
    <t>5. Anticipo de impuestos</t>
  </si>
  <si>
    <t>MUNICIPIO DE PASTO</t>
  </si>
  <si>
    <t>Saldo a favor ICA</t>
  </si>
  <si>
    <t>Saldo a favor Renta</t>
  </si>
  <si>
    <t>TOTAL ACTIVOS</t>
  </si>
  <si>
    <t>Observación</t>
  </si>
  <si>
    <t>Accionistas</t>
  </si>
  <si>
    <t>CONTA k</t>
  </si>
  <si>
    <t>Conta  I</t>
  </si>
  <si>
    <t>Gastos Admin</t>
  </si>
  <si>
    <t>No reorganización</t>
  </si>
  <si>
    <t>SINZA GETIAL MARIA ALEJANDRA</t>
  </si>
  <si>
    <t>GA</t>
  </si>
  <si>
    <t>NO REORG</t>
  </si>
  <si>
    <t>SANITAS EPS</t>
  </si>
  <si>
    <t>COOMEVA EPS</t>
  </si>
  <si>
    <t>NUEVA EPS</t>
  </si>
  <si>
    <t>EMSSANAR SAS</t>
  </si>
  <si>
    <t>MEDIMAS EPS SAS</t>
  </si>
  <si>
    <t>Pilas</t>
  </si>
  <si>
    <t>SEGUROS DE VIDA SURAMERICANA S A</t>
  </si>
  <si>
    <t>Aportes seguridad social</t>
  </si>
  <si>
    <t>PORVENIR</t>
  </si>
  <si>
    <t>COLFONDOS</t>
  </si>
  <si>
    <t>PROTECCION</t>
  </si>
  <si>
    <t>COLPENSIONES</t>
  </si>
  <si>
    <t>Contribución 2021 y 2022</t>
  </si>
  <si>
    <t>DIRECCION DE IMPUESTOS Y ADUANAS NACIONALES</t>
  </si>
  <si>
    <t xml:space="preserve">Impuesto de Renta 2018 </t>
  </si>
  <si>
    <t>RF dic/2018</t>
  </si>
  <si>
    <t>RF nov/2020</t>
  </si>
  <si>
    <t>RF dic/2020</t>
  </si>
  <si>
    <t>RF ene/2021</t>
  </si>
  <si>
    <t>RF feb/2021</t>
  </si>
  <si>
    <t>RF mar/2021</t>
  </si>
  <si>
    <t>RF abr/2021</t>
  </si>
  <si>
    <t>RF sep/2021</t>
  </si>
  <si>
    <t>RF nov/2021</t>
  </si>
  <si>
    <t>RF dic/2021</t>
  </si>
  <si>
    <t>RF ene/2022</t>
  </si>
  <si>
    <t>RF mar/2022</t>
  </si>
  <si>
    <t>RF may/2022</t>
  </si>
  <si>
    <t>RF jun/2022</t>
  </si>
  <si>
    <t>RF jul/2022</t>
  </si>
  <si>
    <t>RF nov/2022</t>
  </si>
  <si>
    <t>RF ago/2023</t>
  </si>
  <si>
    <t>RF feb/2024</t>
  </si>
  <si>
    <t>RF mar/2024</t>
  </si>
  <si>
    <t>RF abr/2024</t>
  </si>
  <si>
    <t>Formulario RETEICA bimestre 1</t>
  </si>
  <si>
    <t>LEIDY VIVIANA BENAVIDES VILLOT</t>
  </si>
  <si>
    <t>PENDIENTE POR ESCRITURAR APTO 308-2 MIRADOR</t>
  </si>
  <si>
    <t>GARCIA MURCIA RAFAEL</t>
  </si>
  <si>
    <t>Acta concilación y paz y salvo</t>
  </si>
  <si>
    <t>APORTE NO REGISTRADO EN 2012 APTO 509-2 MIRADOR</t>
  </si>
  <si>
    <t xml:space="preserve">GERMAN ORLANDO VILLAREAL      </t>
  </si>
  <si>
    <t>APTO 201-1 JARDIN DEL ATRIZ PENDIENTE POR ESCRIT</t>
  </si>
  <si>
    <t>FRANCISCO JAVIER PATIÑO CONCHA</t>
  </si>
  <si>
    <t>APTO 704-1 JARDIN DEL ATRIZ PENDIENTE POR ESCIRT</t>
  </si>
  <si>
    <t xml:space="preserve">CARLOS JOSE NARVAEZ LOPEZ     </t>
  </si>
  <si>
    <t xml:space="preserve">OSWALDO EFRAIN DE LOS RIOS DE </t>
  </si>
  <si>
    <t>PQ S1F3 FATIMA PENDIENTE POR ESCRITURAR</t>
  </si>
  <si>
    <t xml:space="preserve">GERARDO LUNA                  </t>
  </si>
  <si>
    <t>PENDIENTE POR ESCRITURAR APTO 1003-1 MIRADOR AQUIN</t>
  </si>
  <si>
    <t>P-006-00000040909-001</t>
  </si>
  <si>
    <t>P-006-00000042151-001</t>
  </si>
  <si>
    <t>P-006-00000043334-001</t>
  </si>
  <si>
    <t>P-006-00000045154-001</t>
  </si>
  <si>
    <t>P-006-00000045763-001</t>
  </si>
  <si>
    <t>P-006-00000046990-001</t>
  </si>
  <si>
    <t>P-006-00000048364-001</t>
  </si>
  <si>
    <t>GEOVANNY ENRIQUE ARCINIEGAS CERON</t>
  </si>
  <si>
    <t>L-005-00000005080-008 Of 202 CE</t>
  </si>
  <si>
    <t>Cruce con administración Santa Lucia</t>
  </si>
  <si>
    <t>Cruces con administracipon Santa Lucia</t>
  </si>
  <si>
    <t>Cruce con Admnistración SLA</t>
  </si>
  <si>
    <t>Pagado vigilancia Santa Lucia</t>
  </si>
  <si>
    <t>Mayor Valor por conciliación no ha sido causada en contabilidad</t>
  </si>
  <si>
    <t>Administración Mayo</t>
  </si>
  <si>
    <t>Administración Abril</t>
  </si>
  <si>
    <t>Administración Marzo</t>
  </si>
  <si>
    <t>Administración Febrero</t>
  </si>
  <si>
    <t>Pagado Administración oficinas</t>
  </si>
  <si>
    <t>Pagado asesoria jurídica</t>
  </si>
  <si>
    <t>Pagado exámenes ocupacionales</t>
  </si>
  <si>
    <t>cruce con administración SLA</t>
  </si>
  <si>
    <t>Consigación identificada del 2020</t>
  </si>
  <si>
    <t>Disminución por compensación con Multa</t>
  </si>
  <si>
    <t xml:space="preserve">BLANDON ARREDONDO JHON JAIRO  </t>
  </si>
  <si>
    <t>JUAN JOSE ALAVA FRANCO</t>
  </si>
  <si>
    <t>Honorarios Abogado feb, mar y abril P6-22,23,24</t>
  </si>
  <si>
    <t>Asesor jurído de la empresa</t>
  </si>
  <si>
    <t>EMPRESA METROPOLITANA DE ASEO DE PASTO S.A. E.S.P</t>
  </si>
  <si>
    <t>Servicios públicos</t>
  </si>
  <si>
    <t>EMPOPASTO</t>
  </si>
  <si>
    <t>MARCO ANTONIO MELENDEZ JIMENEZ</t>
  </si>
  <si>
    <t>Devolución pagos notariales L5-5472 y L5-6699</t>
  </si>
  <si>
    <t>OMAR RAFAEL CAICEDO VELASQUEZ</t>
  </si>
  <si>
    <t>Devolución pagos notariales L5-8103</t>
  </si>
  <si>
    <t>Honorarios promotor Victoria</t>
  </si>
  <si>
    <t>Honorarios promotor Mario Viteri</t>
  </si>
  <si>
    <t>Honorarios promotor Mónica Toro</t>
  </si>
  <si>
    <t>Abono según contabilidad $8,779,500 de $43,897,500</t>
  </si>
  <si>
    <t>Abono según contabilidad $3,000,000 de $15,000,000</t>
  </si>
  <si>
    <t>PRIMERA CATEGORIA:</t>
  </si>
  <si>
    <t>SEGUNDA CATEGORIA:</t>
  </si>
  <si>
    <t>TERCERA CATEGORIA:</t>
  </si>
  <si>
    <t>QUINTA CATEGORIA:</t>
  </si>
  <si>
    <t>CUARTA CATEGORIA:</t>
  </si>
  <si>
    <t>CONTINGENTES:</t>
  </si>
  <si>
    <t>SALDO APROBADO REORGANIZACIÓN</t>
  </si>
  <si>
    <t>SALDO ACTUAL 8/MAY/2024</t>
  </si>
  <si>
    <t>Persona a quien está pendiente solo hacer escritura, se trata de un proyectos antiguo terminado y entregado</t>
  </si>
  <si>
    <t>Retención en la fuente por pagar</t>
  </si>
  <si>
    <t>Impuesto de Renta 2018 por pagar</t>
  </si>
  <si>
    <t>Aportes seguridad social por pagar</t>
  </si>
  <si>
    <t>Indemnización laboral</t>
  </si>
  <si>
    <t>Liquidación contrato laboral 2024</t>
  </si>
  <si>
    <t>Empleados a quienes se les terminó el contrato</t>
  </si>
  <si>
    <t>Mantenimiento asensores de Condominio Santa Lucia</t>
  </si>
  <si>
    <t>Cuotas de admnistración oficinas de la empresas</t>
  </si>
  <si>
    <t xml:space="preserve">Prestamista para el pago de gastos administración etapa de reorganización </t>
  </si>
  <si>
    <t>Abono según contabilidad $92,050,369 de $210,251,844 despues de retenciones</t>
  </si>
  <si>
    <t>Servicios públicos oficina de la empresa por pagar</t>
  </si>
  <si>
    <t>Gastos de escritura de depósito en Jardín Atriz por reintegrar</t>
  </si>
  <si>
    <t>Gastos de escritura de depósito en Fátima por reintegrar</t>
  </si>
  <si>
    <t>Se concilia información y se encuentra escritura No. 970 del año 2020 PQ S2C-11 de Fátima</t>
  </si>
  <si>
    <t>Se concilia información y se encuentra escritura 896 AP 414 T3 en Fátima del año 2018</t>
  </si>
  <si>
    <t>Se concilia información y se encuentra escritura No. 2697 del año 2016 Ap 305-2 en Fátima</t>
  </si>
  <si>
    <t>VALOR PATRIMONIAL</t>
  </si>
  <si>
    <t>Normal del Fideicomiso</t>
  </si>
  <si>
    <t>VALOR EN LIBROS AL COSTO</t>
  </si>
  <si>
    <t>Embargado por escriturar y por vender 11 Ap</t>
  </si>
  <si>
    <t>VALOR BRUTO EN LIBROS AL COSTO</t>
  </si>
  <si>
    <t>Tenencia de Victoria y embargo de Bancolombia</t>
  </si>
  <si>
    <t>VALOR LIQUIDACION</t>
  </si>
  <si>
    <t>Victoria Administradores</t>
  </si>
  <si>
    <t>240-210582</t>
  </si>
  <si>
    <t>240-210583</t>
  </si>
  <si>
    <t>240-210586</t>
  </si>
  <si>
    <t>240-214995</t>
  </si>
  <si>
    <t>240-214996</t>
  </si>
  <si>
    <t>240-222880</t>
  </si>
  <si>
    <t>240-222881</t>
  </si>
  <si>
    <t>UBICACIÓN</t>
  </si>
  <si>
    <t>LOCAL 1</t>
  </si>
  <si>
    <t>240-214932</t>
  </si>
  <si>
    <t>PQ SF1</t>
  </si>
  <si>
    <t>240-214954</t>
  </si>
  <si>
    <t>PQ SSF1</t>
  </si>
  <si>
    <t>240-214981</t>
  </si>
  <si>
    <t>DEPOSITO B1</t>
  </si>
  <si>
    <t>240-214998</t>
  </si>
  <si>
    <t>DEPOSITO B2</t>
  </si>
  <si>
    <t>240-214999</t>
  </si>
  <si>
    <t>DEPOSITO B4</t>
  </si>
  <si>
    <t>240-215001</t>
  </si>
  <si>
    <t>240-222903</t>
  </si>
  <si>
    <t>DEPOSITO C8</t>
  </si>
  <si>
    <t>DEPOSITO SA10</t>
  </si>
  <si>
    <t>DEPOSITO A3</t>
  </si>
  <si>
    <t>PQ SSB4</t>
  </si>
  <si>
    <t>240-214962</t>
  </si>
  <si>
    <t>Vendido a Hernan Osejo y por escriturar</t>
  </si>
  <si>
    <t>CONDOMINIO JARDIN DEL ATRIZ CLL 18 42 68</t>
  </si>
  <si>
    <t>PQ</t>
  </si>
  <si>
    <t>240-258570</t>
  </si>
  <si>
    <t>EDIFICIO BELMONTE</t>
  </si>
  <si>
    <t>PQ 1002</t>
  </si>
  <si>
    <t>240-38182</t>
  </si>
  <si>
    <t>240-177055</t>
  </si>
  <si>
    <t>248-15396</t>
  </si>
  <si>
    <t>50N-20816511</t>
  </si>
  <si>
    <t>FINCA FELIZ</t>
  </si>
  <si>
    <t>Lote 42</t>
  </si>
  <si>
    <t>Taminango</t>
  </si>
  <si>
    <t>Condominio CL 19C 40A-26</t>
  </si>
  <si>
    <t>AP</t>
  </si>
  <si>
    <t>Mario Viteri y Mónica Toro</t>
  </si>
  <si>
    <t>Mónica Toro</t>
  </si>
  <si>
    <t>Bogotá</t>
  </si>
  <si>
    <t>Edificio Botanica Telus</t>
  </si>
  <si>
    <t>Mario Viteri</t>
  </si>
  <si>
    <t>CONDOMINIO SANTA MARIA DE FATIMA</t>
  </si>
  <si>
    <t>LOTE MUELITA CL 12 12 Barrio Fátima, area 104,69m2</t>
  </si>
  <si>
    <t>240-243341</t>
  </si>
  <si>
    <t>Lote Propiedad de Victoria Administradores e incluido en propiedad horizontal del Condominio</t>
  </si>
  <si>
    <t>Derechos Fiduciarios por aporte en especie de lote (por legalizar)</t>
  </si>
  <si>
    <t>PA SANTA MARIA DE FATIMA, LOTE MUELITA CL 12 12 Barrio Fátima, area 104,69m2 MI 240-243341</t>
  </si>
  <si>
    <t>PA SANTA LUCIA DE ATRIZ, LOTE MI 240-119401</t>
  </si>
  <si>
    <t>Derechos Fiduciarios por aporte en especie de lote</t>
  </si>
  <si>
    <t>Ademas se tiene saldos a favor por actas de costo</t>
  </si>
  <si>
    <t>Revisar porq mejoras del lote es de propiedad de Victoria</t>
  </si>
  <si>
    <t>Se debe recursos de clientes invertidos en Fátima</t>
  </si>
  <si>
    <t>CANT.</t>
  </si>
  <si>
    <t xml:space="preserve">OBSERVACIONES </t>
  </si>
  <si>
    <t>Vr. Unit. Est.</t>
  </si>
  <si>
    <t>Vr. Total  Estim.</t>
  </si>
  <si>
    <t xml:space="preserve">Escritorio  de Gerencia </t>
  </si>
  <si>
    <t>Deteriorado</t>
  </si>
  <si>
    <t>Escritorio  secretarial</t>
  </si>
  <si>
    <t>Regular estado</t>
  </si>
  <si>
    <t xml:space="preserve">Escritorio auxiliares </t>
  </si>
  <si>
    <t xml:space="preserve">Escritorio Doble puesto de trabajo </t>
  </si>
  <si>
    <t xml:space="preserve">Escritorio empotrado con prolongacion </t>
  </si>
  <si>
    <t>Sillas auxiliares verdes</t>
  </si>
  <si>
    <t>buen estado</t>
  </si>
  <si>
    <t>Sillas con rodachines espaldar alto negras</t>
  </si>
  <si>
    <t>Sillas con rodachines espaldar bajo</t>
  </si>
  <si>
    <t>Sillas rodachines con malla</t>
  </si>
  <si>
    <t>Sillas negras auxiliares</t>
  </si>
  <si>
    <t xml:space="preserve">Sillas auxiliares cafes </t>
  </si>
  <si>
    <t>Sillas rodachines negras</t>
  </si>
  <si>
    <t>Butacones</t>
  </si>
  <si>
    <t>Archivadores de madera</t>
  </si>
  <si>
    <t>Taburete pequeño</t>
  </si>
  <si>
    <t>basureros</t>
  </si>
  <si>
    <t>Mesa esquinera</t>
  </si>
  <si>
    <t>Telefono Panasonic</t>
  </si>
  <si>
    <t xml:space="preserve">Computador Januz 1913LE, teclado y mouse </t>
  </si>
  <si>
    <t>ITEM</t>
  </si>
  <si>
    <t>5. INVENTARIO DE ACTIVOS DADOS DE BAJA</t>
  </si>
  <si>
    <t xml:space="preserve">Computador PCSMART, CPU, teclado Y MOUSE </t>
  </si>
  <si>
    <t xml:space="preserve">Computador ACER, CPU, teclado Y MOUSE </t>
  </si>
  <si>
    <t>Telefonos de consola</t>
  </si>
  <si>
    <t>Computador Januz 2015LE CPU R1999 teclado y mouse</t>
  </si>
  <si>
    <t>Computador Januz 191LE CPU R1999 teclado y mouse</t>
  </si>
  <si>
    <t>Computador Januz 932NW, CPU R1999 teclado y mouse</t>
  </si>
  <si>
    <t>mal estado</t>
  </si>
  <si>
    <t>Puertas atamboradas de alcobas</t>
  </si>
  <si>
    <t>Puerts de baño</t>
  </si>
  <si>
    <t xml:space="preserve">Carteras de madera y MDF 6 cent x 2,4 metros </t>
  </si>
  <si>
    <t>Laminas MDF 35 cent x 2,4 mts</t>
  </si>
  <si>
    <t>Maquina de carpinteria (trompo)</t>
  </si>
  <si>
    <t xml:space="preserve">Maquina cepilladora de madera </t>
  </si>
  <si>
    <t xml:space="preserve">Maquina canteadora de madera </t>
  </si>
  <si>
    <t xml:space="preserve">Banco de carpinteria </t>
  </si>
  <si>
    <t xml:space="preserve">Carretilla </t>
  </si>
  <si>
    <t xml:space="preserve">Retazos de ceramica </t>
  </si>
  <si>
    <t xml:space="preserve">Pluma metalica completas </t>
  </si>
  <si>
    <t xml:space="preserve">Cizalla </t>
  </si>
  <si>
    <t xml:space="preserve">Andamios colgantes </t>
  </si>
  <si>
    <t xml:space="preserve">Cerchas metalicas </t>
  </si>
  <si>
    <t>Tuberia conduit de 1 pulg</t>
  </si>
  <si>
    <t>Tuberia sanitaria de 4, 5 y 6 pulgadas</t>
  </si>
  <si>
    <t>Tuberia conduit de 2pulg</t>
  </si>
  <si>
    <t xml:space="preserve">Tuberia conduit de 3 pulg </t>
  </si>
  <si>
    <t>Tuberia C PVC DE 1/2</t>
  </si>
  <si>
    <t>Malla electro soldada de 4 mm</t>
  </si>
  <si>
    <t xml:space="preserve">Tablones para andamios usados </t>
  </si>
  <si>
    <t>Madera rolliza diferentes medidas</t>
  </si>
  <si>
    <t xml:space="preserve">Tubo red contra incendios 4 pulg </t>
  </si>
  <si>
    <t xml:space="preserve">Tanques con triturado </t>
  </si>
  <si>
    <t>Mezcladora de cncretos</t>
  </si>
  <si>
    <t xml:space="preserve">Tripodes para plumas </t>
  </si>
  <si>
    <t>Escalera de aluminio</t>
  </si>
  <si>
    <t xml:space="preserve">Hinodoros blancos </t>
  </si>
  <si>
    <t xml:space="preserve">Motobomba </t>
  </si>
  <si>
    <t>Equipo de altura (Arneces sin certificacion )</t>
  </si>
  <si>
    <t xml:space="preserve">Linea de vida con silla </t>
  </si>
  <si>
    <t xml:space="preserve">Cascos blanco y amarillos nuevos </t>
  </si>
  <si>
    <t xml:space="preserve">Mangera contra incendios sin piston </t>
  </si>
  <si>
    <t xml:space="preserve">Equipo de piscina tres cajas selladas </t>
  </si>
  <si>
    <t xml:space="preserve">Gabinete metalico contra incendios </t>
  </si>
  <si>
    <t xml:space="preserve">Manila para trabajo en altura </t>
  </si>
  <si>
    <t xml:space="preserve">Palendras </t>
  </si>
  <si>
    <t xml:space="preserve">Cilindros de prueba de concreto </t>
  </si>
  <si>
    <t>Barretones</t>
  </si>
  <si>
    <t>Picos</t>
  </si>
  <si>
    <t xml:space="preserve">Tapas de sanitarios </t>
  </si>
  <si>
    <t xml:space="preserve">Balbulas red contra incendio de 3 pulg </t>
  </si>
  <si>
    <t>Cond. Santa Lucia</t>
  </si>
  <si>
    <t>Lote</t>
  </si>
  <si>
    <t xml:space="preserve">lote </t>
  </si>
  <si>
    <t xml:space="preserve">Regular estad </t>
  </si>
  <si>
    <t xml:space="preserve">mal estado </t>
  </si>
  <si>
    <t>regular estado</t>
  </si>
  <si>
    <t xml:space="preserve">regular estado </t>
  </si>
  <si>
    <t xml:space="preserve">Mal estado </t>
  </si>
  <si>
    <t xml:space="preserve">buen estado </t>
  </si>
  <si>
    <t xml:space="preserve">Buen estado </t>
  </si>
  <si>
    <t xml:space="preserve">Regular estado </t>
  </si>
  <si>
    <t>Buen estado</t>
  </si>
  <si>
    <t>GL</t>
  </si>
  <si>
    <t>Tanque metalico de Hidrofo - agua potable</t>
  </si>
  <si>
    <t xml:space="preserve">Equipo hidro neumatico con motobomba </t>
  </si>
  <si>
    <t>Tubos para sistema contra incendio 4 pulgX6metros</t>
  </si>
  <si>
    <t xml:space="preserve">Tubos sanitarios de 6 pulgX6metros </t>
  </si>
  <si>
    <t>Cond. S/Fátima</t>
  </si>
  <si>
    <t>C. Cial Fátima</t>
  </si>
  <si>
    <t>Cerchas metalicas</t>
  </si>
  <si>
    <t>Gato metalicos completos</t>
  </si>
  <si>
    <t xml:space="preserve">Gato metalicos incompletos </t>
  </si>
  <si>
    <t xml:space="preserve">Formaletas metalicas varias dimensiones </t>
  </si>
  <si>
    <t xml:space="preserve">Alineadores metalicos </t>
  </si>
  <si>
    <t>Vigas metalicas IP 30centX6 METROS</t>
  </si>
  <si>
    <t>Vigas metalicas IP 30centX5 METROS</t>
  </si>
  <si>
    <t>Vigas metalicas IP 30cenX4 METROS</t>
  </si>
  <si>
    <t xml:space="preserve">Mezclador de concreto sin motor ni llanta </t>
  </si>
  <si>
    <t>TOTAL INVENTARIO ACTIVOS</t>
  </si>
  <si>
    <t>VR UNITARIO SALVAMENTO</t>
  </si>
  <si>
    <t>Mezcladora de concretos</t>
  </si>
  <si>
    <t>Pagaré por el monto prestado para gastos administración</t>
  </si>
  <si>
    <t>ACREECIAS NO INCLUIDAS EN LA REORGANIZACION:</t>
  </si>
  <si>
    <t>GASTOS DE ADMNISTRACION DE REORGANIZACIÓN:</t>
  </si>
  <si>
    <t>Sentencia de indemnización</t>
  </si>
  <si>
    <t>Se paga lo correspondiente a Pensión cada mes y se disminuye el monto apropiado</t>
  </si>
  <si>
    <t>Pagado por descuento nota crédito</t>
  </si>
  <si>
    <t>Pagado por ser proveedor de servicio de mantenimiento ncesario para oficina</t>
  </si>
  <si>
    <t>Pago parcial por ser servicio público</t>
  </si>
  <si>
    <t>Pagado por mantenimiento de ascensor de Condominio Santa Lucia</t>
  </si>
  <si>
    <t>APTO 1402 T1 SJS ACTA DE TRANSACCION NEIVA</t>
  </si>
  <si>
    <t>Administración Centro Empresarial 20% de $174.350.000 contrato administración alquiler oficinas</t>
  </si>
  <si>
    <t>Sale desición Sentencia de indemnización 4/dic/2023</t>
  </si>
  <si>
    <t xml:space="preserve">Acta 123 Juez 2 Laboral Pasto P6-3475 </t>
  </si>
  <si>
    <t>Nómina</t>
  </si>
  <si>
    <t>Prestaciones Sociales</t>
  </si>
  <si>
    <t>Nómina de abril y mayo</t>
  </si>
  <si>
    <t>Pagado como prestaciones sociales obligatorias</t>
  </si>
  <si>
    <t>FV 72434 PEDRIAL VICTORIA ADMINSTRADORES LC 214</t>
  </si>
  <si>
    <t>FV 58536 IMPUESTO A LA PROPIEDAD RAIZ LC 213</t>
  </si>
  <si>
    <t>PREDIAL Y BOMBEROS VICTORIA 1829 2022 A 2023</t>
  </si>
  <si>
    <t>PREDIAL Y BOMBEROS VICTORIA DEPOS B1 JARDIN 2023</t>
  </si>
  <si>
    <t>PREDIAL Y BOMBEROS VICTORIA DEP B2 2023</t>
  </si>
  <si>
    <t>PREDIAL Y BOMBEROS VICTORIA C8 JARDIN 2022 A 2023</t>
  </si>
  <si>
    <t>BOMBEROS VICTORIA SA10 JARDIN 2018 A 2023</t>
  </si>
  <si>
    <t>PREDIA Y BOMB VICTORIA PQ SSF1 JARDIN 2018-2023</t>
  </si>
  <si>
    <t>PREDI BOMEROS VICTORIA PQ SF1 2014-2023 JARDIN</t>
  </si>
  <si>
    <t>PREDIAL Y BOMBEROS B4 VICTORIA 2023</t>
  </si>
  <si>
    <t>BOMBEROS VICTORIA DEP A3 JARDIN 2019 A 2023</t>
  </si>
  <si>
    <t>PREDIAL262 VICTORIA LOCAL 1 2013-2022</t>
  </si>
  <si>
    <t>BOMBEROS 262 VICTORIA LOCAL 1 2013-2022</t>
  </si>
  <si>
    <t>VALORIZACION DEP SA10 VICTORIA</t>
  </si>
  <si>
    <t>VALORIZACION DEP A3 VICTORIA</t>
  </si>
  <si>
    <t>VALORIZACION PQ SF1 VICTORIA</t>
  </si>
  <si>
    <t>VALORIZACION PQ SSF1 VICTORIA</t>
  </si>
  <si>
    <t>VALORIZACION DEP B1 VICTORIA</t>
  </si>
  <si>
    <t>VALORIZACION DEP B2 VICTORIA</t>
  </si>
  <si>
    <t>VALORIZACION DEP B4 VICTORIA EN PROP MYRIAN ERAZO</t>
  </si>
  <si>
    <t>FV 67125 CONTRIBUCI VALORIZ FIDEICOMISO ST FATIMA</t>
  </si>
  <si>
    <t>L5-72434-001</t>
  </si>
  <si>
    <t>L5-208-001</t>
  </si>
  <si>
    <t>L5-404-001</t>
  </si>
  <si>
    <t>L5-329-001</t>
  </si>
  <si>
    <t>L5-328-001</t>
  </si>
  <si>
    <t>L5-5766-001</t>
  </si>
  <si>
    <t>L5-58536-001</t>
  </si>
  <si>
    <t>L5-311-001</t>
  </si>
  <si>
    <t>L5-284-001</t>
  </si>
  <si>
    <t>L5-5777-001</t>
  </si>
  <si>
    <t>L5-211-001</t>
  </si>
  <si>
    <t>L5-262-005</t>
  </si>
  <si>
    <t>L5-262-006</t>
  </si>
  <si>
    <t>L5-5996-010</t>
  </si>
  <si>
    <t>L5-5996-011</t>
  </si>
  <si>
    <t>L5-5996-014</t>
  </si>
  <si>
    <t>L5-5996-015</t>
  </si>
  <si>
    <t>L5-5996-016</t>
  </si>
  <si>
    <t>L5-5996-017</t>
  </si>
  <si>
    <t>L5-5996-018</t>
  </si>
  <si>
    <t>L5-67125-001</t>
  </si>
  <si>
    <t>L5-72434-001_1_FV 72434 PEDRIAL VICTORIA ADMINSTRADORES LC 214</t>
  </si>
  <si>
    <t>L5-58536-001_1_FV 58536 IMPUESTO A LA PROPIEDAD RAIZ LC 213</t>
  </si>
  <si>
    <t>L5-5766-001_1_PREDIAL Y BOMBEROS VICTORIA 1829 2022 A 2023</t>
  </si>
  <si>
    <t>L5-328-001_7_PREDIAL Y BOMBEROS VICTORIA DEPOS B1 JARDIN 2023</t>
  </si>
  <si>
    <t>L5-329-001_7_PREDIAL Y BOMBEROS VICTORIA DEP B2 2023</t>
  </si>
  <si>
    <t>L5-404-001_7_PREDIAL Y BOMBEROS VICTORIA C8 JARDIN 2022 A 2023</t>
  </si>
  <si>
    <t>L5-208-001_7_BOMBEROS VICTORIA SA10 JARDIN 2018 A 2023</t>
  </si>
  <si>
    <t>L5-311-001_7_PREDIA Y BOMB VICTORIA PQ SSF1 JARDIN 2018-2023</t>
  </si>
  <si>
    <t>L5-284-001_7_PREDI BOMEROS VICTORIA PQ SF1 2014-2023 JARDIN</t>
  </si>
  <si>
    <t>L5-5777-001_7_PREDIAL Y BOMBEROS B4 VICTORIA 2023</t>
  </si>
  <si>
    <t>L5-211-001_7_BOMBEROS VICTORIA DEP A3 JARDIN 2019 A 2023</t>
  </si>
  <si>
    <t>L5-262-005_7_PREDIAL262 VICTORIA LOCAL 1 2013-2022</t>
  </si>
  <si>
    <t>L5-262-006_7_BOMBEROS 262 VICTORIA LOCAL 1 2013-2022</t>
  </si>
  <si>
    <t>L5-5996-010_7_VALORIZACION DEP SA10 VICTORIA</t>
  </si>
  <si>
    <t>L5-5996-011_7_VALORIZACION DEP A3 VICTORIA</t>
  </si>
  <si>
    <t>L5-5996-014_7_VALORIZACION PQ SF1 VICTORIA</t>
  </si>
  <si>
    <t>L5-5996-015_7_VALORIZACION PQ SSF1 VICTORIA</t>
  </si>
  <si>
    <t>L5-5996-016_7_VALORIZACION DEP B1 VICTORIA</t>
  </si>
  <si>
    <t>L5-5996-017_7_VALORIZACION DEP B2 VICTORIA</t>
  </si>
  <si>
    <t>L5-5996-018_7_VALORIZACION DEP B4 VICTORIA EN PROP MYRIAN ERAZO</t>
  </si>
  <si>
    <t>L5-67125-001_2_FV 67125 CONTRIBUCI VALORIZ FIDEICOMISO ST FATIMA</t>
  </si>
  <si>
    <t>Aprobado según juez en conciliación</t>
  </si>
  <si>
    <t>Acreedor a quién se hizo cesión créditos por pago a acredores Neiva</t>
  </si>
  <si>
    <t>Crédito constructor Santa Maria de Fátima</t>
  </si>
  <si>
    <t>Crédito constructor Santa Lucia de Atriz</t>
  </si>
  <si>
    <t>devolución APORTES APTO 501-1 PROCESO 18000 NEIVA</t>
  </si>
  <si>
    <t>devolución APORTES APTO 502-1 NEIVA PROCESO 19000</t>
  </si>
  <si>
    <t>DEMANDA devolución APORT APTO 301-1 PROCESO 18000 NEIVA</t>
  </si>
  <si>
    <t>devolución APORTES APTO 1201-1 NEIVA PROCESO 19000</t>
  </si>
  <si>
    <t>ACTA CONCILIACION devolución APORTES APTO 1002-1 NEIVA</t>
  </si>
  <si>
    <t>devolución APORTES APTO 602-1 NEIVA</t>
  </si>
  <si>
    <t>devolución APORTES APTO Y PQ 802-1 NEIVA PROCESO 11800</t>
  </si>
  <si>
    <t>devolución APTORTES APTO Y PQ 801-1 PROCESO 18000 NEIVA</t>
  </si>
  <si>
    <t>devolución APORTES APTO 101 Y 303-1 PROCESO 19000 NEIVA</t>
  </si>
  <si>
    <t>devolución APORTES APTO 702-1 PROCESO 18000 NEIVA</t>
  </si>
  <si>
    <t>devolución APORTES APTO 701-1 PROCESO 18000 NEIVA</t>
  </si>
  <si>
    <t>devolución APORTES APTO 402-1 PROCESO 11800 NEIVA</t>
  </si>
  <si>
    <t>devolución APORTES APTO 204-1 NEIVA PROCESO 19000</t>
  </si>
  <si>
    <t>ACTA CONCILIACION NEIVA devolución APORTES APTO 704-1</t>
  </si>
  <si>
    <t>devolución APORTES APTO 902-1 NEIVA PROCESO 19000</t>
  </si>
  <si>
    <t>devolución APORTES APTO 401-1 NEIVA</t>
  </si>
  <si>
    <t>ACTA DE CONCILIACION NEIVA devolución APORTES APTO 304-1</t>
  </si>
  <si>
    <t>devolución APORTTES ACTA CONCILIACION APTO 201-1 NEIVA</t>
  </si>
  <si>
    <t>APTO 802 T2 SJS ACTA DE TRANSACCION PETICION TERCERO NEIVA devuelve Dr. Rafael</t>
  </si>
  <si>
    <t>PQ S1J8 Etapa 1 fatima</t>
  </si>
  <si>
    <t>Se concilia información y se encuentra escritura No. 2669 del año 2016 PQ S1J-8 ETAPA 1</t>
  </si>
  <si>
    <t>No es deuda de este acreedor, sino de que se duplicó con saldo de Margarita Riascos</t>
  </si>
  <si>
    <t>APTO 201-1</t>
  </si>
  <si>
    <t>PQ SSA11</t>
  </si>
  <si>
    <t>DEPOSITO A5</t>
  </si>
  <si>
    <t>APTO 704-1</t>
  </si>
  <si>
    <t>PQ SSA1</t>
  </si>
  <si>
    <t>PQ SE4</t>
  </si>
  <si>
    <t>PQ SSE5</t>
  </si>
  <si>
    <t>240-210482</t>
  </si>
  <si>
    <t>240-210559</t>
  </si>
  <si>
    <t>240-210588</t>
  </si>
  <si>
    <t>240-210505</t>
  </si>
  <si>
    <t>240-210549</t>
  </si>
  <si>
    <t>240-210540</t>
  </si>
  <si>
    <t>240-210567</t>
  </si>
  <si>
    <t>DEPOSITO C6</t>
  </si>
  <si>
    <t>240-222901</t>
  </si>
  <si>
    <t>Francisco Javier Patiño Concha CC 12996070</t>
  </si>
  <si>
    <t>Carlos Jose Narvaez Lopez CC 79140740</t>
  </si>
  <si>
    <t>Hernan Osejo Viteri</t>
  </si>
  <si>
    <t>OBSERVACION</t>
  </si>
  <si>
    <t>De Victoria y por verificar cuerpo cierto</t>
  </si>
  <si>
    <t>APTO 509-2</t>
  </si>
  <si>
    <t>APTO 308-2</t>
  </si>
  <si>
    <t>APTO 1003-1</t>
  </si>
  <si>
    <t>240-231056</t>
  </si>
  <si>
    <t>240-231031</t>
  </si>
  <si>
    <t>240-225986</t>
  </si>
  <si>
    <t>240-231047</t>
  </si>
  <si>
    <t>German Orlando Villarreal Ocaña</t>
  </si>
  <si>
    <t>Leidy Viviana Benavides</t>
  </si>
  <si>
    <t>Gerardo Luna Salazar, Maria Victoria Luna, Esperanza Luna</t>
  </si>
  <si>
    <t>Jaime Omar Mora Diaz</t>
  </si>
  <si>
    <t>Condominio Mirador del Aquine</t>
  </si>
  <si>
    <t>De Victoria pero con pleito con Miryan Patricia Erazo quien alega propieda pero no tiene Contrato</t>
  </si>
  <si>
    <t>Condominio Santa Maria de Fátima</t>
  </si>
  <si>
    <t>Lote CL 12 12 Barrio Fátima, area 104,69m2 (Muelita)</t>
  </si>
  <si>
    <t>Edificio Centro Empresarial 1829</t>
  </si>
  <si>
    <t>Edificio con area lote 218,9m2 y construcción 821m2</t>
  </si>
  <si>
    <t xml:space="preserve">Centro Comercial Valle de Atriz </t>
  </si>
  <si>
    <t>Centro Comercial Valle de Atriz</t>
  </si>
  <si>
    <t>Oficina 214 area 43m2 y 20m2 mezanine</t>
  </si>
  <si>
    <t>Oficina 213 area 43m2 y 20m2 mezanice</t>
  </si>
  <si>
    <t>Por escriturar solicitud a super</t>
  </si>
  <si>
    <t>De Victoria Libre</t>
  </si>
  <si>
    <t>ADJUNTO CERTIFICADO</t>
  </si>
  <si>
    <t>Si</t>
  </si>
  <si>
    <t>2. INVENTARIO DE INMUEBLES</t>
  </si>
  <si>
    <t>3. OTROS ACTIVOS NO FINANCIEROS</t>
  </si>
  <si>
    <t>4. ANTICIPO DE IMPUESTOS</t>
  </si>
  <si>
    <t>Victoria Administradores SAS En Liquidación por adjudicacion.</t>
  </si>
  <si>
    <t>VALOR AVALUO</t>
  </si>
  <si>
    <t>INVENTARIO DE ACTIVOS -VALORADO</t>
  </si>
  <si>
    <t>TOTAL INVENTARIO DE ACTIVOS CON AVALUOS</t>
  </si>
  <si>
    <t>5. INVENTARIO DE ACTIVOS MUEBLES VALORADOS</t>
  </si>
  <si>
    <t>TOTAL ACTIVOS MUEBLES VALORADOS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</si>
</sst>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  <numFmt numFmtId="167" formatCode="_(* #,##0.00_);_(* \(#,##0.00\);_(* &quot;-&quot;??_);_(@_)"/>
    <numFmt numFmtId="168" formatCode="_-&quot;$&quot;\ * #,##0_-;\-&quot;$&quot;\ * #,##0_-;_-&quot;$&quot;\ 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 Narrow"/>
      <family val="2"/>
    </font>
    <font>
      <sz val="10"/>
      <name val="Verdana   "/>
    </font>
    <font>
      <sz val="10"/>
      <name val="Arial Narrow"/>
      <family val="2"/>
    </font>
    <font>
      <sz val="10"/>
      <name val="Arial"/>
      <family val="2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11">
    <xf numFmtId="0" fontId="0" fillId="0" borderId="0" xfId="0"/>
    <xf numFmtId="1" fontId="3" fillId="2" borderId="1" xfId="4" applyNumberFormat="1" applyFont="1" applyFill="1" applyBorder="1" applyAlignment="1">
      <alignment horizontal="left" vertical="center"/>
    </xf>
    <xf numFmtId="0" fontId="3" fillId="2" borderId="2" xfId="4" applyFont="1" applyFill="1" applyBorder="1" applyAlignment="1">
      <alignment horizontal="left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left" vertical="center"/>
    </xf>
    <xf numFmtId="0" fontId="3" fillId="2" borderId="2" xfId="4" applyFont="1" applyFill="1" applyBorder="1" applyAlignment="1">
      <alignment vertical="center"/>
    </xf>
    <xf numFmtId="0" fontId="5" fillId="2" borderId="2" xfId="5" applyFont="1" applyFill="1" applyBorder="1" applyAlignment="1">
      <alignment vertical="center"/>
    </xf>
    <xf numFmtId="0" fontId="5" fillId="2" borderId="3" xfId="5" applyFont="1" applyFill="1" applyBorder="1" applyAlignment="1">
      <alignment vertical="center"/>
    </xf>
    <xf numFmtId="14" fontId="5" fillId="2" borderId="0" xfId="4" applyNumberFormat="1" applyFont="1" applyFill="1" applyAlignment="1">
      <alignment vertical="center"/>
    </xf>
    <xf numFmtId="164" fontId="5" fillId="2" borderId="0" xfId="1" applyNumberFormat="1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3" fillId="2" borderId="4" xfId="5" applyFont="1" applyFill="1" applyBorder="1" applyAlignment="1">
      <alignment horizontal="left" vertical="center"/>
    </xf>
    <xf numFmtId="0" fontId="3" fillId="2" borderId="0" xfId="5" applyFont="1" applyFill="1" applyAlignment="1">
      <alignment horizontal="left" vertical="center" wrapText="1"/>
    </xf>
    <xf numFmtId="0" fontId="3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left" vertical="center"/>
    </xf>
    <xf numFmtId="0" fontId="5" fillId="2" borderId="0" xfId="5" applyFont="1" applyFill="1" applyAlignment="1">
      <alignment horizontal="center" vertical="center"/>
    </xf>
    <xf numFmtId="0" fontId="5" fillId="2" borderId="5" xfId="5" applyFont="1" applyFill="1" applyBorder="1" applyAlignment="1">
      <alignment horizontal="center" vertical="center"/>
    </xf>
    <xf numFmtId="14" fontId="5" fillId="2" borderId="0" xfId="5" applyNumberFormat="1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0" fontId="3" fillId="2" borderId="0" xfId="5" applyFont="1" applyFill="1" applyAlignment="1">
      <alignment vertical="center"/>
    </xf>
    <xf numFmtId="166" fontId="3" fillId="2" borderId="0" xfId="6" applyNumberFormat="1" applyFont="1" applyFill="1" applyBorder="1" applyAlignment="1">
      <alignment vertical="center"/>
    </xf>
    <xf numFmtId="166" fontId="3" fillId="2" borderId="5" xfId="6" applyNumberFormat="1" applyFont="1" applyFill="1" applyBorder="1" applyAlignment="1">
      <alignment vertical="center"/>
    </xf>
    <xf numFmtId="14" fontId="5" fillId="2" borderId="0" xfId="5" applyNumberFormat="1" applyFont="1" applyFill="1" applyAlignment="1">
      <alignment vertical="center"/>
    </xf>
    <xf numFmtId="0" fontId="5" fillId="2" borderId="4" xfId="5" applyFont="1" applyFill="1" applyBorder="1" applyAlignment="1">
      <alignment horizontal="left" vertical="center"/>
    </xf>
    <xf numFmtId="0" fontId="5" fillId="2" borderId="0" xfId="5" applyFont="1" applyFill="1" applyAlignment="1">
      <alignment horizontal="left" vertical="center" wrapText="1"/>
    </xf>
    <xf numFmtId="0" fontId="5" fillId="2" borderId="0" xfId="5" applyFont="1" applyFill="1" applyAlignment="1">
      <alignment horizontal="left" vertical="center"/>
    </xf>
    <xf numFmtId="166" fontId="5" fillId="2" borderId="0" xfId="6" applyNumberFormat="1" applyFont="1" applyFill="1" applyBorder="1" applyAlignment="1">
      <alignment vertical="center"/>
    </xf>
    <xf numFmtId="166" fontId="5" fillId="2" borderId="5" xfId="6" applyNumberFormat="1" applyFont="1" applyFill="1" applyBorder="1" applyAlignment="1">
      <alignment vertical="center"/>
    </xf>
    <xf numFmtId="0" fontId="5" fillId="2" borderId="1" xfId="5" applyFont="1" applyFill="1" applyBorder="1" applyAlignment="1">
      <alignment horizontal="left" vertical="center"/>
    </xf>
    <xf numFmtId="0" fontId="5" fillId="2" borderId="2" xfId="5" applyFont="1" applyFill="1" applyBorder="1" applyAlignment="1">
      <alignment horizontal="left" vertical="center" wrapText="1"/>
    </xf>
    <xf numFmtId="0" fontId="5" fillId="2" borderId="2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left" vertical="center"/>
    </xf>
    <xf numFmtId="166" fontId="5" fillId="2" borderId="2" xfId="6" applyNumberFormat="1" applyFont="1" applyFill="1" applyBorder="1" applyAlignment="1">
      <alignment vertical="center"/>
    </xf>
    <xf numFmtId="166" fontId="3" fillId="2" borderId="2" xfId="6" applyNumberFormat="1" applyFont="1" applyFill="1" applyBorder="1" applyAlignment="1">
      <alignment vertical="center"/>
    </xf>
    <xf numFmtId="166" fontId="5" fillId="2" borderId="3" xfId="6" applyNumberFormat="1" applyFont="1" applyFill="1" applyBorder="1" applyAlignment="1">
      <alignment vertical="center"/>
    </xf>
    <xf numFmtId="0" fontId="5" fillId="2" borderId="6" xfId="5" applyFont="1" applyFill="1" applyBorder="1" applyAlignment="1">
      <alignment horizontal="left" vertical="center"/>
    </xf>
    <xf numFmtId="0" fontId="5" fillId="2" borderId="7" xfId="5" applyFont="1" applyFill="1" applyBorder="1" applyAlignment="1">
      <alignment horizontal="left" vertical="center" wrapText="1"/>
    </xf>
    <xf numFmtId="0" fontId="5" fillId="2" borderId="7" xfId="5" applyFont="1" applyFill="1" applyBorder="1" applyAlignment="1">
      <alignment horizontal="center" vertical="center"/>
    </xf>
    <xf numFmtId="0" fontId="5" fillId="2" borderId="7" xfId="5" applyFont="1" applyFill="1" applyBorder="1" applyAlignment="1">
      <alignment horizontal="left" vertical="center"/>
    </xf>
    <xf numFmtId="0" fontId="5" fillId="2" borderId="7" xfId="5" applyFont="1" applyFill="1" applyBorder="1" applyAlignment="1">
      <alignment vertical="center"/>
    </xf>
    <xf numFmtId="166" fontId="5" fillId="2" borderId="7" xfId="6" applyNumberFormat="1" applyFont="1" applyFill="1" applyBorder="1" applyAlignment="1">
      <alignment vertical="center"/>
    </xf>
    <xf numFmtId="166" fontId="3" fillId="2" borderId="7" xfId="6" applyNumberFormat="1" applyFont="1" applyFill="1" applyBorder="1" applyAlignment="1">
      <alignment vertical="center"/>
    </xf>
    <xf numFmtId="166" fontId="5" fillId="2" borderId="7" xfId="6" applyNumberFormat="1" applyFont="1" applyFill="1" applyBorder="1" applyAlignment="1">
      <alignment horizontal="center" vertical="center"/>
    </xf>
    <xf numFmtId="166" fontId="5" fillId="2" borderId="8" xfId="6" applyNumberFormat="1" applyFont="1" applyFill="1" applyBorder="1" applyAlignment="1">
      <alignment horizontal="center" vertical="center"/>
    </xf>
    <xf numFmtId="0" fontId="5" fillId="0" borderId="4" xfId="5" applyFont="1" applyBorder="1" applyAlignment="1">
      <alignment horizontal="left" vertical="center"/>
    </xf>
    <xf numFmtId="0" fontId="5" fillId="0" borderId="0" xfId="5" applyFont="1" applyAlignment="1">
      <alignment horizontal="left" vertical="center" wrapText="1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left" vertical="center"/>
    </xf>
    <xf numFmtId="0" fontId="5" fillId="0" borderId="0" xfId="5" applyFont="1" applyAlignment="1">
      <alignment vertical="center"/>
    </xf>
    <xf numFmtId="166" fontId="5" fillId="0" borderId="0" xfId="6" applyNumberFormat="1" applyFont="1" applyFill="1" applyBorder="1" applyAlignment="1">
      <alignment vertical="center"/>
    </xf>
    <xf numFmtId="166" fontId="5" fillId="0" borderId="0" xfId="6" applyNumberFormat="1" applyFont="1" applyFill="1" applyBorder="1" applyAlignment="1">
      <alignment horizontal="center" vertical="center"/>
    </xf>
    <xf numFmtId="166" fontId="5" fillId="0" borderId="5" xfId="6" applyNumberFormat="1" applyFont="1" applyFill="1" applyBorder="1" applyAlignment="1">
      <alignment horizontal="center" vertical="center"/>
    </xf>
    <xf numFmtId="14" fontId="5" fillId="0" borderId="0" xfId="5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3" fillId="3" borderId="9" xfId="5" applyFont="1" applyFill="1" applyBorder="1" applyAlignment="1">
      <alignment horizontal="left" vertical="center" wrapText="1"/>
    </xf>
    <xf numFmtId="0" fontId="3" fillId="3" borderId="9" xfId="5" applyFont="1" applyFill="1" applyBorder="1" applyAlignment="1">
      <alignment horizontal="center" vertical="center" wrapText="1"/>
    </xf>
    <xf numFmtId="0" fontId="3" fillId="3" borderId="9" xfId="5" applyFont="1" applyFill="1" applyBorder="1" applyAlignment="1">
      <alignment vertical="center" wrapText="1"/>
    </xf>
    <xf numFmtId="166" fontId="3" fillId="3" borderId="9" xfId="6" applyNumberFormat="1" applyFont="1" applyFill="1" applyBorder="1" applyAlignment="1">
      <alignment vertical="center" wrapText="1"/>
    </xf>
    <xf numFmtId="166" fontId="3" fillId="3" borderId="9" xfId="6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vertical="center" wrapText="1"/>
    </xf>
    <xf numFmtId="0" fontId="5" fillId="2" borderId="9" xfId="5" applyFont="1" applyFill="1" applyBorder="1" applyAlignment="1">
      <alignment horizontal="left" vertical="center" wrapText="1"/>
    </xf>
    <xf numFmtId="1" fontId="5" fillId="2" borderId="9" xfId="5" applyNumberFormat="1" applyFont="1" applyFill="1" applyBorder="1" applyAlignment="1">
      <alignment horizontal="left" vertical="center" wrapText="1"/>
    </xf>
    <xf numFmtId="1" fontId="5" fillId="2" borderId="9" xfId="5" applyNumberFormat="1" applyFont="1" applyFill="1" applyBorder="1" applyAlignment="1">
      <alignment horizontal="right" vertical="center" wrapText="1"/>
    </xf>
    <xf numFmtId="10" fontId="5" fillId="2" borderId="9" xfId="5" applyNumberFormat="1" applyFont="1" applyFill="1" applyBorder="1" applyAlignment="1">
      <alignment horizontal="left" vertical="center" wrapText="1"/>
    </xf>
    <xf numFmtId="10" fontId="5" fillId="2" borderId="9" xfId="5" applyNumberFormat="1" applyFont="1" applyFill="1" applyBorder="1" applyAlignment="1">
      <alignment vertical="center" wrapText="1"/>
    </xf>
    <xf numFmtId="42" fontId="5" fillId="2" borderId="9" xfId="2" applyFont="1" applyFill="1" applyBorder="1" applyAlignment="1">
      <alignment vertical="center" wrapText="1"/>
    </xf>
    <xf numFmtId="166" fontId="5" fillId="0" borderId="9" xfId="6" applyNumberFormat="1" applyFont="1" applyFill="1" applyBorder="1" applyAlignment="1">
      <alignment horizontal="right" vertical="center" wrapText="1"/>
    </xf>
    <xf numFmtId="42" fontId="5" fillId="2" borderId="9" xfId="2" applyFont="1" applyFill="1" applyBorder="1" applyAlignment="1">
      <alignment horizontal="right" vertical="center" wrapText="1"/>
    </xf>
    <xf numFmtId="0" fontId="5" fillId="3" borderId="9" xfId="5" applyFont="1" applyFill="1" applyBorder="1" applyAlignment="1">
      <alignment horizontal="left" vertical="center" wrapText="1"/>
    </xf>
    <xf numFmtId="0" fontId="5" fillId="3" borderId="9" xfId="5" applyFont="1" applyFill="1" applyBorder="1" applyAlignment="1">
      <alignment vertical="center" wrapText="1"/>
    </xf>
    <xf numFmtId="166" fontId="5" fillId="3" borderId="9" xfId="6" applyNumberFormat="1" applyFont="1" applyFill="1" applyBorder="1" applyAlignment="1">
      <alignment vertical="center" wrapText="1"/>
    </xf>
    <xf numFmtId="166" fontId="5" fillId="3" borderId="9" xfId="6" applyNumberFormat="1" applyFont="1" applyFill="1" applyBorder="1" applyAlignment="1">
      <alignment horizontal="right" vertical="center" wrapText="1"/>
    </xf>
    <xf numFmtId="1" fontId="5" fillId="2" borderId="9" xfId="5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Alignment="1">
      <alignment vertical="center" wrapText="1"/>
    </xf>
    <xf numFmtId="0" fontId="5" fillId="2" borderId="0" xfId="5" applyFont="1" applyFill="1" applyAlignment="1">
      <alignment vertical="center" wrapText="1"/>
    </xf>
    <xf numFmtId="0" fontId="5" fillId="0" borderId="9" xfId="5" applyFont="1" applyBorder="1" applyAlignment="1">
      <alignment horizontal="left" vertical="center" wrapText="1"/>
    </xf>
    <xf numFmtId="1" fontId="5" fillId="0" borderId="9" xfId="5" applyNumberFormat="1" applyFont="1" applyBorder="1" applyAlignment="1">
      <alignment horizontal="left" vertical="center" wrapText="1"/>
    </xf>
    <xf numFmtId="1" fontId="5" fillId="0" borderId="9" xfId="5" applyNumberFormat="1" applyFont="1" applyBorder="1" applyAlignment="1">
      <alignment horizontal="center" vertical="center" wrapText="1"/>
    </xf>
    <xf numFmtId="10" fontId="5" fillId="0" borderId="9" xfId="5" applyNumberFormat="1" applyFont="1" applyBorder="1" applyAlignment="1">
      <alignment horizontal="left" vertical="center" wrapText="1"/>
    </xf>
    <xf numFmtId="10" fontId="5" fillId="0" borderId="9" xfId="5" applyNumberFormat="1" applyFont="1" applyBorder="1" applyAlignment="1">
      <alignment vertical="center" wrapText="1"/>
    </xf>
    <xf numFmtId="166" fontId="5" fillId="0" borderId="9" xfId="6" applyNumberFormat="1" applyFont="1" applyFill="1" applyBorder="1" applyAlignment="1">
      <alignment vertical="center" wrapText="1"/>
    </xf>
    <xf numFmtId="0" fontId="5" fillId="2" borderId="4" xfId="5" applyFont="1" applyFill="1" applyBorder="1" applyAlignment="1">
      <alignment horizontal="left" vertical="center" wrapText="1"/>
    </xf>
    <xf numFmtId="0" fontId="5" fillId="2" borderId="0" xfId="5" applyFont="1" applyFill="1" applyAlignment="1">
      <alignment horizontal="center" vertical="center" wrapText="1"/>
    </xf>
    <xf numFmtId="166" fontId="5" fillId="2" borderId="0" xfId="6" applyNumberFormat="1" applyFont="1" applyFill="1" applyBorder="1" applyAlignment="1">
      <alignment vertical="center" wrapText="1"/>
    </xf>
    <xf numFmtId="166" fontId="5" fillId="2" borderId="0" xfId="6" applyNumberFormat="1" applyFont="1" applyFill="1" applyBorder="1" applyAlignment="1">
      <alignment horizontal="center" vertical="center" wrapText="1"/>
    </xf>
    <xf numFmtId="166" fontId="5" fillId="2" borderId="5" xfId="6" applyNumberFormat="1" applyFont="1" applyFill="1" applyBorder="1" applyAlignment="1">
      <alignment horizontal="center" vertical="center" wrapText="1"/>
    </xf>
    <xf numFmtId="166" fontId="5" fillId="2" borderId="0" xfId="6" applyNumberFormat="1" applyFont="1" applyFill="1" applyBorder="1" applyAlignment="1">
      <alignment horizontal="left" vertical="center" wrapText="1"/>
    </xf>
    <xf numFmtId="166" fontId="5" fillId="2" borderId="5" xfId="6" applyNumberFormat="1" applyFont="1" applyFill="1" applyBorder="1" applyAlignment="1">
      <alignment horizontal="left" vertical="center" wrapText="1"/>
    </xf>
    <xf numFmtId="9" fontId="5" fillId="2" borderId="9" xfId="3" applyFont="1" applyFill="1" applyBorder="1" applyAlignment="1">
      <alignment horizontal="left" vertical="center" wrapText="1"/>
    </xf>
    <xf numFmtId="0" fontId="5" fillId="2" borderId="9" xfId="3" applyNumberFormat="1" applyFont="1" applyFill="1" applyBorder="1" applyAlignment="1">
      <alignment horizontal="center" vertical="center" wrapText="1"/>
    </xf>
    <xf numFmtId="9" fontId="5" fillId="0" borderId="9" xfId="3" applyFont="1" applyFill="1" applyBorder="1" applyAlignment="1">
      <alignment horizontal="left" vertical="center" wrapText="1"/>
    </xf>
    <xf numFmtId="14" fontId="5" fillId="2" borderId="0" xfId="5" applyNumberFormat="1" applyFont="1" applyFill="1" applyAlignment="1">
      <alignment horizontal="center" vertical="center" wrapText="1"/>
    </xf>
    <xf numFmtId="3" fontId="5" fillId="2" borderId="9" xfId="5" applyNumberFormat="1" applyFont="1" applyFill="1" applyBorder="1" applyAlignment="1">
      <alignment horizontal="center" vertical="center" wrapText="1"/>
    </xf>
    <xf numFmtId="3" fontId="5" fillId="2" borderId="9" xfId="5" applyNumberFormat="1" applyFont="1" applyFill="1" applyBorder="1" applyAlignment="1">
      <alignment horizontal="left" vertical="center" wrapText="1"/>
    </xf>
    <xf numFmtId="166" fontId="5" fillId="2" borderId="9" xfId="6" applyNumberFormat="1" applyFont="1" applyFill="1" applyBorder="1" applyAlignment="1">
      <alignment vertical="center" wrapText="1"/>
    </xf>
    <xf numFmtId="166" fontId="5" fillId="2" borderId="9" xfId="6" applyNumberFormat="1" applyFont="1" applyFill="1" applyBorder="1" applyAlignment="1">
      <alignment horizontal="right" vertical="center" wrapText="1"/>
    </xf>
    <xf numFmtId="0" fontId="3" fillId="2" borderId="0" xfId="5" applyFont="1" applyFill="1" applyAlignment="1">
      <alignment horizontal="center" vertical="center" wrapText="1"/>
    </xf>
    <xf numFmtId="0" fontId="3" fillId="2" borderId="0" xfId="5" applyFont="1" applyFill="1" applyAlignment="1">
      <alignment vertical="center" wrapText="1"/>
    </xf>
    <xf numFmtId="166" fontId="5" fillId="2" borderId="0" xfId="6" applyNumberFormat="1" applyFont="1" applyFill="1" applyBorder="1" applyAlignment="1">
      <alignment horizontal="right" vertical="center" wrapText="1"/>
    </xf>
    <xf numFmtId="166" fontId="5" fillId="2" borderId="5" xfId="6" applyNumberFormat="1" applyFont="1" applyFill="1" applyBorder="1" applyAlignment="1">
      <alignment horizontal="right" vertical="center" wrapText="1"/>
    </xf>
    <xf numFmtId="0" fontId="5" fillId="3" borderId="10" xfId="5" applyFont="1" applyFill="1" applyBorder="1" applyAlignment="1">
      <alignment horizontal="left" vertical="center" wrapText="1"/>
    </xf>
    <xf numFmtId="0" fontId="3" fillId="3" borderId="11" xfId="5" applyFont="1" applyFill="1" applyBorder="1" applyAlignment="1">
      <alignment horizontal="left" vertical="center" wrapText="1"/>
    </xf>
    <xf numFmtId="0" fontId="5" fillId="3" borderId="11" xfId="5" applyFont="1" applyFill="1" applyBorder="1" applyAlignment="1">
      <alignment vertical="center" wrapText="1"/>
    </xf>
    <xf numFmtId="0" fontId="5" fillId="3" borderId="11" xfId="5" applyFont="1" applyFill="1" applyBorder="1" applyAlignment="1">
      <alignment horizontal="left" vertical="center" wrapText="1"/>
    </xf>
    <xf numFmtId="0" fontId="5" fillId="3" borderId="12" xfId="5" applyFont="1" applyFill="1" applyBorder="1" applyAlignment="1">
      <alignment horizontal="left" vertical="center" wrapText="1"/>
    </xf>
    <xf numFmtId="14" fontId="5" fillId="2" borderId="0" xfId="7" applyNumberFormat="1" applyFont="1" applyFill="1" applyAlignment="1">
      <alignment vertical="center"/>
    </xf>
    <xf numFmtId="166" fontId="5" fillId="2" borderId="0" xfId="6" applyNumberFormat="1" applyFont="1" applyFill="1" applyBorder="1" applyAlignment="1">
      <alignment horizontal="center" vertical="center"/>
    </xf>
    <xf numFmtId="4" fontId="5" fillId="2" borderId="0" xfId="5" applyNumberFormat="1" applyFont="1" applyFill="1" applyAlignment="1">
      <alignment vertical="center"/>
    </xf>
    <xf numFmtId="0" fontId="3" fillId="2" borderId="10" xfId="5" applyFont="1" applyFill="1" applyBorder="1" applyAlignment="1">
      <alignment horizontal="left" vertical="center"/>
    </xf>
    <xf numFmtId="0" fontId="3" fillId="2" borderId="11" xfId="5" applyFont="1" applyFill="1" applyBorder="1" applyAlignment="1">
      <alignment horizontal="left" vertical="center" wrapText="1"/>
    </xf>
    <xf numFmtId="0" fontId="3" fillId="2" borderId="11" xfId="5" applyFont="1" applyFill="1" applyBorder="1" applyAlignment="1">
      <alignment horizontal="center" vertical="center"/>
    </xf>
    <xf numFmtId="0" fontId="3" fillId="2" borderId="11" xfId="5" applyFont="1" applyFill="1" applyBorder="1" applyAlignment="1">
      <alignment horizontal="left" vertical="center"/>
    </xf>
    <xf numFmtId="0" fontId="3" fillId="2" borderId="11" xfId="5" applyFont="1" applyFill="1" applyBorder="1" applyAlignment="1">
      <alignment vertical="center"/>
    </xf>
    <xf numFmtId="166" fontId="3" fillId="2" borderId="11" xfId="6" applyNumberFormat="1" applyFont="1" applyFill="1" applyBorder="1" applyAlignment="1">
      <alignment vertical="center"/>
    </xf>
    <xf numFmtId="166" fontId="3" fillId="2" borderId="12" xfId="6" applyNumberFormat="1" applyFont="1" applyFill="1" applyBorder="1" applyAlignment="1">
      <alignment vertical="center"/>
    </xf>
    <xf numFmtId="166" fontId="5" fillId="2" borderId="0" xfId="6" applyNumberFormat="1" applyFont="1" applyFill="1" applyAlignment="1">
      <alignment vertical="center"/>
    </xf>
    <xf numFmtId="166" fontId="5" fillId="2" borderId="0" xfId="6" applyNumberFormat="1" applyFont="1" applyFill="1" applyAlignment="1">
      <alignment horizontal="center" vertical="center"/>
    </xf>
    <xf numFmtId="0" fontId="3" fillId="3" borderId="9" xfId="5" applyFont="1" applyFill="1" applyBorder="1" applyAlignment="1">
      <alignment horizontal="left" vertical="center"/>
    </xf>
    <xf numFmtId="0" fontId="3" fillId="3" borderId="9" xfId="5" applyFont="1" applyFill="1" applyBorder="1" applyAlignment="1">
      <alignment horizontal="center" vertical="center"/>
    </xf>
    <xf numFmtId="166" fontId="3" fillId="3" borderId="9" xfId="6" applyNumberFormat="1" applyFont="1" applyFill="1" applyBorder="1" applyAlignment="1">
      <alignment vertical="center"/>
    </xf>
    <xf numFmtId="0" fontId="5" fillId="0" borderId="9" xfId="5" applyFont="1" applyBorder="1" applyAlignment="1">
      <alignment horizontal="left" vertical="center"/>
    </xf>
    <xf numFmtId="1" fontId="5" fillId="0" borderId="9" xfId="5" applyNumberFormat="1" applyFont="1" applyBorder="1" applyAlignment="1">
      <alignment horizontal="left" vertical="center"/>
    </xf>
    <xf numFmtId="1" fontId="5" fillId="0" borderId="9" xfId="5" applyNumberFormat="1" applyFont="1" applyBorder="1" applyAlignment="1">
      <alignment horizontal="center" vertical="center"/>
    </xf>
    <xf numFmtId="166" fontId="5" fillId="0" borderId="9" xfId="6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168" fontId="7" fillId="4" borderId="9" xfId="8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68" fontId="8" fillId="0" borderId="9" xfId="8" applyNumberFormat="1" applyFont="1" applyBorder="1" applyAlignment="1">
      <alignment horizontal="left" vertical="center" wrapText="1"/>
    </xf>
    <xf numFmtId="168" fontId="0" fillId="0" borderId="0" xfId="8" applyNumberFormat="1" applyFont="1" applyAlignment="1">
      <alignment horizontal="left" vertical="center" wrapText="1"/>
    </xf>
    <xf numFmtId="42" fontId="5" fillId="2" borderId="0" xfId="5" applyNumberFormat="1" applyFont="1" applyFill="1" applyAlignment="1">
      <alignment vertical="center" wrapText="1"/>
    </xf>
    <xf numFmtId="166" fontId="3" fillId="3" borderId="9" xfId="6" applyNumberFormat="1" applyFont="1" applyFill="1" applyBorder="1" applyAlignment="1">
      <alignment horizontal="center" vertical="center"/>
    </xf>
    <xf numFmtId="1" fontId="5" fillId="2" borderId="9" xfId="5" applyNumberFormat="1" applyFont="1" applyFill="1" applyBorder="1" applyAlignment="1">
      <alignment horizontal="left" vertical="center"/>
    </xf>
    <xf numFmtId="166" fontId="5" fillId="3" borderId="12" xfId="6" applyNumberFormat="1" applyFont="1" applyFill="1" applyBorder="1" applyAlignment="1">
      <alignment vertical="center" wrapText="1"/>
    </xf>
    <xf numFmtId="0" fontId="5" fillId="2" borderId="13" xfId="5" applyFont="1" applyFill="1" applyBorder="1" applyAlignment="1">
      <alignment horizontal="left" vertical="center" wrapText="1"/>
    </xf>
    <xf numFmtId="1" fontId="5" fillId="2" borderId="13" xfId="5" applyNumberFormat="1" applyFont="1" applyFill="1" applyBorder="1" applyAlignment="1">
      <alignment horizontal="left" vertical="center" wrapText="1"/>
    </xf>
    <xf numFmtId="1" fontId="5" fillId="2" borderId="13" xfId="5" applyNumberFormat="1" applyFont="1" applyFill="1" applyBorder="1" applyAlignment="1">
      <alignment horizontal="right" vertical="center" wrapText="1"/>
    </xf>
    <xf numFmtId="10" fontId="5" fillId="2" borderId="13" xfId="5" applyNumberFormat="1" applyFont="1" applyFill="1" applyBorder="1" applyAlignment="1">
      <alignment horizontal="left" vertical="center" wrapText="1"/>
    </xf>
    <xf numFmtId="10" fontId="5" fillId="2" borderId="13" xfId="5" applyNumberFormat="1" applyFont="1" applyFill="1" applyBorder="1" applyAlignment="1">
      <alignment vertical="center" wrapText="1"/>
    </xf>
    <xf numFmtId="0" fontId="5" fillId="3" borderId="1" xfId="5" applyFont="1" applyFill="1" applyBorder="1" applyAlignment="1">
      <alignment horizontal="left" vertical="center" wrapText="1"/>
    </xf>
    <xf numFmtId="0" fontId="3" fillId="3" borderId="2" xfId="5" applyFont="1" applyFill="1" applyBorder="1" applyAlignment="1">
      <alignment horizontal="left" vertical="center" wrapText="1"/>
    </xf>
    <xf numFmtId="0" fontId="5" fillId="3" borderId="2" xfId="5" applyFont="1" applyFill="1" applyBorder="1" applyAlignment="1">
      <alignment vertical="center" wrapText="1"/>
    </xf>
    <xf numFmtId="0" fontId="5" fillId="3" borderId="2" xfId="5" applyFont="1" applyFill="1" applyBorder="1" applyAlignment="1">
      <alignment horizontal="left" vertical="center" wrapText="1"/>
    </xf>
    <xf numFmtId="0" fontId="5" fillId="3" borderId="3" xfId="5" applyFont="1" applyFill="1" applyBorder="1" applyAlignment="1">
      <alignment horizontal="left" vertical="center" wrapText="1"/>
    </xf>
    <xf numFmtId="1" fontId="5" fillId="2" borderId="13" xfId="5" applyNumberFormat="1" applyFont="1" applyFill="1" applyBorder="1" applyAlignment="1">
      <alignment horizontal="center" vertical="center" wrapText="1"/>
    </xf>
    <xf numFmtId="0" fontId="5" fillId="5" borderId="0" xfId="5" applyFont="1" applyFill="1" applyAlignment="1">
      <alignment vertical="center" wrapText="1"/>
    </xf>
    <xf numFmtId="42" fontId="5" fillId="0" borderId="9" xfId="2" applyFont="1" applyFill="1" applyBorder="1" applyAlignment="1">
      <alignment vertical="center" wrapText="1"/>
    </xf>
    <xf numFmtId="165" fontId="5" fillId="0" borderId="9" xfId="6" applyFont="1" applyFill="1" applyBorder="1" applyAlignment="1">
      <alignment vertical="center"/>
    </xf>
    <xf numFmtId="164" fontId="8" fillId="0" borderId="0" xfId="1" applyNumberFormat="1" applyFont="1"/>
    <xf numFmtId="164" fontId="8" fillId="0" borderId="9" xfId="1" applyNumberFormat="1" applyFont="1" applyBorder="1" applyAlignment="1"/>
    <xf numFmtId="164" fontId="8" fillId="0" borderId="9" xfId="1" applyNumberFormat="1" applyFont="1" applyBorder="1"/>
    <xf numFmtId="164" fontId="8" fillId="0" borderId="9" xfId="1" applyNumberFormat="1" applyFont="1" applyBorder="1" applyAlignment="1">
      <alignment horizontal="left" vertical="top"/>
    </xf>
    <xf numFmtId="164" fontId="9" fillId="8" borderId="9" xfId="1" applyNumberFormat="1" applyFont="1" applyFill="1" applyBorder="1"/>
    <xf numFmtId="164" fontId="8" fillId="0" borderId="0" xfId="1" applyNumberFormat="1" applyFont="1" applyAlignment="1">
      <alignment horizontal="center" textRotation="255" wrapText="1"/>
    </xf>
    <xf numFmtId="164" fontId="8" fillId="0" borderId="9" xfId="1" applyNumberFormat="1" applyFont="1" applyFill="1" applyBorder="1"/>
    <xf numFmtId="164" fontId="9" fillId="7" borderId="9" xfId="1" applyNumberFormat="1" applyFont="1" applyFill="1" applyBorder="1"/>
    <xf numFmtId="164" fontId="8" fillId="0" borderId="0" xfId="1" applyNumberFormat="1" applyFont="1" applyAlignment="1">
      <alignment horizontal="center" vertical="center" wrapText="1"/>
    </xf>
    <xf numFmtId="164" fontId="8" fillId="0" borderId="9" xfId="1" applyNumberFormat="1" applyFont="1" applyBorder="1" applyAlignment="1">
      <alignment vertical="center" wrapText="1"/>
    </xf>
    <xf numFmtId="164" fontId="8" fillId="0" borderId="9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vertical="center"/>
    </xf>
    <xf numFmtId="164" fontId="9" fillId="7" borderId="9" xfId="1" applyNumberFormat="1" applyFont="1" applyFill="1" applyBorder="1" applyAlignment="1">
      <alignment vertical="center"/>
    </xf>
    <xf numFmtId="164" fontId="9" fillId="8" borderId="9" xfId="1" applyNumberFormat="1" applyFont="1" applyFill="1" applyBorder="1" applyAlignment="1">
      <alignment vertical="center"/>
    </xf>
    <xf numFmtId="164" fontId="8" fillId="0" borderId="9" xfId="1" applyNumberFormat="1" applyFont="1" applyBorder="1" applyAlignment="1">
      <alignment horizontal="left" vertical="center" wrapText="1"/>
    </xf>
    <xf numFmtId="164" fontId="8" fillId="0" borderId="0" xfId="1" applyNumberFormat="1" applyFont="1" applyAlignment="1">
      <alignment horizontal="left" vertical="top" wrapText="1"/>
    </xf>
    <xf numFmtId="0" fontId="5" fillId="2" borderId="9" xfId="5" applyFont="1" applyFill="1" applyBorder="1" applyAlignment="1">
      <alignment horizontal="left" vertical="center"/>
    </xf>
    <xf numFmtId="1" fontId="5" fillId="2" borderId="9" xfId="5" applyNumberFormat="1" applyFont="1" applyFill="1" applyBorder="1" applyAlignment="1">
      <alignment horizontal="right" vertical="center"/>
    </xf>
    <xf numFmtId="10" fontId="5" fillId="2" borderId="9" xfId="5" applyNumberFormat="1" applyFont="1" applyFill="1" applyBorder="1" applyAlignment="1">
      <alignment horizontal="left" vertical="center"/>
    </xf>
    <xf numFmtId="10" fontId="5" fillId="2" borderId="9" xfId="5" applyNumberFormat="1" applyFont="1" applyFill="1" applyBorder="1" applyAlignment="1">
      <alignment vertical="center"/>
    </xf>
    <xf numFmtId="10" fontId="5" fillId="0" borderId="9" xfId="5" applyNumberFormat="1" applyFont="1" applyBorder="1" applyAlignment="1">
      <alignment horizontal="left" vertical="center"/>
    </xf>
    <xf numFmtId="10" fontId="5" fillId="0" borderId="9" xfId="5" applyNumberFormat="1" applyFont="1" applyBorder="1" applyAlignment="1">
      <alignment vertical="center"/>
    </xf>
    <xf numFmtId="9" fontId="5" fillId="2" borderId="9" xfId="3" applyFont="1" applyFill="1" applyBorder="1" applyAlignment="1">
      <alignment horizontal="left" vertical="center"/>
    </xf>
    <xf numFmtId="9" fontId="5" fillId="0" borderId="9" xfId="3" applyFont="1" applyFill="1" applyBorder="1" applyAlignment="1">
      <alignment horizontal="left" vertical="center"/>
    </xf>
    <xf numFmtId="3" fontId="5" fillId="2" borderId="9" xfId="5" applyNumberFormat="1" applyFont="1" applyFill="1" applyBorder="1" applyAlignment="1">
      <alignment horizontal="left" vertical="center"/>
    </xf>
    <xf numFmtId="164" fontId="5" fillId="8" borderId="9" xfId="1" applyNumberFormat="1" applyFont="1" applyFill="1" applyBorder="1" applyAlignment="1">
      <alignment vertical="center"/>
    </xf>
    <xf numFmtId="164" fontId="5" fillId="5" borderId="9" xfId="1" applyNumberFormat="1" applyFont="1" applyFill="1" applyBorder="1" applyAlignment="1">
      <alignment vertical="center"/>
    </xf>
    <xf numFmtId="164" fontId="5" fillId="5" borderId="9" xfId="1" applyNumberFormat="1" applyFont="1" applyFill="1" applyBorder="1" applyAlignment="1">
      <alignment horizontal="right" vertical="center"/>
    </xf>
    <xf numFmtId="164" fontId="5" fillId="0" borderId="9" xfId="1" applyNumberFormat="1" applyFont="1" applyFill="1" applyBorder="1" applyAlignment="1">
      <alignment vertical="center"/>
    </xf>
    <xf numFmtId="164" fontId="5" fillId="0" borderId="9" xfId="1" applyNumberFormat="1" applyFont="1" applyFill="1" applyBorder="1" applyAlignment="1">
      <alignment horizontal="right" vertical="center"/>
    </xf>
    <xf numFmtId="164" fontId="5" fillId="2" borderId="9" xfId="1" applyNumberFormat="1" applyFont="1" applyFill="1" applyBorder="1" applyAlignment="1">
      <alignment vertical="center"/>
    </xf>
    <xf numFmtId="164" fontId="3" fillId="3" borderId="9" xfId="1" applyNumberFormat="1" applyFont="1" applyFill="1" applyBorder="1" applyAlignment="1">
      <alignment horizontal="center" vertical="center" wrapText="1"/>
    </xf>
    <xf numFmtId="164" fontId="9" fillId="7" borderId="9" xfId="1" applyNumberFormat="1" applyFont="1" applyFill="1" applyBorder="1" applyAlignment="1">
      <alignment horizontal="center"/>
    </xf>
    <xf numFmtId="164" fontId="9" fillId="7" borderId="9" xfId="1" applyNumberFormat="1" applyFont="1" applyFill="1" applyBorder="1" applyAlignment="1">
      <alignment horizontal="center" vertical="center" wrapText="1"/>
    </xf>
    <xf numFmtId="0" fontId="3" fillId="0" borderId="9" xfId="5" applyFont="1" applyBorder="1" applyAlignment="1">
      <alignment horizontal="left" vertical="center"/>
    </xf>
    <xf numFmtId="0" fontId="5" fillId="0" borderId="9" xfId="5" applyFont="1" applyFill="1" applyBorder="1" applyAlignment="1">
      <alignment vertical="center"/>
    </xf>
    <xf numFmtId="0" fontId="5" fillId="2" borderId="9" xfId="5" applyFont="1" applyFill="1" applyBorder="1" applyAlignment="1">
      <alignment vertical="center"/>
    </xf>
    <xf numFmtId="164" fontId="5" fillId="2" borderId="9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left" vertical="center"/>
    </xf>
    <xf numFmtId="164" fontId="3" fillId="3" borderId="9" xfId="1" applyNumberFormat="1" applyFont="1" applyFill="1" applyBorder="1" applyAlignment="1">
      <alignment horizontal="left" vertical="center"/>
    </xf>
    <xf numFmtId="164" fontId="5" fillId="2" borderId="0" xfId="1" applyNumberFormat="1" applyFont="1" applyFill="1" applyAlignment="1">
      <alignment horizontal="left" vertical="center"/>
    </xf>
    <xf numFmtId="0" fontId="8" fillId="0" borderId="9" xfId="0" applyFont="1" applyBorder="1"/>
    <xf numFmtId="0" fontId="8" fillId="0" borderId="9" xfId="0" applyFont="1" applyFill="1" applyBorder="1"/>
    <xf numFmtId="164" fontId="8" fillId="5" borderId="9" xfId="1" applyNumberFormat="1" applyFont="1" applyFill="1" applyBorder="1"/>
    <xf numFmtId="164" fontId="8" fillId="0" borderId="9" xfId="1" applyNumberFormat="1" applyFont="1" applyBorder="1" applyAlignment="1">
      <alignment horizontal="center" vertical="center" wrapText="1"/>
    </xf>
    <xf numFmtId="164" fontId="8" fillId="0" borderId="13" xfId="1" applyNumberFormat="1" applyFont="1" applyBorder="1" applyAlignment="1">
      <alignment horizontal="left" vertical="top"/>
    </xf>
    <xf numFmtId="164" fontId="8" fillId="0" borderId="13" xfId="1" applyNumberFormat="1" applyFont="1" applyBorder="1" applyAlignment="1"/>
    <xf numFmtId="164" fontId="8" fillId="0" borderId="9" xfId="1" applyNumberFormat="1" applyFont="1" applyBorder="1" applyAlignment="1">
      <alignment horizontal="left" vertical="top" wrapText="1"/>
    </xf>
    <xf numFmtId="164" fontId="8" fillId="0" borderId="0" xfId="1" applyNumberFormat="1" applyFont="1" applyAlignment="1">
      <alignment wrapText="1"/>
    </xf>
    <xf numFmtId="164" fontId="8" fillId="0" borderId="0" xfId="1" applyNumberFormat="1" applyFont="1" applyAlignment="1"/>
    <xf numFmtId="164" fontId="8" fillId="0" borderId="0" xfId="1" applyNumberFormat="1" applyFont="1" applyAlignment="1">
      <alignment horizontal="center" vertical="center"/>
    </xf>
    <xf numFmtId="164" fontId="8" fillId="0" borderId="13" xfId="1" applyNumberFormat="1" applyFont="1" applyBorder="1" applyAlignment="1">
      <alignment horizontal="left" vertical="center" wrapText="1"/>
    </xf>
    <xf numFmtId="164" fontId="8" fillId="0" borderId="10" xfId="1" applyNumberFormat="1" applyFont="1" applyBorder="1" applyAlignment="1">
      <alignment horizontal="left" vertical="center" wrapText="1"/>
    </xf>
    <xf numFmtId="164" fontId="8" fillId="0" borderId="11" xfId="1" applyNumberFormat="1" applyFont="1" applyBorder="1" applyAlignment="1">
      <alignment horizontal="left" vertical="center" wrapText="1"/>
    </xf>
    <xf numFmtId="164" fontId="8" fillId="5" borderId="12" xfId="1" applyNumberFormat="1" applyFont="1" applyFill="1" applyBorder="1" applyAlignment="1">
      <alignment horizontal="left" vertical="center" wrapText="1"/>
    </xf>
    <xf numFmtId="164" fontId="9" fillId="7" borderId="14" xfId="1" applyNumberFormat="1" applyFont="1" applyFill="1" applyBorder="1" applyAlignment="1">
      <alignment horizontal="center" vertical="center" wrapText="1"/>
    </xf>
    <xf numFmtId="10" fontId="8" fillId="0" borderId="9" xfId="3" applyNumberFormat="1" applyFont="1" applyBorder="1"/>
    <xf numFmtId="9" fontId="8" fillId="0" borderId="9" xfId="3" applyNumberFormat="1" applyFont="1" applyBorder="1"/>
    <xf numFmtId="164" fontId="8" fillId="0" borderId="9" xfId="1" applyNumberFormat="1" applyFont="1" applyFill="1" applyBorder="1" applyAlignment="1">
      <alignment horizontal="left" vertical="center" wrapText="1"/>
    </xf>
    <xf numFmtId="164" fontId="8" fillId="0" borderId="12" xfId="1" applyNumberFormat="1" applyFont="1" applyFill="1" applyBorder="1" applyAlignment="1">
      <alignment horizontal="left" vertical="center" wrapText="1"/>
    </xf>
    <xf numFmtId="164" fontId="8" fillId="0" borderId="0" xfId="1" applyNumberFormat="1" applyFont="1" applyAlignment="1">
      <alignment vertical="center" wrapText="1"/>
    </xf>
    <xf numFmtId="10" fontId="8" fillId="0" borderId="9" xfId="3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left" vertical="center"/>
    </xf>
    <xf numFmtId="10" fontId="8" fillId="0" borderId="9" xfId="3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0" xfId="0" applyFont="1"/>
    <xf numFmtId="0" fontId="9" fillId="7" borderId="9" xfId="0" applyFont="1" applyFill="1" applyBorder="1"/>
    <xf numFmtId="0" fontId="8" fillId="0" borderId="0" xfId="0" applyFont="1" applyAlignment="1">
      <alignment horizontal="left" vertical="top" wrapText="1"/>
    </xf>
    <xf numFmtId="164" fontId="8" fillId="0" borderId="0" xfId="1" applyNumberFormat="1" applyFont="1" applyAlignment="1">
      <alignment horizontal="right" wrapText="1"/>
    </xf>
    <xf numFmtId="0" fontId="8" fillId="0" borderId="0" xfId="0" applyFont="1" applyAlignment="1">
      <alignment wrapText="1"/>
    </xf>
    <xf numFmtId="14" fontId="8" fillId="0" borderId="0" xfId="0" applyNumberFormat="1" applyFont="1" applyAlignment="1">
      <alignment wrapText="1"/>
    </xf>
    <xf numFmtId="0" fontId="8" fillId="0" borderId="0" xfId="0" applyFont="1" applyAlignment="1"/>
    <xf numFmtId="164" fontId="8" fillId="2" borderId="0" xfId="1" applyNumberFormat="1" applyFont="1" applyFill="1" applyAlignment="1"/>
    <xf numFmtId="0" fontId="8" fillId="0" borderId="9" xfId="1" applyNumberFormat="1" applyFont="1" applyBorder="1" applyAlignment="1">
      <alignment horizontal="center"/>
    </xf>
    <xf numFmtId="0" fontId="3" fillId="3" borderId="9" xfId="5" applyFont="1" applyFill="1" applyBorder="1" applyAlignment="1">
      <alignment horizontal="center" vertical="center" wrapText="1"/>
    </xf>
    <xf numFmtId="0" fontId="5" fillId="2" borderId="9" xfId="5" applyFont="1" applyFill="1" applyBorder="1" applyAlignment="1">
      <alignment horizontal="left" vertical="center"/>
    </xf>
    <xf numFmtId="0" fontId="5" fillId="0" borderId="9" xfId="5" applyFont="1" applyBorder="1" applyAlignment="1">
      <alignment horizontal="left" vertical="center"/>
    </xf>
    <xf numFmtId="1" fontId="5" fillId="2" borderId="9" xfId="5" applyNumberFormat="1" applyFont="1" applyFill="1" applyBorder="1" applyAlignment="1">
      <alignment horizontal="left" vertical="center"/>
    </xf>
    <xf numFmtId="0" fontId="5" fillId="0" borderId="9" xfId="5" applyFont="1" applyBorder="1" applyAlignment="1">
      <alignment horizontal="left" vertical="center"/>
    </xf>
    <xf numFmtId="164" fontId="8" fillId="0" borderId="0" xfId="1" applyNumberFormat="1" applyFont="1" applyAlignment="1">
      <alignment horizontal="left" vertical="top"/>
    </xf>
    <xf numFmtId="0" fontId="5" fillId="0" borderId="9" xfId="5" applyFont="1" applyFill="1" applyBorder="1" applyAlignment="1">
      <alignment horizontal="left" vertical="center"/>
    </xf>
    <xf numFmtId="10" fontId="5" fillId="0" borderId="9" xfId="5" applyNumberFormat="1" applyFont="1" applyFill="1" applyBorder="1" applyAlignment="1">
      <alignment horizontal="left" vertical="center"/>
    </xf>
    <xf numFmtId="10" fontId="5" fillId="0" borderId="9" xfId="5" applyNumberFormat="1" applyFont="1" applyFill="1" applyBorder="1" applyAlignment="1">
      <alignment vertical="center"/>
    </xf>
    <xf numFmtId="164" fontId="5" fillId="0" borderId="9" xfId="1" applyNumberFormat="1" applyFont="1" applyFill="1" applyBorder="1" applyAlignment="1">
      <alignment horizontal="left" vertical="center"/>
    </xf>
    <xf numFmtId="1" fontId="5" fillId="0" borderId="9" xfId="5" applyNumberFormat="1" applyFont="1" applyFill="1" applyBorder="1" applyAlignment="1">
      <alignment horizontal="right" vertical="center"/>
    </xf>
    <xf numFmtId="1" fontId="5" fillId="0" borderId="9" xfId="5" applyNumberFormat="1" applyFont="1" applyFill="1" applyBorder="1" applyAlignment="1">
      <alignment horizontal="left" vertical="center"/>
    </xf>
    <xf numFmtId="1" fontId="5" fillId="0" borderId="9" xfId="5" applyNumberFormat="1" applyFont="1" applyFill="1" applyBorder="1" applyAlignment="1">
      <alignment horizontal="left" vertical="center"/>
    </xf>
    <xf numFmtId="0" fontId="3" fillId="11" borderId="9" xfId="5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right" vertical="center" wrapText="1"/>
    </xf>
    <xf numFmtId="0" fontId="5" fillId="2" borderId="0" xfId="5" applyFont="1" applyFill="1" applyAlignment="1">
      <alignment horizontal="right" vertical="center"/>
    </xf>
    <xf numFmtId="0" fontId="8" fillId="0" borderId="9" xfId="0" applyFont="1" applyFill="1" applyBorder="1" applyAlignment="1">
      <alignment horizontal="right"/>
    </xf>
    <xf numFmtId="1" fontId="5" fillId="0" borderId="9" xfId="5" applyNumberFormat="1" applyFont="1" applyBorder="1" applyAlignment="1">
      <alignment horizontal="right" vertical="center"/>
    </xf>
    <xf numFmtId="0" fontId="5" fillId="2" borderId="9" xfId="3" applyNumberFormat="1" applyFont="1" applyFill="1" applyBorder="1" applyAlignment="1">
      <alignment horizontal="right" vertical="center"/>
    </xf>
    <xf numFmtId="3" fontId="5" fillId="2" borderId="9" xfId="5" applyNumberFormat="1" applyFont="1" applyFill="1" applyBorder="1" applyAlignment="1">
      <alignment horizontal="right" vertical="center"/>
    </xf>
    <xf numFmtId="3" fontId="5" fillId="0" borderId="9" xfId="5" applyNumberFormat="1" applyFont="1" applyFill="1" applyBorder="1" applyAlignment="1">
      <alignment horizontal="right" vertical="center"/>
    </xf>
    <xf numFmtId="0" fontId="5" fillId="0" borderId="9" xfId="3" applyNumberFormat="1" applyFont="1" applyFill="1" applyBorder="1" applyAlignment="1">
      <alignment horizontal="right" vertical="center"/>
    </xf>
    <xf numFmtId="0" fontId="5" fillId="0" borderId="9" xfId="5" applyFont="1" applyFill="1" applyBorder="1" applyAlignment="1">
      <alignment horizontal="right" vertical="center"/>
    </xf>
    <xf numFmtId="164" fontId="0" fillId="5" borderId="0" xfId="1" applyNumberFormat="1" applyFont="1" applyFill="1"/>
    <xf numFmtId="164" fontId="0" fillId="0" borderId="0" xfId="1" applyNumberFormat="1" applyFont="1"/>
    <xf numFmtId="0" fontId="5" fillId="2" borderId="0" xfId="5" applyNumberFormat="1" applyFont="1" applyFill="1" applyAlignment="1">
      <alignment vertical="center"/>
    </xf>
    <xf numFmtId="164" fontId="9" fillId="7" borderId="14" xfId="1" applyNumberFormat="1" applyFont="1" applyFill="1" applyBorder="1" applyAlignment="1">
      <alignment horizontal="center" vertical="center" wrapText="1"/>
    </xf>
    <xf numFmtId="164" fontId="9" fillId="7" borderId="9" xfId="1" applyNumberFormat="1" applyFont="1" applyFill="1" applyBorder="1" applyAlignment="1">
      <alignment horizontal="center" vertical="center"/>
    </xf>
    <xf numFmtId="164" fontId="9" fillId="7" borderId="9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Border="1" applyAlignment="1">
      <alignment horizontal="left" vertical="center" wrapText="1"/>
    </xf>
    <xf numFmtId="0" fontId="9" fillId="7" borderId="9" xfId="1" applyNumberFormat="1" applyFont="1" applyFill="1" applyBorder="1" applyAlignment="1">
      <alignment horizontal="center" vertical="center" wrapText="1"/>
    </xf>
    <xf numFmtId="0" fontId="8" fillId="0" borderId="9" xfId="1" applyNumberFormat="1" applyFont="1" applyBorder="1" applyAlignment="1">
      <alignment vertical="center" wrapText="1"/>
    </xf>
    <xf numFmtId="0" fontId="8" fillId="0" borderId="9" xfId="1" applyNumberFormat="1" applyFont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left" vertical="center" wrapText="1"/>
    </xf>
    <xf numFmtId="0" fontId="8" fillId="0" borderId="9" xfId="1" applyNumberFormat="1" applyFont="1" applyBorder="1" applyAlignment="1">
      <alignment horizontal="center" vertical="center"/>
    </xf>
    <xf numFmtId="0" fontId="8" fillId="0" borderId="9" xfId="1" applyNumberFormat="1" applyFont="1" applyBorder="1" applyAlignment="1">
      <alignment horizontal="left" vertical="center"/>
    </xf>
    <xf numFmtId="0" fontId="8" fillId="0" borderId="9" xfId="1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9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64" fontId="8" fillId="0" borderId="0" xfId="1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vertical="center" wrapText="1"/>
    </xf>
    <xf numFmtId="164" fontId="8" fillId="2" borderId="0" xfId="1" applyNumberFormat="1" applyFont="1" applyFill="1" applyAlignment="1">
      <alignment vertical="center"/>
    </xf>
    <xf numFmtId="164" fontId="8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8" fillId="0" borderId="13" xfId="1" applyNumberFormat="1" applyFont="1" applyBorder="1" applyAlignment="1">
      <alignment horizontal="left" vertical="center"/>
    </xf>
    <xf numFmtId="164" fontId="8" fillId="0" borderId="13" xfId="1" applyNumberFormat="1" applyFont="1" applyBorder="1" applyAlignment="1">
      <alignment vertical="center"/>
    </xf>
    <xf numFmtId="164" fontId="8" fillId="0" borderId="0" xfId="1" applyNumberFormat="1" applyFont="1" applyAlignment="1">
      <alignment horizontal="center" vertical="center" textRotation="255" wrapText="1"/>
    </xf>
    <xf numFmtId="0" fontId="8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vertical="center"/>
    </xf>
    <xf numFmtId="164" fontId="8" fillId="0" borderId="0" xfId="1" applyNumberFormat="1" applyFont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164" fontId="8" fillId="0" borderId="9" xfId="1" applyNumberFormat="1" applyFont="1" applyFill="1" applyBorder="1" applyAlignment="1">
      <alignment vertical="center"/>
    </xf>
    <xf numFmtId="0" fontId="9" fillId="7" borderId="9" xfId="0" applyFont="1" applyFill="1" applyBorder="1" applyAlignment="1">
      <alignment horizontal="center" vertical="center"/>
    </xf>
    <xf numFmtId="0" fontId="3" fillId="3" borderId="10" xfId="5" applyFont="1" applyFill="1" applyBorder="1" applyAlignment="1">
      <alignment horizontal="center" vertical="center" wrapText="1"/>
    </xf>
    <xf numFmtId="0" fontId="3" fillId="3" borderId="12" xfId="5" applyFont="1" applyFill="1" applyBorder="1" applyAlignment="1">
      <alignment horizontal="center" vertical="center" wrapText="1"/>
    </xf>
    <xf numFmtId="1" fontId="5" fillId="2" borderId="1" xfId="5" applyNumberFormat="1" applyFont="1" applyFill="1" applyBorder="1" applyAlignment="1">
      <alignment horizontal="left" vertical="center"/>
    </xf>
    <xf numFmtId="1" fontId="5" fillId="2" borderId="3" xfId="5" applyNumberFormat="1" applyFont="1" applyFill="1" applyBorder="1" applyAlignment="1">
      <alignment horizontal="left" vertical="center"/>
    </xf>
    <xf numFmtId="1" fontId="5" fillId="2" borderId="10" xfId="5" applyNumberFormat="1" applyFont="1" applyFill="1" applyBorder="1" applyAlignment="1">
      <alignment horizontal="left" vertical="center"/>
    </xf>
    <xf numFmtId="1" fontId="5" fillId="2" borderId="12" xfId="5" applyNumberFormat="1" applyFont="1" applyFill="1" applyBorder="1" applyAlignment="1">
      <alignment horizontal="left" vertical="center"/>
    </xf>
    <xf numFmtId="1" fontId="5" fillId="0" borderId="1" xfId="5" applyNumberFormat="1" applyFont="1" applyBorder="1" applyAlignment="1">
      <alignment horizontal="left" vertical="center"/>
    </xf>
    <xf numFmtId="1" fontId="5" fillId="0" borderId="3" xfId="5" applyNumberFormat="1" applyFont="1" applyBorder="1" applyAlignment="1">
      <alignment horizontal="left" vertical="center"/>
    </xf>
    <xf numFmtId="0" fontId="5" fillId="3" borderId="2" xfId="5" applyFont="1" applyFill="1" applyBorder="1" applyAlignment="1">
      <alignment horizontal="center" vertical="center" wrapText="1"/>
    </xf>
    <xf numFmtId="0" fontId="5" fillId="3" borderId="3" xfId="5" applyFont="1" applyFill="1" applyBorder="1" applyAlignment="1">
      <alignment horizontal="center" vertical="center" wrapText="1"/>
    </xf>
    <xf numFmtId="0" fontId="5" fillId="3" borderId="11" xfId="5" applyFont="1" applyFill="1" applyBorder="1" applyAlignment="1">
      <alignment horizontal="center" vertical="center" wrapText="1"/>
    </xf>
    <xf numFmtId="0" fontId="5" fillId="3" borderId="12" xfId="5" applyFont="1" applyFill="1" applyBorder="1" applyAlignment="1">
      <alignment horizontal="center" vertical="center" wrapText="1"/>
    </xf>
    <xf numFmtId="0" fontId="5" fillId="3" borderId="10" xfId="5" applyFont="1" applyFill="1" applyBorder="1" applyAlignment="1">
      <alignment horizontal="center" vertical="center" wrapText="1"/>
    </xf>
    <xf numFmtId="1" fontId="5" fillId="2" borderId="10" xfId="5" applyNumberFormat="1" applyFont="1" applyFill="1" applyBorder="1" applyAlignment="1">
      <alignment horizontal="left" vertical="center" wrapText="1"/>
    </xf>
    <xf numFmtId="1" fontId="5" fillId="2" borderId="12" xfId="5" applyNumberFormat="1" applyFont="1" applyFill="1" applyBorder="1" applyAlignment="1">
      <alignment horizontal="left" vertical="center" wrapText="1"/>
    </xf>
    <xf numFmtId="1" fontId="5" fillId="2" borderId="1" xfId="5" applyNumberFormat="1" applyFont="1" applyFill="1" applyBorder="1" applyAlignment="1">
      <alignment horizontal="left" vertical="center" wrapText="1"/>
    </xf>
    <xf numFmtId="1" fontId="5" fillId="2" borderId="3" xfId="5" applyNumberFormat="1" applyFont="1" applyFill="1" applyBorder="1" applyAlignment="1">
      <alignment horizontal="left" vertical="center" wrapText="1"/>
    </xf>
    <xf numFmtId="0" fontId="5" fillId="2" borderId="10" xfId="3" applyNumberFormat="1" applyFont="1" applyFill="1" applyBorder="1" applyAlignment="1">
      <alignment horizontal="left" vertical="center"/>
    </xf>
    <xf numFmtId="0" fontId="5" fillId="2" borderId="12" xfId="3" applyNumberFormat="1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 wrapText="1"/>
    </xf>
    <xf numFmtId="0" fontId="5" fillId="0" borderId="10" xfId="5" applyFont="1" applyBorder="1" applyAlignment="1">
      <alignment horizontal="left" vertical="center" wrapText="1"/>
    </xf>
    <xf numFmtId="0" fontId="5" fillId="0" borderId="12" xfId="5" applyFont="1" applyBorder="1" applyAlignment="1">
      <alignment horizontal="left" vertical="center" wrapText="1"/>
    </xf>
    <xf numFmtId="0" fontId="5" fillId="0" borderId="10" xfId="5" applyFont="1" applyFill="1" applyBorder="1" applyAlignment="1">
      <alignment horizontal="left" vertical="center"/>
    </xf>
    <xf numFmtId="0" fontId="5" fillId="0" borderId="12" xfId="5" applyFont="1" applyFill="1" applyBorder="1" applyAlignment="1">
      <alignment horizontal="left" vertical="center"/>
    </xf>
    <xf numFmtId="0" fontId="5" fillId="2" borderId="9" xfId="5" applyFont="1" applyFill="1" applyBorder="1" applyAlignment="1">
      <alignment horizontal="left" vertical="center"/>
    </xf>
    <xf numFmtId="0" fontId="5" fillId="2" borderId="9" xfId="3" applyNumberFormat="1" applyFont="1" applyFill="1" applyBorder="1" applyAlignment="1">
      <alignment horizontal="left" vertical="center"/>
    </xf>
    <xf numFmtId="0" fontId="5" fillId="0" borderId="9" xfId="5" applyFont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12" xfId="5" applyFont="1" applyFill="1" applyBorder="1" applyAlignment="1">
      <alignment horizontal="left" vertical="center"/>
    </xf>
    <xf numFmtId="0" fontId="5" fillId="0" borderId="9" xfId="5" applyFont="1" applyFill="1" applyBorder="1" applyAlignment="1">
      <alignment horizontal="left" vertical="center"/>
    </xf>
    <xf numFmtId="0" fontId="3" fillId="3" borderId="9" xfId="5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1" fontId="5" fillId="0" borderId="9" xfId="5" applyNumberFormat="1" applyFont="1" applyFill="1" applyBorder="1" applyAlignment="1">
      <alignment horizontal="left" vertical="center"/>
    </xf>
    <xf numFmtId="0" fontId="3" fillId="3" borderId="9" xfId="5" applyFont="1" applyFill="1" applyBorder="1" applyAlignment="1">
      <alignment horizontal="center" vertical="center" wrapText="1"/>
    </xf>
    <xf numFmtId="1" fontId="5" fillId="2" borderId="9" xfId="5" applyNumberFormat="1" applyFont="1" applyFill="1" applyBorder="1" applyAlignment="1">
      <alignment horizontal="left" vertical="center"/>
    </xf>
    <xf numFmtId="164" fontId="3" fillId="9" borderId="10" xfId="1" applyNumberFormat="1" applyFont="1" applyFill="1" applyBorder="1" applyAlignment="1">
      <alignment horizontal="center" vertical="center" wrapText="1"/>
    </xf>
    <xf numFmtId="164" fontId="3" fillId="9" borderId="12" xfId="1" applyNumberFormat="1" applyFont="1" applyFill="1" applyBorder="1" applyAlignment="1">
      <alignment horizontal="center" vertical="center" wrapText="1"/>
    </xf>
    <xf numFmtId="164" fontId="3" fillId="10" borderId="10" xfId="1" applyNumberFormat="1" applyFont="1" applyFill="1" applyBorder="1" applyAlignment="1">
      <alignment horizontal="center" vertical="center" wrapText="1"/>
    </xf>
    <xf numFmtId="164" fontId="3" fillId="10" borderId="12" xfId="1" applyNumberFormat="1" applyFont="1" applyFill="1" applyBorder="1" applyAlignment="1">
      <alignment horizontal="center" vertical="center" wrapText="1"/>
    </xf>
    <xf numFmtId="164" fontId="5" fillId="5" borderId="9" xfId="1" applyNumberFormat="1" applyFont="1" applyFill="1" applyBorder="1" applyAlignment="1">
      <alignment horizontal="center" vertical="center"/>
    </xf>
    <xf numFmtId="164" fontId="9" fillId="7" borderId="9" xfId="1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9" fillId="7" borderId="9" xfId="0" applyFont="1" applyFill="1" applyBorder="1" applyAlignment="1">
      <alignment horizontal="center"/>
    </xf>
    <xf numFmtId="164" fontId="9" fillId="7" borderId="9" xfId="1" applyNumberFormat="1" applyFont="1" applyFill="1" applyBorder="1" applyAlignment="1">
      <alignment horizontal="center" vertical="center"/>
    </xf>
    <xf numFmtId="164" fontId="9" fillId="7" borderId="9" xfId="1" applyNumberFormat="1" applyFont="1" applyFill="1" applyBorder="1" applyAlignment="1">
      <alignment horizontal="center" vertical="center" wrapText="1"/>
    </xf>
    <xf numFmtId="164" fontId="8" fillId="0" borderId="9" xfId="1" applyNumberFormat="1" applyFont="1" applyBorder="1" applyAlignment="1">
      <alignment horizontal="left"/>
    </xf>
    <xf numFmtId="0" fontId="5" fillId="0" borderId="9" xfId="5" applyFont="1" applyBorder="1" applyAlignment="1">
      <alignment horizontal="left"/>
    </xf>
    <xf numFmtId="164" fontId="9" fillId="7" borderId="14" xfId="1" applyNumberFormat="1" applyFont="1" applyFill="1" applyBorder="1" applyAlignment="1">
      <alignment horizontal="center" vertical="center" wrapText="1"/>
    </xf>
    <xf numFmtId="164" fontId="8" fillId="0" borderId="10" xfId="1" applyNumberFormat="1" applyFont="1" applyBorder="1" applyAlignment="1">
      <alignment horizontal="left"/>
    </xf>
    <xf numFmtId="164" fontId="8" fillId="0" borderId="12" xfId="1" applyNumberFormat="1" applyFont="1" applyBorder="1" applyAlignment="1">
      <alignment horizontal="left"/>
    </xf>
    <xf numFmtId="164" fontId="9" fillId="7" borderId="10" xfId="1" applyNumberFormat="1" applyFont="1" applyFill="1" applyBorder="1" applyAlignment="1">
      <alignment horizontal="left" vertical="center"/>
    </xf>
    <xf numFmtId="164" fontId="9" fillId="7" borderId="11" xfId="1" applyNumberFormat="1" applyFont="1" applyFill="1" applyBorder="1" applyAlignment="1">
      <alignment horizontal="left" vertical="center"/>
    </xf>
    <xf numFmtId="164" fontId="8" fillId="0" borderId="10" xfId="1" applyNumberFormat="1" applyFont="1" applyBorder="1" applyAlignment="1">
      <alignment horizontal="left" vertical="center" wrapText="1"/>
    </xf>
    <xf numFmtId="164" fontId="8" fillId="0" borderId="12" xfId="1" applyNumberFormat="1" applyFont="1" applyBorder="1" applyAlignment="1">
      <alignment horizontal="left" vertical="center" wrapText="1"/>
    </xf>
    <xf numFmtId="164" fontId="8" fillId="0" borderId="10" xfId="1" applyNumberFormat="1" applyFont="1" applyBorder="1" applyAlignment="1">
      <alignment horizontal="left" vertical="center"/>
    </xf>
    <xf numFmtId="164" fontId="8" fillId="0" borderId="12" xfId="1" applyNumberFormat="1" applyFont="1" applyBorder="1" applyAlignment="1">
      <alignment horizontal="left" vertical="center"/>
    </xf>
    <xf numFmtId="164" fontId="9" fillId="7" borderId="10" xfId="1" applyNumberFormat="1" applyFont="1" applyFill="1" applyBorder="1" applyAlignment="1">
      <alignment horizontal="center" vertical="center"/>
    </xf>
    <xf numFmtId="164" fontId="9" fillId="7" borderId="11" xfId="1" applyNumberFormat="1" applyFont="1" applyFill="1" applyBorder="1" applyAlignment="1">
      <alignment horizontal="center" vertical="center"/>
    </xf>
    <xf numFmtId="164" fontId="9" fillId="7" borderId="12" xfId="1" applyNumberFormat="1" applyFont="1" applyFill="1" applyBorder="1" applyAlignment="1">
      <alignment horizontal="center" vertical="center"/>
    </xf>
    <xf numFmtId="164" fontId="8" fillId="0" borderId="1" xfId="1" applyNumberFormat="1" applyFont="1" applyBorder="1" applyAlignment="1">
      <alignment horizontal="left"/>
    </xf>
    <xf numFmtId="164" fontId="8" fillId="0" borderId="3" xfId="1" applyNumberFormat="1" applyFont="1" applyBorder="1" applyAlignment="1">
      <alignment horizontal="left"/>
    </xf>
    <xf numFmtId="164" fontId="8" fillId="0" borderId="9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7" borderId="12" xfId="0" applyFont="1" applyFill="1" applyBorder="1" applyAlignment="1">
      <alignment horizontal="center"/>
    </xf>
    <xf numFmtId="164" fontId="8" fillId="0" borderId="3" xfId="1" applyNumberFormat="1" applyFont="1" applyBorder="1" applyAlignment="1">
      <alignment horizontal="center" vertical="center" wrapText="1"/>
    </xf>
    <xf numFmtId="164" fontId="8" fillId="0" borderId="8" xfId="1" applyNumberFormat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6" xfId="1" applyNumberFormat="1" applyFont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3" xfId="0" applyFont="1" applyFill="1" applyBorder="1" applyAlignment="1">
      <alignment horizontal="center"/>
    </xf>
    <xf numFmtId="164" fontId="9" fillId="7" borderId="10" xfId="1" applyNumberFormat="1" applyFont="1" applyFill="1" applyBorder="1" applyAlignment="1">
      <alignment horizontal="center"/>
    </xf>
    <xf numFmtId="164" fontId="9" fillId="7" borderId="11" xfId="1" applyNumberFormat="1" applyFont="1" applyFill="1" applyBorder="1" applyAlignment="1">
      <alignment horizontal="center"/>
    </xf>
    <xf numFmtId="164" fontId="9" fillId="7" borderId="12" xfId="1" applyNumberFormat="1" applyFont="1" applyFill="1" applyBorder="1" applyAlignment="1">
      <alignment horizontal="center"/>
    </xf>
    <xf numFmtId="164" fontId="9" fillId="7" borderId="10" xfId="1" applyNumberFormat="1" applyFont="1" applyFill="1" applyBorder="1" applyAlignment="1">
      <alignment horizontal="left"/>
    </xf>
    <xf numFmtId="164" fontId="9" fillId="7" borderId="11" xfId="1" applyNumberFormat="1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15" fontId="8" fillId="2" borderId="10" xfId="0" applyNumberFormat="1" applyFont="1" applyFill="1" applyBorder="1" applyAlignment="1">
      <alignment horizontal="left"/>
    </xf>
    <xf numFmtId="15" fontId="8" fillId="2" borderId="11" xfId="0" applyNumberFormat="1" applyFont="1" applyFill="1" applyBorder="1" applyAlignment="1">
      <alignment horizontal="left"/>
    </xf>
    <xf numFmtId="15" fontId="8" fillId="2" borderId="12" xfId="0" applyNumberFormat="1" applyFont="1" applyFill="1" applyBorder="1" applyAlignment="1">
      <alignment horizontal="left"/>
    </xf>
    <xf numFmtId="0" fontId="8" fillId="0" borderId="10" xfId="1" applyNumberFormat="1" applyFont="1" applyBorder="1" applyAlignment="1">
      <alignment horizontal="center"/>
    </xf>
    <xf numFmtId="0" fontId="8" fillId="0" borderId="12" xfId="1" applyNumberFormat="1" applyFont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0" fontId="8" fillId="0" borderId="3" xfId="1" applyNumberFormat="1" applyFont="1" applyBorder="1" applyAlignment="1">
      <alignment horizontal="center"/>
    </xf>
    <xf numFmtId="164" fontId="9" fillId="7" borderId="9" xfId="1" applyNumberFormat="1" applyFont="1" applyFill="1" applyBorder="1" applyAlignment="1">
      <alignment horizontal="left"/>
    </xf>
    <xf numFmtId="164" fontId="9" fillId="7" borderId="9" xfId="1" applyNumberFormat="1" applyFont="1" applyFill="1" applyBorder="1" applyAlignment="1">
      <alignment horizontal="left" vertical="center"/>
    </xf>
    <xf numFmtId="164" fontId="8" fillId="0" borderId="13" xfId="1" applyNumberFormat="1" applyFont="1" applyBorder="1" applyAlignment="1">
      <alignment horizontal="center" vertical="center" wrapText="1"/>
    </xf>
    <xf numFmtId="164" fontId="8" fillId="0" borderId="15" xfId="1" applyNumberFormat="1" applyFont="1" applyBorder="1" applyAlignment="1">
      <alignment horizontal="center" vertical="center" wrapText="1"/>
    </xf>
    <xf numFmtId="164" fontId="8" fillId="0" borderId="14" xfId="1" applyNumberFormat="1" applyFont="1" applyBorder="1" applyAlignment="1">
      <alignment horizontal="center" vertical="center" wrapText="1"/>
    </xf>
    <xf numFmtId="0" fontId="9" fillId="6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9" fillId="7" borderId="9" xfId="1" applyNumberFormat="1" applyFont="1" applyFill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center" vertical="center" wrapText="1"/>
    </xf>
    <xf numFmtId="0" fontId="8" fillId="0" borderId="9" xfId="1" applyNumberFormat="1" applyFont="1" applyBorder="1" applyAlignment="1">
      <alignment horizontal="left" vertical="center" wrapText="1"/>
    </xf>
    <xf numFmtId="0" fontId="8" fillId="0" borderId="10" xfId="1" applyNumberFormat="1" applyFont="1" applyBorder="1" applyAlignment="1">
      <alignment horizontal="center" vertical="center"/>
    </xf>
    <xf numFmtId="0" fontId="8" fillId="0" borderId="1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left" vertical="center"/>
    </xf>
    <xf numFmtId="164" fontId="8" fillId="0" borderId="3" xfId="1" applyNumberFormat="1" applyFont="1" applyBorder="1" applyAlignment="1">
      <alignment horizontal="left" vertical="center"/>
    </xf>
    <xf numFmtId="164" fontId="8" fillId="0" borderId="9" xfId="1" applyNumberFormat="1" applyFont="1" applyBorder="1" applyAlignment="1">
      <alignment horizontal="left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3" xfId="1" applyNumberFormat="1" applyFont="1" applyBorder="1" applyAlignment="1">
      <alignment horizontal="center" vertical="center"/>
    </xf>
    <xf numFmtId="0" fontId="9" fillId="7" borderId="10" xfId="1" applyNumberFormat="1" applyFont="1" applyFill="1" applyBorder="1" applyAlignment="1">
      <alignment horizontal="center" vertical="center"/>
    </xf>
    <xf numFmtId="0" fontId="9" fillId="7" borderId="11" xfId="1" applyNumberFormat="1" applyFont="1" applyFill="1" applyBorder="1" applyAlignment="1">
      <alignment horizontal="center" vertical="center"/>
    </xf>
    <xf numFmtId="0" fontId="9" fillId="7" borderId="12" xfId="1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164" fontId="9" fillId="12" borderId="9" xfId="1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8" fillId="0" borderId="9" xfId="1" applyNumberFormat="1" applyFont="1" applyFill="1" applyBorder="1" applyAlignment="1">
      <alignment vertical="center" wrapText="1"/>
    </xf>
    <xf numFmtId="164" fontId="8" fillId="0" borderId="9" xfId="1" applyNumberFormat="1" applyFont="1" applyFill="1" applyBorder="1" applyAlignment="1">
      <alignment horizontal="center" vertical="center" wrapText="1"/>
    </xf>
  </cellXfs>
  <cellStyles count="11">
    <cellStyle name="Millares" xfId="1" builtinId="3"/>
    <cellStyle name="Millares [0] 2" xfId="10" xr:uid="{99553A7B-46AB-4680-A25A-C5DAC409861C}"/>
    <cellStyle name="Millares 11" xfId="7" xr:uid="{0CD4EB11-605B-4F7C-A992-F096592E2DCD}"/>
    <cellStyle name="Millares 2" xfId="9" xr:uid="{7BBC00A7-F922-4CC7-B532-65C20954E244}"/>
    <cellStyle name="Moneda" xfId="8" builtinId="4"/>
    <cellStyle name="Moneda [0]" xfId="2" builtinId="7"/>
    <cellStyle name="Moneda 2" xfId="6" xr:uid="{E70FCB2C-721E-4F8F-8269-7D37AD09691C}"/>
    <cellStyle name="Normal" xfId="0" builtinId="0"/>
    <cellStyle name="Normal 2" xfId="5" xr:uid="{EAE2046E-79CA-40D2-ADED-E5B821049668}"/>
    <cellStyle name="Normal_Hoja1" xfId="4" xr:uid="{ADC98159-0923-4BE7-AFB4-FA022533A5A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enja\VICTORIA%20ADMINISTRADORES%20SAS\Reorganizaci&#243;n%20empresarial_ML\8.%20Objeciones\Inventario%20de%20pasivos%202_ago_2022+Graduaci&#243;n%20y%20votos,%20ajuste%20objecione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 pasivos"/>
      <sheetName val="Graduación"/>
      <sheetName val="Votos VA"/>
      <sheetName val="IPC Historico"/>
    </sheetNames>
    <sheetDataSet>
      <sheetData sheetId="0" refreshError="1"/>
      <sheetData sheetId="1" refreshError="1"/>
      <sheetData sheetId="2" refreshError="1">
        <row r="5">
          <cell r="C5" t="str">
            <v>Nit</v>
          </cell>
          <cell r="D5" t="str">
            <v>Categoria</v>
          </cell>
          <cell r="E5" t="str">
            <v>Vinculo Consanguin.</v>
          </cell>
          <cell r="F5" t="str">
            <v>Direccion</v>
          </cell>
          <cell r="G5" t="str">
            <v>Cuidad</v>
          </cell>
          <cell r="H5" t="str">
            <v>Pais</v>
          </cell>
          <cell r="I5" t="str">
            <v>Tasa de Interes</v>
          </cell>
          <cell r="J5" t="str">
            <v>Capital</v>
          </cell>
          <cell r="K5" t="str">
            <v>Nro. Obligacion</v>
          </cell>
          <cell r="L5" t="str">
            <v>Fecha Vencim.</v>
          </cell>
          <cell r="M5" t="str">
            <v>IPC Actual ago-2022</v>
          </cell>
          <cell r="N5" t="str">
            <v>IPC Fecha Vencim. Obligac</v>
          </cell>
          <cell r="O5" t="str">
            <v>IPC Actualiz.</v>
          </cell>
          <cell r="P5" t="str">
            <v>Capital Actualizado IPC</v>
          </cell>
        </row>
        <row r="6">
          <cell r="C6">
            <v>12961933</v>
          </cell>
          <cell r="D6" t="str">
            <v>A - LABORALES</v>
          </cell>
          <cell r="E6" t="str">
            <v>Ninguno</v>
          </cell>
          <cell r="F6" t="str">
            <v>CR 24 17 75 OF 709</v>
          </cell>
          <cell r="G6" t="str">
            <v>PASTO</v>
          </cell>
          <cell r="H6" t="str">
            <v>Colombia</v>
          </cell>
          <cell r="J6">
            <v>5000000</v>
          </cell>
          <cell r="K6" t="str">
            <v>P-006-00000003475-011</v>
          </cell>
          <cell r="L6">
            <v>44091</v>
          </cell>
          <cell r="M6">
            <v>121.5</v>
          </cell>
          <cell r="N6">
            <v>105.29</v>
          </cell>
          <cell r="O6">
            <v>1.153955741285972</v>
          </cell>
          <cell r="P6">
            <v>5769778.7064298596</v>
          </cell>
        </row>
        <row r="7">
          <cell r="J7">
            <v>5000000</v>
          </cell>
          <cell r="P7">
            <v>5769778.7064298596</v>
          </cell>
        </row>
        <row r="8">
          <cell r="C8">
            <v>19279585</v>
          </cell>
          <cell r="D8" t="str">
            <v>A - LABORALES</v>
          </cell>
          <cell r="E8" t="str">
            <v>Numeral 1 art. 24 Ley 1116 de 2006</v>
          </cell>
          <cell r="F8" t="str">
            <v>CALLE 19 C No. 40 a - 29 torre 1 Apto 603</v>
          </cell>
          <cell r="G8" t="str">
            <v>PASTO</v>
          </cell>
          <cell r="H8" t="str">
            <v>Colombia</v>
          </cell>
          <cell r="J8">
            <v>5919195</v>
          </cell>
          <cell r="K8" t="str">
            <v>Nomina jul/2022</v>
          </cell>
          <cell r="L8">
            <v>44772</v>
          </cell>
          <cell r="M8">
            <v>121.5</v>
          </cell>
          <cell r="N8">
            <v>120.27</v>
          </cell>
          <cell r="O8">
            <v>1.0102269892741331</v>
          </cell>
          <cell r="P8">
            <v>5979730.5437765028</v>
          </cell>
        </row>
        <row r="9">
          <cell r="C9">
            <v>19279585</v>
          </cell>
          <cell r="D9" t="str">
            <v>A - LABORALES</v>
          </cell>
          <cell r="E9" t="str">
            <v>Numeral 1 art. 24 Ley 1116 de 2006</v>
          </cell>
          <cell r="F9" t="str">
            <v>CALLE 19 C No. 40 a - 29 torre 1 Apto 603</v>
          </cell>
          <cell r="G9" t="str">
            <v>PASTO</v>
          </cell>
          <cell r="H9" t="str">
            <v>Colombia</v>
          </cell>
          <cell r="J9">
            <v>4024620</v>
          </cell>
          <cell r="K9" t="str">
            <v>Prestaciones Sociales 2022</v>
          </cell>
          <cell r="L9">
            <v>44775</v>
          </cell>
          <cell r="M9">
            <v>121.5</v>
          </cell>
          <cell r="N9">
            <v>121.5</v>
          </cell>
          <cell r="O9">
            <v>1</v>
          </cell>
          <cell r="P9">
            <v>4024620</v>
          </cell>
        </row>
        <row r="10">
          <cell r="J10">
            <v>9943815</v>
          </cell>
          <cell r="P10">
            <v>10004350.543776503</v>
          </cell>
        </row>
        <row r="11">
          <cell r="C11">
            <v>36756558</v>
          </cell>
          <cell r="D11" t="str">
            <v>A - LABORALES</v>
          </cell>
          <cell r="E11" t="str">
            <v>Ninguno</v>
          </cell>
          <cell r="F11" t="str">
            <v>MANZ 29 CASA 8 TAMASAGRA</v>
          </cell>
          <cell r="G11" t="str">
            <v>PASTO</v>
          </cell>
          <cell r="H11" t="str">
            <v>Colombia</v>
          </cell>
          <cell r="J11">
            <v>2852490</v>
          </cell>
          <cell r="K11" t="str">
            <v>Nomina jul/2022</v>
          </cell>
          <cell r="L11">
            <v>44772</v>
          </cell>
          <cell r="M11">
            <v>121.5</v>
          </cell>
          <cell r="N11">
            <v>120.27</v>
          </cell>
          <cell r="O11">
            <v>1.0102269892741331</v>
          </cell>
          <cell r="P11">
            <v>2881662.3846345721</v>
          </cell>
        </row>
        <row r="12">
          <cell r="C12">
            <v>36756558</v>
          </cell>
          <cell r="D12" t="str">
            <v>A - LABORALES</v>
          </cell>
          <cell r="E12" t="str">
            <v>Ninguno</v>
          </cell>
          <cell r="F12" t="str">
            <v>MANZ 29 CASA 8 TAMASAGRA</v>
          </cell>
          <cell r="G12" t="str">
            <v>PASTO</v>
          </cell>
          <cell r="H12" t="str">
            <v>Colombia</v>
          </cell>
          <cell r="J12">
            <v>1918404</v>
          </cell>
          <cell r="K12" t="str">
            <v>Prestaciones Sociales 2022</v>
          </cell>
          <cell r="L12">
            <v>44775</v>
          </cell>
          <cell r="M12">
            <v>121.5</v>
          </cell>
          <cell r="N12">
            <v>121.5</v>
          </cell>
          <cell r="O12">
            <v>1</v>
          </cell>
          <cell r="P12">
            <v>1918404</v>
          </cell>
        </row>
        <row r="13">
          <cell r="J13">
            <v>4770894</v>
          </cell>
          <cell r="P13">
            <v>4800066.3846345721</v>
          </cell>
        </row>
        <row r="14">
          <cell r="C14">
            <v>98355389</v>
          </cell>
          <cell r="D14" t="str">
            <v>A - LABORALES</v>
          </cell>
          <cell r="E14" t="str">
            <v>Ninguno</v>
          </cell>
          <cell r="F14" t="str">
            <v>CRA 3 A No 12 g 56 la rosa</v>
          </cell>
          <cell r="G14" t="str">
            <v>Pasto</v>
          </cell>
          <cell r="H14" t="str">
            <v>Colombia</v>
          </cell>
          <cell r="J14">
            <v>9800941</v>
          </cell>
          <cell r="K14" t="str">
            <v>L-005-00000005162-001</v>
          </cell>
          <cell r="L14">
            <v>44615</v>
          </cell>
          <cell r="M14">
            <v>121.5</v>
          </cell>
          <cell r="N14">
            <v>115.11</v>
          </cell>
          <cell r="O14">
            <v>1.055512118842846</v>
          </cell>
          <cell r="P14">
            <v>10345012.001563722</v>
          </cell>
        </row>
        <row r="15">
          <cell r="J15">
            <v>9800941</v>
          </cell>
          <cell r="P15">
            <v>10345012.001563722</v>
          </cell>
        </row>
        <row r="16">
          <cell r="C16">
            <v>98386128</v>
          </cell>
          <cell r="D16" t="str">
            <v>A - LABORALES</v>
          </cell>
          <cell r="E16" t="str">
            <v>Ninguno</v>
          </cell>
          <cell r="F16" t="str">
            <v>CC VALLE DE ATRIZ LC 213</v>
          </cell>
          <cell r="G16" t="str">
            <v>Pasto</v>
          </cell>
          <cell r="H16" t="str">
            <v>Colombia</v>
          </cell>
          <cell r="J16">
            <v>30000000</v>
          </cell>
          <cell r="K16" t="str">
            <v>L-005-00000005163-001</v>
          </cell>
          <cell r="L16">
            <v>44681</v>
          </cell>
          <cell r="M16">
            <v>121.5</v>
          </cell>
          <cell r="N16">
            <v>117.71</v>
          </cell>
          <cell r="O16">
            <v>1.0321977741908079</v>
          </cell>
          <cell r="P16">
            <v>30965933.225724239</v>
          </cell>
        </row>
        <row r="17">
          <cell r="C17">
            <v>98386128</v>
          </cell>
          <cell r="D17" t="str">
            <v>A - LABORALES</v>
          </cell>
          <cell r="E17" t="str">
            <v>Ninguno</v>
          </cell>
          <cell r="F17" t="str">
            <v>CC VALLE DE ATRIZ LC 213</v>
          </cell>
          <cell r="G17" t="str">
            <v>Pasto</v>
          </cell>
          <cell r="H17" t="str">
            <v>Colombia</v>
          </cell>
          <cell r="J17">
            <v>1744681</v>
          </cell>
          <cell r="K17" t="str">
            <v>Prestaciones Sociales 2022</v>
          </cell>
          <cell r="L17">
            <v>44775</v>
          </cell>
          <cell r="M17">
            <v>121.5</v>
          </cell>
          <cell r="N17">
            <v>121.5</v>
          </cell>
          <cell r="O17">
            <v>1</v>
          </cell>
          <cell r="P17">
            <v>1744681</v>
          </cell>
        </row>
        <row r="18">
          <cell r="J18">
            <v>31744681</v>
          </cell>
          <cell r="P18">
            <v>32710614.225724239</v>
          </cell>
        </row>
        <row r="19">
          <cell r="C19">
            <v>891280008</v>
          </cell>
          <cell r="D19" t="str">
            <v>A - LABORALES</v>
          </cell>
          <cell r="E19" t="str">
            <v>Ninguno</v>
          </cell>
          <cell r="F19" t="str">
            <v>PARQUE INFANTIL CALLE 16</v>
          </cell>
          <cell r="G19" t="str">
            <v>Pasto</v>
          </cell>
          <cell r="H19" t="str">
            <v>Colombia</v>
          </cell>
          <cell r="J19">
            <v>688000</v>
          </cell>
          <cell r="K19" t="str">
            <v>PILA corte jul/22</v>
          </cell>
          <cell r="L19">
            <v>44772</v>
          </cell>
          <cell r="M19">
            <v>121.5</v>
          </cell>
          <cell r="N19">
            <v>120.27</v>
          </cell>
          <cell r="O19">
            <v>1.0102269892741331</v>
          </cell>
          <cell r="P19">
            <v>695036.16862060362</v>
          </cell>
        </row>
        <row r="20">
          <cell r="J20">
            <v>688000</v>
          </cell>
          <cell r="P20">
            <v>695036.16862060362</v>
          </cell>
        </row>
        <row r="21">
          <cell r="C21">
            <v>1085247624</v>
          </cell>
          <cell r="D21" t="str">
            <v>A - LABORALES</v>
          </cell>
          <cell r="E21" t="str">
            <v>Ninguno</v>
          </cell>
          <cell r="F21" t="str">
            <v>CALLE 22 NO. 4 13, Pasto</v>
          </cell>
          <cell r="G21" t="str">
            <v>PASTO</v>
          </cell>
          <cell r="H21" t="str">
            <v>Colombia</v>
          </cell>
          <cell r="J21">
            <v>5000000</v>
          </cell>
          <cell r="K21" t="str">
            <v>Acta 123 Juez 2 Laboral Pasto</v>
          </cell>
          <cell r="L21">
            <v>44042</v>
          </cell>
          <cell r="M21">
            <v>121.5</v>
          </cell>
          <cell r="N21">
            <v>104.97</v>
          </cell>
          <cell r="O21">
            <v>1.157473563875393</v>
          </cell>
          <cell r="P21">
            <v>5787367.8193769651</v>
          </cell>
        </row>
        <row r="22">
          <cell r="C22">
            <v>1085247624</v>
          </cell>
          <cell r="D22" t="str">
            <v>A - LABORALES</v>
          </cell>
          <cell r="E22" t="str">
            <v>Ninguno</v>
          </cell>
          <cell r="F22" t="str">
            <v>CALLE 22 NO. 4 13, Pasto</v>
          </cell>
          <cell r="G22" t="str">
            <v>PASTO</v>
          </cell>
          <cell r="H22" t="str">
            <v>Colombia</v>
          </cell>
          <cell r="J22">
            <v>920000</v>
          </cell>
          <cell r="K22" t="str">
            <v>Nomina jul/2022</v>
          </cell>
          <cell r="L22">
            <v>44772</v>
          </cell>
          <cell r="M22">
            <v>121.5</v>
          </cell>
          <cell r="N22">
            <v>120.27</v>
          </cell>
          <cell r="O22">
            <v>1.0102269892741331</v>
          </cell>
          <cell r="P22">
            <v>929408.83013220248</v>
          </cell>
        </row>
        <row r="23">
          <cell r="C23">
            <v>1085247624</v>
          </cell>
          <cell r="D23" t="str">
            <v>A - LABORALES</v>
          </cell>
          <cell r="E23" t="str">
            <v>Ninguno</v>
          </cell>
          <cell r="F23" t="str">
            <v>CALLE 22 NO. 4 13, Pasto</v>
          </cell>
          <cell r="G23" t="str">
            <v>PASTO</v>
          </cell>
          <cell r="H23" t="str">
            <v>Colombia</v>
          </cell>
          <cell r="J23">
            <v>224861744</v>
          </cell>
          <cell r="K23" t="str">
            <v>Acta 123 Juez 2 Laboral Pasto</v>
          </cell>
          <cell r="L23">
            <v>44775</v>
          </cell>
          <cell r="M23">
            <v>121.5</v>
          </cell>
          <cell r="N23">
            <v>121.5</v>
          </cell>
          <cell r="O23">
            <v>1</v>
          </cell>
          <cell r="P23">
            <v>224861744</v>
          </cell>
        </row>
        <row r="24">
          <cell r="C24">
            <v>1085247624</v>
          </cell>
          <cell r="D24" t="str">
            <v>A - LABORALES</v>
          </cell>
          <cell r="E24" t="str">
            <v>Ninguno</v>
          </cell>
          <cell r="F24" t="str">
            <v>CALLE 22 NO. 4 13, Pasto</v>
          </cell>
          <cell r="G24" t="str">
            <v>PASTO</v>
          </cell>
          <cell r="H24" t="str">
            <v>Colombia</v>
          </cell>
          <cell r="J24">
            <v>666400</v>
          </cell>
          <cell r="K24" t="str">
            <v>Prestaciones Sociales 2022</v>
          </cell>
          <cell r="L24">
            <v>44775</v>
          </cell>
          <cell r="M24">
            <v>121.5</v>
          </cell>
          <cell r="N24">
            <v>121.5</v>
          </cell>
          <cell r="O24">
            <v>1</v>
          </cell>
          <cell r="P24">
            <v>666400</v>
          </cell>
        </row>
        <row r="25">
          <cell r="J25">
            <v>231448144</v>
          </cell>
          <cell r="P25">
            <v>232244920.64950916</v>
          </cell>
        </row>
        <row r="26">
          <cell r="C26">
            <v>1085295805</v>
          </cell>
          <cell r="D26" t="str">
            <v>A - LABORALES</v>
          </cell>
          <cell r="E26" t="str">
            <v>Ninguno</v>
          </cell>
          <cell r="F26" t="str">
            <v>CALLE 22B No. 27-52 B/ BELLA VISTA</v>
          </cell>
          <cell r="G26" t="str">
            <v>PASTO</v>
          </cell>
          <cell r="H26" t="str">
            <v>Colombia</v>
          </cell>
          <cell r="J26">
            <v>2065421</v>
          </cell>
          <cell r="K26" t="str">
            <v>Nomina jul/2022</v>
          </cell>
          <cell r="L26">
            <v>44772</v>
          </cell>
          <cell r="M26">
            <v>121.5</v>
          </cell>
          <cell r="N26">
            <v>120.27</v>
          </cell>
          <cell r="O26">
            <v>1.0102269892741331</v>
          </cell>
          <cell r="P26">
            <v>2086544.0384135693</v>
          </cell>
        </row>
        <row r="27">
          <cell r="C27">
            <v>1085295805</v>
          </cell>
          <cell r="D27" t="str">
            <v>A - LABORALES</v>
          </cell>
          <cell r="E27" t="str">
            <v>Ninguno</v>
          </cell>
          <cell r="F27" t="str">
            <v>CALLE 22B No. 27-52 B/ BELLA VISTA</v>
          </cell>
          <cell r="G27" t="str">
            <v>PASTO</v>
          </cell>
          <cell r="H27" t="str">
            <v>Colombia</v>
          </cell>
          <cell r="J27">
            <v>1348503</v>
          </cell>
          <cell r="K27" t="str">
            <v>Prestaciones Sociales 2022</v>
          </cell>
          <cell r="L27">
            <v>44775</v>
          </cell>
          <cell r="M27">
            <v>121.5</v>
          </cell>
          <cell r="N27">
            <v>121.5</v>
          </cell>
          <cell r="O27">
            <v>1</v>
          </cell>
          <cell r="P27">
            <v>1348503</v>
          </cell>
        </row>
        <row r="28">
          <cell r="J28">
            <v>3413924</v>
          </cell>
          <cell r="P28">
            <v>3435047.0384135693</v>
          </cell>
        </row>
        <row r="29">
          <cell r="C29">
            <v>1085305813</v>
          </cell>
          <cell r="D29" t="str">
            <v>A - LABORALES</v>
          </cell>
          <cell r="E29" t="str">
            <v>Ninguno</v>
          </cell>
          <cell r="F29" t="str">
            <v>CRA 16 E CASA 60 M BARRIO EL ROSARIO</v>
          </cell>
          <cell r="G29" t="str">
            <v>PASTO</v>
          </cell>
          <cell r="H29" t="str">
            <v>Colombia</v>
          </cell>
          <cell r="J29">
            <v>1555787</v>
          </cell>
          <cell r="K29" t="str">
            <v>Nomina jul/2022</v>
          </cell>
          <cell r="L29">
            <v>44772</v>
          </cell>
          <cell r="M29">
            <v>121.5</v>
          </cell>
          <cell r="N29">
            <v>120.27</v>
          </cell>
          <cell r="O29">
            <v>1.0102269892741331</v>
          </cell>
          <cell r="P29">
            <v>1571698.0169618358</v>
          </cell>
        </row>
        <row r="30">
          <cell r="C30">
            <v>1085305813</v>
          </cell>
          <cell r="D30" t="str">
            <v>A - LABORALES</v>
          </cell>
          <cell r="E30" t="str">
            <v>Ninguno</v>
          </cell>
          <cell r="F30" t="str">
            <v>CRA 16 E CASA 60 M BARRIO EL ROSARIO</v>
          </cell>
          <cell r="G30" t="str">
            <v>PASTO</v>
          </cell>
          <cell r="H30" t="str">
            <v>Colombia</v>
          </cell>
          <cell r="J30">
            <v>1005408</v>
          </cell>
          <cell r="K30" t="str">
            <v>Prestaciones Sociales 2022</v>
          </cell>
          <cell r="L30">
            <v>44775</v>
          </cell>
          <cell r="M30">
            <v>121.5</v>
          </cell>
          <cell r="N30">
            <v>121.5</v>
          </cell>
          <cell r="O30">
            <v>1</v>
          </cell>
          <cell r="P30">
            <v>1005408</v>
          </cell>
        </row>
        <row r="31">
          <cell r="J31">
            <v>2561195</v>
          </cell>
          <cell r="P31">
            <v>2577106.0169618358</v>
          </cell>
        </row>
        <row r="32">
          <cell r="C32">
            <v>1085336166</v>
          </cell>
          <cell r="D32" t="str">
            <v>A - LABORALES</v>
          </cell>
          <cell r="E32" t="str">
            <v>Ninguno</v>
          </cell>
          <cell r="F32" t="str">
            <v>CASA 86 SAN FERNANDO VDA LA PLAYA</v>
          </cell>
          <cell r="G32" t="str">
            <v>Pasto</v>
          </cell>
          <cell r="H32" t="str">
            <v>Colombia</v>
          </cell>
          <cell r="J32">
            <v>1037192</v>
          </cell>
          <cell r="K32" t="str">
            <v>Nomina jul/2022</v>
          </cell>
          <cell r="L32">
            <v>44772</v>
          </cell>
          <cell r="M32">
            <v>121.5</v>
          </cell>
          <cell r="N32">
            <v>120.27</v>
          </cell>
          <cell r="O32">
            <v>1.0102269892741331</v>
          </cell>
          <cell r="P32">
            <v>1047799.3514592167</v>
          </cell>
        </row>
        <row r="33">
          <cell r="C33">
            <v>1085336166</v>
          </cell>
          <cell r="D33" t="str">
            <v>A - LABORALES</v>
          </cell>
          <cell r="E33" t="str">
            <v>Ninguno</v>
          </cell>
          <cell r="F33" t="str">
            <v>CASA 86 SAN FERNANDO VDA LA PLAYA</v>
          </cell>
          <cell r="G33" t="str">
            <v>Pasto</v>
          </cell>
          <cell r="H33" t="str">
            <v>Colombia</v>
          </cell>
          <cell r="J33">
            <v>482156</v>
          </cell>
          <cell r="K33" t="str">
            <v>Prestaciones Sociales 2022</v>
          </cell>
          <cell r="L33">
            <v>44775</v>
          </cell>
          <cell r="M33">
            <v>121.5</v>
          </cell>
          <cell r="N33">
            <v>121.5</v>
          </cell>
          <cell r="O33">
            <v>1</v>
          </cell>
          <cell r="P33">
            <v>482156</v>
          </cell>
        </row>
        <row r="34">
          <cell r="J34">
            <v>1519348</v>
          </cell>
          <cell r="P34">
            <v>1529955.3514592168</v>
          </cell>
        </row>
        <row r="35">
          <cell r="C35">
            <v>1085336651</v>
          </cell>
          <cell r="D35" t="str">
            <v>A - LABORALES</v>
          </cell>
          <cell r="E35" t="str">
            <v>Ninguno</v>
          </cell>
          <cell r="F35" t="str">
            <v>MZ D CA 6 BRR BELEN</v>
          </cell>
          <cell r="G35" t="str">
            <v>PASTO</v>
          </cell>
          <cell r="H35" t="str">
            <v>Colombia</v>
          </cell>
          <cell r="J35">
            <v>927290</v>
          </cell>
          <cell r="K35" t="str">
            <v>Nomina jul/2022</v>
          </cell>
          <cell r="L35">
            <v>44772</v>
          </cell>
          <cell r="M35">
            <v>121.5</v>
          </cell>
          <cell r="N35">
            <v>120.27</v>
          </cell>
          <cell r="O35">
            <v>1.0102269892741331</v>
          </cell>
          <cell r="P35">
            <v>936773.38488401088</v>
          </cell>
        </row>
        <row r="36">
          <cell r="C36">
            <v>1085336651</v>
          </cell>
          <cell r="D36" t="str">
            <v>A - LABORALES</v>
          </cell>
          <cell r="E36" t="str">
            <v>Ninguno</v>
          </cell>
          <cell r="F36" t="str">
            <v>MZ D CA 6 BRR BELEN</v>
          </cell>
          <cell r="G36" t="str">
            <v>PASTO</v>
          </cell>
          <cell r="H36" t="str">
            <v>Colombia</v>
          </cell>
          <cell r="J36">
            <v>1263809</v>
          </cell>
          <cell r="K36" t="str">
            <v>Prestaciones Sociales 2022</v>
          </cell>
          <cell r="L36">
            <v>44775</v>
          </cell>
          <cell r="M36">
            <v>121.5</v>
          </cell>
          <cell r="N36">
            <v>121.5</v>
          </cell>
          <cell r="O36">
            <v>1</v>
          </cell>
          <cell r="P36">
            <v>1263809</v>
          </cell>
        </row>
        <row r="37">
          <cell r="J37">
            <v>2191099</v>
          </cell>
          <cell r="P37">
            <v>2200582.384884011</v>
          </cell>
        </row>
        <row r="38">
          <cell r="C38">
            <v>1086135517</v>
          </cell>
          <cell r="D38" t="str">
            <v>A - LABORALES</v>
          </cell>
          <cell r="E38" t="str">
            <v>Ninguno</v>
          </cell>
          <cell r="F38" t="str">
            <v>CR 32A 16A-39 AP 402</v>
          </cell>
          <cell r="G38" t="str">
            <v>PASTO</v>
          </cell>
          <cell r="H38" t="str">
            <v>Colombia</v>
          </cell>
          <cell r="J38">
            <v>7063874</v>
          </cell>
          <cell r="K38" t="str">
            <v>Nomina jul/2022</v>
          </cell>
          <cell r="L38">
            <v>44772</v>
          </cell>
          <cell r="M38">
            <v>121.5</v>
          </cell>
          <cell r="N38">
            <v>120.27</v>
          </cell>
          <cell r="O38">
            <v>1.0102269892741331</v>
          </cell>
          <cell r="P38">
            <v>7136116.1636318276</v>
          </cell>
        </row>
        <row r="39">
          <cell r="C39">
            <v>1086135517</v>
          </cell>
          <cell r="D39" t="str">
            <v>A - LABORALES</v>
          </cell>
          <cell r="E39" t="str">
            <v>Ninguno</v>
          </cell>
          <cell r="F39" t="str">
            <v>CR 32A 16A-39 AP 402</v>
          </cell>
          <cell r="G39" t="str">
            <v>PASTO</v>
          </cell>
          <cell r="H39" t="str">
            <v>Colombia</v>
          </cell>
          <cell r="J39">
            <v>4799632</v>
          </cell>
          <cell r="K39" t="str">
            <v>Prestaciones Sociales 2022</v>
          </cell>
          <cell r="L39">
            <v>44775</v>
          </cell>
          <cell r="M39">
            <v>121.5</v>
          </cell>
          <cell r="N39">
            <v>121.5</v>
          </cell>
          <cell r="O39">
            <v>1</v>
          </cell>
          <cell r="P39">
            <v>4799632</v>
          </cell>
        </row>
        <row r="40">
          <cell r="J40">
            <v>11863506</v>
          </cell>
          <cell r="P40">
            <v>11935748.163631827</v>
          </cell>
        </row>
        <row r="41">
          <cell r="J41">
            <v>314945547</v>
          </cell>
          <cell r="P41">
            <v>318248217.63560909</v>
          </cell>
        </row>
        <row r="42">
          <cell r="J42">
            <v>314945547</v>
          </cell>
          <cell r="P42">
            <v>318248217.63560909</v>
          </cell>
        </row>
        <row r="45">
          <cell r="C45" t="str">
            <v>Nit</v>
          </cell>
          <cell r="D45" t="str">
            <v>Categoria</v>
          </cell>
          <cell r="E45" t="str">
            <v>Vinculo Consanguin.</v>
          </cell>
          <cell r="F45" t="str">
            <v>Direccion</v>
          </cell>
          <cell r="G45" t="str">
            <v>Cuidad</v>
          </cell>
          <cell r="H45" t="str">
            <v>Pais</v>
          </cell>
          <cell r="I45" t="str">
            <v>Tasa de Interes</v>
          </cell>
          <cell r="J45" t="str">
            <v>Capital</v>
          </cell>
          <cell r="K45" t="str">
            <v>Nro. Obligacion</v>
          </cell>
          <cell r="L45" t="str">
            <v>Fecha Vencim.</v>
          </cell>
          <cell r="M45" t="str">
            <v>IPC Actual mar-2022</v>
          </cell>
          <cell r="N45" t="str">
            <v>IPC Fecha Vencim. Obligac</v>
          </cell>
          <cell r="O45" t="str">
            <v>IPC Actualiz.</v>
          </cell>
          <cell r="P45" t="str">
            <v>Capital Actualizado IPC</v>
          </cell>
        </row>
        <row r="46">
          <cell r="C46">
            <v>891280000</v>
          </cell>
          <cell r="D46" t="str">
            <v>B - ENTIDADES DEL ESTADO</v>
          </cell>
          <cell r="E46" t="str">
            <v>Ninguno</v>
          </cell>
          <cell r="F46" t="str">
            <v>CALLE 17 CRA 17</v>
          </cell>
          <cell r="G46" t="str">
            <v>PASTO</v>
          </cell>
          <cell r="H46" t="str">
            <v>Colombia</v>
          </cell>
          <cell r="J46">
            <v>63826244</v>
          </cell>
          <cell r="K46" t="str">
            <v>Formulario 72070</v>
          </cell>
          <cell r="L46">
            <v>42490</v>
          </cell>
          <cell r="M46">
            <v>121.5</v>
          </cell>
          <cell r="N46">
            <v>91.634600000000006</v>
          </cell>
          <cell r="O46">
            <v>1.3259183758100106</v>
          </cell>
          <cell r="P46">
            <v>84628389.778533429</v>
          </cell>
        </row>
        <row r="47">
          <cell r="C47">
            <v>891280000</v>
          </cell>
          <cell r="D47" t="str">
            <v>B - ENTIDADES DEL ESTADO</v>
          </cell>
          <cell r="E47" t="str">
            <v>Ninguno</v>
          </cell>
          <cell r="F47" t="str">
            <v>CALLE 17 CRA 17</v>
          </cell>
          <cell r="G47" t="str">
            <v>PASTO</v>
          </cell>
          <cell r="H47" t="str">
            <v>Colombia</v>
          </cell>
          <cell r="J47">
            <v>104626000</v>
          </cell>
          <cell r="K47" t="str">
            <v>Formulario 169591</v>
          </cell>
          <cell r="L47">
            <v>43220</v>
          </cell>
          <cell r="M47">
            <v>121.5</v>
          </cell>
          <cell r="N47">
            <v>98.906899999999993</v>
          </cell>
          <cell r="O47">
            <v>1.2284279458763747</v>
          </cell>
          <cell r="P47">
            <v>128525502.26526158</v>
          </cell>
        </row>
        <row r="48">
          <cell r="C48">
            <v>891280000</v>
          </cell>
          <cell r="D48" t="str">
            <v>B - ENTIDADES DEL ESTADO</v>
          </cell>
          <cell r="E48" t="str">
            <v>Ninguno</v>
          </cell>
          <cell r="F48" t="str">
            <v>CALLE 17 CRA 17</v>
          </cell>
          <cell r="G48" t="str">
            <v>PASTO</v>
          </cell>
          <cell r="H48" t="str">
            <v>Colombia</v>
          </cell>
          <cell r="J48">
            <v>91908000</v>
          </cell>
          <cell r="K48" t="str">
            <v>Formulario 202008995</v>
          </cell>
          <cell r="L48">
            <v>43951</v>
          </cell>
          <cell r="M48">
            <v>121.5</v>
          </cell>
          <cell r="N48">
            <v>105.7</v>
          </cell>
          <cell r="O48">
            <v>1.1494796594134342</v>
          </cell>
          <cell r="P48">
            <v>105646376.53736991</v>
          </cell>
        </row>
        <row r="49">
          <cell r="C49">
            <v>891280000</v>
          </cell>
          <cell r="D49" t="str">
            <v>B - ENTIDADES DEL ESTADO</v>
          </cell>
          <cell r="E49" t="str">
            <v>Ninguno</v>
          </cell>
          <cell r="F49" t="str">
            <v>CALLE 17 CRA 17</v>
          </cell>
          <cell r="G49" t="str">
            <v>PASTO</v>
          </cell>
          <cell r="H49" t="str">
            <v>Colombia</v>
          </cell>
          <cell r="J49">
            <v>59301000</v>
          </cell>
          <cell r="K49" t="str">
            <v>Formulario 202109462</v>
          </cell>
          <cell r="L49">
            <v>44316</v>
          </cell>
          <cell r="M49">
            <v>121.5</v>
          </cell>
          <cell r="N49">
            <v>107.76</v>
          </cell>
          <cell r="O49">
            <v>1.1275055679287305</v>
          </cell>
          <cell r="P49">
            <v>66862207.683741644</v>
          </cell>
        </row>
        <row r="50">
          <cell r="J50">
            <v>319661244</v>
          </cell>
          <cell r="P50">
            <v>385662476.26490653</v>
          </cell>
        </row>
        <row r="51">
          <cell r="C51">
            <v>899999086</v>
          </cell>
          <cell r="D51" t="str">
            <v>B - ENTIDADES DEL ESTADO</v>
          </cell>
          <cell r="E51" t="str">
            <v>Ninguno</v>
          </cell>
          <cell r="F51" t="str">
            <v>AVENIDA EL DORADO N 51 80</v>
          </cell>
          <cell r="G51" t="str">
            <v>BOGOTA</v>
          </cell>
          <cell r="H51" t="str">
            <v>COLOMBIA</v>
          </cell>
          <cell r="J51">
            <v>6365000</v>
          </cell>
          <cell r="K51" t="str">
            <v>L5-133568</v>
          </cell>
          <cell r="L51">
            <v>44522</v>
          </cell>
          <cell r="M51">
            <v>121.5</v>
          </cell>
          <cell r="N51">
            <v>110.6</v>
          </cell>
          <cell r="O51">
            <v>1.0985533453887886</v>
          </cell>
          <cell r="P51">
            <v>6992292.0433996394</v>
          </cell>
        </row>
        <row r="52">
          <cell r="J52">
            <v>6365000</v>
          </cell>
          <cell r="P52">
            <v>6992292.0433996394</v>
          </cell>
        </row>
        <row r="53">
          <cell r="J53">
            <v>326026244</v>
          </cell>
          <cell r="P53">
            <v>392654768.30830616</v>
          </cell>
        </row>
        <row r="54">
          <cell r="J54">
            <v>326026244</v>
          </cell>
          <cell r="P54">
            <v>392654768.30830616</v>
          </cell>
        </row>
        <row r="56">
          <cell r="C56" t="str">
            <v>Nit</v>
          </cell>
          <cell r="D56" t="str">
            <v>Categoria</v>
          </cell>
          <cell r="E56" t="str">
            <v>Vinculo Consanguin.</v>
          </cell>
          <cell r="F56" t="str">
            <v>Direccion</v>
          </cell>
          <cell r="G56" t="str">
            <v>Cuidad</v>
          </cell>
          <cell r="H56" t="str">
            <v>Pais</v>
          </cell>
          <cell r="I56" t="str">
            <v>Tasa de Interes</v>
          </cell>
          <cell r="J56" t="str">
            <v>Capital</v>
          </cell>
          <cell r="K56" t="str">
            <v>Nro. Obligacion</v>
          </cell>
          <cell r="L56" t="str">
            <v>Fecha Vencim.</v>
          </cell>
          <cell r="M56" t="str">
            <v>IPC Actual mar-2022</v>
          </cell>
          <cell r="N56" t="str">
            <v>IPC Fecha Vencim. Obligac</v>
          </cell>
          <cell r="O56" t="str">
            <v>IPC Actualiz.</v>
          </cell>
          <cell r="P56" t="str">
            <v>Capital Actualizado IPC</v>
          </cell>
        </row>
        <row r="58">
          <cell r="C58">
            <v>890903938</v>
          </cell>
          <cell r="D58" t="str">
            <v>C - ENTIDADES FINANCIERAS</v>
          </cell>
          <cell r="E58" t="str">
            <v>Ninguno</v>
          </cell>
          <cell r="F58" t="str">
            <v>PARQUE NARINO</v>
          </cell>
          <cell r="G58" t="str">
            <v>PASTO</v>
          </cell>
          <cell r="H58" t="str">
            <v>Colombia</v>
          </cell>
          <cell r="J58">
            <v>6580879629.1599998</v>
          </cell>
          <cell r="K58" t="str">
            <v>Obligación 83120014095</v>
          </cell>
          <cell r="L58">
            <v>44218</v>
          </cell>
          <cell r="M58">
            <v>121.5</v>
          </cell>
          <cell r="N58">
            <v>105.91</v>
          </cell>
          <cell r="O58">
            <v>1.147200453214994</v>
          </cell>
          <cell r="P58">
            <v>7549588093.1256733</v>
          </cell>
        </row>
        <row r="59">
          <cell r="C59">
            <v>890903938</v>
          </cell>
          <cell r="D59" t="str">
            <v>C - ENTIDADES FINANCIERAS</v>
          </cell>
          <cell r="E59" t="str">
            <v>Ninguno</v>
          </cell>
          <cell r="F59" t="str">
            <v>PARQUE NARINO</v>
          </cell>
          <cell r="G59" t="str">
            <v>PASTO</v>
          </cell>
          <cell r="H59" t="str">
            <v>Colombia</v>
          </cell>
          <cell r="J59">
            <v>14103932556.530001</v>
          </cell>
          <cell r="K59" t="str">
            <v>Obligación 83120014886</v>
          </cell>
          <cell r="L59">
            <v>44541</v>
          </cell>
          <cell r="M59">
            <v>121.5</v>
          </cell>
          <cell r="N59">
            <v>111.41</v>
          </cell>
          <cell r="O59">
            <v>1.0905663764473565</v>
          </cell>
          <cell r="P59">
            <v>15381274621.832825</v>
          </cell>
        </row>
        <row r="60">
          <cell r="J60">
            <v>20684812185.690002</v>
          </cell>
          <cell r="P60">
            <v>22930862714.958496</v>
          </cell>
        </row>
        <row r="61">
          <cell r="C61">
            <v>800150280</v>
          </cell>
          <cell r="D61" t="str">
            <v>C - ENTIDADES FINANCIERAS</v>
          </cell>
          <cell r="E61" t="str">
            <v>Ninguno</v>
          </cell>
          <cell r="F61" t="str">
            <v>CRA 48 N 26-85 MEDELLIN</v>
          </cell>
          <cell r="G61" t="str">
            <v>MEDELLIN</v>
          </cell>
          <cell r="H61" t="str">
            <v>Colombia</v>
          </cell>
          <cell r="J61">
            <v>9854580</v>
          </cell>
          <cell r="K61" t="str">
            <v>PFE-337562</v>
          </cell>
          <cell r="L61">
            <v>43850</v>
          </cell>
          <cell r="M61">
            <v>121.5</v>
          </cell>
          <cell r="N61">
            <v>104.24</v>
          </cell>
          <cell r="O61">
            <v>1.1655794320798158</v>
          </cell>
          <cell r="P61">
            <v>11486295.759785112</v>
          </cell>
        </row>
        <row r="62">
          <cell r="C62">
            <v>800150280</v>
          </cell>
          <cell r="D62" t="str">
            <v>C - ENTIDADES FINANCIERAS</v>
          </cell>
          <cell r="E62" t="str">
            <v>Ninguno</v>
          </cell>
          <cell r="F62" t="str">
            <v>CRA 48 N 26-85 MEDELLIN</v>
          </cell>
          <cell r="G62" t="str">
            <v>MEDELLIN</v>
          </cell>
          <cell r="H62" t="str">
            <v>Colombia</v>
          </cell>
          <cell r="J62">
            <v>109885840</v>
          </cell>
          <cell r="K62" t="str">
            <v>Conciliación comisiones causadas a ago/2022 SLA</v>
          </cell>
          <cell r="L62">
            <v>44459</v>
          </cell>
          <cell r="M62">
            <v>121.5</v>
          </cell>
          <cell r="N62">
            <v>110.04</v>
          </cell>
          <cell r="O62">
            <v>1.104143947655398</v>
          </cell>
          <cell r="P62">
            <v>121329785.16902944</v>
          </cell>
        </row>
        <row r="63">
          <cell r="J63">
            <v>119740420</v>
          </cell>
          <cell r="P63">
            <v>132816080.92881456</v>
          </cell>
        </row>
        <row r="64">
          <cell r="J64">
            <v>20804552605.690002</v>
          </cell>
          <cell r="P64">
            <v>23063678795.88731</v>
          </cell>
        </row>
        <row r="65">
          <cell r="J65">
            <v>20804552605.690002</v>
          </cell>
          <cell r="P65">
            <v>23063678795.88731</v>
          </cell>
        </row>
        <row r="67">
          <cell r="C67" t="str">
            <v>Nit</v>
          </cell>
          <cell r="D67" t="str">
            <v>Categoria</v>
          </cell>
          <cell r="E67" t="str">
            <v>Vinculo Consanguin.</v>
          </cell>
          <cell r="F67" t="str">
            <v>Direccion</v>
          </cell>
          <cell r="G67" t="str">
            <v>Cuidad</v>
          </cell>
          <cell r="H67" t="str">
            <v>Pais</v>
          </cell>
          <cell r="I67" t="str">
            <v>Tasa de Interes</v>
          </cell>
          <cell r="J67" t="str">
            <v xml:space="preserve">PORCENTAJE DE PARTICIPACIÓN </v>
          </cell>
          <cell r="K67" t="str">
            <v>Nro. Obligacion</v>
          </cell>
          <cell r="L67" t="str">
            <v>Fecha Vencim.</v>
          </cell>
          <cell r="M67" t="str">
            <v>IPC Actual mar-2022</v>
          </cell>
          <cell r="N67" t="str">
            <v>IPC Fecha Vencim. Obligac</v>
          </cell>
          <cell r="O67" t="str">
            <v>IPC Actualiz.</v>
          </cell>
          <cell r="P67" t="str">
            <v>Capital Actualizado IPC</v>
          </cell>
        </row>
        <row r="69">
          <cell r="C69">
            <v>19290452</v>
          </cell>
          <cell r="D69" t="str">
            <v>D -  ACREEDOR INTERNO</v>
          </cell>
          <cell r="E69" t="str">
            <v>Accionista</v>
          </cell>
          <cell r="F69" t="str">
            <v>CLL 19 C N 40A 26 BRR RINCON VALLE DE ATRIZ TORRE</v>
          </cell>
          <cell r="G69" t="str">
            <v>PASTO</v>
          </cell>
          <cell r="H69" t="str">
            <v>COLOMBIA</v>
          </cell>
          <cell r="J69">
            <v>90</v>
          </cell>
          <cell r="K69" t="str">
            <v xml:space="preserve"> ACCIONES</v>
          </cell>
          <cell r="L69">
            <v>44775</v>
          </cell>
          <cell r="M69">
            <v>121.5</v>
          </cell>
          <cell r="N69">
            <v>121.5</v>
          </cell>
          <cell r="O69">
            <v>1</v>
          </cell>
          <cell r="P69">
            <v>90</v>
          </cell>
        </row>
        <row r="70">
          <cell r="J70">
            <v>1</v>
          </cell>
          <cell r="P70">
            <v>90</v>
          </cell>
        </row>
        <row r="71">
          <cell r="C71">
            <v>30724963</v>
          </cell>
          <cell r="D71" t="str">
            <v>D -  ACREEDOR INTERNO</v>
          </cell>
          <cell r="E71" t="str">
            <v>Accionista</v>
          </cell>
          <cell r="F71" t="str">
            <v>CLL 19 C N 40A 26 BRR RINCON VALLE DE ATRIZ TORRE 1</v>
          </cell>
          <cell r="G71" t="str">
            <v>PASTO</v>
          </cell>
          <cell r="H71" t="str">
            <v>COLOMBIA</v>
          </cell>
          <cell r="J71">
            <v>10</v>
          </cell>
          <cell r="K71" t="str">
            <v>ACCIONES</v>
          </cell>
          <cell r="L71">
            <v>44775</v>
          </cell>
          <cell r="M71">
            <v>121.5</v>
          </cell>
          <cell r="N71">
            <v>121.5</v>
          </cell>
          <cell r="O71">
            <v>1</v>
          </cell>
          <cell r="P71">
            <v>10</v>
          </cell>
        </row>
        <row r="72">
          <cell r="J72">
            <v>10</v>
          </cell>
          <cell r="P72">
            <v>10</v>
          </cell>
        </row>
        <row r="73">
          <cell r="P73">
            <v>0</v>
          </cell>
        </row>
        <row r="75">
          <cell r="C75" t="str">
            <v>Nit</v>
          </cell>
          <cell r="D75" t="str">
            <v>Categoria</v>
          </cell>
          <cell r="E75" t="str">
            <v>Vinculo Consanguin.</v>
          </cell>
          <cell r="F75" t="str">
            <v>Direccion</v>
          </cell>
          <cell r="G75" t="str">
            <v>Cuidad</v>
          </cell>
          <cell r="H75" t="str">
            <v>Pais</v>
          </cell>
          <cell r="I75" t="str">
            <v>Tasa de Interes</v>
          </cell>
          <cell r="J75" t="str">
            <v>Capital</v>
          </cell>
          <cell r="K75" t="str">
            <v>Nro. Obligacion</v>
          </cell>
          <cell r="L75" t="str">
            <v>Fecha Vencim.</v>
          </cell>
          <cell r="M75" t="str">
            <v>IPC Actual mar-2022</v>
          </cell>
          <cell r="N75" t="str">
            <v>IPC Fecha Vencim. Obligac</v>
          </cell>
          <cell r="O75" t="str">
            <v>IPC Actualiz.</v>
          </cell>
          <cell r="P75" t="str">
            <v>Capital Actualizado IPC</v>
          </cell>
        </row>
        <row r="77">
          <cell r="J77">
            <v>0</v>
          </cell>
          <cell r="P77">
            <v>0</v>
          </cell>
        </row>
        <row r="78">
          <cell r="C78">
            <v>1799327</v>
          </cell>
          <cell r="D78" t="str">
            <v>E - DEMAS ACREEDORES</v>
          </cell>
          <cell r="E78" t="str">
            <v>Ninguno</v>
          </cell>
          <cell r="F78" t="str">
            <v>CONJUNTO RESIDENCIAL JARDIN DEL ATRIZ APT 701 TORR</v>
          </cell>
          <cell r="G78" t="str">
            <v>PASTO</v>
          </cell>
          <cell r="H78" t="str">
            <v>Colombia</v>
          </cell>
          <cell r="J78">
            <v>465100000</v>
          </cell>
          <cell r="K78" t="str">
            <v>L-105-00000002782-001</v>
          </cell>
          <cell r="L78">
            <v>44590</v>
          </cell>
          <cell r="M78">
            <v>121.5</v>
          </cell>
          <cell r="N78">
            <v>113.26</v>
          </cell>
          <cell r="O78">
            <v>1.0727529577962209</v>
          </cell>
          <cell r="P78">
            <v>498937400.67102236</v>
          </cell>
        </row>
        <row r="79">
          <cell r="J79">
            <v>465100000</v>
          </cell>
          <cell r="P79">
            <v>498937400.67102236</v>
          </cell>
        </row>
        <row r="80">
          <cell r="C80">
            <v>4588183</v>
          </cell>
          <cell r="D80" t="str">
            <v>E - DEMAS ACREEDORES</v>
          </cell>
          <cell r="E80" t="str">
            <v>Ninguno</v>
          </cell>
          <cell r="F80" t="str">
            <v xml:space="preserve">CLL 16 A NUMERO 23- 68 PASAJE DORADO                                                                </v>
          </cell>
          <cell r="G80" t="str">
            <v>PASTO</v>
          </cell>
          <cell r="H80" t="str">
            <v>Colombia</v>
          </cell>
          <cell r="J80">
            <v>38052900</v>
          </cell>
          <cell r="K80" t="str">
            <v>APTO 202 Y PQ S2-202-3</v>
          </cell>
          <cell r="L80">
            <v>43399</v>
          </cell>
          <cell r="M80">
            <v>121.5</v>
          </cell>
          <cell r="N80">
            <v>99.586839999999995</v>
          </cell>
          <cell r="O80">
            <v>1.2200407202397425</v>
          </cell>
          <cell r="P80">
            <v>46426087.523210898</v>
          </cell>
        </row>
        <row r="81">
          <cell r="J81">
            <v>38052900</v>
          </cell>
          <cell r="P81">
            <v>46426087.523210898</v>
          </cell>
        </row>
        <row r="82">
          <cell r="C82">
            <v>5206356</v>
          </cell>
          <cell r="D82" t="str">
            <v>E - DEMAS ACREEDORES</v>
          </cell>
          <cell r="E82" t="str">
            <v>Ninguno</v>
          </cell>
          <cell r="F82" t="str">
            <v xml:space="preserve">CALLE 17 A N 40 53 DORADO      </v>
          </cell>
          <cell r="G82" t="str">
            <v>PASTO</v>
          </cell>
          <cell r="H82" t="str">
            <v>Colombia</v>
          </cell>
          <cell r="J82">
            <v>198170000</v>
          </cell>
          <cell r="K82" t="str">
            <v>APTO 1301 Y PQ S1-1301-2 Y SB1-37</v>
          </cell>
          <cell r="L82">
            <v>43398</v>
          </cell>
          <cell r="M82">
            <v>121.5</v>
          </cell>
          <cell r="N82">
            <v>99.586839999999995</v>
          </cell>
          <cell r="O82">
            <v>1.2200407202397425</v>
          </cell>
          <cell r="P82">
            <v>241775469.52990979</v>
          </cell>
        </row>
        <row r="83">
          <cell r="J83">
            <v>198170000</v>
          </cell>
          <cell r="P83">
            <v>241775469.52990979</v>
          </cell>
        </row>
        <row r="84">
          <cell r="C84">
            <v>5206632</v>
          </cell>
          <cell r="D84" t="str">
            <v>E - DEMAS ACREEDORES</v>
          </cell>
          <cell r="E84" t="str">
            <v>Ninguno</v>
          </cell>
          <cell r="F84" t="str">
            <v>MZ C CASA 1 GUALCALOMA</v>
          </cell>
          <cell r="G84" t="str">
            <v>PASTO</v>
          </cell>
          <cell r="H84" t="str">
            <v>Colombia</v>
          </cell>
          <cell r="J84">
            <v>97700000</v>
          </cell>
          <cell r="K84" t="str">
            <v>APTO 1302 Y PQ S2N24</v>
          </cell>
          <cell r="L84">
            <v>41818</v>
          </cell>
          <cell r="M84">
            <v>121.5</v>
          </cell>
          <cell r="N84">
            <v>81.606089999999995</v>
          </cell>
          <cell r="O84">
            <v>1.4888594711497636</v>
          </cell>
          <cell r="P84">
            <v>145461570.33133191</v>
          </cell>
        </row>
        <row r="85">
          <cell r="J85">
            <v>97700000</v>
          </cell>
          <cell r="P85">
            <v>145461570.33133191</v>
          </cell>
        </row>
        <row r="86">
          <cell r="C86">
            <v>5207563</v>
          </cell>
          <cell r="D86" t="str">
            <v>E - DEMAS ACREEDORES</v>
          </cell>
          <cell r="E86" t="str">
            <v>Ninguno</v>
          </cell>
          <cell r="F86" t="str">
            <v>CLL 14 A N 41-58 URB. SAN JUAN DE DIOS</v>
          </cell>
          <cell r="G86" t="str">
            <v>PASTO</v>
          </cell>
          <cell r="H86" t="str">
            <v>Colombia</v>
          </cell>
          <cell r="J86">
            <v>4939541</v>
          </cell>
          <cell r="K86" t="str">
            <v>P90-462</v>
          </cell>
          <cell r="L86">
            <v>42699</v>
          </cell>
          <cell r="M86">
            <v>121.5</v>
          </cell>
          <cell r="N86">
            <v>92.726309999999998</v>
          </cell>
          <cell r="O86">
            <v>1.3103077217242873</v>
          </cell>
          <cell r="P86">
            <v>6472318.7140737083</v>
          </cell>
        </row>
        <row r="87">
          <cell r="J87">
            <v>4939541</v>
          </cell>
          <cell r="P87">
            <v>6472318.7140737083</v>
          </cell>
        </row>
        <row r="88">
          <cell r="C88">
            <v>5207725</v>
          </cell>
          <cell r="D88" t="str">
            <v>E - DEMAS ACREEDORES</v>
          </cell>
          <cell r="E88" t="str">
            <v>Ninguno</v>
          </cell>
          <cell r="F88" t="str">
            <v>CALLE18 B NO.6-61 SENDOYA</v>
          </cell>
          <cell r="G88" t="str">
            <v>PASTO</v>
          </cell>
          <cell r="H88" t="str">
            <v>Colombia</v>
          </cell>
          <cell r="J88">
            <v>9000000</v>
          </cell>
          <cell r="K88" t="str">
            <v>PQ S2J9</v>
          </cell>
          <cell r="L88">
            <v>42734</v>
          </cell>
          <cell r="M88">
            <v>121.5</v>
          </cell>
          <cell r="N88">
            <v>93.112849999999995</v>
          </cell>
          <cell r="O88">
            <v>1.3048682324727467</v>
          </cell>
          <cell r="P88">
            <v>11743814.092254721</v>
          </cell>
        </row>
        <row r="89">
          <cell r="J89">
            <v>9000000</v>
          </cell>
          <cell r="P89">
            <v>11743814.092254721</v>
          </cell>
        </row>
        <row r="90">
          <cell r="C90">
            <v>5207950</v>
          </cell>
          <cell r="D90" t="str">
            <v>E - DEMAS ACREEDORES</v>
          </cell>
          <cell r="E90" t="str">
            <v>Ninguno</v>
          </cell>
          <cell r="F90" t="str">
            <v>CONDOMINIO MANACA CASA 11</v>
          </cell>
          <cell r="G90" t="str">
            <v>PASTO</v>
          </cell>
          <cell r="H90" t="str">
            <v>Colombia</v>
          </cell>
          <cell r="J90">
            <v>20000000</v>
          </cell>
          <cell r="K90" t="str">
            <v>L-005-00000005080-001</v>
          </cell>
          <cell r="L90">
            <v>44561</v>
          </cell>
          <cell r="M90">
            <v>121.5</v>
          </cell>
          <cell r="N90">
            <v>111.41</v>
          </cell>
          <cell r="O90">
            <v>1.0905663764473565</v>
          </cell>
          <cell r="P90">
            <v>21811327.52894713</v>
          </cell>
        </row>
        <row r="91">
          <cell r="J91">
            <v>20000000</v>
          </cell>
          <cell r="P91">
            <v>21811327.52894713</v>
          </cell>
        </row>
        <row r="92">
          <cell r="C92">
            <v>5234995</v>
          </cell>
          <cell r="D92" t="str">
            <v>E - DEMAS ACREEDORES</v>
          </cell>
          <cell r="E92" t="str">
            <v>Ninguno</v>
          </cell>
          <cell r="F92" t="str">
            <v>MZ 27 CASA 14 TAMASAGRA 1</v>
          </cell>
          <cell r="G92" t="str">
            <v>PASTO</v>
          </cell>
          <cell r="H92" t="str">
            <v>Colombia</v>
          </cell>
          <cell r="J92">
            <v>5200000</v>
          </cell>
          <cell r="K92" t="str">
            <v>L-105-00000000069-001</v>
          </cell>
          <cell r="L92">
            <v>42410</v>
          </cell>
          <cell r="M92">
            <v>121.5</v>
          </cell>
          <cell r="N92">
            <v>90.329819999999998</v>
          </cell>
          <cell r="O92">
            <v>1.3450707640068362</v>
          </cell>
          <cell r="P92">
            <v>6994367.9728355482</v>
          </cell>
        </row>
        <row r="93">
          <cell r="J93">
            <v>5200000</v>
          </cell>
          <cell r="P93">
            <v>6994367.9728355482</v>
          </cell>
        </row>
        <row r="94">
          <cell r="C94">
            <v>5245360</v>
          </cell>
          <cell r="D94" t="str">
            <v>E - DEMAS ACREEDORES</v>
          </cell>
          <cell r="E94" t="str">
            <v>Ninguno</v>
          </cell>
          <cell r="F94" t="str">
            <v>CIUDAD JARDIN MZA B CASA 23</v>
          </cell>
          <cell r="G94" t="str">
            <v>PASTO</v>
          </cell>
          <cell r="H94" t="str">
            <v>Colombia</v>
          </cell>
          <cell r="J94">
            <v>81100000</v>
          </cell>
          <cell r="K94" t="str">
            <v xml:space="preserve"> APTO 1012</v>
          </cell>
          <cell r="L94">
            <v>42183</v>
          </cell>
          <cell r="M94">
            <v>121.5</v>
          </cell>
          <cell r="N94">
            <v>85.213310000000007</v>
          </cell>
          <cell r="O94">
            <v>1.4258335933670454</v>
          </cell>
          <cell r="P94">
            <v>115635104.42206739</v>
          </cell>
        </row>
        <row r="95">
          <cell r="J95">
            <v>81100000</v>
          </cell>
          <cell r="P95">
            <v>115635104.42206739</v>
          </cell>
        </row>
        <row r="96">
          <cell r="C96">
            <v>5257858</v>
          </cell>
          <cell r="D96" t="str">
            <v>E - DEMAS ACREEDORES</v>
          </cell>
          <cell r="E96" t="str">
            <v>Ninguno</v>
          </cell>
          <cell r="F96" t="str">
            <v>AQUINE I CASA 49</v>
          </cell>
          <cell r="G96" t="str">
            <v>PASTO</v>
          </cell>
          <cell r="H96" t="str">
            <v>Colombia</v>
          </cell>
          <cell r="J96">
            <v>10000000</v>
          </cell>
          <cell r="K96" t="str">
            <v>L-105-00000002309-001</v>
          </cell>
          <cell r="L96">
            <v>44033</v>
          </cell>
          <cell r="M96">
            <v>121.5</v>
          </cell>
          <cell r="N96">
            <v>104.97</v>
          </cell>
          <cell r="O96">
            <v>1.157473563875393</v>
          </cell>
          <cell r="P96">
            <v>11574735.63875393</v>
          </cell>
        </row>
        <row r="97">
          <cell r="J97">
            <v>10000000</v>
          </cell>
          <cell r="P97">
            <v>11574735.63875393</v>
          </cell>
        </row>
        <row r="98">
          <cell r="C98">
            <v>5261308</v>
          </cell>
          <cell r="D98" t="str">
            <v>E - DEMAS ACREEDORES</v>
          </cell>
          <cell r="E98" t="str">
            <v>Ninguno</v>
          </cell>
          <cell r="F98" t="str">
            <v>KRA 11 NO 16-101 B/FATIMA</v>
          </cell>
          <cell r="G98" t="str">
            <v>PASTO</v>
          </cell>
          <cell r="H98" t="str">
            <v>Colombia</v>
          </cell>
          <cell r="J98">
            <v>21000000</v>
          </cell>
          <cell r="K98" t="str">
            <v>PQ S1N-2, S1N-3, S1N-4</v>
          </cell>
          <cell r="L98">
            <v>43981</v>
          </cell>
          <cell r="M98">
            <v>121.5</v>
          </cell>
          <cell r="N98">
            <v>105.36</v>
          </cell>
          <cell r="O98">
            <v>1.1531890660592254</v>
          </cell>
          <cell r="P98">
            <v>24216970.387243733</v>
          </cell>
        </row>
        <row r="99">
          <cell r="J99">
            <v>21000000</v>
          </cell>
          <cell r="P99">
            <v>24216970.387243733</v>
          </cell>
        </row>
        <row r="100">
          <cell r="C100">
            <v>5292194</v>
          </cell>
          <cell r="D100" t="str">
            <v>E - DEMAS ACREEDORES</v>
          </cell>
          <cell r="E100" t="str">
            <v>Ninguno</v>
          </cell>
          <cell r="F100" t="str">
            <v>PIEDRAANCHA</v>
          </cell>
          <cell r="G100" t="str">
            <v>TUMACO</v>
          </cell>
          <cell r="H100" t="str">
            <v>Colombia</v>
          </cell>
          <cell r="J100">
            <v>9015562</v>
          </cell>
          <cell r="K100" t="str">
            <v xml:space="preserve"> S1N-7</v>
          </cell>
          <cell r="L100">
            <v>43069</v>
          </cell>
          <cell r="M100">
            <v>121.5</v>
          </cell>
          <cell r="N100">
            <v>96.548249999999996</v>
          </cell>
          <cell r="O100">
            <v>1.2584381384437315</v>
          </cell>
          <cell r="P100">
            <v>11345527.060304046</v>
          </cell>
        </row>
        <row r="101">
          <cell r="J101">
            <v>9015562</v>
          </cell>
          <cell r="P101">
            <v>11345527.060304046</v>
          </cell>
        </row>
        <row r="102">
          <cell r="C102">
            <v>5292982</v>
          </cell>
          <cell r="D102" t="str">
            <v>E - DEMAS ACREEDORES</v>
          </cell>
          <cell r="E102" t="str">
            <v>Ninguno</v>
          </cell>
          <cell r="F102" t="str">
            <v>CENTRO COMERCIAL VALLE DE ATRIZ</v>
          </cell>
          <cell r="G102" t="str">
            <v>PASTO</v>
          </cell>
          <cell r="H102" t="str">
            <v>Colombia</v>
          </cell>
          <cell r="J102">
            <v>10000000</v>
          </cell>
          <cell r="K102" t="str">
            <v xml:space="preserve">PARQUEADERO S1N23 </v>
          </cell>
          <cell r="L102">
            <v>43738</v>
          </cell>
          <cell r="M102">
            <v>121.5</v>
          </cell>
          <cell r="N102">
            <v>103.26</v>
          </cell>
          <cell r="O102">
            <v>1.1766414875072631</v>
          </cell>
          <cell r="P102">
            <v>11766414.87507263</v>
          </cell>
        </row>
        <row r="103">
          <cell r="J103">
            <v>10000000</v>
          </cell>
          <cell r="P103">
            <v>11766414.87507263</v>
          </cell>
        </row>
        <row r="104">
          <cell r="C104">
            <v>5314460</v>
          </cell>
          <cell r="D104" t="str">
            <v>E - DEMAS ACREEDORES</v>
          </cell>
          <cell r="E104" t="str">
            <v>Ninguno</v>
          </cell>
          <cell r="F104" t="str">
            <v xml:space="preserve">VEREDA CHAMPU ESTACION PRIMAVERAL           </v>
          </cell>
          <cell r="G104" t="str">
            <v>PASTO</v>
          </cell>
          <cell r="H104" t="str">
            <v>Colombia</v>
          </cell>
          <cell r="J104">
            <v>136600100</v>
          </cell>
          <cell r="K104" t="str">
            <v xml:space="preserve"> APTO 201 PQ S2-201-2</v>
          </cell>
          <cell r="L104">
            <v>43357</v>
          </cell>
          <cell r="M104">
            <v>121.5</v>
          </cell>
          <cell r="N104">
            <v>99.467110000000005</v>
          </cell>
          <cell r="O104">
            <v>1.2215093009136386</v>
          </cell>
          <cell r="P104">
            <v>166858292.65573314</v>
          </cell>
        </row>
        <row r="105">
          <cell r="J105">
            <v>136600100</v>
          </cell>
          <cell r="P105">
            <v>166858292.65573314</v>
          </cell>
        </row>
        <row r="106">
          <cell r="C106">
            <v>5336743</v>
          </cell>
          <cell r="D106" t="str">
            <v>E - DEMAS ACREEDORES</v>
          </cell>
          <cell r="E106" t="str">
            <v>Ninguno</v>
          </cell>
          <cell r="F106" t="str">
            <v xml:space="preserve">CONJUNTO CAMPESTRE BELLA VISTA         </v>
          </cell>
          <cell r="G106" t="str">
            <v>PASTO</v>
          </cell>
          <cell r="H106" t="str">
            <v>Colombia</v>
          </cell>
          <cell r="J106">
            <v>155982707</v>
          </cell>
          <cell r="K106" t="str">
            <v>AP 1303 T 2 SANTA LUCIA</v>
          </cell>
          <cell r="L106">
            <v>43391</v>
          </cell>
          <cell r="M106">
            <v>121.5</v>
          </cell>
          <cell r="N106">
            <v>99.586839999999995</v>
          </cell>
          <cell r="O106">
            <v>1.2200407202397425</v>
          </cell>
          <cell r="P106">
            <v>190305254.19322473</v>
          </cell>
        </row>
        <row r="107">
          <cell r="J107">
            <v>155982707</v>
          </cell>
          <cell r="P107">
            <v>190305254.19322473</v>
          </cell>
        </row>
        <row r="108">
          <cell r="C108">
            <v>7690126</v>
          </cell>
          <cell r="D108" t="str">
            <v>E - DEMAS ACREEDORES</v>
          </cell>
          <cell r="E108" t="str">
            <v>Ninguno</v>
          </cell>
          <cell r="F108" t="str">
            <v>Cl 15 No 7 70 Br Quirinal Neiva</v>
          </cell>
          <cell r="G108" t="str">
            <v>NEIVA</v>
          </cell>
          <cell r="H108" t="str">
            <v>Colombia</v>
          </cell>
          <cell r="J108">
            <v>52850859.039999999</v>
          </cell>
          <cell r="K108" t="str">
            <v>L-105-00000002741-001</v>
          </cell>
          <cell r="L108">
            <v>44590</v>
          </cell>
          <cell r="M108">
            <v>121.5</v>
          </cell>
          <cell r="N108">
            <v>113.26</v>
          </cell>
          <cell r="O108">
            <v>1.0727529577962209</v>
          </cell>
          <cell r="P108">
            <v>56695915.35723114</v>
          </cell>
        </row>
        <row r="109">
          <cell r="J109">
            <v>52850859.039999999</v>
          </cell>
          <cell r="P109">
            <v>56695915.35723114</v>
          </cell>
        </row>
        <row r="110">
          <cell r="C110">
            <v>7694952</v>
          </cell>
          <cell r="D110" t="str">
            <v>E - DEMAS ACREEDORES</v>
          </cell>
          <cell r="E110" t="str">
            <v>Ninguno</v>
          </cell>
          <cell r="F110" t="str">
            <v>Cl 22 No 1A 07 Conjunto Brisas del Magdalena Neiva</v>
          </cell>
          <cell r="G110" t="str">
            <v>NEIVA</v>
          </cell>
          <cell r="H110" t="str">
            <v>Colombia</v>
          </cell>
          <cell r="J110">
            <v>25160935.050000001</v>
          </cell>
          <cell r="K110" t="str">
            <v>L-105-00000002748-001</v>
          </cell>
          <cell r="L110">
            <v>44590</v>
          </cell>
          <cell r="M110">
            <v>121.5</v>
          </cell>
          <cell r="N110">
            <v>113.26</v>
          </cell>
          <cell r="O110">
            <v>1.0727529577962209</v>
          </cell>
          <cell r="P110">
            <v>26991467.495806105</v>
          </cell>
        </row>
        <row r="111">
          <cell r="J111">
            <v>25160935.050000001</v>
          </cell>
          <cell r="P111">
            <v>26991467.495806105</v>
          </cell>
        </row>
        <row r="112">
          <cell r="C112">
            <v>7703311</v>
          </cell>
          <cell r="D112" t="str">
            <v>E - DEMAS ACREEDORES</v>
          </cell>
          <cell r="E112" t="str">
            <v>Ninguno</v>
          </cell>
          <cell r="F112" t="str">
            <v>Cl 16 No 20 38 Br Libertad Neiva</v>
          </cell>
          <cell r="G112" t="str">
            <v>NEIVA</v>
          </cell>
          <cell r="H112" t="str">
            <v>Colombia</v>
          </cell>
          <cell r="J112">
            <v>47070000.299999997</v>
          </cell>
          <cell r="K112" t="str">
            <v>L-105-00000002736-001</v>
          </cell>
          <cell r="L112">
            <v>44590</v>
          </cell>
          <cell r="M112">
            <v>121.5</v>
          </cell>
          <cell r="N112">
            <v>113.26</v>
          </cell>
          <cell r="O112">
            <v>1.0727529577962209</v>
          </cell>
          <cell r="P112">
            <v>50494482.045294002</v>
          </cell>
        </row>
        <row r="113">
          <cell r="J113">
            <v>47070000.299999997</v>
          </cell>
          <cell r="P113">
            <v>50494482.045294002</v>
          </cell>
        </row>
        <row r="114">
          <cell r="C114">
            <v>7708440</v>
          </cell>
          <cell r="D114" t="str">
            <v>E - DEMAS ACREEDORES</v>
          </cell>
          <cell r="E114" t="str">
            <v>Ninguno</v>
          </cell>
          <cell r="F114" t="str">
            <v>Conjunto Residencial Santorini II</v>
          </cell>
          <cell r="G114" t="str">
            <v>NEIVA</v>
          </cell>
          <cell r="H114" t="str">
            <v>Colombia</v>
          </cell>
          <cell r="J114">
            <v>50572815.82</v>
          </cell>
          <cell r="K114" t="str">
            <v>L-105-00000002746-001</v>
          </cell>
          <cell r="L114">
            <v>44590</v>
          </cell>
          <cell r="M114">
            <v>121.5</v>
          </cell>
          <cell r="N114">
            <v>113.26</v>
          </cell>
          <cell r="O114">
            <v>1.0727529577962209</v>
          </cell>
          <cell r="P114">
            <v>54252137.754988514</v>
          </cell>
        </row>
        <row r="115">
          <cell r="J115">
            <v>50572815.82</v>
          </cell>
          <cell r="P115">
            <v>54252137.754988514</v>
          </cell>
        </row>
        <row r="116">
          <cell r="C116">
            <v>7724164</v>
          </cell>
          <cell r="D116" t="str">
            <v>E - DEMAS ACREEDORES</v>
          </cell>
          <cell r="E116" t="str">
            <v>Ninguno</v>
          </cell>
          <cell r="F116" t="str">
            <v>Cl 5 C No 23 35 Br La Gaitana Neiva</v>
          </cell>
          <cell r="G116" t="str">
            <v>NEIVA</v>
          </cell>
          <cell r="H116" t="str">
            <v>Colombia</v>
          </cell>
          <cell r="J116">
            <v>65883913</v>
          </cell>
          <cell r="K116" t="str">
            <v>L-105-00000002743-001</v>
          </cell>
          <cell r="L116">
            <v>44590</v>
          </cell>
          <cell r="M116">
            <v>121.5</v>
          </cell>
          <cell r="N116">
            <v>113.26</v>
          </cell>
          <cell r="O116">
            <v>1.0727529577962209</v>
          </cell>
          <cell r="P116">
            <v>70677162.541938886</v>
          </cell>
        </row>
        <row r="117">
          <cell r="J117">
            <v>65883913</v>
          </cell>
          <cell r="P117">
            <v>70677162.541938886</v>
          </cell>
        </row>
        <row r="118">
          <cell r="C118">
            <v>10160766</v>
          </cell>
          <cell r="D118" t="str">
            <v>E - DEMAS ACREEDORES</v>
          </cell>
          <cell r="E118" t="str">
            <v>Ninguno</v>
          </cell>
          <cell r="F118" t="str">
            <v>CALLE 18 No. 12-93</v>
          </cell>
          <cell r="G118" t="str">
            <v>PASTO</v>
          </cell>
          <cell r="H118" t="str">
            <v>Colombia</v>
          </cell>
          <cell r="J118">
            <v>5500000</v>
          </cell>
          <cell r="K118" t="str">
            <v xml:space="preserve"> PQ S1K11  </v>
          </cell>
          <cell r="L118">
            <v>42277</v>
          </cell>
          <cell r="M118">
            <v>121.5</v>
          </cell>
          <cell r="N118">
            <v>86.394779999999997</v>
          </cell>
          <cell r="O118">
            <v>1.4063349660708668</v>
          </cell>
          <cell r="P118">
            <v>7734842.3133897679</v>
          </cell>
        </row>
        <row r="119">
          <cell r="J119">
            <v>5500000</v>
          </cell>
          <cell r="P119">
            <v>7734842.3133897679</v>
          </cell>
        </row>
        <row r="120">
          <cell r="C120">
            <v>10304527</v>
          </cell>
          <cell r="D120" t="str">
            <v>E - DEMAS ACREEDORES</v>
          </cell>
          <cell r="E120" t="str">
            <v>Ninguno</v>
          </cell>
          <cell r="F120" t="str">
            <v xml:space="preserve">CL 18 NO. 29-41 OF 501 DIAGONAL CAMARA DE COMERCIO                                                  </v>
          </cell>
          <cell r="G120" t="str">
            <v>PASTO</v>
          </cell>
          <cell r="H120" t="str">
            <v>Colombia</v>
          </cell>
          <cell r="J120">
            <v>91602709</v>
          </cell>
          <cell r="K120" t="str">
            <v>APTO Y PQ 701-3</v>
          </cell>
          <cell r="L120">
            <v>43391</v>
          </cell>
          <cell r="M120">
            <v>121.5</v>
          </cell>
          <cell r="N120">
            <v>99.586839999999995</v>
          </cell>
          <cell r="O120">
            <v>1.2200407202397425</v>
          </cell>
          <cell r="P120">
            <v>111759035.06427154</v>
          </cell>
        </row>
        <row r="121">
          <cell r="J121">
            <v>91602709</v>
          </cell>
          <cell r="P121">
            <v>111759035.06427154</v>
          </cell>
        </row>
        <row r="122">
          <cell r="C122">
            <v>12097564</v>
          </cell>
          <cell r="D122" t="str">
            <v>E - DEMAS ACREEDORES</v>
          </cell>
          <cell r="E122" t="str">
            <v>Ninguno</v>
          </cell>
          <cell r="F122" t="str">
            <v>Condominio Santa Ana T C Apt 302 Neiva</v>
          </cell>
          <cell r="G122" t="str">
            <v>NEIVA</v>
          </cell>
          <cell r="H122" t="str">
            <v>Colombia</v>
          </cell>
          <cell r="J122">
            <v>40374754.799999997</v>
          </cell>
          <cell r="K122" t="str">
            <v>L-105-00000002753-001</v>
          </cell>
          <cell r="L122">
            <v>44590</v>
          </cell>
          <cell r="M122">
            <v>121.5</v>
          </cell>
          <cell r="N122">
            <v>113.26</v>
          </cell>
          <cell r="O122">
            <v>1.0727529577962209</v>
          </cell>
          <cell r="P122">
            <v>43312137.631997168</v>
          </cell>
        </row>
        <row r="123">
          <cell r="J123">
            <v>40374754.799999997</v>
          </cell>
          <cell r="P123">
            <v>43312137.631997168</v>
          </cell>
        </row>
        <row r="124">
          <cell r="C124">
            <v>12103245</v>
          </cell>
          <cell r="D124" t="str">
            <v>E - DEMAS ACREEDORES</v>
          </cell>
          <cell r="E124" t="str">
            <v>Ninguno</v>
          </cell>
          <cell r="F124" t="str">
            <v>SANTA MARIA DE FATIMA TORRE 1 APTO 603</v>
          </cell>
          <cell r="G124" t="str">
            <v>PASTO</v>
          </cell>
          <cell r="H124" t="str">
            <v>Colombia</v>
          </cell>
          <cell r="J124">
            <v>9000000</v>
          </cell>
          <cell r="K124" t="str">
            <v>PQ S2N-10</v>
          </cell>
          <cell r="L124">
            <v>43069</v>
          </cell>
          <cell r="M124">
            <v>121.5</v>
          </cell>
          <cell r="N124">
            <v>96.548249999999996</v>
          </cell>
          <cell r="O124">
            <v>1.2584381384437315</v>
          </cell>
          <cell r="P124">
            <v>11325943.245993584</v>
          </cell>
        </row>
        <row r="125">
          <cell r="J125">
            <v>9000000</v>
          </cell>
          <cell r="P125">
            <v>11325943.245993584</v>
          </cell>
        </row>
        <row r="126">
          <cell r="C126">
            <v>12110706</v>
          </cell>
          <cell r="D126" t="str">
            <v>E - DEMAS ACREEDORES</v>
          </cell>
          <cell r="E126" t="str">
            <v>Ninguno</v>
          </cell>
          <cell r="F126" t="str">
            <v>Cr 5 No 8 75 Apto 305 Edificio Quinta Neiva</v>
          </cell>
          <cell r="G126" t="str">
            <v>NEIVA</v>
          </cell>
          <cell r="H126" t="str">
            <v>Colombia</v>
          </cell>
          <cell r="J126">
            <v>47955119.57</v>
          </cell>
          <cell r="K126" t="str">
            <v>L-105-00000002760-001</v>
          </cell>
          <cell r="L126">
            <v>44590</v>
          </cell>
          <cell r="M126">
            <v>121.5</v>
          </cell>
          <cell r="N126">
            <v>113.26</v>
          </cell>
          <cell r="O126">
            <v>1.0727529577962209</v>
          </cell>
          <cell r="P126">
            <v>51443996.360188939</v>
          </cell>
        </row>
        <row r="127">
          <cell r="J127">
            <v>47955119.57</v>
          </cell>
          <cell r="P127">
            <v>51443996.360188939</v>
          </cell>
        </row>
        <row r="128">
          <cell r="C128">
            <v>12144931</v>
          </cell>
          <cell r="D128" t="str">
            <v>E - DEMAS ACREEDORES</v>
          </cell>
          <cell r="E128" t="str">
            <v>Ninguno</v>
          </cell>
          <cell r="F128" t="str">
            <v>CRA 32A NO. 16A-59 APTO 601 ED. AGORA</v>
          </cell>
          <cell r="G128" t="str">
            <v>PASTO</v>
          </cell>
          <cell r="H128" t="str">
            <v>Colombia</v>
          </cell>
          <cell r="J128">
            <v>9000000</v>
          </cell>
          <cell r="K128" t="str">
            <v>PARQUEADERO S2N-11</v>
          </cell>
          <cell r="L128">
            <v>43069</v>
          </cell>
          <cell r="M128">
            <v>121.5</v>
          </cell>
          <cell r="N128">
            <v>96.548249999999996</v>
          </cell>
          <cell r="O128">
            <v>1.2584381384437315</v>
          </cell>
          <cell r="P128">
            <v>11325943.245993584</v>
          </cell>
        </row>
        <row r="129">
          <cell r="J129">
            <v>9000000</v>
          </cell>
          <cell r="P129">
            <v>11325943.245993584</v>
          </cell>
        </row>
        <row r="130">
          <cell r="C130">
            <v>12745057</v>
          </cell>
          <cell r="D130" t="str">
            <v>E - DEMAS ACREEDORES</v>
          </cell>
          <cell r="E130" t="str">
            <v>Ninguno</v>
          </cell>
          <cell r="F130" t="str">
            <v>AGUA PAMBA GENOY</v>
          </cell>
          <cell r="G130" t="str">
            <v>PASTO</v>
          </cell>
          <cell r="H130" t="str">
            <v>Colombia</v>
          </cell>
          <cell r="J130">
            <v>954520</v>
          </cell>
          <cell r="K130" t="str">
            <v>l1-15</v>
          </cell>
          <cell r="L130">
            <v>43455</v>
          </cell>
          <cell r="M130">
            <v>121.5</v>
          </cell>
          <cell r="N130">
            <v>100</v>
          </cell>
          <cell r="O130">
            <v>1.2150000000000001</v>
          </cell>
          <cell r="P130">
            <v>1159741.8</v>
          </cell>
        </row>
        <row r="131">
          <cell r="C131">
            <v>12745057</v>
          </cell>
          <cell r="D131" t="str">
            <v>E - DEMAS ACREEDORES</v>
          </cell>
          <cell r="E131" t="str">
            <v>Ninguno</v>
          </cell>
          <cell r="F131" t="str">
            <v>AGUA PAMBA GENOY</v>
          </cell>
          <cell r="G131" t="str">
            <v>PASTO</v>
          </cell>
          <cell r="H131" t="str">
            <v>Colombia</v>
          </cell>
          <cell r="J131">
            <v>684000</v>
          </cell>
          <cell r="K131" t="str">
            <v>P6-5227</v>
          </cell>
          <cell r="L131">
            <v>43551</v>
          </cell>
          <cell r="M131">
            <v>121.5</v>
          </cell>
          <cell r="N131">
            <v>101.61572</v>
          </cell>
          <cell r="O131">
            <v>1.1956811406739036</v>
          </cell>
          <cell r="P131">
            <v>817845.90022095013</v>
          </cell>
        </row>
        <row r="132">
          <cell r="J132">
            <v>1638520</v>
          </cell>
          <cell r="P132">
            <v>1977587.7002209502</v>
          </cell>
        </row>
        <row r="133">
          <cell r="C133">
            <v>12745766</v>
          </cell>
          <cell r="D133" t="str">
            <v>E - DEMAS ACREEDORES</v>
          </cell>
          <cell r="E133" t="str">
            <v>Ninguno</v>
          </cell>
          <cell r="F133" t="str">
            <v>MZ D CASA 13 CIUDAD JARDIN</v>
          </cell>
          <cell r="G133" t="str">
            <v>PASTO</v>
          </cell>
          <cell r="H133" t="str">
            <v>Colombia</v>
          </cell>
          <cell r="J133">
            <v>18000000</v>
          </cell>
          <cell r="K133" t="str">
            <v>L-105-00000002783-001</v>
          </cell>
          <cell r="L133">
            <v>44590</v>
          </cell>
          <cell r="M133">
            <v>121.5</v>
          </cell>
          <cell r="N133">
            <v>113.26</v>
          </cell>
          <cell r="O133">
            <v>1.0727529577962209</v>
          </cell>
          <cell r="P133">
            <v>19309553.240331978</v>
          </cell>
        </row>
        <row r="134">
          <cell r="J134">
            <v>18000000</v>
          </cell>
          <cell r="P134">
            <v>19309553.240331978</v>
          </cell>
        </row>
        <row r="135">
          <cell r="C135">
            <v>12746065</v>
          </cell>
          <cell r="D135" t="str">
            <v>E - DEMAS ACREEDORES</v>
          </cell>
          <cell r="E135" t="str">
            <v>Ninguno</v>
          </cell>
          <cell r="F135" t="str">
            <v xml:space="preserve">CRA 40 A N 19 46 APTO 101  PALERMO           </v>
          </cell>
          <cell r="G135" t="str">
            <v>PASTO</v>
          </cell>
          <cell r="H135" t="str">
            <v>Colombia</v>
          </cell>
          <cell r="J135">
            <v>280908000</v>
          </cell>
          <cell r="K135" t="str">
            <v>APTO 1201 Y PQ S1-1201-3 BODEGA S1B-46</v>
          </cell>
          <cell r="L135">
            <v>44012</v>
          </cell>
          <cell r="M135">
            <v>121.5</v>
          </cell>
          <cell r="N135">
            <v>104.97</v>
          </cell>
          <cell r="O135">
            <v>1.157473563875393</v>
          </cell>
          <cell r="P135">
            <v>325143583.88110888</v>
          </cell>
        </row>
        <row r="136">
          <cell r="J136">
            <v>280908000</v>
          </cell>
          <cell r="P136">
            <v>325143583.88110888</v>
          </cell>
        </row>
        <row r="137">
          <cell r="C137">
            <v>12747012</v>
          </cell>
          <cell r="D137" t="str">
            <v>E - DEMAS ACREEDORES</v>
          </cell>
          <cell r="E137" t="str">
            <v>Ninguno</v>
          </cell>
          <cell r="F137" t="str">
            <v xml:space="preserve">CRA 24 NO. 20-58 CENTRO          </v>
          </cell>
          <cell r="G137" t="str">
            <v>PASTO</v>
          </cell>
          <cell r="H137" t="str">
            <v>Colombia</v>
          </cell>
          <cell r="J137">
            <v>65805200</v>
          </cell>
          <cell r="K137" t="str">
            <v xml:space="preserve">APTO Y PARQ 803 T3 PARQ S2-1 Y BDG S2B4    </v>
          </cell>
          <cell r="L137">
            <v>43324</v>
          </cell>
          <cell r="M137">
            <v>121.5</v>
          </cell>
          <cell r="N137">
            <v>99.303259999999995</v>
          </cell>
          <cell r="O137">
            <v>1.223524786598144</v>
          </cell>
          <cell r="P137">
            <v>80514293.287048191</v>
          </cell>
        </row>
        <row r="138">
          <cell r="J138">
            <v>65805200</v>
          </cell>
          <cell r="P138">
            <v>80514293.287048191</v>
          </cell>
        </row>
        <row r="139">
          <cell r="C139">
            <v>12747919</v>
          </cell>
          <cell r="D139" t="str">
            <v>E - DEMAS ACREEDORES</v>
          </cell>
          <cell r="E139" t="str">
            <v>Ninguno</v>
          </cell>
          <cell r="F139" t="str">
            <v>CENTRO COMERCIAL VALLE DE ATRIZ</v>
          </cell>
          <cell r="G139" t="str">
            <v>PASTO</v>
          </cell>
          <cell r="H139" t="str">
            <v>Colombia</v>
          </cell>
          <cell r="J139">
            <v>51150000</v>
          </cell>
          <cell r="K139" t="str">
            <v xml:space="preserve">APTO 601 T3    PQ   S1-601-3     </v>
          </cell>
          <cell r="L139">
            <v>43291</v>
          </cell>
          <cell r="M139">
            <v>121.5</v>
          </cell>
          <cell r="N139">
            <v>99.184489999999997</v>
          </cell>
          <cell r="O139">
            <v>1.22498991525792</v>
          </cell>
          <cell r="P139">
            <v>62658234.165442608</v>
          </cell>
        </row>
        <row r="140">
          <cell r="J140">
            <v>51150000</v>
          </cell>
          <cell r="P140">
            <v>62658234.165442608</v>
          </cell>
        </row>
        <row r="141">
          <cell r="C141">
            <v>12748831</v>
          </cell>
          <cell r="D141" t="str">
            <v>E - DEMAS ACREEDORES</v>
          </cell>
          <cell r="E141" t="str">
            <v>Ninguno</v>
          </cell>
          <cell r="F141" t="str">
            <v>C AGUA PAMBA GENOY</v>
          </cell>
          <cell r="G141" t="str">
            <v>PASTO</v>
          </cell>
          <cell r="H141" t="str">
            <v>Colombia</v>
          </cell>
          <cell r="J141">
            <v>204744</v>
          </cell>
          <cell r="K141" t="str">
            <v>l1-27</v>
          </cell>
          <cell r="L141">
            <v>43097</v>
          </cell>
          <cell r="M141">
            <v>121.5</v>
          </cell>
          <cell r="N141">
            <v>96.919889999999995</v>
          </cell>
          <cell r="O141">
            <v>1.2536126485492298</v>
          </cell>
          <cell r="P141">
            <v>256669.66811456351</v>
          </cell>
        </row>
        <row r="142">
          <cell r="C142">
            <v>12748831</v>
          </cell>
          <cell r="D142" t="str">
            <v>E - DEMAS ACREEDORES</v>
          </cell>
          <cell r="E142" t="str">
            <v>Ninguno</v>
          </cell>
          <cell r="F142" t="str">
            <v>C AGUA PAMBA GENOY</v>
          </cell>
          <cell r="G142" t="str">
            <v>PASTO</v>
          </cell>
          <cell r="H142" t="str">
            <v>Colombia</v>
          </cell>
          <cell r="J142">
            <v>2048602</v>
          </cell>
          <cell r="K142" t="str">
            <v>l1-17</v>
          </cell>
          <cell r="L142">
            <v>43250</v>
          </cell>
          <cell r="M142">
            <v>121.5</v>
          </cell>
          <cell r="N142">
            <v>99.157790000000006</v>
          </cell>
          <cell r="O142">
            <v>1.2253197655978416</v>
          </cell>
          <cell r="P142">
            <v>2510192.5224432694</v>
          </cell>
        </row>
        <row r="143">
          <cell r="C143">
            <v>12748831</v>
          </cell>
          <cell r="D143" t="str">
            <v>E - DEMAS ACREEDORES</v>
          </cell>
          <cell r="E143" t="str">
            <v>Ninguno</v>
          </cell>
          <cell r="F143" t="str">
            <v>C AGUA PAMBA GENOY</v>
          </cell>
          <cell r="G143" t="str">
            <v>PASTO</v>
          </cell>
          <cell r="H143" t="str">
            <v>Colombia</v>
          </cell>
          <cell r="J143">
            <v>52184048</v>
          </cell>
          <cell r="K143" t="str">
            <v>l1-16</v>
          </cell>
          <cell r="L143">
            <v>43399</v>
          </cell>
          <cell r="M143">
            <v>121.5</v>
          </cell>
          <cell r="N143">
            <v>99.586839999999995</v>
          </cell>
          <cell r="O143">
            <v>1.2200407202397425</v>
          </cell>
          <cell r="P143">
            <v>63666663.506945297</v>
          </cell>
        </row>
        <row r="144">
          <cell r="J144">
            <v>54437394</v>
          </cell>
          <cell r="P144">
            <v>66433525.697503127</v>
          </cell>
        </row>
        <row r="145">
          <cell r="C145">
            <v>12750437</v>
          </cell>
          <cell r="D145" t="str">
            <v>E - DEMAS ACREEDORES</v>
          </cell>
          <cell r="E145" t="str">
            <v>Ninguno</v>
          </cell>
          <cell r="F145" t="str">
            <v>CRA 73C NO.42B 19 SUR  B/PARQUE RESIDENCIAL TIMIZA</v>
          </cell>
          <cell r="G145" t="str">
            <v>Bogotá</v>
          </cell>
          <cell r="H145" t="str">
            <v>Colombia</v>
          </cell>
          <cell r="J145">
            <v>9000000</v>
          </cell>
          <cell r="K145" t="str">
            <v xml:space="preserve"> PQ S1N22     </v>
          </cell>
          <cell r="L145">
            <v>42977</v>
          </cell>
          <cell r="M145">
            <v>121.5</v>
          </cell>
          <cell r="N145">
            <v>96.319069999999996</v>
          </cell>
          <cell r="O145">
            <v>1.261432445309117</v>
          </cell>
          <cell r="P145">
            <v>11352892.007782053</v>
          </cell>
        </row>
        <row r="146">
          <cell r="J146">
            <v>9000000</v>
          </cell>
          <cell r="P146">
            <v>11352892.007782053</v>
          </cell>
        </row>
        <row r="147">
          <cell r="C147">
            <v>12751008</v>
          </cell>
          <cell r="D147" t="str">
            <v>E - DEMAS ACREEDORES</v>
          </cell>
          <cell r="E147" t="str">
            <v>Ninguno</v>
          </cell>
          <cell r="F147" t="str">
            <v>MZ M CASA 9</v>
          </cell>
          <cell r="G147" t="str">
            <v>PASTO</v>
          </cell>
          <cell r="H147" t="str">
            <v>Colombia</v>
          </cell>
          <cell r="J147">
            <v>156646000</v>
          </cell>
          <cell r="K147" t="str">
            <v xml:space="preserve">1209 TORRE 4 </v>
          </cell>
          <cell r="L147">
            <v>44265</v>
          </cell>
          <cell r="M147">
            <v>121.5</v>
          </cell>
          <cell r="N147">
            <v>107.12</v>
          </cell>
          <cell r="O147">
            <v>1.1342419716206122</v>
          </cell>
          <cell r="P147">
            <v>177674467.88648242</v>
          </cell>
        </row>
        <row r="148">
          <cell r="J148">
            <v>156646000</v>
          </cell>
          <cell r="P148">
            <v>177674467.88648242</v>
          </cell>
        </row>
        <row r="149">
          <cell r="C149">
            <v>12751698</v>
          </cell>
          <cell r="D149" t="str">
            <v>E - DEMAS ACREEDORES</v>
          </cell>
          <cell r="E149" t="str">
            <v>Ninguno</v>
          </cell>
          <cell r="F149" t="str">
            <v>CR 2 CASA 7-05</v>
          </cell>
          <cell r="G149" t="str">
            <v>PASTO</v>
          </cell>
          <cell r="H149" t="str">
            <v>Colombia</v>
          </cell>
          <cell r="J149">
            <v>34150000</v>
          </cell>
          <cell r="K149" t="str">
            <v xml:space="preserve">APTO 1009-TORRE 4                       </v>
          </cell>
          <cell r="L149">
            <v>44286</v>
          </cell>
          <cell r="M149">
            <v>121.5</v>
          </cell>
          <cell r="N149">
            <v>107.12</v>
          </cell>
          <cell r="O149">
            <v>1.1342419716206122</v>
          </cell>
          <cell r="P149">
            <v>38734363.330843911</v>
          </cell>
        </row>
        <row r="150">
          <cell r="J150">
            <v>34150000</v>
          </cell>
          <cell r="P150">
            <v>38734363.330843911</v>
          </cell>
        </row>
        <row r="151">
          <cell r="C151">
            <v>12752280</v>
          </cell>
          <cell r="D151" t="str">
            <v>E - DEMAS ACREEDORES</v>
          </cell>
          <cell r="E151" t="str">
            <v>Ninguno</v>
          </cell>
          <cell r="F151" t="str">
            <v xml:space="preserve">CRA 41 N. 15B - 40 SAN JUAN DE DIOS                 </v>
          </cell>
          <cell r="G151" t="str">
            <v>PASTO</v>
          </cell>
          <cell r="H151" t="str">
            <v>Colombia</v>
          </cell>
          <cell r="J151">
            <v>128901456</v>
          </cell>
          <cell r="K151" t="str">
            <v xml:space="preserve">203  TORRE 1  PQ  S2 -203 - 1  Y BODEGA S2B-49 </v>
          </cell>
          <cell r="L151">
            <v>43373</v>
          </cell>
          <cell r="M151">
            <v>121.5</v>
          </cell>
          <cell r="N151">
            <v>99.467110000000005</v>
          </cell>
          <cell r="O151">
            <v>1.2215093009136386</v>
          </cell>
          <cell r="P151">
            <v>157454327.40531015</v>
          </cell>
        </row>
        <row r="152">
          <cell r="J152">
            <v>128901456</v>
          </cell>
          <cell r="P152">
            <v>157454327.40531015</v>
          </cell>
        </row>
        <row r="153">
          <cell r="C153">
            <v>12753070</v>
          </cell>
          <cell r="D153" t="str">
            <v>E - DEMAS ACREEDORES</v>
          </cell>
          <cell r="E153" t="str">
            <v>Ninguno</v>
          </cell>
          <cell r="F153" t="str">
            <v>CRA 9 N 18 49</v>
          </cell>
          <cell r="G153" t="str">
            <v>PASTO</v>
          </cell>
          <cell r="H153" t="str">
            <v>Colombia</v>
          </cell>
          <cell r="J153">
            <v>28106000</v>
          </cell>
          <cell r="K153" t="str">
            <v>L-105-00000002209-001</v>
          </cell>
          <cell r="L153">
            <v>43759</v>
          </cell>
          <cell r="M153">
            <v>121.5</v>
          </cell>
          <cell r="N153">
            <v>103.43</v>
          </cell>
          <cell r="O153">
            <v>1.1747075316639273</v>
          </cell>
          <cell r="P153">
            <v>33016329.884946339</v>
          </cell>
        </row>
        <row r="154">
          <cell r="J154">
            <v>28106000</v>
          </cell>
          <cell r="P154">
            <v>33016329.884946339</v>
          </cell>
        </row>
        <row r="155">
          <cell r="C155">
            <v>12754384</v>
          </cell>
          <cell r="D155" t="str">
            <v>E - DEMAS ACREEDORES</v>
          </cell>
          <cell r="E155" t="str">
            <v>Ninguno</v>
          </cell>
          <cell r="F155" t="str">
            <v>MZ G CASA 26 QUITO LOPEZ</v>
          </cell>
          <cell r="G155" t="str">
            <v>PASTO</v>
          </cell>
          <cell r="H155" t="str">
            <v>Colombia</v>
          </cell>
          <cell r="J155">
            <v>80500000</v>
          </cell>
          <cell r="K155" t="str">
            <v xml:space="preserve">APTO 1207 T4 SMF                 </v>
          </cell>
          <cell r="L155">
            <v>41818</v>
          </cell>
          <cell r="M155">
            <v>121.5</v>
          </cell>
          <cell r="N155">
            <v>81.606089999999995</v>
          </cell>
          <cell r="O155">
            <v>1.4888594711497636</v>
          </cell>
          <cell r="P155">
            <v>119853187.42755596</v>
          </cell>
        </row>
        <row r="156">
          <cell r="J156">
            <v>80500000</v>
          </cell>
          <cell r="P156">
            <v>119853187.42755596</v>
          </cell>
        </row>
        <row r="157">
          <cell r="C157">
            <v>12754580</v>
          </cell>
          <cell r="D157" t="str">
            <v>E - DEMAS ACREEDORES</v>
          </cell>
          <cell r="E157" t="str">
            <v>Ninguno</v>
          </cell>
          <cell r="F157" t="str">
            <v>APTO 907 T3 SMF</v>
          </cell>
          <cell r="G157" t="str">
            <v>Pasto</v>
          </cell>
          <cell r="H157" t="str">
            <v>Colombia</v>
          </cell>
          <cell r="J157">
            <v>450000</v>
          </cell>
          <cell r="K157" t="str">
            <v>P-006-00000007491-001</v>
          </cell>
          <cell r="L157">
            <v>44680</v>
          </cell>
          <cell r="M157">
            <v>121.5</v>
          </cell>
          <cell r="N157">
            <v>117.71</v>
          </cell>
          <cell r="O157">
            <v>1.0321977741908079</v>
          </cell>
          <cell r="P157">
            <v>464488.99838586355</v>
          </cell>
        </row>
        <row r="158">
          <cell r="C158">
            <v>12754580</v>
          </cell>
          <cell r="D158" t="str">
            <v>E - DEMAS ACREEDORES</v>
          </cell>
          <cell r="E158" t="str">
            <v>Ninguno</v>
          </cell>
          <cell r="F158" t="str">
            <v>APTO 907 T3 SMF</v>
          </cell>
          <cell r="G158" t="str">
            <v>Pasto</v>
          </cell>
          <cell r="H158" t="str">
            <v>Colombia</v>
          </cell>
          <cell r="J158">
            <v>80000</v>
          </cell>
          <cell r="K158" t="str">
            <v>P-006-00000007129-001</v>
          </cell>
          <cell r="L158">
            <v>44743</v>
          </cell>
          <cell r="M158">
            <v>121.5</v>
          </cell>
          <cell r="N158">
            <v>120.27</v>
          </cell>
          <cell r="O158">
            <v>1.0102269892741331</v>
          </cell>
          <cell r="P158">
            <v>80818.15914193065</v>
          </cell>
        </row>
        <row r="159">
          <cell r="J159">
            <v>530000</v>
          </cell>
          <cell r="P159">
            <v>545307.15752779425</v>
          </cell>
        </row>
        <row r="160">
          <cell r="C160">
            <v>12951670</v>
          </cell>
          <cell r="D160" t="str">
            <v>E - DEMAS ACREEDORES</v>
          </cell>
          <cell r="E160" t="str">
            <v>Ninguno</v>
          </cell>
          <cell r="F160" t="str">
            <v xml:space="preserve">COLON GENOVA - CRA 2 NO.5-87 LA PAZ                  </v>
          </cell>
          <cell r="G160" t="str">
            <v>PASTO</v>
          </cell>
          <cell r="H160" t="str">
            <v>Colombia</v>
          </cell>
          <cell r="J160">
            <v>138100000</v>
          </cell>
          <cell r="K160" t="str">
            <v xml:space="preserve"> APTO 603 TORRE 1   Y PQ S2-603-T1</v>
          </cell>
          <cell r="L160">
            <v>43377</v>
          </cell>
          <cell r="M160">
            <v>121.5</v>
          </cell>
          <cell r="N160">
            <v>99.586839999999995</v>
          </cell>
          <cell r="O160">
            <v>1.2200407202397425</v>
          </cell>
          <cell r="P160">
            <v>168487623.46510845</v>
          </cell>
        </row>
        <row r="161">
          <cell r="J161">
            <v>138100000</v>
          </cell>
          <cell r="P161">
            <v>168487623.46510845</v>
          </cell>
        </row>
        <row r="162">
          <cell r="C162">
            <v>12958582</v>
          </cell>
          <cell r="D162" t="str">
            <v>E - DEMAS ACREEDORES</v>
          </cell>
          <cell r="E162" t="str">
            <v>Ninguno</v>
          </cell>
          <cell r="F162" t="str">
            <v xml:space="preserve">CRA 70 C. N. 80-48 TORRE 2 APTO 301        </v>
          </cell>
          <cell r="G162" t="str">
            <v>PASTO</v>
          </cell>
          <cell r="H162" t="str">
            <v>Colombia</v>
          </cell>
          <cell r="J162">
            <v>163503250</v>
          </cell>
          <cell r="K162" t="str">
            <v xml:space="preserve"> APTO 804  TORR 3  PQ S1-804-3</v>
          </cell>
          <cell r="L162">
            <v>43399</v>
          </cell>
          <cell r="M162">
            <v>121.5</v>
          </cell>
          <cell r="N162">
            <v>99.586839999999995</v>
          </cell>
          <cell r="O162">
            <v>1.2200407202397425</v>
          </cell>
          <cell r="P162">
            <v>199480622.89153868</v>
          </cell>
        </row>
        <row r="163">
          <cell r="J163">
            <v>163503250</v>
          </cell>
          <cell r="P163">
            <v>199480622.89153868</v>
          </cell>
        </row>
        <row r="164">
          <cell r="C164">
            <v>12962680</v>
          </cell>
          <cell r="D164" t="str">
            <v>E - DEMAS ACREEDORES</v>
          </cell>
          <cell r="E164" t="str">
            <v>Ninguno</v>
          </cell>
          <cell r="F164" t="str">
            <v>CRA 33 NO. 1A- 10 TORRE B2 AAPTO 506 VILLA VERGEL</v>
          </cell>
          <cell r="G164" t="str">
            <v>Pasto</v>
          </cell>
          <cell r="H164" t="str">
            <v>Colombia</v>
          </cell>
          <cell r="J164">
            <v>432438</v>
          </cell>
          <cell r="K164" t="str">
            <v>P-006-00000002589-001</v>
          </cell>
          <cell r="L164">
            <v>44280</v>
          </cell>
          <cell r="M164">
            <v>121.5</v>
          </cell>
          <cell r="N164">
            <v>107.12</v>
          </cell>
          <cell r="O164">
            <v>1.1342419716206122</v>
          </cell>
          <cell r="P164">
            <v>490489.32972367434</v>
          </cell>
        </row>
        <row r="165">
          <cell r="J165">
            <v>432438</v>
          </cell>
          <cell r="P165">
            <v>490489.32972367434</v>
          </cell>
        </row>
        <row r="166">
          <cell r="C166">
            <v>12963673</v>
          </cell>
          <cell r="D166" t="str">
            <v>E - DEMAS ACREEDORES</v>
          </cell>
          <cell r="E166" t="str">
            <v>Ninguno</v>
          </cell>
          <cell r="F166" t="str">
            <v>CRA 34 A N 16 A 42 APTO 303</v>
          </cell>
          <cell r="G166" t="str">
            <v>PASTO</v>
          </cell>
          <cell r="H166" t="str">
            <v>Colombia</v>
          </cell>
          <cell r="J166">
            <v>171700600</v>
          </cell>
          <cell r="K166" t="str">
            <v>APTO 804 TORRE 2  PQ S1-804-2 / S2-11 / S2-12 Y S1-1101-1</v>
          </cell>
          <cell r="L166">
            <v>43338</v>
          </cell>
          <cell r="M166">
            <v>121.5</v>
          </cell>
          <cell r="N166">
            <v>99.303259999999995</v>
          </cell>
          <cell r="O166">
            <v>1.223524786598144</v>
          </cell>
          <cell r="P166">
            <v>210079939.97377327</v>
          </cell>
        </row>
        <row r="167">
          <cell r="J167">
            <v>171700600</v>
          </cell>
          <cell r="P167">
            <v>210079939.97377327</v>
          </cell>
        </row>
        <row r="168">
          <cell r="C168">
            <v>12964251</v>
          </cell>
          <cell r="D168" t="str">
            <v>E - DEMAS ACREEDORES</v>
          </cell>
          <cell r="E168" t="str">
            <v>Ninguno</v>
          </cell>
          <cell r="F168" t="str">
            <v>MANZANA 39 CASA 5 ALTOS DE LA COLINA</v>
          </cell>
          <cell r="G168" t="str">
            <v>PASTO</v>
          </cell>
          <cell r="H168" t="str">
            <v>Colombia</v>
          </cell>
          <cell r="J168">
            <v>41680000</v>
          </cell>
          <cell r="K168" t="str">
            <v>L-105-00000002784-001</v>
          </cell>
          <cell r="L168">
            <v>44590</v>
          </cell>
          <cell r="M168">
            <v>121.5</v>
          </cell>
          <cell r="N168">
            <v>113.26</v>
          </cell>
          <cell r="O168">
            <v>1.0727529577962209</v>
          </cell>
          <cell r="P168">
            <v>44712343.280946486</v>
          </cell>
        </row>
        <row r="169">
          <cell r="J169">
            <v>41680000</v>
          </cell>
          <cell r="P169">
            <v>44712343.280946486</v>
          </cell>
        </row>
        <row r="170">
          <cell r="C170">
            <v>12965007</v>
          </cell>
          <cell r="D170" t="str">
            <v>E - DEMAS ACREEDORES</v>
          </cell>
          <cell r="E170" t="str">
            <v>Ninguno</v>
          </cell>
          <cell r="F170" t="str">
            <v>CALLE 18A No. 11-107</v>
          </cell>
          <cell r="G170" t="str">
            <v>PASTO</v>
          </cell>
          <cell r="H170" t="str">
            <v>Colombia</v>
          </cell>
          <cell r="J170">
            <v>36700000</v>
          </cell>
          <cell r="K170" t="str">
            <v>L-105-00000002785-001</v>
          </cell>
          <cell r="L170">
            <v>44590</v>
          </cell>
          <cell r="M170">
            <v>121.5</v>
          </cell>
          <cell r="N170">
            <v>113.26</v>
          </cell>
          <cell r="O170">
            <v>1.0727529577962209</v>
          </cell>
          <cell r="P170">
            <v>39370033.551121309</v>
          </cell>
        </row>
        <row r="171">
          <cell r="J171">
            <v>36700000</v>
          </cell>
          <cell r="P171">
            <v>39370033.551121309</v>
          </cell>
        </row>
        <row r="172">
          <cell r="C172">
            <v>12965444</v>
          </cell>
          <cell r="D172" t="str">
            <v>E - DEMAS ACREEDORES</v>
          </cell>
          <cell r="E172" t="str">
            <v>Ninguno</v>
          </cell>
          <cell r="F172" t="str">
            <v>CRA 85C N.13A-65 EL INGENIO CALI</v>
          </cell>
          <cell r="G172" t="str">
            <v>CALI</v>
          </cell>
          <cell r="H172" t="str">
            <v>Colombia</v>
          </cell>
          <cell r="J172">
            <v>88000000</v>
          </cell>
          <cell r="K172" t="str">
            <v>L-105-00000002786-001</v>
          </cell>
          <cell r="L172">
            <v>44590</v>
          </cell>
          <cell r="M172">
            <v>121.5</v>
          </cell>
          <cell r="N172">
            <v>113.26</v>
          </cell>
          <cell r="O172">
            <v>1.0727529577962209</v>
          </cell>
          <cell r="P172">
            <v>94402260.286067441</v>
          </cell>
        </row>
        <row r="173">
          <cell r="J173">
            <v>88000000</v>
          </cell>
          <cell r="P173">
            <v>94402260.286067441</v>
          </cell>
        </row>
        <row r="174">
          <cell r="C174">
            <v>12965735</v>
          </cell>
          <cell r="D174" t="str">
            <v>E - DEMAS ACREEDORES</v>
          </cell>
          <cell r="E174" t="str">
            <v>Ninguno</v>
          </cell>
          <cell r="F174" t="str">
            <v>CALLE 21 A NO. 30 25 LAS CUADRAS</v>
          </cell>
          <cell r="G174" t="str">
            <v>PASTO</v>
          </cell>
          <cell r="H174" t="str">
            <v>Colombia</v>
          </cell>
          <cell r="J174">
            <v>8000000</v>
          </cell>
          <cell r="K174" t="str">
            <v xml:space="preserve">  PQ S2L-7</v>
          </cell>
          <cell r="L174">
            <v>43163</v>
          </cell>
          <cell r="M174">
            <v>121.5</v>
          </cell>
          <cell r="N174">
            <v>98.452250000000006</v>
          </cell>
          <cell r="O174">
            <v>1.234100795055471</v>
          </cell>
          <cell r="P174">
            <v>9872806.3604437672</v>
          </cell>
        </row>
        <row r="175">
          <cell r="J175">
            <v>8000000</v>
          </cell>
          <cell r="P175">
            <v>9872806.3604437672</v>
          </cell>
        </row>
        <row r="176">
          <cell r="C176">
            <v>12969625</v>
          </cell>
          <cell r="D176" t="str">
            <v>E - DEMAS ACREEDORES</v>
          </cell>
          <cell r="E176" t="str">
            <v>Ninguno</v>
          </cell>
          <cell r="F176" t="str">
            <v>MZ G CASA 4 VIOLETAS II</v>
          </cell>
          <cell r="G176" t="str">
            <v>PASTO</v>
          </cell>
          <cell r="H176" t="str">
            <v>Colombia</v>
          </cell>
          <cell r="J176">
            <v>15000000</v>
          </cell>
          <cell r="K176" t="str">
            <v>L-105-00000002251-002</v>
          </cell>
          <cell r="L176">
            <v>43881</v>
          </cell>
          <cell r="M176">
            <v>121.5</v>
          </cell>
          <cell r="N176">
            <v>104.94</v>
          </cell>
          <cell r="O176">
            <v>1.1578044596912522</v>
          </cell>
          <cell r="P176">
            <v>17367066.895368785</v>
          </cell>
        </row>
        <row r="177">
          <cell r="C177">
            <v>12969625</v>
          </cell>
          <cell r="D177" t="str">
            <v>E - DEMAS ACREEDORES</v>
          </cell>
          <cell r="E177" t="str">
            <v>Ninguno</v>
          </cell>
          <cell r="F177" t="str">
            <v>MZ G CASA 4 VIOLETAS II</v>
          </cell>
          <cell r="G177" t="str">
            <v>PASTO</v>
          </cell>
          <cell r="H177" t="str">
            <v>Colombia</v>
          </cell>
          <cell r="J177">
            <v>30000000</v>
          </cell>
          <cell r="K177" t="str">
            <v>L-105-00000002251-003</v>
          </cell>
          <cell r="L177">
            <v>43881</v>
          </cell>
          <cell r="M177">
            <v>121.5</v>
          </cell>
          <cell r="N177">
            <v>104.94</v>
          </cell>
          <cell r="O177">
            <v>1.1578044596912522</v>
          </cell>
          <cell r="P177">
            <v>34734133.790737569</v>
          </cell>
        </row>
        <row r="178">
          <cell r="J178">
            <v>45000000</v>
          </cell>
          <cell r="P178">
            <v>52101200.686106354</v>
          </cell>
        </row>
        <row r="179">
          <cell r="C179">
            <v>12971698</v>
          </cell>
          <cell r="D179" t="str">
            <v>E - DEMAS ACREEDORES</v>
          </cell>
          <cell r="E179" t="str">
            <v>Ninguno</v>
          </cell>
          <cell r="F179" t="str">
            <v xml:space="preserve">CARRERA 39 NUMERO 12 44   LA CASTELLANA                  </v>
          </cell>
          <cell r="G179" t="str">
            <v>PASTO</v>
          </cell>
          <cell r="H179" t="str">
            <v>Colombia</v>
          </cell>
          <cell r="J179">
            <v>40980000</v>
          </cell>
          <cell r="K179" t="str">
            <v xml:space="preserve"> APTO 204 TORRE 3 PQ  S2-204-3</v>
          </cell>
          <cell r="L179">
            <v>43399</v>
          </cell>
          <cell r="M179">
            <v>121.5</v>
          </cell>
          <cell r="N179">
            <v>99.586839999999995</v>
          </cell>
          <cell r="O179">
            <v>1.2200407202397425</v>
          </cell>
          <cell r="P179">
            <v>49997268.715424649</v>
          </cell>
        </row>
        <row r="180">
          <cell r="J180">
            <v>40980000</v>
          </cell>
          <cell r="P180">
            <v>49997268.715424649</v>
          </cell>
        </row>
        <row r="181">
          <cell r="C181">
            <v>12975752</v>
          </cell>
          <cell r="D181" t="str">
            <v>E - DEMAS ACREEDORES</v>
          </cell>
          <cell r="E181" t="str">
            <v>Ninguno</v>
          </cell>
          <cell r="F181" t="str">
            <v>CARRERA 23 CALLE 15 N 22 B 23 CENTRO</v>
          </cell>
          <cell r="G181" t="str">
            <v>PASTO</v>
          </cell>
          <cell r="H181" t="str">
            <v>Colombia</v>
          </cell>
          <cell r="J181">
            <v>3000000</v>
          </cell>
          <cell r="K181" t="str">
            <v>L-105-00000002787-001</v>
          </cell>
          <cell r="L181">
            <v>44590</v>
          </cell>
          <cell r="M181">
            <v>121.5</v>
          </cell>
          <cell r="N181">
            <v>113.26</v>
          </cell>
          <cell r="O181">
            <v>1.0727529577962209</v>
          </cell>
          <cell r="P181">
            <v>3218258.8733886629</v>
          </cell>
        </row>
        <row r="182">
          <cell r="J182">
            <v>3000000</v>
          </cell>
          <cell r="P182">
            <v>3218258.8733886629</v>
          </cell>
        </row>
        <row r="183">
          <cell r="C183">
            <v>12976091</v>
          </cell>
          <cell r="D183" t="str">
            <v>E - DEMAS ACREEDORES</v>
          </cell>
          <cell r="E183" t="str">
            <v>Ninguno</v>
          </cell>
          <cell r="F183" t="str">
            <v>CALLE 20 N 34 13</v>
          </cell>
          <cell r="G183" t="str">
            <v>PASTO</v>
          </cell>
          <cell r="H183" t="str">
            <v>Colombia</v>
          </cell>
          <cell r="J183">
            <v>1000000</v>
          </cell>
          <cell r="K183" t="str">
            <v>L-005-00000005080-002</v>
          </cell>
          <cell r="L183">
            <v>44561</v>
          </cell>
          <cell r="M183">
            <v>121.5</v>
          </cell>
          <cell r="N183">
            <v>111.41</v>
          </cell>
          <cell r="O183">
            <v>1.0905663764473565</v>
          </cell>
          <cell r="P183">
            <v>1090566.3764473565</v>
          </cell>
        </row>
        <row r="184">
          <cell r="J184">
            <v>1000000</v>
          </cell>
          <cell r="P184">
            <v>1090566.3764473565</v>
          </cell>
        </row>
        <row r="185">
          <cell r="C185">
            <v>12978964</v>
          </cell>
          <cell r="D185" t="str">
            <v>E - DEMAS ACREEDORES</v>
          </cell>
          <cell r="E185" t="str">
            <v>Ninguno</v>
          </cell>
          <cell r="F185" t="str">
            <v>CALLE 21 B No. 43 B -64 APTO 301</v>
          </cell>
          <cell r="G185" t="str">
            <v>PASTO</v>
          </cell>
          <cell r="H185" t="str">
            <v>Colombia</v>
          </cell>
          <cell r="J185">
            <v>219376175</v>
          </cell>
          <cell r="K185" t="str">
            <v>APTO 304 TORE 1   PQ  S2-304-T1</v>
          </cell>
          <cell r="L185">
            <v>44134</v>
          </cell>
          <cell r="M185">
            <v>121.5</v>
          </cell>
          <cell r="N185">
            <v>105.23</v>
          </cell>
          <cell r="O185">
            <v>1.1546137033165447</v>
          </cell>
          <cell r="P185">
            <v>253294737.83616838</v>
          </cell>
        </row>
        <row r="186">
          <cell r="J186">
            <v>219376175</v>
          </cell>
          <cell r="P186">
            <v>253294737.83616838</v>
          </cell>
        </row>
        <row r="187">
          <cell r="C187">
            <v>12984222</v>
          </cell>
          <cell r="D187" t="str">
            <v>E - DEMAS ACREEDORES</v>
          </cell>
          <cell r="E187" t="str">
            <v>Ninguno</v>
          </cell>
          <cell r="F187" t="str">
            <v>MZ 6 CASA 12 B/ LA ESPERANZA</v>
          </cell>
          <cell r="G187" t="str">
            <v>PASTO</v>
          </cell>
          <cell r="H187" t="str">
            <v>Colombia</v>
          </cell>
          <cell r="J187">
            <v>90472853</v>
          </cell>
          <cell r="K187" t="str">
            <v>PTO 1205  TORRE 4 Y PAR Q S1N11 T4 SMF</v>
          </cell>
          <cell r="L187">
            <v>41818</v>
          </cell>
          <cell r="M187">
            <v>121.5</v>
          </cell>
          <cell r="N187">
            <v>81.606089999999995</v>
          </cell>
          <cell r="O187">
            <v>1.4888594711497636</v>
          </cell>
          <cell r="P187">
            <v>134701364.07099029</v>
          </cell>
        </row>
        <row r="188">
          <cell r="J188">
            <v>90472853</v>
          </cell>
          <cell r="P188">
            <v>134701364.07099029</v>
          </cell>
        </row>
        <row r="189">
          <cell r="C189">
            <v>12985924</v>
          </cell>
          <cell r="D189" t="str">
            <v>E - DEMAS ACREEDORES</v>
          </cell>
          <cell r="E189" t="str">
            <v>Ninguno</v>
          </cell>
          <cell r="F189" t="str">
            <v>CRA 19 N 14 25 AV LAS AMERICAS</v>
          </cell>
          <cell r="G189" t="str">
            <v>PASTO</v>
          </cell>
          <cell r="H189" t="str">
            <v>Colombia</v>
          </cell>
          <cell r="J189">
            <v>36000000</v>
          </cell>
          <cell r="K189" t="str">
            <v xml:space="preserve"> APTO 411 TORRE 4 </v>
          </cell>
          <cell r="L189">
            <v>44270</v>
          </cell>
          <cell r="M189">
            <v>121.5</v>
          </cell>
          <cell r="N189">
            <v>107.12</v>
          </cell>
          <cell r="O189">
            <v>1.1342419716206122</v>
          </cell>
          <cell r="P189">
            <v>40832710.978342041</v>
          </cell>
        </row>
        <row r="190">
          <cell r="J190">
            <v>36000000</v>
          </cell>
          <cell r="P190">
            <v>40832710.978342041</v>
          </cell>
        </row>
        <row r="191">
          <cell r="C191">
            <v>12986157</v>
          </cell>
          <cell r="D191" t="str">
            <v>E - DEMAS ACREEDORES</v>
          </cell>
          <cell r="E191" t="str">
            <v>Ninguno</v>
          </cell>
          <cell r="F191" t="str">
            <v>CARRERA 30A No 15-38</v>
          </cell>
          <cell r="G191" t="str">
            <v>PASTO</v>
          </cell>
          <cell r="H191" t="str">
            <v>Colombia</v>
          </cell>
          <cell r="J191">
            <v>163200000</v>
          </cell>
          <cell r="K191" t="str">
            <v xml:space="preserve"> APTO 1102 TORRE 3  PQ  S1-1102-3 Y BODEGA S1-32</v>
          </cell>
          <cell r="L191">
            <v>43407</v>
          </cell>
          <cell r="M191">
            <v>121.5</v>
          </cell>
          <cell r="N191">
            <v>99.703540000000004</v>
          </cell>
          <cell r="O191">
            <v>1.2186126992080721</v>
          </cell>
          <cell r="P191">
            <v>198877592.51075739</v>
          </cell>
        </row>
        <row r="192">
          <cell r="J192">
            <v>163200000</v>
          </cell>
          <cell r="P192">
            <v>198877592.51075739</v>
          </cell>
        </row>
        <row r="193">
          <cell r="C193">
            <v>12987040</v>
          </cell>
          <cell r="D193" t="str">
            <v>E - DEMAS ACREEDORES</v>
          </cell>
          <cell r="E193" t="str">
            <v>Ninguno</v>
          </cell>
          <cell r="F193" t="str">
            <v>CRA 22 BIS  NO 3 SUR 33 BACHUE</v>
          </cell>
          <cell r="G193" t="str">
            <v>PASTO</v>
          </cell>
          <cell r="H193" t="str">
            <v>Colombia</v>
          </cell>
          <cell r="J193">
            <v>8000000</v>
          </cell>
          <cell r="K193" t="str">
            <v xml:space="preserve">PARQ  S1M28                </v>
          </cell>
          <cell r="L193">
            <v>42488</v>
          </cell>
          <cell r="M193">
            <v>121.5</v>
          </cell>
          <cell r="N193">
            <v>91.634600000000006</v>
          </cell>
          <cell r="O193">
            <v>1.3259183758100106</v>
          </cell>
          <cell r="P193">
            <v>10607347.006480085</v>
          </cell>
        </row>
        <row r="194">
          <cell r="J194">
            <v>8000000</v>
          </cell>
          <cell r="P194">
            <v>10607347.006480085</v>
          </cell>
        </row>
        <row r="195">
          <cell r="C195">
            <v>12992320</v>
          </cell>
          <cell r="D195" t="str">
            <v>E - DEMAS ACREEDORES</v>
          </cell>
          <cell r="E195" t="str">
            <v>Ninguno</v>
          </cell>
          <cell r="F195" t="str">
            <v xml:space="preserve">CRA 24 NO. 2A-30                                                                                    </v>
          </cell>
          <cell r="G195" t="str">
            <v>PASTO</v>
          </cell>
          <cell r="H195" t="str">
            <v>Colombia</v>
          </cell>
          <cell r="J195">
            <v>415800700</v>
          </cell>
          <cell r="K195" t="str">
            <v xml:space="preserve"> APTO 301  TORRE 2   PQ  S2-301-2 ,   APTO 304  Y  PQ S2-304-2,  APTO 402  PQ  S2-402-2</v>
          </cell>
          <cell r="L195">
            <v>43271</v>
          </cell>
          <cell r="M195">
            <v>121.5</v>
          </cell>
          <cell r="N195">
            <v>99.311149999999998</v>
          </cell>
          <cell r="O195">
            <v>1.2234275808909674</v>
          </cell>
          <cell r="P195">
            <v>508702044.53377086</v>
          </cell>
        </row>
        <row r="196">
          <cell r="J196">
            <v>415800700</v>
          </cell>
          <cell r="P196">
            <v>508702044.53377086</v>
          </cell>
        </row>
        <row r="197">
          <cell r="C197">
            <v>12992525</v>
          </cell>
          <cell r="D197" t="str">
            <v>E - DEMAS ACREEDORES</v>
          </cell>
          <cell r="E197" t="str">
            <v>Ninguno</v>
          </cell>
          <cell r="F197" t="str">
            <v xml:space="preserve">CALLE 18 N 16-40 TORRES DEL PRADO            </v>
          </cell>
          <cell r="G197" t="str">
            <v>PASTO</v>
          </cell>
          <cell r="H197" t="str">
            <v>Colombia</v>
          </cell>
          <cell r="J197">
            <v>55556353</v>
          </cell>
          <cell r="K197" t="str">
            <v>APTO 412 TORRE 2</v>
          </cell>
          <cell r="L197">
            <v>41390</v>
          </cell>
          <cell r="M197">
            <v>121.5</v>
          </cell>
          <cell r="N197">
            <v>78.98854</v>
          </cell>
          <cell r="O197">
            <v>1.5381978195824355</v>
          </cell>
          <cell r="P197">
            <v>85456661.048552096</v>
          </cell>
        </row>
        <row r="198">
          <cell r="J198">
            <v>55556353</v>
          </cell>
          <cell r="P198">
            <v>85456661.048552096</v>
          </cell>
        </row>
        <row r="199">
          <cell r="C199">
            <v>12993319</v>
          </cell>
          <cell r="D199" t="str">
            <v>E - DEMAS ACREEDORES</v>
          </cell>
          <cell r="E199" t="str">
            <v>Ninguno</v>
          </cell>
          <cell r="F199" t="str">
            <v>CRA 9NA CASA 4 BARRIO EL RECUERDO - TAMBO NARIÑO</v>
          </cell>
          <cell r="G199" t="str">
            <v>PASTO</v>
          </cell>
          <cell r="H199" t="str">
            <v>Colombia</v>
          </cell>
          <cell r="J199">
            <v>148600300</v>
          </cell>
          <cell r="K199" t="str">
            <v xml:space="preserve"> APTO 1001 TORRE 1  PQ S2-1001-T1</v>
          </cell>
          <cell r="L199">
            <v>43378</v>
          </cell>
          <cell r="M199">
            <v>121.5</v>
          </cell>
          <cell r="N199">
            <v>99.586839999999995</v>
          </cell>
          <cell r="O199">
            <v>1.2200407202397425</v>
          </cell>
          <cell r="P199">
            <v>181298417.0398418</v>
          </cell>
        </row>
        <row r="200">
          <cell r="J200">
            <v>148600300</v>
          </cell>
          <cell r="P200">
            <v>181298417.0398418</v>
          </cell>
        </row>
        <row r="201">
          <cell r="C201">
            <v>12993814</v>
          </cell>
          <cell r="D201" t="str">
            <v>E - DEMAS ACREEDORES</v>
          </cell>
          <cell r="E201" t="str">
            <v>Ninguno</v>
          </cell>
          <cell r="F201" t="str">
            <v>CALLR 18 N 28 84 OF 612 ED CAMARA DE COMERCIO</v>
          </cell>
          <cell r="G201" t="str">
            <v>PASTO</v>
          </cell>
          <cell r="H201" t="str">
            <v>Colombia</v>
          </cell>
          <cell r="J201">
            <v>23000000</v>
          </cell>
          <cell r="K201" t="str">
            <v>L-105-00000002788-001</v>
          </cell>
          <cell r="L201">
            <v>44590</v>
          </cell>
          <cell r="M201">
            <v>121.5</v>
          </cell>
          <cell r="N201">
            <v>113.26</v>
          </cell>
          <cell r="O201">
            <v>1.0727529577962209</v>
          </cell>
          <cell r="P201">
            <v>24673318.02931308</v>
          </cell>
        </row>
        <row r="202">
          <cell r="J202">
            <v>23000000</v>
          </cell>
          <cell r="P202">
            <v>24673318.02931308</v>
          </cell>
        </row>
        <row r="203">
          <cell r="C203">
            <v>12994727</v>
          </cell>
          <cell r="D203" t="str">
            <v>E - DEMAS ACREEDORES</v>
          </cell>
          <cell r="E203" t="str">
            <v>Ninguno</v>
          </cell>
          <cell r="F203" t="str">
            <v>CALLE 12 N 25 92</v>
          </cell>
          <cell r="G203" t="str">
            <v>PASTO</v>
          </cell>
          <cell r="H203" t="str">
            <v>Colombia</v>
          </cell>
          <cell r="J203">
            <v>3500000</v>
          </cell>
          <cell r="K203" t="str">
            <v>L-005-00000005080-003</v>
          </cell>
          <cell r="L203">
            <v>44561</v>
          </cell>
          <cell r="M203">
            <v>121.5</v>
          </cell>
          <cell r="N203">
            <v>111.41</v>
          </cell>
          <cell r="O203">
            <v>1.0905663764473565</v>
          </cell>
          <cell r="P203">
            <v>3816982.317565748</v>
          </cell>
        </row>
        <row r="204">
          <cell r="J204">
            <v>3500000</v>
          </cell>
          <cell r="P204">
            <v>3816982.317565748</v>
          </cell>
        </row>
        <row r="205">
          <cell r="C205">
            <v>12995291</v>
          </cell>
          <cell r="D205" t="str">
            <v>E - DEMAS ACREEDORES</v>
          </cell>
          <cell r="E205" t="str">
            <v>Ninguno</v>
          </cell>
          <cell r="F205" t="str">
            <v>CRA 14 NO. 18A 24</v>
          </cell>
          <cell r="G205" t="str">
            <v>PASTO</v>
          </cell>
          <cell r="H205" t="str">
            <v>Colombia</v>
          </cell>
          <cell r="J205">
            <v>18000000</v>
          </cell>
          <cell r="K205" t="str">
            <v>PQ S2J-4- S2F-6</v>
          </cell>
          <cell r="L205">
            <v>42734</v>
          </cell>
          <cell r="M205">
            <v>121.5</v>
          </cell>
          <cell r="N205">
            <v>93.112849999999995</v>
          </cell>
          <cell r="O205">
            <v>1.3048682324727467</v>
          </cell>
          <cell r="P205">
            <v>23487628.184509441</v>
          </cell>
        </row>
        <row r="206">
          <cell r="J206">
            <v>18000000</v>
          </cell>
          <cell r="P206">
            <v>23487628.184509441</v>
          </cell>
        </row>
        <row r="207">
          <cell r="C207">
            <v>12995707</v>
          </cell>
          <cell r="D207" t="str">
            <v>E - DEMAS ACREEDORES</v>
          </cell>
          <cell r="E207" t="str">
            <v>Ninguno</v>
          </cell>
          <cell r="F207" t="str">
            <v xml:space="preserve">CONDOMINIO AGUALONGO II BLOQUE 16 APTO 103                                                          </v>
          </cell>
          <cell r="G207" t="str">
            <v>PASTO</v>
          </cell>
          <cell r="H207" t="str">
            <v>Colombia</v>
          </cell>
          <cell r="J207">
            <v>150600000</v>
          </cell>
          <cell r="K207" t="str">
            <v xml:space="preserve"> APTO 101 TORRE 1  PQ  S2-20 Y S2-21</v>
          </cell>
          <cell r="L207">
            <v>43373</v>
          </cell>
          <cell r="M207">
            <v>121.5</v>
          </cell>
          <cell r="N207">
            <v>99.467110000000005</v>
          </cell>
          <cell r="O207">
            <v>1.2215093009136386</v>
          </cell>
          <cell r="P207">
            <v>183959300.71759397</v>
          </cell>
        </row>
        <row r="208">
          <cell r="J208">
            <v>150600000</v>
          </cell>
          <cell r="P208">
            <v>183959300.71759397</v>
          </cell>
        </row>
        <row r="209">
          <cell r="C209">
            <v>12997671</v>
          </cell>
          <cell r="D209" t="str">
            <v>E - DEMAS ACREEDORES</v>
          </cell>
          <cell r="E209" t="str">
            <v>Ninguno</v>
          </cell>
          <cell r="F209" t="str">
            <v>CALLE 4 No. 22D 39</v>
          </cell>
          <cell r="G209" t="str">
            <v>PASTO</v>
          </cell>
          <cell r="H209" t="str">
            <v>Colombia</v>
          </cell>
          <cell r="J209">
            <v>35000030</v>
          </cell>
          <cell r="K209" t="str">
            <v>L-105-00000002789-001</v>
          </cell>
          <cell r="L209">
            <v>44590</v>
          </cell>
          <cell r="M209">
            <v>121.5</v>
          </cell>
          <cell r="N209">
            <v>113.26</v>
          </cell>
          <cell r="O209">
            <v>1.0727529577962209</v>
          </cell>
          <cell r="P209">
            <v>37546385.705456465</v>
          </cell>
        </row>
        <row r="210">
          <cell r="J210">
            <v>35000030</v>
          </cell>
          <cell r="P210">
            <v>37546385.705456465</v>
          </cell>
        </row>
        <row r="211">
          <cell r="C211">
            <v>12999269</v>
          </cell>
          <cell r="D211" t="str">
            <v>E - DEMAS ACREEDORES</v>
          </cell>
          <cell r="E211" t="str">
            <v>Ninguno</v>
          </cell>
          <cell r="F211" t="str">
            <v>CALLE 19 N. 15-26</v>
          </cell>
          <cell r="G211" t="str">
            <v>PASTO</v>
          </cell>
          <cell r="H211" t="str">
            <v>Colombia</v>
          </cell>
          <cell r="J211">
            <v>15000000</v>
          </cell>
          <cell r="K211" t="str">
            <v xml:space="preserve">PARQ S1K26          </v>
          </cell>
          <cell r="L211">
            <v>43342</v>
          </cell>
          <cell r="M211">
            <v>121.5</v>
          </cell>
          <cell r="N211">
            <v>99.303259999999995</v>
          </cell>
          <cell r="O211">
            <v>1.223524786598144</v>
          </cell>
          <cell r="P211">
            <v>18352871.79897216</v>
          </cell>
        </row>
        <row r="212">
          <cell r="J212">
            <v>15000000</v>
          </cell>
          <cell r="P212">
            <v>18352871.79897216</v>
          </cell>
        </row>
        <row r="213">
          <cell r="C213">
            <v>12999805</v>
          </cell>
          <cell r="D213" t="str">
            <v>E - DEMAS ACREEDORES</v>
          </cell>
          <cell r="E213" t="str">
            <v>Ninguno</v>
          </cell>
          <cell r="F213" t="str">
            <v>CRA 34A NUMERO 14 20</v>
          </cell>
          <cell r="G213" t="str">
            <v>PASTO</v>
          </cell>
          <cell r="H213" t="str">
            <v>Colombia</v>
          </cell>
          <cell r="J213">
            <v>172200000</v>
          </cell>
          <cell r="K213" t="str">
            <v xml:space="preserve"> APTO 1102 TORRE   PQ S1-1102-T1</v>
          </cell>
          <cell r="L213">
            <v>43450</v>
          </cell>
          <cell r="M213">
            <v>121.5</v>
          </cell>
          <cell r="N213">
            <v>100</v>
          </cell>
          <cell r="O213">
            <v>1.2150000000000001</v>
          </cell>
          <cell r="P213">
            <v>209223000</v>
          </cell>
        </row>
        <row r="214">
          <cell r="J214">
            <v>172200000</v>
          </cell>
          <cell r="P214">
            <v>209223000</v>
          </cell>
        </row>
        <row r="215">
          <cell r="C215">
            <v>13013457</v>
          </cell>
          <cell r="D215" t="str">
            <v>E - DEMAS ACREEDORES</v>
          </cell>
          <cell r="E215" t="str">
            <v>Ninguno</v>
          </cell>
          <cell r="F215" t="str">
            <v xml:space="preserve">CRA 21A NO. NO. 8-40             </v>
          </cell>
          <cell r="G215" t="str">
            <v>PASTO</v>
          </cell>
          <cell r="H215" t="str">
            <v>Colombia</v>
          </cell>
          <cell r="J215">
            <v>56842950</v>
          </cell>
          <cell r="K215" t="str">
            <v xml:space="preserve"> APTO 203 TORR 3    PQ S2-203-3</v>
          </cell>
          <cell r="L215">
            <v>43407</v>
          </cell>
          <cell r="M215">
            <v>121.5</v>
          </cell>
          <cell r="N215">
            <v>99.703540000000004</v>
          </cell>
          <cell r="O215">
            <v>1.2186126992080721</v>
          </cell>
          <cell r="P215">
            <v>69269540.730449483</v>
          </cell>
        </row>
        <row r="216">
          <cell r="J216">
            <v>56842950</v>
          </cell>
          <cell r="P216">
            <v>69269540.730449483</v>
          </cell>
        </row>
        <row r="217">
          <cell r="C217">
            <v>13062078</v>
          </cell>
          <cell r="D217" t="str">
            <v>E - DEMAS ACREEDORES</v>
          </cell>
          <cell r="E217" t="str">
            <v>Ninguno</v>
          </cell>
          <cell r="F217" t="str">
            <v>MALLAMA LACTEOS CLARA BELLA CHAMBU</v>
          </cell>
          <cell r="G217" t="str">
            <v>PASTO</v>
          </cell>
          <cell r="H217" t="str">
            <v>Colombia</v>
          </cell>
          <cell r="J217">
            <v>9000000</v>
          </cell>
          <cell r="K217" t="str">
            <v xml:space="preserve">PARQUEADERO S1P5                      </v>
          </cell>
          <cell r="L217">
            <v>42855</v>
          </cell>
          <cell r="M217">
            <v>121.5</v>
          </cell>
          <cell r="N217">
            <v>95.907290000000003</v>
          </cell>
          <cell r="O217">
            <v>1.2668484324809928</v>
          </cell>
          <cell r="P217">
            <v>11401635.892328935</v>
          </cell>
        </row>
        <row r="218">
          <cell r="J218">
            <v>9000000</v>
          </cell>
          <cell r="P218">
            <v>11401635.892328935</v>
          </cell>
        </row>
        <row r="219">
          <cell r="C219">
            <v>13062292</v>
          </cell>
          <cell r="D219" t="str">
            <v>E - DEMAS ACREEDORES</v>
          </cell>
          <cell r="E219" t="str">
            <v>Ninguno</v>
          </cell>
          <cell r="F219" t="str">
            <v>Colegio Politecnico Juan Bolaños</v>
          </cell>
          <cell r="G219" t="str">
            <v>SAN JOSE DE ALBAN</v>
          </cell>
          <cell r="H219" t="str">
            <v>Colombia</v>
          </cell>
          <cell r="J219">
            <v>5779166</v>
          </cell>
          <cell r="K219" t="str">
            <v>L-105-00000002658-007</v>
          </cell>
          <cell r="L219">
            <v>44355</v>
          </cell>
          <cell r="M219">
            <v>121.5</v>
          </cell>
          <cell r="N219">
            <v>108.78</v>
          </cell>
          <cell r="O219">
            <v>1.1169332597904027</v>
          </cell>
          <cell r="P219">
            <v>6454942.7192498622</v>
          </cell>
        </row>
        <row r="220">
          <cell r="C220">
            <v>13062292</v>
          </cell>
          <cell r="D220" t="str">
            <v>E - DEMAS ACREEDORES</v>
          </cell>
          <cell r="E220" t="str">
            <v>Ninguno</v>
          </cell>
          <cell r="F220" t="str">
            <v>Colegio Politecnico Juan Bolaños</v>
          </cell>
          <cell r="G220" t="str">
            <v>SAN JOSE DE ALBAN</v>
          </cell>
          <cell r="H220" t="str">
            <v>Colombia</v>
          </cell>
          <cell r="J220">
            <v>5779168</v>
          </cell>
          <cell r="K220" t="str">
            <v>L-105-00000002658-008</v>
          </cell>
          <cell r="L220">
            <v>44355</v>
          </cell>
          <cell r="M220">
            <v>121.5</v>
          </cell>
          <cell r="N220">
            <v>108.78</v>
          </cell>
          <cell r="O220">
            <v>1.1169332597904027</v>
          </cell>
          <cell r="P220">
            <v>6454944.9531163815</v>
          </cell>
        </row>
        <row r="221">
          <cell r="J221">
            <v>11558334</v>
          </cell>
          <cell r="P221">
            <v>12909887.672366243</v>
          </cell>
        </row>
        <row r="222">
          <cell r="C222">
            <v>13062512</v>
          </cell>
          <cell r="D222" t="str">
            <v>E - DEMAS ACREEDORES</v>
          </cell>
          <cell r="E222" t="str">
            <v>Ninguno</v>
          </cell>
          <cell r="F222" t="str">
            <v xml:space="preserve">CRA 15 N 17-65 LA PAILERIA                  </v>
          </cell>
          <cell r="G222" t="str">
            <v>TUQUERRES</v>
          </cell>
          <cell r="H222" t="str">
            <v>Colombia</v>
          </cell>
          <cell r="J222">
            <v>135000000</v>
          </cell>
          <cell r="K222" t="str">
            <v xml:space="preserve"> APTO 504 TORRE 2  PQ  S2-504-2</v>
          </cell>
          <cell r="L222">
            <v>43300</v>
          </cell>
          <cell r="M222">
            <v>121.5</v>
          </cell>
          <cell r="N222">
            <v>99.184489999999997</v>
          </cell>
          <cell r="O222">
            <v>1.22498991525792</v>
          </cell>
          <cell r="P222">
            <v>165373638.55981919</v>
          </cell>
        </row>
        <row r="223">
          <cell r="J223">
            <v>135000000</v>
          </cell>
          <cell r="P223">
            <v>165373638.55981919</v>
          </cell>
        </row>
        <row r="224">
          <cell r="C224">
            <v>13069707</v>
          </cell>
          <cell r="D224" t="str">
            <v>E - DEMAS ACREEDORES</v>
          </cell>
          <cell r="E224" t="str">
            <v>Ninguno</v>
          </cell>
          <cell r="F224" t="str">
            <v>CRA 33 No 6 OESTE 29 CASA 4 A</v>
          </cell>
          <cell r="G224" t="str">
            <v>PASTO</v>
          </cell>
          <cell r="H224" t="str">
            <v>Colombia</v>
          </cell>
          <cell r="J224">
            <v>485118622</v>
          </cell>
          <cell r="K224" t="str">
            <v>APTO   1501 T 1   PQ  S1-1501-T1 / s2-15 / s2-14 APTO  1502 T 1   PQ S1-1502-T1   APTO 704   TORRE 1  S2-704-T1</v>
          </cell>
          <cell r="L224">
            <v>43416</v>
          </cell>
          <cell r="M224">
            <v>121.5</v>
          </cell>
          <cell r="N224">
            <v>99.703540000000004</v>
          </cell>
          <cell r="O224">
            <v>1.2186126992080721</v>
          </cell>
          <cell r="P224">
            <v>591171713.3915205</v>
          </cell>
        </row>
        <row r="225">
          <cell r="C225">
            <v>13069707</v>
          </cell>
          <cell r="D225" t="str">
            <v>E - DEMAS ACREEDORES</v>
          </cell>
          <cell r="E225" t="str">
            <v>Ninguno</v>
          </cell>
          <cell r="F225" t="str">
            <v>CRA 33 No 6 OESTE 29 CASA 4 A</v>
          </cell>
          <cell r="G225" t="str">
            <v>PASTO</v>
          </cell>
          <cell r="H225" t="str">
            <v>Colombia</v>
          </cell>
          <cell r="J225">
            <v>126600000</v>
          </cell>
          <cell r="K225" t="str">
            <v>L-005-00000005080-004</v>
          </cell>
          <cell r="L225">
            <v>44561</v>
          </cell>
          <cell r="M225">
            <v>121.5</v>
          </cell>
          <cell r="N225">
            <v>111.41</v>
          </cell>
          <cell r="O225">
            <v>1.0905663764473565</v>
          </cell>
          <cell r="P225">
            <v>138065703.25823534</v>
          </cell>
        </row>
        <row r="226">
          <cell r="J226">
            <v>611718622</v>
          </cell>
          <cell r="P226">
            <v>729237416.64975584</v>
          </cell>
        </row>
        <row r="227">
          <cell r="C227">
            <v>13069773</v>
          </cell>
          <cell r="D227" t="str">
            <v>E - DEMAS ACREEDORES</v>
          </cell>
          <cell r="E227" t="str">
            <v>Ninguno</v>
          </cell>
          <cell r="F227" t="str">
            <v>CALLE 18 N. 13-46 B/ FATIMA</v>
          </cell>
          <cell r="G227" t="str">
            <v>PASTO</v>
          </cell>
          <cell r="H227" t="str">
            <v>Colombia</v>
          </cell>
          <cell r="J227">
            <v>1338327</v>
          </cell>
          <cell r="K227" t="str">
            <v>L-105-00000001840-001</v>
          </cell>
          <cell r="L227">
            <v>43598</v>
          </cell>
          <cell r="M227">
            <v>121.5</v>
          </cell>
          <cell r="N227">
            <v>102.44</v>
          </cell>
          <cell r="O227">
            <v>1.1860601327606404</v>
          </cell>
          <cell r="P227">
            <v>1587336.2992971495</v>
          </cell>
        </row>
        <row r="228">
          <cell r="J228">
            <v>1338327</v>
          </cell>
          <cell r="P228">
            <v>1587336.2992971495</v>
          </cell>
        </row>
        <row r="229">
          <cell r="C229">
            <v>13071651</v>
          </cell>
          <cell r="D229" t="str">
            <v>E - DEMAS ACREEDORES</v>
          </cell>
          <cell r="E229" t="str">
            <v>Ninguno</v>
          </cell>
          <cell r="F229" t="str">
            <v>CRA 36 N 12-25</v>
          </cell>
          <cell r="G229" t="str">
            <v>PASTO</v>
          </cell>
          <cell r="H229" t="str">
            <v>Colombia</v>
          </cell>
          <cell r="J229">
            <v>158000000</v>
          </cell>
          <cell r="K229" t="str">
            <v xml:space="preserve">  APTO 1102 TORRE 2  PQ S1-1102-2</v>
          </cell>
          <cell r="L229">
            <v>43217</v>
          </cell>
          <cell r="M229">
            <v>121.5</v>
          </cell>
          <cell r="N229">
            <v>98.906899999999993</v>
          </cell>
          <cell r="O229">
            <v>1.2284279458763747</v>
          </cell>
          <cell r="P229">
            <v>194091615.4484672</v>
          </cell>
        </row>
        <row r="230">
          <cell r="J230">
            <v>158000000</v>
          </cell>
          <cell r="P230">
            <v>194091615.4484672</v>
          </cell>
        </row>
        <row r="231">
          <cell r="C231">
            <v>13072293</v>
          </cell>
          <cell r="D231" t="str">
            <v>E - DEMAS ACREEDORES</v>
          </cell>
          <cell r="E231" t="str">
            <v>Ninguno</v>
          </cell>
          <cell r="F231" t="str">
            <v>CRA 17 N 21 10 APTO CASA 401 NAVARRETE</v>
          </cell>
          <cell r="G231" t="str">
            <v>PASTO</v>
          </cell>
          <cell r="H231" t="str">
            <v>Colombia</v>
          </cell>
          <cell r="J231">
            <v>19000000</v>
          </cell>
          <cell r="K231" t="str">
            <v>L-105-00000002558-001</v>
          </cell>
          <cell r="L231">
            <v>44252</v>
          </cell>
          <cell r="M231">
            <v>121.5</v>
          </cell>
          <cell r="N231">
            <v>106.58</v>
          </cell>
          <cell r="O231">
            <v>1.1399887408519422</v>
          </cell>
          <cell r="P231">
            <v>21659786.076186903</v>
          </cell>
        </row>
        <row r="232">
          <cell r="J232">
            <v>19000000</v>
          </cell>
          <cell r="P232">
            <v>21659786.076186903</v>
          </cell>
        </row>
        <row r="233">
          <cell r="C233">
            <v>14620865</v>
          </cell>
          <cell r="D233" t="str">
            <v>E - DEMAS ACREEDORES</v>
          </cell>
          <cell r="E233" t="str">
            <v>Ninguno</v>
          </cell>
          <cell r="F233" t="str">
            <v xml:space="preserve">MZ A CASA 24 VILLA CAMPESTRE  </v>
          </cell>
          <cell r="G233" t="str">
            <v>PASTO</v>
          </cell>
          <cell r="H233" t="str">
            <v>Colombia</v>
          </cell>
          <cell r="J233">
            <v>68860000</v>
          </cell>
          <cell r="K233" t="str">
            <v xml:space="preserve">APTO 1502 TORRE 3  PQ     S1-1502-3  </v>
          </cell>
          <cell r="L233">
            <v>43380</v>
          </cell>
          <cell r="M233">
            <v>121.5</v>
          </cell>
          <cell r="N233">
            <v>99.586839999999995</v>
          </cell>
          <cell r="O233">
            <v>1.2200407202397425</v>
          </cell>
          <cell r="P233">
            <v>84012003.995708674</v>
          </cell>
        </row>
        <row r="234">
          <cell r="J234">
            <v>68860000</v>
          </cell>
          <cell r="P234">
            <v>84012003.995708674</v>
          </cell>
        </row>
        <row r="235">
          <cell r="C235">
            <v>14987786</v>
          </cell>
          <cell r="D235" t="str">
            <v>E - DEMAS ACREEDORES</v>
          </cell>
          <cell r="E235" t="str">
            <v>Ninguno</v>
          </cell>
          <cell r="F235" t="str">
            <v>Cr 28 No 18 63 Casa 11 El Porvenir 2 Neiva</v>
          </cell>
          <cell r="G235" t="str">
            <v>NEIVA</v>
          </cell>
          <cell r="H235" t="str">
            <v>Colombia</v>
          </cell>
          <cell r="J235">
            <v>34375670</v>
          </cell>
          <cell r="K235" t="str">
            <v>L-105-00000002181-001</v>
          </cell>
          <cell r="L235">
            <v>43718</v>
          </cell>
          <cell r="M235">
            <v>121.5</v>
          </cell>
          <cell r="N235">
            <v>103.26</v>
          </cell>
          <cell r="O235">
            <v>1.1766414875072631</v>
          </cell>
          <cell r="P235">
            <v>40447839.482858799</v>
          </cell>
        </row>
        <row r="236">
          <cell r="J236">
            <v>34375670</v>
          </cell>
          <cell r="P236">
            <v>40447839.482858799</v>
          </cell>
        </row>
        <row r="237">
          <cell r="C237">
            <v>15816639</v>
          </cell>
          <cell r="D237" t="str">
            <v>E - DEMAS ACREEDORES</v>
          </cell>
          <cell r="E237" t="str">
            <v>Ninguno</v>
          </cell>
          <cell r="F237" t="str">
            <v xml:space="preserve">CRA 46 NO. 16-45 B/ LA COLINA </v>
          </cell>
          <cell r="G237" t="str">
            <v>PASTO</v>
          </cell>
          <cell r="H237" t="str">
            <v>Colombia</v>
          </cell>
          <cell r="J237">
            <v>173570000</v>
          </cell>
          <cell r="K237" t="str">
            <v xml:space="preserve"> APTO 1004 TORRE 2  PQ S1-1004-2</v>
          </cell>
          <cell r="L237">
            <v>43394</v>
          </cell>
          <cell r="M237">
            <v>121.5</v>
          </cell>
          <cell r="N237">
            <v>99.586839999999995</v>
          </cell>
          <cell r="O237">
            <v>1.2200407202397425</v>
          </cell>
          <cell r="P237">
            <v>211762467.81201211</v>
          </cell>
        </row>
        <row r="238">
          <cell r="J238">
            <v>173570000</v>
          </cell>
          <cell r="P238">
            <v>211762467.81201211</v>
          </cell>
        </row>
        <row r="239">
          <cell r="C239">
            <v>16704799</v>
          </cell>
          <cell r="D239" t="str">
            <v>E - DEMAS ACREEDORES</v>
          </cell>
          <cell r="E239" t="str">
            <v>Ninguno</v>
          </cell>
          <cell r="F239" t="str">
            <v>CRQA 5A No: 19-35 BERNAL</v>
          </cell>
          <cell r="G239" t="str">
            <v>PASTO</v>
          </cell>
          <cell r="H239" t="str">
            <v>Colombia</v>
          </cell>
          <cell r="J239">
            <v>27900000</v>
          </cell>
          <cell r="K239" t="str">
            <v>L-105-00000002303-001</v>
          </cell>
          <cell r="L239">
            <v>44014</v>
          </cell>
          <cell r="M239">
            <v>121.5</v>
          </cell>
          <cell r="N239">
            <v>104.97</v>
          </cell>
          <cell r="O239">
            <v>1.157473563875393</v>
          </cell>
          <cell r="P239">
            <v>32293512.432123464</v>
          </cell>
        </row>
        <row r="240">
          <cell r="J240">
            <v>27900000</v>
          </cell>
          <cell r="P240">
            <v>32293512.432123464</v>
          </cell>
        </row>
        <row r="241">
          <cell r="C241">
            <v>16792984</v>
          </cell>
          <cell r="D241" t="str">
            <v>E - DEMAS ACREEDORES</v>
          </cell>
          <cell r="E241" t="str">
            <v>Ninguno</v>
          </cell>
          <cell r="F241" t="str">
            <v>CRA 22 A N 41 A 57 APTO 305 MORASURCO</v>
          </cell>
          <cell r="G241" t="str">
            <v>PASTO</v>
          </cell>
          <cell r="H241" t="str">
            <v>Colombia</v>
          </cell>
          <cell r="J241">
            <v>2000000</v>
          </cell>
          <cell r="K241" t="str">
            <v>L-105-00000002735-001</v>
          </cell>
          <cell r="L241">
            <v>44419</v>
          </cell>
          <cell r="M241">
            <v>121.5</v>
          </cell>
          <cell r="N241">
            <v>109.62</v>
          </cell>
          <cell r="O241">
            <v>1.1083743842364531</v>
          </cell>
          <cell r="P241">
            <v>2216748.7684729062</v>
          </cell>
        </row>
        <row r="242">
          <cell r="J242">
            <v>2000000</v>
          </cell>
          <cell r="P242">
            <v>2216748.7684729062</v>
          </cell>
        </row>
        <row r="243">
          <cell r="C243">
            <v>19073871</v>
          </cell>
          <cell r="D243" t="str">
            <v>E - DEMAS ACREEDORES</v>
          </cell>
          <cell r="E243" t="str">
            <v>Ninguno</v>
          </cell>
          <cell r="F243" t="str">
            <v xml:space="preserve">CRA 40 NO. 19B-102 APTO 105        </v>
          </cell>
          <cell r="G243" t="str">
            <v>PASTO</v>
          </cell>
          <cell r="H243" t="str">
            <v>Colombia</v>
          </cell>
          <cell r="J243">
            <v>303870000</v>
          </cell>
          <cell r="K243" t="str">
            <v>APTO  303 TORRE 1   PQ  S2-303-T1 Y BODEGA S2B-50     APTO 204 TORRE 2 PQ S2-204-2</v>
          </cell>
          <cell r="L243">
            <v>43400</v>
          </cell>
          <cell r="M243">
            <v>121.5</v>
          </cell>
          <cell r="N243">
            <v>99.586839999999995</v>
          </cell>
          <cell r="O243">
            <v>1.2200407202397425</v>
          </cell>
          <cell r="P243">
            <v>370733773.65925056</v>
          </cell>
        </row>
        <row r="244">
          <cell r="C244">
            <v>19073871</v>
          </cell>
          <cell r="D244" t="str">
            <v>E - DEMAS ACREEDORES</v>
          </cell>
          <cell r="E244" t="str">
            <v>Ninguno</v>
          </cell>
          <cell r="F244" t="str">
            <v>CRA 40 NO. 19B-102 APTO 105</v>
          </cell>
          <cell r="G244" t="str">
            <v>PASTO</v>
          </cell>
          <cell r="H244" t="str">
            <v>Colombia</v>
          </cell>
          <cell r="J244">
            <v>2000000</v>
          </cell>
          <cell r="K244" t="str">
            <v>L105-2433</v>
          </cell>
          <cell r="L244">
            <v>44183</v>
          </cell>
          <cell r="M244">
            <v>121.5</v>
          </cell>
          <cell r="N244">
            <v>105.48</v>
          </cell>
          <cell r="O244">
            <v>1.151877133105802</v>
          </cell>
          <cell r="P244">
            <v>2303754.2662116038</v>
          </cell>
        </row>
        <row r="245">
          <cell r="J245">
            <v>305870000</v>
          </cell>
          <cell r="P245">
            <v>373037527.92546219</v>
          </cell>
        </row>
        <row r="246">
          <cell r="C246">
            <v>19171663</v>
          </cell>
          <cell r="D246" t="str">
            <v>E - DEMAS ACREEDORES</v>
          </cell>
          <cell r="E246" t="str">
            <v>Numeral 1 art. 24 Ley 1116 de 2006</v>
          </cell>
          <cell r="F246" t="str">
            <v>VIA A LA VALVANERA CON LA CASONA 1902</v>
          </cell>
          <cell r="G246" t="str">
            <v>Bogotá</v>
          </cell>
          <cell r="H246" t="str">
            <v>Colombia</v>
          </cell>
          <cell r="J246">
            <v>24505500</v>
          </cell>
          <cell r="K246" t="str">
            <v>P-006-00000007138-002</v>
          </cell>
          <cell r="L246">
            <v>44774</v>
          </cell>
          <cell r="M246">
            <v>121.5</v>
          </cell>
          <cell r="N246">
            <v>121.5</v>
          </cell>
          <cell r="O246">
            <v>1</v>
          </cell>
          <cell r="P246">
            <v>24505500</v>
          </cell>
        </row>
        <row r="247">
          <cell r="C247">
            <v>19171663</v>
          </cell>
          <cell r="D247" t="str">
            <v>E - DEMAS ACREEDORES</v>
          </cell>
          <cell r="E247" t="str">
            <v>Numeral 1 art. 24 Ley 1116 de 2006</v>
          </cell>
          <cell r="F247" t="str">
            <v>VIA A LA VALVANERA CON LA CASONA 1902</v>
          </cell>
          <cell r="G247" t="str">
            <v>Bogotá</v>
          </cell>
          <cell r="H247" t="str">
            <v>Colombia</v>
          </cell>
          <cell r="J247">
            <v>43188704</v>
          </cell>
          <cell r="K247" t="str">
            <v>P-006-00000007137-001</v>
          </cell>
          <cell r="L247">
            <v>44774</v>
          </cell>
          <cell r="M247">
            <v>121.5</v>
          </cell>
          <cell r="N247">
            <v>121.5</v>
          </cell>
          <cell r="O247">
            <v>1</v>
          </cell>
          <cell r="P247">
            <v>43188704</v>
          </cell>
        </row>
        <row r="248">
          <cell r="J248">
            <v>67694204</v>
          </cell>
          <cell r="P248">
            <v>67694204</v>
          </cell>
        </row>
        <row r="249">
          <cell r="C249">
            <v>19290452</v>
          </cell>
          <cell r="D249" t="str">
            <v>E - DEMAS ACREEDORES</v>
          </cell>
          <cell r="E249" t="str">
            <v>Accionista</v>
          </cell>
          <cell r="F249" t="str">
            <v>CLL 19 C N 40A 26 BRR RINCON VALLE DE ATRIZ TORRE</v>
          </cell>
          <cell r="G249" t="str">
            <v>PASTO</v>
          </cell>
          <cell r="H249" t="str">
            <v>Colombia</v>
          </cell>
          <cell r="J249">
            <v>2253143817.23</v>
          </cell>
          <cell r="K249" t="str">
            <v>Pagaré</v>
          </cell>
          <cell r="L249">
            <v>44775</v>
          </cell>
          <cell r="M249">
            <v>121.5</v>
          </cell>
          <cell r="N249">
            <v>121.5</v>
          </cell>
          <cell r="O249">
            <v>1</v>
          </cell>
          <cell r="P249">
            <v>2253143817.23</v>
          </cell>
        </row>
        <row r="250">
          <cell r="J250">
            <v>2253143817.23</v>
          </cell>
          <cell r="P250">
            <v>2253143817.23</v>
          </cell>
        </row>
        <row r="251">
          <cell r="C251">
            <v>21112636</v>
          </cell>
          <cell r="D251" t="str">
            <v>E - DEMAS ACREEDORES</v>
          </cell>
          <cell r="E251" t="str">
            <v>Ninguno</v>
          </cell>
          <cell r="F251" t="str">
            <v>AQUINE 2 CASA 36</v>
          </cell>
          <cell r="G251" t="str">
            <v>PASTO</v>
          </cell>
          <cell r="H251" t="str">
            <v>Colombia</v>
          </cell>
          <cell r="J251">
            <v>137315000</v>
          </cell>
          <cell r="K251" t="str">
            <v xml:space="preserve">  APTO 104 TORRE 1  PQ S2-104-T1 Y BODEGA S2-44</v>
          </cell>
          <cell r="L251">
            <v>43373</v>
          </cell>
          <cell r="M251">
            <v>121.5</v>
          </cell>
          <cell r="N251">
            <v>99.467110000000005</v>
          </cell>
          <cell r="O251">
            <v>1.2215093009136386</v>
          </cell>
          <cell r="P251">
            <v>167731549.65495628</v>
          </cell>
        </row>
        <row r="252">
          <cell r="J252">
            <v>137315000</v>
          </cell>
          <cell r="P252">
            <v>167731549.65495628</v>
          </cell>
        </row>
        <row r="253">
          <cell r="C253">
            <v>24346937</v>
          </cell>
          <cell r="D253" t="str">
            <v>E - DEMAS ACREEDORES</v>
          </cell>
          <cell r="E253" t="str">
            <v>Ninguno</v>
          </cell>
          <cell r="F253" t="str">
            <v>CENTRO COMERCIAL VALLE DE ATRIZ</v>
          </cell>
          <cell r="G253" t="str">
            <v>PASTO</v>
          </cell>
          <cell r="H253" t="str">
            <v>Colombia</v>
          </cell>
          <cell r="J253">
            <v>87606949</v>
          </cell>
          <cell r="K253" t="str">
            <v xml:space="preserve"> APTO 1302 TORRE 2   PQ  S1-1302-3 S1B-48</v>
          </cell>
          <cell r="L253">
            <v>43391</v>
          </cell>
          <cell r="M253">
            <v>121.5</v>
          </cell>
          <cell r="N253">
            <v>99.586839999999995</v>
          </cell>
          <cell r="O253">
            <v>1.2200407202397425</v>
          </cell>
          <cell r="P253">
            <v>106884045.15596639</v>
          </cell>
        </row>
        <row r="254">
          <cell r="J254">
            <v>87606949</v>
          </cell>
          <cell r="P254">
            <v>106884045.15596639</v>
          </cell>
        </row>
        <row r="255">
          <cell r="C255">
            <v>26421691</v>
          </cell>
          <cell r="D255" t="str">
            <v>E - DEMAS ACREEDORES</v>
          </cell>
          <cell r="E255" t="str">
            <v>Ninguno</v>
          </cell>
          <cell r="F255" t="str">
            <v>Cl 8 B No 38 47 Ipanema</v>
          </cell>
          <cell r="G255" t="str">
            <v>NEIVA</v>
          </cell>
          <cell r="H255" t="str">
            <v>Colombia</v>
          </cell>
          <cell r="J255">
            <v>22803747.510000002</v>
          </cell>
          <cell r="K255" t="str">
            <v>L-105-00000002750-001</v>
          </cell>
          <cell r="L255">
            <v>44590</v>
          </cell>
          <cell r="M255">
            <v>121.5</v>
          </cell>
          <cell r="N255">
            <v>113.26</v>
          </cell>
          <cell r="O255">
            <v>1.0727529577962209</v>
          </cell>
          <cell r="P255">
            <v>24462787.590190709</v>
          </cell>
        </row>
        <row r="256">
          <cell r="J256">
            <v>22803747.510000002</v>
          </cell>
          <cell r="P256">
            <v>24462787.590190709</v>
          </cell>
        </row>
        <row r="257">
          <cell r="C257">
            <v>26436310</v>
          </cell>
          <cell r="D257" t="str">
            <v>E - DEMAS ACREEDORES</v>
          </cell>
          <cell r="E257" t="str">
            <v>Ninguno</v>
          </cell>
          <cell r="F257" t="str">
            <v>Cr 90 Bis No 75 77 Interior 4 Apto 302 Bogota</v>
          </cell>
          <cell r="G257" t="str">
            <v>Bogotá</v>
          </cell>
          <cell r="H257" t="str">
            <v>Colombia</v>
          </cell>
          <cell r="J257">
            <v>58643175</v>
          </cell>
          <cell r="K257" t="str">
            <v>L-105-00000002754-001</v>
          </cell>
          <cell r="L257">
            <v>44438</v>
          </cell>
          <cell r="M257">
            <v>121.5</v>
          </cell>
          <cell r="N257">
            <v>109.62</v>
          </cell>
          <cell r="O257">
            <v>1.1083743842364531</v>
          </cell>
          <cell r="P257">
            <v>64998592.980295561</v>
          </cell>
        </row>
        <row r="258">
          <cell r="J258">
            <v>58643175</v>
          </cell>
          <cell r="P258">
            <v>64998592.980295561</v>
          </cell>
        </row>
        <row r="259">
          <cell r="C259">
            <v>26440859</v>
          </cell>
          <cell r="D259" t="str">
            <v>E - DEMAS ACREEDORES</v>
          </cell>
          <cell r="E259" t="str">
            <v>Ninguno</v>
          </cell>
          <cell r="F259" t="str">
            <v>Cl 145 No 12A 45 Edif Tekeo de los Cedro Apto 1302 Bogotá</v>
          </cell>
          <cell r="G259" t="str">
            <v>Bogotá</v>
          </cell>
          <cell r="H259" t="str">
            <v>Colombia</v>
          </cell>
          <cell r="J259">
            <v>38495195.600000001</v>
          </cell>
          <cell r="K259" t="str">
            <v>L-105-00000002737-001</v>
          </cell>
          <cell r="L259">
            <v>44590</v>
          </cell>
          <cell r="M259">
            <v>121.5</v>
          </cell>
          <cell r="N259">
            <v>113.26</v>
          </cell>
          <cell r="O259">
            <v>1.0727529577962209</v>
          </cell>
          <cell r="P259">
            <v>41295834.940844074</v>
          </cell>
        </row>
        <row r="260">
          <cell r="J260">
            <v>38495195.600000001</v>
          </cell>
          <cell r="P260">
            <v>41295834.940844074</v>
          </cell>
        </row>
        <row r="261">
          <cell r="C261">
            <v>26459416</v>
          </cell>
          <cell r="D261" t="str">
            <v>E - DEMAS ACREEDORES</v>
          </cell>
          <cell r="E261" t="str">
            <v>Ninguno</v>
          </cell>
          <cell r="F261" t="str">
            <v>DIAG 5 N 06 06 AV ESTUDIANTES TUMACO</v>
          </cell>
          <cell r="G261" t="str">
            <v>PASTO</v>
          </cell>
          <cell r="H261" t="str">
            <v>Colombia</v>
          </cell>
          <cell r="J261">
            <v>47069346.030000001</v>
          </cell>
          <cell r="K261" t="str">
            <v>L-105-00000000756-001</v>
          </cell>
          <cell r="L261">
            <v>44590</v>
          </cell>
          <cell r="M261">
            <v>121.5</v>
          </cell>
          <cell r="N261">
            <v>113.26</v>
          </cell>
          <cell r="O261">
            <v>1.0727529577962209</v>
          </cell>
          <cell r="P261">
            <v>50493780.17521631</v>
          </cell>
        </row>
        <row r="262">
          <cell r="J262">
            <v>47069346.030000001</v>
          </cell>
          <cell r="P262">
            <v>50493780.17521631</v>
          </cell>
        </row>
        <row r="263">
          <cell r="C263">
            <v>26592132</v>
          </cell>
          <cell r="D263" t="str">
            <v>E - DEMAS ACREEDORES</v>
          </cell>
          <cell r="E263" t="str">
            <v>Ninguno</v>
          </cell>
          <cell r="F263" t="str">
            <v>Cr 6 No 14 23 Apto 1402 Versalles Neiva</v>
          </cell>
          <cell r="G263" t="str">
            <v>NEIVA</v>
          </cell>
          <cell r="H263" t="str">
            <v>Colombia</v>
          </cell>
          <cell r="J263">
            <v>303465</v>
          </cell>
          <cell r="K263" t="str">
            <v>L-105-00000002182-005</v>
          </cell>
          <cell r="L263">
            <v>43718</v>
          </cell>
          <cell r="M263">
            <v>121.5</v>
          </cell>
          <cell r="N263">
            <v>103.26</v>
          </cell>
          <cell r="O263">
            <v>1.1766414875072631</v>
          </cell>
          <cell r="P263">
            <v>357069.50900639157</v>
          </cell>
        </row>
        <row r="264">
          <cell r="C264">
            <v>26592132</v>
          </cell>
          <cell r="D264" t="str">
            <v>E - DEMAS ACREEDORES</v>
          </cell>
          <cell r="E264" t="str">
            <v>Ninguno</v>
          </cell>
          <cell r="F264" t="str">
            <v>Cr 6 No 14 23 Apto 1402 Versalles Neiva</v>
          </cell>
          <cell r="G264" t="str">
            <v>NEIVA</v>
          </cell>
          <cell r="H264" t="str">
            <v>Colombia</v>
          </cell>
          <cell r="J264">
            <v>8000000</v>
          </cell>
          <cell r="K264" t="str">
            <v>L-105-00000002182-006</v>
          </cell>
          <cell r="L264">
            <v>43718</v>
          </cell>
          <cell r="M264">
            <v>121.5</v>
          </cell>
          <cell r="N264">
            <v>103.26</v>
          </cell>
          <cell r="O264">
            <v>1.1766414875072631</v>
          </cell>
          <cell r="P264">
            <v>9413131.9000581037</v>
          </cell>
        </row>
        <row r="265">
          <cell r="C265">
            <v>26592132</v>
          </cell>
          <cell r="D265" t="str">
            <v>E - DEMAS ACREEDORES</v>
          </cell>
          <cell r="E265" t="str">
            <v>Ninguno</v>
          </cell>
          <cell r="F265" t="str">
            <v>Cr 6 No 14 23 Apto 1402 Versalles Neiva</v>
          </cell>
          <cell r="G265" t="str">
            <v>NEIVA</v>
          </cell>
          <cell r="H265" t="str">
            <v>Colombia</v>
          </cell>
          <cell r="J265">
            <v>8000000</v>
          </cell>
          <cell r="K265" t="str">
            <v>L-105-00000002182-007</v>
          </cell>
          <cell r="L265">
            <v>43718</v>
          </cell>
          <cell r="M265">
            <v>121.5</v>
          </cell>
          <cell r="N265">
            <v>103.26</v>
          </cell>
          <cell r="O265">
            <v>1.1766414875072631</v>
          </cell>
          <cell r="P265">
            <v>9413131.9000581037</v>
          </cell>
        </row>
        <row r="266">
          <cell r="C266">
            <v>26592132</v>
          </cell>
          <cell r="D266" t="str">
            <v>E - DEMAS ACREEDORES</v>
          </cell>
          <cell r="E266" t="str">
            <v>Ninguno</v>
          </cell>
          <cell r="F266" t="str">
            <v>Cr 6 No 14 23 Apto 1402 Versalles Neiva</v>
          </cell>
          <cell r="G266" t="str">
            <v>NEIVA</v>
          </cell>
          <cell r="H266" t="str">
            <v>Colombia</v>
          </cell>
          <cell r="J266">
            <v>8000000</v>
          </cell>
          <cell r="K266" t="str">
            <v>L-105-00000002182-008</v>
          </cell>
          <cell r="L266">
            <v>43718</v>
          </cell>
          <cell r="M266">
            <v>121.5</v>
          </cell>
          <cell r="N266">
            <v>103.26</v>
          </cell>
          <cell r="O266">
            <v>1.1766414875072631</v>
          </cell>
          <cell r="P266">
            <v>9413131.9000581037</v>
          </cell>
        </row>
        <row r="267">
          <cell r="C267">
            <v>26592132</v>
          </cell>
          <cell r="D267" t="str">
            <v>E - DEMAS ACREEDORES</v>
          </cell>
          <cell r="E267" t="str">
            <v>Ninguno</v>
          </cell>
          <cell r="F267" t="str">
            <v>Cr 6 No 14 23 Apto 1402 Versalles Neiva</v>
          </cell>
          <cell r="G267" t="str">
            <v>NEIVA</v>
          </cell>
          <cell r="H267" t="str">
            <v>Colombia</v>
          </cell>
          <cell r="J267">
            <v>8000000</v>
          </cell>
          <cell r="K267" t="str">
            <v>L-105-00000002182-009</v>
          </cell>
          <cell r="L267">
            <v>43718</v>
          </cell>
          <cell r="M267">
            <v>121.5</v>
          </cell>
          <cell r="N267">
            <v>103.26</v>
          </cell>
          <cell r="O267">
            <v>1.1766414875072631</v>
          </cell>
          <cell r="P267">
            <v>9413131.9000581037</v>
          </cell>
        </row>
        <row r="268">
          <cell r="C268">
            <v>26592132</v>
          </cell>
          <cell r="D268" t="str">
            <v>E - DEMAS ACREEDORES</v>
          </cell>
          <cell r="E268" t="str">
            <v>Ninguno</v>
          </cell>
          <cell r="F268" t="str">
            <v>Cr 6 No 14 23 Apto 1402 Versalles Neiva</v>
          </cell>
          <cell r="G268" t="str">
            <v>NEIVA</v>
          </cell>
          <cell r="H268" t="str">
            <v>Colombia</v>
          </cell>
          <cell r="J268">
            <v>8000000</v>
          </cell>
          <cell r="K268" t="str">
            <v>L-105-00000002182-010</v>
          </cell>
          <cell r="L268">
            <v>43718</v>
          </cell>
          <cell r="M268">
            <v>121.5</v>
          </cell>
          <cell r="N268">
            <v>103.26</v>
          </cell>
          <cell r="O268">
            <v>1.1766414875072631</v>
          </cell>
          <cell r="P268">
            <v>9413131.9000581037</v>
          </cell>
        </row>
        <row r="269">
          <cell r="C269">
            <v>26592132</v>
          </cell>
          <cell r="D269" t="str">
            <v>E - DEMAS ACREEDORES</v>
          </cell>
          <cell r="E269" t="str">
            <v>Ninguno</v>
          </cell>
          <cell r="F269" t="str">
            <v>Cr 6 No 14 23 Apto 1402 Versalles Neiva</v>
          </cell>
          <cell r="G269" t="str">
            <v>NEIVA</v>
          </cell>
          <cell r="H269" t="str">
            <v>Colombia</v>
          </cell>
          <cell r="J269">
            <v>8000000</v>
          </cell>
          <cell r="K269" t="str">
            <v>L-105-00000002182-011</v>
          </cell>
          <cell r="L269">
            <v>43718</v>
          </cell>
          <cell r="M269">
            <v>121.5</v>
          </cell>
          <cell r="N269">
            <v>103.26</v>
          </cell>
          <cell r="O269">
            <v>1.1766414875072631</v>
          </cell>
          <cell r="P269">
            <v>9413131.9000581037</v>
          </cell>
        </row>
        <row r="270">
          <cell r="C270">
            <v>26592132</v>
          </cell>
          <cell r="D270" t="str">
            <v>E - DEMAS ACREEDORES</v>
          </cell>
          <cell r="E270" t="str">
            <v>Ninguno</v>
          </cell>
          <cell r="F270" t="str">
            <v>Cr 6 No 14 23 Apto 1402 Versalles Neiva</v>
          </cell>
          <cell r="G270" t="str">
            <v>NEIVA</v>
          </cell>
          <cell r="H270" t="str">
            <v>Colombia</v>
          </cell>
          <cell r="J270">
            <v>5000000</v>
          </cell>
          <cell r="K270" t="str">
            <v>L-105-00000002182-012</v>
          </cell>
          <cell r="L270">
            <v>43718</v>
          </cell>
          <cell r="M270">
            <v>121.5</v>
          </cell>
          <cell r="N270">
            <v>103.26</v>
          </cell>
          <cell r="O270">
            <v>1.1766414875072631</v>
          </cell>
          <cell r="P270">
            <v>5883207.4375363151</v>
          </cell>
        </row>
        <row r="271">
          <cell r="J271">
            <v>53303465</v>
          </cell>
          <cell r="P271">
            <v>62719068.346891336</v>
          </cell>
        </row>
        <row r="272">
          <cell r="C272">
            <v>27072839</v>
          </cell>
          <cell r="D272" t="str">
            <v>E - DEMAS ACREEDORES</v>
          </cell>
          <cell r="E272" t="str">
            <v>Ninguno</v>
          </cell>
          <cell r="F272" t="str">
            <v>CENTRO COMERCIAL VALLE DE ATRIZ</v>
          </cell>
          <cell r="G272" t="str">
            <v>PASTO</v>
          </cell>
          <cell r="H272" t="str">
            <v>Colombia</v>
          </cell>
          <cell r="J272">
            <v>163886000</v>
          </cell>
          <cell r="K272" t="str">
            <v xml:space="preserve"> APTO 802 TORRE 1   PQ  S2-802-T 1 BODEGA  S2B-37</v>
          </cell>
          <cell r="L272">
            <v>43281</v>
          </cell>
          <cell r="M272">
            <v>121.5</v>
          </cell>
          <cell r="N272">
            <v>99.311149999999998</v>
          </cell>
          <cell r="O272">
            <v>1.2234275808909674</v>
          </cell>
          <cell r="P272">
            <v>200502652.52189708</v>
          </cell>
        </row>
        <row r="273">
          <cell r="J273">
            <v>163886000</v>
          </cell>
          <cell r="P273">
            <v>200502652.52189708</v>
          </cell>
        </row>
        <row r="274">
          <cell r="C274">
            <v>27073366</v>
          </cell>
          <cell r="D274" t="str">
            <v>E - DEMAS ACREEDORES</v>
          </cell>
          <cell r="E274" t="str">
            <v>Ninguno</v>
          </cell>
          <cell r="F274" t="str">
            <v>CRA 35 N 18-53 VERSALLES</v>
          </cell>
          <cell r="G274" t="str">
            <v>PASTO</v>
          </cell>
          <cell r="H274" t="str">
            <v>Colombia</v>
          </cell>
          <cell r="J274">
            <v>136228850</v>
          </cell>
          <cell r="K274" t="str">
            <v xml:space="preserve"> APTO 403 TORRE 2   PQ  S2-403-2 BODEGA  S2B-61</v>
          </cell>
          <cell r="L274">
            <v>43391</v>
          </cell>
          <cell r="M274">
            <v>121.5</v>
          </cell>
          <cell r="N274">
            <v>99.586839999999995</v>
          </cell>
          <cell r="O274">
            <v>1.2200407202397425</v>
          </cell>
          <cell r="P274">
            <v>166204744.27143186</v>
          </cell>
        </row>
        <row r="275">
          <cell r="J275">
            <v>136228850</v>
          </cell>
          <cell r="P275">
            <v>166204744.27143186</v>
          </cell>
        </row>
        <row r="276">
          <cell r="C276">
            <v>27073387</v>
          </cell>
          <cell r="D276" t="str">
            <v>E - DEMAS ACREEDORES</v>
          </cell>
          <cell r="E276" t="str">
            <v>Ninguno</v>
          </cell>
          <cell r="F276" t="str">
            <v>CARRERA 24-20-58 OFICINA 530 CENTRO</v>
          </cell>
          <cell r="G276" t="str">
            <v>PASTO</v>
          </cell>
          <cell r="H276" t="str">
            <v>Colombia</v>
          </cell>
          <cell r="J276">
            <v>24586666</v>
          </cell>
          <cell r="K276" t="str">
            <v>L-105-00000002117-001</v>
          </cell>
          <cell r="L276">
            <v>43650</v>
          </cell>
          <cell r="M276">
            <v>121.5</v>
          </cell>
          <cell r="N276">
            <v>102.94</v>
          </cell>
          <cell r="O276">
            <v>1.1802992034194677</v>
          </cell>
          <cell r="P276">
            <v>29019622.29454051</v>
          </cell>
        </row>
        <row r="277">
          <cell r="C277">
            <v>27073387</v>
          </cell>
          <cell r="D277" t="str">
            <v>E - DEMAS ACREEDORES</v>
          </cell>
          <cell r="E277" t="str">
            <v>Ninguno</v>
          </cell>
          <cell r="F277" t="str">
            <v>CARRERA 24-20-58 OFICINA 530 CENTRO</v>
          </cell>
          <cell r="G277" t="str">
            <v>PASTO</v>
          </cell>
          <cell r="H277" t="str">
            <v>Colombia</v>
          </cell>
          <cell r="J277">
            <v>24586666</v>
          </cell>
          <cell r="K277" t="str">
            <v>L-105-00000002118-001</v>
          </cell>
          <cell r="L277">
            <v>43650</v>
          </cell>
          <cell r="M277">
            <v>121.5</v>
          </cell>
          <cell r="N277">
            <v>102.94</v>
          </cell>
          <cell r="O277">
            <v>1.1802992034194677</v>
          </cell>
          <cell r="P277">
            <v>29019622.29454051</v>
          </cell>
        </row>
        <row r="278">
          <cell r="J278">
            <v>49173332</v>
          </cell>
          <cell r="P278">
            <v>58039244.589081019</v>
          </cell>
        </row>
        <row r="279">
          <cell r="C279">
            <v>27075672</v>
          </cell>
          <cell r="D279" t="str">
            <v>E - DEMAS ACREEDORES</v>
          </cell>
          <cell r="E279" t="str">
            <v>Ninguno</v>
          </cell>
          <cell r="F279" t="str">
            <v>CATAMBUCO CALLE PRINCIPAL CASA 44</v>
          </cell>
          <cell r="G279" t="str">
            <v>PASTO</v>
          </cell>
          <cell r="H279" t="str">
            <v>Colombia</v>
          </cell>
          <cell r="J279">
            <v>13000000</v>
          </cell>
          <cell r="K279" t="str">
            <v xml:space="preserve"> PQ  S1B4</v>
          </cell>
          <cell r="L279">
            <v>43250</v>
          </cell>
          <cell r="M279">
            <v>121.5</v>
          </cell>
          <cell r="N279">
            <v>99.157790000000006</v>
          </cell>
          <cell r="O279">
            <v>1.2253197655978416</v>
          </cell>
          <cell r="P279">
            <v>15929156.952771941</v>
          </cell>
        </row>
        <row r="280">
          <cell r="J280">
            <v>13000000</v>
          </cell>
          <cell r="P280">
            <v>15929156.952771941</v>
          </cell>
        </row>
        <row r="281">
          <cell r="C281">
            <v>27075905</v>
          </cell>
          <cell r="D281" t="str">
            <v>E - DEMAS ACREEDORES</v>
          </cell>
          <cell r="E281" t="str">
            <v>Numeral 1 art. 24 Ley 1116 de 2006</v>
          </cell>
          <cell r="F281" t="str">
            <v>PORTAL DEL ATRIZ APTO 403</v>
          </cell>
          <cell r="G281" t="str">
            <v>PASTO</v>
          </cell>
          <cell r="H281" t="str">
            <v>Colombia</v>
          </cell>
          <cell r="J281">
            <v>10000000</v>
          </cell>
          <cell r="K281" t="str">
            <v>R10-5957</v>
          </cell>
          <cell r="L281">
            <v>44139</v>
          </cell>
          <cell r="M281">
            <v>121.5</v>
          </cell>
          <cell r="N281">
            <v>105.08</v>
          </cell>
          <cell r="O281">
            <v>1.1562618956985153</v>
          </cell>
          <cell r="P281">
            <v>11562618.956985153</v>
          </cell>
        </row>
        <row r="282">
          <cell r="J282">
            <v>10000000</v>
          </cell>
          <cell r="P282">
            <v>11562618.956985153</v>
          </cell>
        </row>
        <row r="283">
          <cell r="C283">
            <v>27081274</v>
          </cell>
          <cell r="D283" t="str">
            <v>E - DEMAS ACREEDORES</v>
          </cell>
          <cell r="E283" t="str">
            <v>Ninguno</v>
          </cell>
          <cell r="F283" t="str">
            <v>CRA 17 N 20 17</v>
          </cell>
          <cell r="G283" t="str">
            <v>PASTO</v>
          </cell>
          <cell r="H283" t="str">
            <v>Colombia</v>
          </cell>
          <cell r="J283">
            <v>97000000</v>
          </cell>
          <cell r="K283" t="str">
            <v>APTO 414 TORRE 3</v>
          </cell>
          <cell r="L283">
            <v>43126</v>
          </cell>
          <cell r="M283">
            <v>121.5</v>
          </cell>
          <cell r="N283">
            <v>97.527630000000002</v>
          </cell>
          <cell r="O283">
            <v>1.24580080537177</v>
          </cell>
          <cell r="P283">
            <v>120842678.12106168</v>
          </cell>
        </row>
        <row r="284">
          <cell r="J284">
            <v>97000000</v>
          </cell>
          <cell r="P284">
            <v>120842678.12106168</v>
          </cell>
        </row>
        <row r="285">
          <cell r="C285">
            <v>27082212</v>
          </cell>
          <cell r="D285" t="str">
            <v>E - DEMAS ACREEDORES</v>
          </cell>
          <cell r="E285" t="str">
            <v>Ninguno</v>
          </cell>
          <cell r="F285" t="str">
            <v>CALLE 2 N 33 118E MANAURE APTO 801 VERGEL 1</v>
          </cell>
          <cell r="G285" t="str">
            <v>PASTO</v>
          </cell>
          <cell r="H285" t="str">
            <v>Colombia</v>
          </cell>
          <cell r="J285">
            <v>13320000</v>
          </cell>
          <cell r="K285" t="str">
            <v>L-105-00000002790-001</v>
          </cell>
          <cell r="L285">
            <v>44590</v>
          </cell>
          <cell r="M285">
            <v>121.5</v>
          </cell>
          <cell r="N285">
            <v>113.26</v>
          </cell>
          <cell r="O285">
            <v>1.0727529577962209</v>
          </cell>
          <cell r="P285">
            <v>14289069.397845663</v>
          </cell>
        </row>
        <row r="286">
          <cell r="J286">
            <v>13320000</v>
          </cell>
          <cell r="P286">
            <v>14289069.397845663</v>
          </cell>
        </row>
        <row r="287">
          <cell r="C287">
            <v>27082870</v>
          </cell>
          <cell r="D287" t="str">
            <v>E - DEMAS ACREEDORES</v>
          </cell>
          <cell r="E287" t="str">
            <v>Ninguno</v>
          </cell>
          <cell r="F287" t="str">
            <v>CALLE 131 1 N 19-71</v>
          </cell>
          <cell r="G287" t="str">
            <v>CUNDINAMARCA</v>
          </cell>
          <cell r="H287" t="str">
            <v>Colombia</v>
          </cell>
          <cell r="J287">
            <v>131021800</v>
          </cell>
          <cell r="K287" t="str">
            <v xml:space="preserve"> APTO 503 TORRE 2  S2-503-2</v>
          </cell>
          <cell r="L287">
            <v>43212</v>
          </cell>
          <cell r="M287">
            <v>121.5</v>
          </cell>
          <cell r="N287">
            <v>98.906899999999993</v>
          </cell>
          <cell r="O287">
            <v>1.2284279458763747</v>
          </cell>
          <cell r="P287">
            <v>160950840.63902518</v>
          </cell>
        </row>
        <row r="288">
          <cell r="J288">
            <v>131021800</v>
          </cell>
          <cell r="P288">
            <v>160950840.63902518</v>
          </cell>
        </row>
        <row r="289">
          <cell r="C289">
            <v>27088134</v>
          </cell>
          <cell r="D289" t="str">
            <v>E - DEMAS ACREEDORES</v>
          </cell>
          <cell r="E289" t="str">
            <v>Ninguno</v>
          </cell>
          <cell r="F289" t="str">
            <v>MZ 25 CASSA 13 LA MINGA</v>
          </cell>
          <cell r="G289" t="str">
            <v>PASTO</v>
          </cell>
          <cell r="H289" t="str">
            <v>Colombia</v>
          </cell>
          <cell r="J289">
            <v>72200000</v>
          </cell>
          <cell r="K289" t="str">
            <v xml:space="preserve">APTO 507 TORRE 4 </v>
          </cell>
          <cell r="L289">
            <v>42397</v>
          </cell>
          <cell r="M289">
            <v>121.5</v>
          </cell>
          <cell r="N289">
            <v>89.188540000000003</v>
          </cell>
          <cell r="O289">
            <v>1.3622826430391168</v>
          </cell>
          <cell r="P289">
            <v>98356806.827424228</v>
          </cell>
        </row>
        <row r="290">
          <cell r="J290">
            <v>72200000</v>
          </cell>
          <cell r="P290">
            <v>98356806.827424228</v>
          </cell>
        </row>
        <row r="291">
          <cell r="C291">
            <v>27088345</v>
          </cell>
          <cell r="D291" t="str">
            <v>E - DEMAS ACREEDORES</v>
          </cell>
          <cell r="E291" t="str">
            <v>Ninguno</v>
          </cell>
          <cell r="F291" t="str">
            <v>CARRERA 14A No 4-08 B/ NUEVA COLOMBIA</v>
          </cell>
          <cell r="G291" t="str">
            <v>PASTO</v>
          </cell>
          <cell r="H291" t="str">
            <v>Colombia</v>
          </cell>
          <cell r="J291">
            <v>44500000</v>
          </cell>
          <cell r="K291" t="str">
            <v>L-105-00000002791-001</v>
          </cell>
          <cell r="L291">
            <v>44590</v>
          </cell>
          <cell r="M291">
            <v>121.5</v>
          </cell>
          <cell r="N291">
            <v>113.26</v>
          </cell>
          <cell r="O291">
            <v>1.0727529577962209</v>
          </cell>
          <cell r="P291">
            <v>47737506.621931829</v>
          </cell>
        </row>
        <row r="292">
          <cell r="J292">
            <v>44500000</v>
          </cell>
          <cell r="P292">
            <v>47737506.621931829</v>
          </cell>
        </row>
        <row r="293">
          <cell r="C293">
            <v>27089903</v>
          </cell>
          <cell r="D293" t="str">
            <v>E - DEMAS ACREEDORES</v>
          </cell>
          <cell r="E293" t="str">
            <v>Ninguno</v>
          </cell>
          <cell r="F293" t="str">
            <v xml:space="preserve">CRA 33 NO. 19-64 APTO 805 </v>
          </cell>
          <cell r="G293" t="str">
            <v>PASTO</v>
          </cell>
          <cell r="H293" t="str">
            <v>Colombia</v>
          </cell>
          <cell r="J293">
            <v>87120000</v>
          </cell>
          <cell r="K293" t="str">
            <v>APTO 1303  TORRE 3 PQ     S1-1303-3</v>
          </cell>
          <cell r="L293">
            <v>43347</v>
          </cell>
          <cell r="M293">
            <v>121.5</v>
          </cell>
          <cell r="N293">
            <v>99.467110000000005</v>
          </cell>
          <cell r="O293">
            <v>1.2215093009136386</v>
          </cell>
          <cell r="P293">
            <v>106417890.2955962</v>
          </cell>
        </row>
        <row r="294">
          <cell r="J294">
            <v>87120000</v>
          </cell>
          <cell r="P294">
            <v>106417890.2955962</v>
          </cell>
        </row>
        <row r="295">
          <cell r="C295">
            <v>27090433</v>
          </cell>
          <cell r="D295" t="str">
            <v>E - DEMAS ACREEDORES</v>
          </cell>
          <cell r="E295" t="str">
            <v>Ninguno</v>
          </cell>
          <cell r="F295" t="str">
            <v xml:space="preserve">CRA 27 A NO. 20 A -43 LAS CUADRAS     </v>
          </cell>
          <cell r="G295" t="str">
            <v>PASTO</v>
          </cell>
          <cell r="H295" t="str">
            <v>Colombia</v>
          </cell>
          <cell r="J295">
            <v>53130000</v>
          </cell>
          <cell r="K295" t="str">
            <v xml:space="preserve">APTO 1204 T3  PQ   S1-1204-3       </v>
          </cell>
          <cell r="L295">
            <v>43408</v>
          </cell>
          <cell r="M295">
            <v>121.5</v>
          </cell>
          <cell r="N295">
            <v>99.703540000000004</v>
          </cell>
          <cell r="O295">
            <v>1.2186126992080721</v>
          </cell>
          <cell r="P295">
            <v>64744892.708924875</v>
          </cell>
        </row>
        <row r="296">
          <cell r="J296">
            <v>53130000</v>
          </cell>
          <cell r="P296">
            <v>64744892.708924875</v>
          </cell>
        </row>
        <row r="297">
          <cell r="C297">
            <v>27094773</v>
          </cell>
          <cell r="D297" t="str">
            <v>E - DEMAS ACREEDORES</v>
          </cell>
          <cell r="E297" t="str">
            <v>Ninguno</v>
          </cell>
          <cell r="F297" t="str">
            <v>CENTRO COMERCIAL VALLE DE ATRIZ</v>
          </cell>
          <cell r="G297" t="str">
            <v>PASTO</v>
          </cell>
          <cell r="H297" t="str">
            <v>Colombia</v>
          </cell>
          <cell r="J297">
            <v>43000000</v>
          </cell>
          <cell r="K297" t="str">
            <v xml:space="preserve"> APTO 140 1 TORRE 3  PQ S1-1401-3 Y BODEGA  S1B-3</v>
          </cell>
          <cell r="L297">
            <v>43402</v>
          </cell>
          <cell r="M297">
            <v>121.5</v>
          </cell>
          <cell r="N297">
            <v>99.586839999999995</v>
          </cell>
          <cell r="O297">
            <v>1.2200407202397425</v>
          </cell>
          <cell r="P297">
            <v>52461750.97030893</v>
          </cell>
        </row>
        <row r="298">
          <cell r="J298">
            <v>43000000</v>
          </cell>
          <cell r="P298">
            <v>52461750.97030893</v>
          </cell>
        </row>
        <row r="299">
          <cell r="C299">
            <v>27098487</v>
          </cell>
          <cell r="D299" t="str">
            <v>E - DEMAS ACREEDORES</v>
          </cell>
          <cell r="E299" t="str">
            <v>Ninguno</v>
          </cell>
          <cell r="F299" t="str">
            <v>AQUINE 3 SECTOR 1 MZA C CASA 4</v>
          </cell>
          <cell r="G299" t="str">
            <v>PASTO</v>
          </cell>
          <cell r="H299" t="str">
            <v>Colombia</v>
          </cell>
          <cell r="J299">
            <v>77000000</v>
          </cell>
          <cell r="K299" t="str">
            <v xml:space="preserve">APTO 604 TORRE 4 </v>
          </cell>
          <cell r="L299">
            <v>41818</v>
          </cell>
          <cell r="M299">
            <v>121.5</v>
          </cell>
          <cell r="N299">
            <v>81.606089999999995</v>
          </cell>
          <cell r="O299">
            <v>1.4888594711497636</v>
          </cell>
          <cell r="P299">
            <v>114642179.27853179</v>
          </cell>
        </row>
        <row r="300">
          <cell r="J300">
            <v>77000000</v>
          </cell>
          <cell r="P300">
            <v>114642179.27853179</v>
          </cell>
        </row>
        <row r="301">
          <cell r="C301">
            <v>27142191</v>
          </cell>
          <cell r="D301" t="str">
            <v>E - DEMAS ACREEDORES</v>
          </cell>
          <cell r="E301" t="str">
            <v>Ninguno</v>
          </cell>
          <cell r="F301" t="str">
            <v>CARREA 2 No 9-22 B/ CENTRO SUR BUESACO</v>
          </cell>
          <cell r="G301" t="str">
            <v>PASTO</v>
          </cell>
          <cell r="H301" t="str">
            <v>Colombia</v>
          </cell>
          <cell r="J301">
            <v>118220000</v>
          </cell>
          <cell r="K301" t="str">
            <v xml:space="preserve">APTO 1403 TORRE 4 </v>
          </cell>
          <cell r="L301">
            <v>43984</v>
          </cell>
          <cell r="M301">
            <v>121.5</v>
          </cell>
          <cell r="N301">
            <v>104.97</v>
          </cell>
          <cell r="O301">
            <v>1.157473563875393</v>
          </cell>
          <cell r="P301">
            <v>136836524.72134897</v>
          </cell>
        </row>
        <row r="302">
          <cell r="J302">
            <v>118220000</v>
          </cell>
          <cell r="P302">
            <v>136836524.72134897</v>
          </cell>
        </row>
        <row r="303">
          <cell r="C303">
            <v>27142204</v>
          </cell>
          <cell r="D303" t="str">
            <v>E - DEMAS ACREEDORES</v>
          </cell>
          <cell r="E303" t="str">
            <v>Ninguno</v>
          </cell>
          <cell r="F303" t="str">
            <v>AQUINE 2 CASA 69</v>
          </cell>
          <cell r="G303" t="str">
            <v>PASTO</v>
          </cell>
          <cell r="H303" t="str">
            <v>Colombia</v>
          </cell>
          <cell r="J303">
            <v>91272000</v>
          </cell>
          <cell r="K303" t="str">
            <v>L-005-00000005080-005</v>
          </cell>
          <cell r="L303">
            <v>44561</v>
          </cell>
          <cell r="M303">
            <v>121.5</v>
          </cell>
          <cell r="N303">
            <v>111.41</v>
          </cell>
          <cell r="O303">
            <v>1.0905663764473565</v>
          </cell>
          <cell r="P303">
            <v>99538174.31110312</v>
          </cell>
        </row>
        <row r="304">
          <cell r="J304">
            <v>91272000</v>
          </cell>
          <cell r="P304">
            <v>99538174.31110312</v>
          </cell>
        </row>
        <row r="305">
          <cell r="C305">
            <v>27166951</v>
          </cell>
          <cell r="D305" t="str">
            <v>E - DEMAS ACREEDORES</v>
          </cell>
          <cell r="E305" t="str">
            <v>Ninguno</v>
          </cell>
          <cell r="F305" t="str">
            <v>CRA 42 N. 15-35 B SAN JUAN DE DIOS</v>
          </cell>
          <cell r="G305" t="str">
            <v>PASTO</v>
          </cell>
          <cell r="H305" t="str">
            <v>Colombia</v>
          </cell>
          <cell r="J305">
            <v>27158000</v>
          </cell>
          <cell r="K305" t="str">
            <v>L-005-00000005080-006</v>
          </cell>
          <cell r="L305">
            <v>44561</v>
          </cell>
          <cell r="M305">
            <v>121.5</v>
          </cell>
          <cell r="N305">
            <v>111.41</v>
          </cell>
          <cell r="O305">
            <v>1.0905663764473565</v>
          </cell>
          <cell r="P305">
            <v>29617601.651557308</v>
          </cell>
        </row>
        <row r="306">
          <cell r="J306">
            <v>27158000</v>
          </cell>
          <cell r="P306">
            <v>29617601.651557308</v>
          </cell>
        </row>
        <row r="307">
          <cell r="C307">
            <v>27172858</v>
          </cell>
          <cell r="D307" t="str">
            <v>E - DEMAS ACREEDORES</v>
          </cell>
          <cell r="E307" t="str">
            <v>Ninguno</v>
          </cell>
          <cell r="F307" t="str">
            <v>CALLE 19 N 19 00 CUMBAL</v>
          </cell>
          <cell r="G307" t="str">
            <v>PASTO</v>
          </cell>
          <cell r="H307" t="str">
            <v>Colombia</v>
          </cell>
          <cell r="J307">
            <v>75600000</v>
          </cell>
          <cell r="K307" t="str">
            <v xml:space="preserve">APTO 506 TORRE 4 </v>
          </cell>
          <cell r="L307">
            <v>43189</v>
          </cell>
          <cell r="M307">
            <v>121.5</v>
          </cell>
          <cell r="N307">
            <v>98.452250000000006</v>
          </cell>
          <cell r="O307">
            <v>1.234100795055471</v>
          </cell>
          <cell r="P307">
            <v>93298020.106193602</v>
          </cell>
        </row>
        <row r="308">
          <cell r="J308">
            <v>75600000</v>
          </cell>
          <cell r="P308">
            <v>93298020.106193602</v>
          </cell>
        </row>
        <row r="309">
          <cell r="C309">
            <v>27174668</v>
          </cell>
          <cell r="D309" t="str">
            <v>E - DEMAS ACREEDORES</v>
          </cell>
          <cell r="E309" t="str">
            <v>Ninguno</v>
          </cell>
          <cell r="F309" t="str">
            <v>CALLE 20 N. 29-83 BARRIO LAS CUADRAS</v>
          </cell>
          <cell r="G309" t="str">
            <v>PASTO</v>
          </cell>
          <cell r="H309" t="str">
            <v>Colombia</v>
          </cell>
          <cell r="J309">
            <v>7000000</v>
          </cell>
          <cell r="K309" t="str">
            <v xml:space="preserve"> PQ  S1P-32 </v>
          </cell>
          <cell r="L309">
            <v>42459</v>
          </cell>
          <cell r="M309">
            <v>121.5</v>
          </cell>
          <cell r="N309">
            <v>91.182239999999993</v>
          </cell>
          <cell r="O309">
            <v>1.3324963282323401</v>
          </cell>
          <cell r="P309">
            <v>9327474.2976263799</v>
          </cell>
        </row>
        <row r="310">
          <cell r="J310">
            <v>7000000</v>
          </cell>
          <cell r="P310">
            <v>9327474.2976263799</v>
          </cell>
        </row>
        <row r="311">
          <cell r="C311">
            <v>27175603</v>
          </cell>
          <cell r="D311" t="str">
            <v>E - DEMAS ACREEDORES</v>
          </cell>
          <cell r="E311" t="str">
            <v>Ninguno</v>
          </cell>
          <cell r="F311" t="str">
            <v>CALLE 18 N 16-40 TORRES DEL PRADO</v>
          </cell>
          <cell r="G311" t="str">
            <v>PASTO</v>
          </cell>
          <cell r="H311" t="str">
            <v>Colombia</v>
          </cell>
          <cell r="J311">
            <v>8000000</v>
          </cell>
          <cell r="K311" t="str">
            <v>L 105 00000002704 00001</v>
          </cell>
          <cell r="L311">
            <v>44562</v>
          </cell>
          <cell r="M311">
            <v>121.5</v>
          </cell>
          <cell r="N311">
            <v>113.26</v>
          </cell>
          <cell r="O311">
            <v>1.0727529577962209</v>
          </cell>
          <cell r="P311">
            <v>8582023.6623697672</v>
          </cell>
        </row>
        <row r="312">
          <cell r="J312">
            <v>8000000</v>
          </cell>
          <cell r="P312">
            <v>8582023.6623697672</v>
          </cell>
        </row>
        <row r="313">
          <cell r="C313">
            <v>27187870</v>
          </cell>
          <cell r="D313" t="str">
            <v>E - DEMAS ACREEDORES</v>
          </cell>
          <cell r="E313" t="str">
            <v>Ninguno</v>
          </cell>
          <cell r="F313" t="str">
            <v>CIUDAD JARDIN MZA B CASA 23</v>
          </cell>
          <cell r="G313" t="str">
            <v>PASTO</v>
          </cell>
          <cell r="H313" t="str">
            <v>Colombia</v>
          </cell>
          <cell r="J313">
            <v>81100000</v>
          </cell>
          <cell r="K313" t="str">
            <v xml:space="preserve">APTO 1011-TORRE 4  </v>
          </cell>
          <cell r="L313">
            <v>42183</v>
          </cell>
          <cell r="M313">
            <v>121.5</v>
          </cell>
          <cell r="N313">
            <v>85.213310000000007</v>
          </cell>
          <cell r="O313">
            <v>1.4258335933670454</v>
          </cell>
          <cell r="P313">
            <v>115635104.42206739</v>
          </cell>
        </row>
        <row r="314">
          <cell r="J314">
            <v>81100000</v>
          </cell>
          <cell r="P314">
            <v>115635104.42206739</v>
          </cell>
        </row>
        <row r="315">
          <cell r="C315">
            <v>27190772</v>
          </cell>
          <cell r="D315" t="str">
            <v>E - DEMAS ACREEDORES</v>
          </cell>
          <cell r="E315" t="str">
            <v>Ninguno</v>
          </cell>
          <cell r="F315" t="str">
            <v>CLL 14 A N 9-28</v>
          </cell>
          <cell r="G315" t="str">
            <v>PASTO</v>
          </cell>
          <cell r="H315" t="str">
            <v>Colombia</v>
          </cell>
          <cell r="J315">
            <v>49574000</v>
          </cell>
          <cell r="K315" t="str">
            <v xml:space="preserve"> APTO 1807 TORRE 4 </v>
          </cell>
          <cell r="L315">
            <v>44365</v>
          </cell>
          <cell r="M315">
            <v>121.5</v>
          </cell>
          <cell r="N315">
            <v>108.78</v>
          </cell>
          <cell r="O315">
            <v>1.1169332597904027</v>
          </cell>
          <cell r="P315">
            <v>55370849.42084942</v>
          </cell>
        </row>
        <row r="316">
          <cell r="J316">
            <v>49574000</v>
          </cell>
          <cell r="P316">
            <v>55370849.42084942</v>
          </cell>
        </row>
        <row r="317">
          <cell r="C317">
            <v>27197098</v>
          </cell>
          <cell r="D317" t="str">
            <v>E - DEMAS ACREEDORES</v>
          </cell>
          <cell r="E317" t="str">
            <v>Ninguno</v>
          </cell>
          <cell r="F317" t="str">
            <v>MZ 5 CASA 2 VILLA DOCENTE</v>
          </cell>
          <cell r="G317" t="str">
            <v>PASTO</v>
          </cell>
          <cell r="H317" t="str">
            <v>Colombia</v>
          </cell>
          <cell r="J317">
            <v>33040000</v>
          </cell>
          <cell r="K317" t="str">
            <v>L-105-00000002792-001</v>
          </cell>
          <cell r="L317">
            <v>44590</v>
          </cell>
          <cell r="M317">
            <v>121.5</v>
          </cell>
          <cell r="N317">
            <v>113.26</v>
          </cell>
          <cell r="O317">
            <v>1.0727529577962209</v>
          </cell>
          <cell r="P317">
            <v>35443757.725587137</v>
          </cell>
        </row>
        <row r="318">
          <cell r="J318">
            <v>33040000</v>
          </cell>
          <cell r="P318">
            <v>35443757.725587137</v>
          </cell>
        </row>
        <row r="319">
          <cell r="C319">
            <v>27198480</v>
          </cell>
          <cell r="D319" t="str">
            <v>E - DEMAS ACREEDORES</v>
          </cell>
          <cell r="E319" t="str">
            <v>Ninguno</v>
          </cell>
          <cell r="F319" t="str">
            <v>CL 21 6 133 PARQUE BOLIVAR</v>
          </cell>
          <cell r="G319" t="str">
            <v>PASTO</v>
          </cell>
          <cell r="H319" t="str">
            <v>Colombia</v>
          </cell>
          <cell r="J319">
            <v>476960</v>
          </cell>
          <cell r="K319" t="str">
            <v>P6-427</v>
          </cell>
          <cell r="L319">
            <v>43676</v>
          </cell>
          <cell r="M319">
            <v>121.5</v>
          </cell>
          <cell r="N319">
            <v>102.94</v>
          </cell>
          <cell r="O319">
            <v>1.1802992034194677</v>
          </cell>
          <cell r="P319">
            <v>562955.50806294929</v>
          </cell>
        </row>
        <row r="320">
          <cell r="C320">
            <v>27198480</v>
          </cell>
          <cell r="D320" t="str">
            <v>E - DEMAS ACREEDORES</v>
          </cell>
          <cell r="E320" t="str">
            <v>Ninguno</v>
          </cell>
          <cell r="F320" t="str">
            <v>CL 21 6 133 PARQUE BOLIVAR</v>
          </cell>
          <cell r="G320" t="str">
            <v>PASTO</v>
          </cell>
          <cell r="H320" t="str">
            <v>Colombia</v>
          </cell>
          <cell r="J320">
            <v>686880</v>
          </cell>
          <cell r="K320" t="str">
            <v>P6-453</v>
          </cell>
          <cell r="L320">
            <v>43718</v>
          </cell>
          <cell r="M320">
            <v>121.5</v>
          </cell>
          <cell r="N320">
            <v>103.26</v>
          </cell>
          <cell r="O320">
            <v>1.1766414875072631</v>
          </cell>
          <cell r="P320">
            <v>808211.50493898883</v>
          </cell>
        </row>
        <row r="321">
          <cell r="C321">
            <v>27198480</v>
          </cell>
          <cell r="D321" t="str">
            <v>E - DEMAS ACREEDORES</v>
          </cell>
          <cell r="E321" t="str">
            <v>Ninguno</v>
          </cell>
          <cell r="F321" t="str">
            <v>CL 21 6 133 PARQUE BOLIVAR</v>
          </cell>
          <cell r="G321" t="str">
            <v>PASTO</v>
          </cell>
          <cell r="H321" t="str">
            <v>Colombia</v>
          </cell>
          <cell r="J321">
            <v>686880</v>
          </cell>
          <cell r="K321" t="str">
            <v>P6-480</v>
          </cell>
          <cell r="L321">
            <v>43728</v>
          </cell>
          <cell r="M321">
            <v>121.5</v>
          </cell>
          <cell r="N321">
            <v>103.26</v>
          </cell>
          <cell r="O321">
            <v>1.1766414875072631</v>
          </cell>
          <cell r="P321">
            <v>808211.50493898883</v>
          </cell>
        </row>
        <row r="322">
          <cell r="C322">
            <v>27198480</v>
          </cell>
          <cell r="D322" t="str">
            <v>E - DEMAS ACREEDORES</v>
          </cell>
          <cell r="E322" t="str">
            <v>Ninguno</v>
          </cell>
          <cell r="F322" t="str">
            <v>CL 21 6 133 PARQUE BOLIVAR</v>
          </cell>
          <cell r="G322" t="str">
            <v>PASTO</v>
          </cell>
          <cell r="H322" t="str">
            <v>Colombia</v>
          </cell>
          <cell r="J322">
            <v>915840</v>
          </cell>
          <cell r="K322" t="str">
            <v>P6-515</v>
          </cell>
          <cell r="L322">
            <v>43769</v>
          </cell>
          <cell r="M322">
            <v>121.5</v>
          </cell>
          <cell r="N322">
            <v>103.43</v>
          </cell>
          <cell r="O322">
            <v>1.1747075316639273</v>
          </cell>
          <cell r="P322">
            <v>1075844.1457990911</v>
          </cell>
        </row>
        <row r="323">
          <cell r="J323">
            <v>2766560</v>
          </cell>
          <cell r="P323">
            <v>3255222.6637400179</v>
          </cell>
        </row>
        <row r="324">
          <cell r="C324">
            <v>27211578</v>
          </cell>
          <cell r="D324" t="str">
            <v>E - DEMAS ACREEDORES</v>
          </cell>
          <cell r="E324" t="str">
            <v>Ninguno</v>
          </cell>
          <cell r="F324" t="str">
            <v>CONJ. RESID. SANTA MARIA MZ 9 CASA 13</v>
          </cell>
          <cell r="G324" t="str">
            <v>PASTO</v>
          </cell>
          <cell r="H324" t="str">
            <v>Colombia</v>
          </cell>
          <cell r="J324">
            <v>36040995</v>
          </cell>
          <cell r="K324" t="str">
            <v>L-105-00000001848-001</v>
          </cell>
          <cell r="L324">
            <v>43607</v>
          </cell>
          <cell r="M324">
            <v>121.5</v>
          </cell>
          <cell r="N324">
            <v>102.44</v>
          </cell>
          <cell r="O324">
            <v>1.1860601327606404</v>
          </cell>
          <cell r="P324">
            <v>42746787.314525574</v>
          </cell>
        </row>
        <row r="325">
          <cell r="J325">
            <v>36040995</v>
          </cell>
          <cell r="P325">
            <v>42746787.314525574</v>
          </cell>
        </row>
        <row r="326">
          <cell r="C326">
            <v>27217511</v>
          </cell>
          <cell r="D326" t="str">
            <v>E - DEMAS ACREEDORES</v>
          </cell>
          <cell r="E326" t="str">
            <v>Ninguno</v>
          </cell>
          <cell r="F326" t="str">
            <v>MZ A CASA 7 CASTILLOS DEL NORTE</v>
          </cell>
          <cell r="G326" t="str">
            <v>PASTO</v>
          </cell>
          <cell r="H326" t="str">
            <v>Colombia</v>
          </cell>
          <cell r="J326">
            <v>8000000</v>
          </cell>
          <cell r="K326" t="str">
            <v xml:space="preserve">PARQ S2M8 DEL APTO 508 T4 SMF ACTA DE CESION   </v>
          </cell>
          <cell r="L326">
            <v>42488</v>
          </cell>
          <cell r="M326">
            <v>121.5</v>
          </cell>
          <cell r="N326">
            <v>91.634600000000006</v>
          </cell>
          <cell r="O326">
            <v>1.3259183758100106</v>
          </cell>
          <cell r="P326">
            <v>10607347.006480085</v>
          </cell>
        </row>
        <row r="327">
          <cell r="J327">
            <v>8000000</v>
          </cell>
          <cell r="P327">
            <v>10607347.006480085</v>
          </cell>
        </row>
        <row r="328">
          <cell r="C328">
            <v>27219664</v>
          </cell>
          <cell r="D328" t="str">
            <v>E - DEMAS ACREEDORES</v>
          </cell>
          <cell r="E328" t="str">
            <v>Ninguno</v>
          </cell>
          <cell r="F328" t="str">
            <v>cr 23 n 25 89 belalcazar</v>
          </cell>
          <cell r="G328" t="str">
            <v>PASTO</v>
          </cell>
          <cell r="H328" t="str">
            <v>Colombia</v>
          </cell>
          <cell r="J328">
            <v>2000000</v>
          </cell>
          <cell r="K328" t="str">
            <v>L-005-00000005080-007</v>
          </cell>
          <cell r="L328">
            <v>44561</v>
          </cell>
          <cell r="M328">
            <v>121.5</v>
          </cell>
          <cell r="N328">
            <v>111.41</v>
          </cell>
          <cell r="O328">
            <v>1.0905663764473565</v>
          </cell>
          <cell r="P328">
            <v>2181132.7528947131</v>
          </cell>
        </row>
        <row r="329">
          <cell r="C329">
            <v>27219664</v>
          </cell>
          <cell r="D329" t="str">
            <v>E - DEMAS ACREEDORES</v>
          </cell>
          <cell r="E329" t="str">
            <v>Ninguno</v>
          </cell>
          <cell r="F329" t="str">
            <v>cr 23 n 25 89 belalcazar</v>
          </cell>
          <cell r="G329" t="str">
            <v>PASTO</v>
          </cell>
          <cell r="H329" t="str">
            <v>Colombia</v>
          </cell>
          <cell r="J329">
            <v>76728000</v>
          </cell>
          <cell r="K329" t="str">
            <v>L-005-00000005080-008</v>
          </cell>
          <cell r="L329">
            <v>44561</v>
          </cell>
          <cell r="M329">
            <v>121.5</v>
          </cell>
          <cell r="N329">
            <v>111.41</v>
          </cell>
          <cell r="O329">
            <v>1.0905663764473565</v>
          </cell>
          <cell r="P329">
            <v>83676976.932052776</v>
          </cell>
        </row>
        <row r="330">
          <cell r="J330">
            <v>78728000</v>
          </cell>
          <cell r="P330">
            <v>85858109.684947491</v>
          </cell>
        </row>
        <row r="331">
          <cell r="C331">
            <v>27219908</v>
          </cell>
          <cell r="D331" t="str">
            <v>E - DEMAS ACREEDORES</v>
          </cell>
          <cell r="E331" t="str">
            <v>Ninguno</v>
          </cell>
          <cell r="F331" t="str">
            <v>CRA 42 B NO. 15-53</v>
          </cell>
          <cell r="G331" t="str">
            <v>PASTO</v>
          </cell>
          <cell r="H331" t="str">
            <v>Colombia</v>
          </cell>
          <cell r="J331">
            <v>10000000</v>
          </cell>
          <cell r="K331" t="str">
            <v>L-105-00000000446-008</v>
          </cell>
          <cell r="L331">
            <v>42907</v>
          </cell>
          <cell r="M331">
            <v>121.5</v>
          </cell>
          <cell r="N331">
            <v>96.233580000000003</v>
          </cell>
          <cell r="O331">
            <v>1.2625530506087375</v>
          </cell>
          <cell r="P331">
            <v>12625530.506087374</v>
          </cell>
        </row>
        <row r="332">
          <cell r="J332">
            <v>10000000</v>
          </cell>
          <cell r="P332">
            <v>12625530.506087374</v>
          </cell>
        </row>
        <row r="333">
          <cell r="C333">
            <v>27221341</v>
          </cell>
          <cell r="D333" t="str">
            <v>E - DEMAS ACREEDORES</v>
          </cell>
          <cell r="E333" t="str">
            <v>Ninguno</v>
          </cell>
          <cell r="F333" t="str">
            <v>CARRERA 24 No 23 115 APTO 703 T2 MIRADOR DE AQUINE</v>
          </cell>
          <cell r="G333" t="str">
            <v>PASTO</v>
          </cell>
          <cell r="H333" t="str">
            <v>Colombia</v>
          </cell>
          <cell r="J333">
            <v>10000000</v>
          </cell>
          <cell r="K333" t="str">
            <v xml:space="preserve">PQ S1L-8 </v>
          </cell>
          <cell r="L333">
            <v>43373</v>
          </cell>
          <cell r="M333">
            <v>121.5</v>
          </cell>
          <cell r="N333">
            <v>99.467110000000005</v>
          </cell>
          <cell r="O333">
            <v>1.2215093009136386</v>
          </cell>
          <cell r="P333">
            <v>12215093.009136386</v>
          </cell>
        </row>
        <row r="334">
          <cell r="J334">
            <v>10000000</v>
          </cell>
          <cell r="P334">
            <v>12215093.009136386</v>
          </cell>
        </row>
        <row r="335">
          <cell r="C335">
            <v>27222288</v>
          </cell>
          <cell r="D335" t="str">
            <v>E - DEMAS ACREEDORES</v>
          </cell>
          <cell r="E335" t="str">
            <v>Ninguno</v>
          </cell>
          <cell r="F335" t="str">
            <v>TORRE I APTO 504 SANTA MARIA DE FATIMA</v>
          </cell>
          <cell r="G335" t="str">
            <v>PASTO</v>
          </cell>
          <cell r="H335" t="str">
            <v>Colombia</v>
          </cell>
          <cell r="J335">
            <v>9000000</v>
          </cell>
          <cell r="K335" t="str">
            <v>PQ S2-C11</v>
          </cell>
          <cell r="L335">
            <v>42977</v>
          </cell>
          <cell r="M335">
            <v>121.5</v>
          </cell>
          <cell r="N335">
            <v>96.319069999999996</v>
          </cell>
          <cell r="O335">
            <v>1.261432445309117</v>
          </cell>
          <cell r="P335">
            <v>11352892.007782053</v>
          </cell>
        </row>
        <row r="336">
          <cell r="J336">
            <v>9000000</v>
          </cell>
          <cell r="P336">
            <v>11352892.007782053</v>
          </cell>
        </row>
        <row r="337">
          <cell r="C337">
            <v>27285363</v>
          </cell>
          <cell r="D337" t="str">
            <v>E - DEMAS ACREEDORES</v>
          </cell>
          <cell r="E337" t="str">
            <v>Ninguno</v>
          </cell>
          <cell r="F337" t="str">
            <v>CENTRO COMERCIAL VALLE DE ATRIZ</v>
          </cell>
          <cell r="G337" t="str">
            <v>PASTO</v>
          </cell>
          <cell r="H337" t="str">
            <v>Colombia</v>
          </cell>
          <cell r="J337">
            <v>136600100</v>
          </cell>
          <cell r="K337" t="str">
            <v xml:space="preserve">APTO 201 TORRE 1     PQ    S2-201-T1          </v>
          </cell>
          <cell r="L337">
            <v>43448</v>
          </cell>
          <cell r="M337">
            <v>121.5</v>
          </cell>
          <cell r="N337">
            <v>100</v>
          </cell>
          <cell r="O337">
            <v>1.2150000000000001</v>
          </cell>
          <cell r="P337">
            <v>165969121.5</v>
          </cell>
        </row>
        <row r="338">
          <cell r="J338">
            <v>136600100</v>
          </cell>
          <cell r="P338">
            <v>165969121.5</v>
          </cell>
        </row>
        <row r="339">
          <cell r="C339">
            <v>27297535</v>
          </cell>
          <cell r="D339" t="str">
            <v>E - DEMAS ACREEDORES</v>
          </cell>
          <cell r="E339" t="str">
            <v>Ninguno</v>
          </cell>
          <cell r="F339" t="str">
            <v xml:space="preserve">CRA 28A NO. 17-22 APTO 501 EDF. BENETON      </v>
          </cell>
          <cell r="G339" t="str">
            <v>PASTO</v>
          </cell>
          <cell r="H339" t="str">
            <v>Colombia</v>
          </cell>
          <cell r="J339">
            <v>120300000</v>
          </cell>
          <cell r="K339" t="str">
            <v xml:space="preserve"> APTO 504 TORRE 3  PQ S2-504-3</v>
          </cell>
          <cell r="L339">
            <v>43433</v>
          </cell>
          <cell r="M339">
            <v>121.5</v>
          </cell>
          <cell r="N339">
            <v>99.703540000000004</v>
          </cell>
          <cell r="O339">
            <v>1.2186126992080721</v>
          </cell>
          <cell r="P339">
            <v>146599107.71473107</v>
          </cell>
        </row>
        <row r="340">
          <cell r="J340">
            <v>120300000</v>
          </cell>
          <cell r="P340">
            <v>146599107.71473107</v>
          </cell>
        </row>
        <row r="341">
          <cell r="C341">
            <v>27309611</v>
          </cell>
          <cell r="D341" t="str">
            <v>E - DEMAS ACREEDORES</v>
          </cell>
          <cell r="E341" t="str">
            <v>Ninguno</v>
          </cell>
          <cell r="F341" t="str">
            <v xml:space="preserve">CALLE 5 N 5 45 ARAUJO  SOTOMAYOR     </v>
          </cell>
          <cell r="G341" t="str">
            <v>PASTO</v>
          </cell>
          <cell r="H341" t="str">
            <v>Colombia</v>
          </cell>
          <cell r="J341">
            <v>6000000</v>
          </cell>
          <cell r="K341" t="str">
            <v>L 105 00000002705 00001</v>
          </cell>
          <cell r="L341">
            <v>44562</v>
          </cell>
          <cell r="M341">
            <v>121.5</v>
          </cell>
          <cell r="N341">
            <v>113.26</v>
          </cell>
          <cell r="O341">
            <v>1.0727529577962209</v>
          </cell>
          <cell r="P341">
            <v>6436517.7467773259</v>
          </cell>
        </row>
        <row r="342">
          <cell r="J342">
            <v>6000000</v>
          </cell>
          <cell r="P342">
            <v>6436517.7467773259</v>
          </cell>
        </row>
        <row r="343">
          <cell r="C343">
            <v>27332549</v>
          </cell>
          <cell r="D343" t="str">
            <v>E - DEMAS ACREEDORES</v>
          </cell>
          <cell r="E343" t="str">
            <v>Ninguno</v>
          </cell>
          <cell r="F343" t="str">
            <v xml:space="preserve">CLL 25 NO 14A - 19 TUQUERRES  </v>
          </cell>
          <cell r="G343" t="str">
            <v>TUQUERRES</v>
          </cell>
          <cell r="H343" t="str">
            <v>Colombia</v>
          </cell>
          <cell r="J343">
            <v>176115000</v>
          </cell>
          <cell r="K343" t="str">
            <v xml:space="preserve"> APTO  901 TORRE 1   PQ  S2-901-T1</v>
          </cell>
          <cell r="L343">
            <v>43377</v>
          </cell>
          <cell r="M343">
            <v>121.5</v>
          </cell>
          <cell r="N343">
            <v>99.586839999999995</v>
          </cell>
          <cell r="O343">
            <v>1.2200407202397425</v>
          </cell>
          <cell r="P343">
            <v>214867471.44502226</v>
          </cell>
        </row>
        <row r="344">
          <cell r="J344">
            <v>176115000</v>
          </cell>
          <cell r="P344">
            <v>214867471.44502226</v>
          </cell>
        </row>
        <row r="345">
          <cell r="C345">
            <v>27333102</v>
          </cell>
          <cell r="D345" t="str">
            <v>E - DEMAS ACREEDORES</v>
          </cell>
          <cell r="E345" t="str">
            <v>Ninguno</v>
          </cell>
          <cell r="F345" t="str">
            <v>CRA 16 NO. 13-14 AV JULIAN BUCHELI</v>
          </cell>
          <cell r="G345" t="str">
            <v>PASTO</v>
          </cell>
          <cell r="H345" t="str">
            <v>Colombia</v>
          </cell>
          <cell r="J345">
            <v>90000000</v>
          </cell>
          <cell r="K345" t="str">
            <v>APTO 406 TORRE 4 Y PQ S1K-23</v>
          </cell>
          <cell r="L345">
            <v>42397</v>
          </cell>
          <cell r="M345">
            <v>121.5</v>
          </cell>
          <cell r="N345">
            <v>89.188540000000003</v>
          </cell>
          <cell r="O345">
            <v>1.3622826430391168</v>
          </cell>
          <cell r="P345">
            <v>122605437.87352051</v>
          </cell>
        </row>
        <row r="346">
          <cell r="C346">
            <v>27333102</v>
          </cell>
          <cell r="D346" t="str">
            <v>E - DEMAS ACREEDORES</v>
          </cell>
          <cell r="E346" t="str">
            <v>Ninguno</v>
          </cell>
          <cell r="F346" t="str">
            <v>CRA 16 NO. 13-14 AV JULIAN BUCHELI</v>
          </cell>
          <cell r="G346" t="str">
            <v>PASTO</v>
          </cell>
          <cell r="H346" t="str">
            <v>Colombia</v>
          </cell>
          <cell r="J346">
            <v>23000000</v>
          </cell>
          <cell r="K346" t="str">
            <v>L-105-00000002793-001</v>
          </cell>
          <cell r="L346">
            <v>44590</v>
          </cell>
          <cell r="M346">
            <v>121.5</v>
          </cell>
          <cell r="N346">
            <v>113.26</v>
          </cell>
          <cell r="O346">
            <v>1.0727529577962209</v>
          </cell>
          <cell r="P346">
            <v>24673318.02931308</v>
          </cell>
        </row>
        <row r="347">
          <cell r="J347">
            <v>113000000</v>
          </cell>
          <cell r="P347">
            <v>147278755.90283358</v>
          </cell>
        </row>
        <row r="348">
          <cell r="C348">
            <v>27385690</v>
          </cell>
          <cell r="D348" t="str">
            <v>E - DEMAS ACREEDORES</v>
          </cell>
          <cell r="E348" t="str">
            <v>Ninguno</v>
          </cell>
          <cell r="F348" t="str">
            <v>CENTRO COMERCIAL VALLE DE ATRIZ</v>
          </cell>
          <cell r="G348" t="str">
            <v>PASTO</v>
          </cell>
          <cell r="H348" t="str">
            <v>Colombia</v>
          </cell>
          <cell r="J348">
            <v>13000000</v>
          </cell>
          <cell r="K348" t="str">
            <v xml:space="preserve">APTO 1106-3 PARQUEADERO S2B4  </v>
          </cell>
          <cell r="L348">
            <v>43250</v>
          </cell>
          <cell r="M348">
            <v>121.5</v>
          </cell>
          <cell r="N348">
            <v>99.157790000000006</v>
          </cell>
          <cell r="O348">
            <v>1.2253197655978416</v>
          </cell>
          <cell r="P348">
            <v>15929156.952771941</v>
          </cell>
        </row>
        <row r="349">
          <cell r="J349">
            <v>13000000</v>
          </cell>
          <cell r="P349">
            <v>15929156.952771941</v>
          </cell>
        </row>
        <row r="350">
          <cell r="C350">
            <v>27386353</v>
          </cell>
          <cell r="D350" t="str">
            <v>E - DEMAS ACREEDORES</v>
          </cell>
          <cell r="E350" t="str">
            <v>Ninguno</v>
          </cell>
          <cell r="F350" t="str">
            <v>CRA 8E N 17 A 47</v>
          </cell>
          <cell r="G350" t="str">
            <v>PASTO</v>
          </cell>
          <cell r="H350" t="str">
            <v>Colombia</v>
          </cell>
          <cell r="J350">
            <v>88700000</v>
          </cell>
          <cell r="K350" t="str">
            <v xml:space="preserve">PTO 809 T4 Y PARQ S1M13 SMF ACTA DE CESION    </v>
          </cell>
          <cell r="L350">
            <v>42397</v>
          </cell>
          <cell r="M350">
            <v>121.5</v>
          </cell>
          <cell r="N350">
            <v>89.188540000000003</v>
          </cell>
          <cell r="O350">
            <v>1.3622826430391168</v>
          </cell>
          <cell r="P350">
            <v>120834470.43756966</v>
          </cell>
        </row>
        <row r="351">
          <cell r="J351">
            <v>88700000</v>
          </cell>
          <cell r="P351">
            <v>120834470.43756966</v>
          </cell>
        </row>
        <row r="352">
          <cell r="C352">
            <v>27386873</v>
          </cell>
          <cell r="D352" t="str">
            <v>E - DEMAS ACREEDORES</v>
          </cell>
          <cell r="E352" t="str">
            <v>Ninguno</v>
          </cell>
          <cell r="F352" t="str">
            <v>BARRIO SAN FRANCISCO LA HORMIGA PUTUMAYO</v>
          </cell>
          <cell r="G352" t="str">
            <v>PASTO</v>
          </cell>
          <cell r="H352" t="str">
            <v>Colombia</v>
          </cell>
          <cell r="J352">
            <v>3000000</v>
          </cell>
          <cell r="K352" t="str">
            <v>L-105-00000000651-001</v>
          </cell>
          <cell r="L352">
            <v>43136</v>
          </cell>
          <cell r="M352">
            <v>121.5</v>
          </cell>
          <cell r="N352">
            <v>98.216430000000003</v>
          </cell>
          <cell r="O352">
            <v>1.237063900612148</v>
          </cell>
          <cell r="P352">
            <v>3711191.701836444</v>
          </cell>
        </row>
        <row r="353">
          <cell r="J353">
            <v>3000000</v>
          </cell>
          <cell r="P353">
            <v>3711191.701836444</v>
          </cell>
        </row>
        <row r="354">
          <cell r="C354">
            <v>27399672</v>
          </cell>
          <cell r="D354" t="str">
            <v>E - DEMAS ACREEDORES</v>
          </cell>
          <cell r="E354" t="str">
            <v>Ninguno</v>
          </cell>
          <cell r="F354" t="str">
            <v>PORTAL DE MIJITALLO APTO 201</v>
          </cell>
          <cell r="G354" t="str">
            <v>PASTO</v>
          </cell>
          <cell r="H354" t="str">
            <v>Colombia</v>
          </cell>
          <cell r="J354">
            <v>38800000</v>
          </cell>
          <cell r="K354" t="str">
            <v>L-105-00000002794-001</v>
          </cell>
          <cell r="L354">
            <v>44590</v>
          </cell>
          <cell r="M354">
            <v>121.5</v>
          </cell>
          <cell r="N354">
            <v>113.26</v>
          </cell>
          <cell r="O354">
            <v>1.0727529577962209</v>
          </cell>
          <cell r="P354">
            <v>41622814.762493372</v>
          </cell>
        </row>
        <row r="355">
          <cell r="J355">
            <v>38800000</v>
          </cell>
          <cell r="P355">
            <v>41622814.762493372</v>
          </cell>
        </row>
        <row r="356">
          <cell r="C356">
            <v>27399833</v>
          </cell>
          <cell r="D356" t="str">
            <v>E - DEMAS ACREEDORES</v>
          </cell>
          <cell r="E356" t="str">
            <v>Ninguno</v>
          </cell>
          <cell r="F356" t="str">
            <v>CRA 6B NO. 9-10</v>
          </cell>
          <cell r="G356" t="str">
            <v>PASTO</v>
          </cell>
          <cell r="H356" t="str">
            <v>Colombia</v>
          </cell>
          <cell r="J356">
            <v>18000000</v>
          </cell>
          <cell r="K356" t="str">
            <v xml:space="preserve"> PQ S2K-1  PQ S2K-2</v>
          </cell>
          <cell r="L356">
            <v>43720</v>
          </cell>
          <cell r="M356">
            <v>121.5</v>
          </cell>
          <cell r="N356">
            <v>103.26</v>
          </cell>
          <cell r="O356">
            <v>1.1766414875072631</v>
          </cell>
          <cell r="P356">
            <v>21179546.775130734</v>
          </cell>
        </row>
        <row r="357">
          <cell r="J357">
            <v>18000000</v>
          </cell>
          <cell r="P357">
            <v>21179546.775130734</v>
          </cell>
        </row>
        <row r="358">
          <cell r="C358">
            <v>27400170</v>
          </cell>
          <cell r="D358" t="str">
            <v>E - DEMAS ACREEDORES</v>
          </cell>
          <cell r="E358" t="str">
            <v>Ninguno</v>
          </cell>
          <cell r="F358" t="str">
            <v>CENTRO COMERCIAL VALLE DE ATRIZ</v>
          </cell>
          <cell r="G358" t="str">
            <v>PASTO</v>
          </cell>
          <cell r="H358" t="str">
            <v>Colombia</v>
          </cell>
          <cell r="J358">
            <v>9000000</v>
          </cell>
          <cell r="K358" t="str">
            <v>PQ S2O-19</v>
          </cell>
          <cell r="L358">
            <v>42824</v>
          </cell>
          <cell r="M358">
            <v>121.5</v>
          </cell>
          <cell r="N358">
            <v>95.455089999999998</v>
          </cell>
          <cell r="O358">
            <v>1.272849881551628</v>
          </cell>
          <cell r="P358">
            <v>11455648.933964653</v>
          </cell>
        </row>
        <row r="359">
          <cell r="J359">
            <v>9000000</v>
          </cell>
          <cell r="P359">
            <v>11455648.933964653</v>
          </cell>
        </row>
        <row r="360">
          <cell r="C360">
            <v>27435403</v>
          </cell>
          <cell r="D360" t="str">
            <v>E - DEMAS ACREEDORES</v>
          </cell>
          <cell r="E360" t="str">
            <v>Ninguno</v>
          </cell>
          <cell r="F360" t="str">
            <v>CALLE 14 N 18 40</v>
          </cell>
          <cell r="G360" t="str">
            <v>PASTO</v>
          </cell>
          <cell r="H360" t="str">
            <v>Colombia</v>
          </cell>
          <cell r="J360">
            <v>15000000</v>
          </cell>
          <cell r="K360" t="str">
            <v xml:space="preserve"> PQ S2C-10</v>
          </cell>
          <cell r="L360">
            <v>43626</v>
          </cell>
          <cell r="M360">
            <v>121.5</v>
          </cell>
          <cell r="N360">
            <v>102.71</v>
          </cell>
          <cell r="O360">
            <v>1.1829422646285659</v>
          </cell>
          <cell r="P360">
            <v>17744133.969428487</v>
          </cell>
        </row>
        <row r="361">
          <cell r="J361">
            <v>15000000</v>
          </cell>
          <cell r="P361">
            <v>17744133.969428487</v>
          </cell>
        </row>
        <row r="362">
          <cell r="C362">
            <v>27443041</v>
          </cell>
          <cell r="D362" t="str">
            <v>E - DEMAS ACREEDORES</v>
          </cell>
          <cell r="E362" t="str">
            <v>Ninguno</v>
          </cell>
          <cell r="F362" t="str">
            <v>CALLE 12 A N 32-76</v>
          </cell>
          <cell r="G362" t="str">
            <v>PASTO</v>
          </cell>
          <cell r="H362" t="str">
            <v>Colombia</v>
          </cell>
          <cell r="J362">
            <v>65400000</v>
          </cell>
          <cell r="K362" t="str">
            <v xml:space="preserve"> APTO  903 TORRE 3  PQ  S1-903-3</v>
          </cell>
          <cell r="L362">
            <v>44012</v>
          </cell>
          <cell r="M362">
            <v>121.5</v>
          </cell>
          <cell r="N362">
            <v>104.97</v>
          </cell>
          <cell r="O362">
            <v>1.157473563875393</v>
          </cell>
          <cell r="P362">
            <v>75698771.077450708</v>
          </cell>
        </row>
        <row r="363">
          <cell r="J363">
            <v>65400000</v>
          </cell>
          <cell r="P363">
            <v>75698771.077450708</v>
          </cell>
        </row>
        <row r="364">
          <cell r="C364">
            <v>27450129</v>
          </cell>
          <cell r="D364" t="str">
            <v>E - DEMAS ACREEDORES</v>
          </cell>
          <cell r="E364" t="str">
            <v>Ninguno</v>
          </cell>
          <cell r="F364" t="str">
            <v>BARRIO VERSALLES COLON NARIÑO</v>
          </cell>
          <cell r="G364" t="str">
            <v>PASTO</v>
          </cell>
          <cell r="H364" t="str">
            <v>Colombia</v>
          </cell>
          <cell r="J364">
            <v>120151000</v>
          </cell>
          <cell r="K364" t="str">
            <v xml:space="preserve"> APTO 1003 TORRE 3   PQ S1-1003-3</v>
          </cell>
          <cell r="L364">
            <v>43427</v>
          </cell>
          <cell r="M364">
            <v>121.5</v>
          </cell>
          <cell r="N364">
            <v>99.703540000000004</v>
          </cell>
          <cell r="O364">
            <v>1.2186126992080721</v>
          </cell>
          <cell r="P364">
            <v>146417534.42254907</v>
          </cell>
        </row>
        <row r="365">
          <cell r="J365">
            <v>120151000</v>
          </cell>
          <cell r="P365">
            <v>146417534.42254907</v>
          </cell>
        </row>
        <row r="366">
          <cell r="C366">
            <v>27472532</v>
          </cell>
          <cell r="D366" t="str">
            <v>E - DEMAS ACREEDORES</v>
          </cell>
          <cell r="E366" t="str">
            <v>Ninguno</v>
          </cell>
          <cell r="F366" t="str">
            <v xml:space="preserve">CL 14 NO. 10A-11 SIBUNDOY </v>
          </cell>
          <cell r="G366" t="str">
            <v>SIBUNDOY</v>
          </cell>
          <cell r="H366" t="str">
            <v>Colombia</v>
          </cell>
          <cell r="J366">
            <v>44601270</v>
          </cell>
          <cell r="K366" t="str">
            <v xml:space="preserve"> APTO  1001 TORRE 3  PQ  S1-1001-3</v>
          </cell>
          <cell r="L366">
            <v>43280</v>
          </cell>
          <cell r="M366">
            <v>121.5</v>
          </cell>
          <cell r="N366">
            <v>99.311149999999998</v>
          </cell>
          <cell r="O366">
            <v>1.2234275808909674</v>
          </cell>
          <cell r="P366">
            <v>54566423.860764876</v>
          </cell>
        </row>
        <row r="367">
          <cell r="J367">
            <v>44601270</v>
          </cell>
          <cell r="P367">
            <v>54566423.860764876</v>
          </cell>
        </row>
        <row r="368">
          <cell r="C368">
            <v>27476446</v>
          </cell>
          <cell r="D368" t="str">
            <v>E - DEMAS ACREEDORES</v>
          </cell>
          <cell r="E368" t="str">
            <v>Ninguno</v>
          </cell>
          <cell r="F368" t="str">
            <v>UBICADO FRENTE A LA ENTRADA DE URGENCIAS HOSPITAL BARRIO OBRERO VILLAGARZON</v>
          </cell>
          <cell r="G368" t="str">
            <v>PASTO</v>
          </cell>
          <cell r="H368" t="str">
            <v>Colombia</v>
          </cell>
          <cell r="J368">
            <v>11550000</v>
          </cell>
          <cell r="K368" t="str">
            <v>L-105-00000001643-001</v>
          </cell>
          <cell r="L368">
            <v>43503</v>
          </cell>
          <cell r="M368">
            <v>121.5</v>
          </cell>
          <cell r="N368">
            <v>101.17675</v>
          </cell>
          <cell r="O368">
            <v>1.2008687766705295</v>
          </cell>
          <cell r="P368">
            <v>13870034.370544616</v>
          </cell>
        </row>
        <row r="369">
          <cell r="C369">
            <v>27476446</v>
          </cell>
          <cell r="D369" t="str">
            <v>E - DEMAS ACREEDORES</v>
          </cell>
          <cell r="E369" t="str">
            <v>Ninguno</v>
          </cell>
          <cell r="F369" t="str">
            <v>UBICADO FRENTE A LA ENTRADA DE URGENCIAS HOSPITAL BARRIO OBRERO VILLAGARZON</v>
          </cell>
          <cell r="G369" t="str">
            <v>PASTO</v>
          </cell>
          <cell r="H369" t="str">
            <v>Colombia</v>
          </cell>
          <cell r="J369">
            <v>3000000</v>
          </cell>
          <cell r="K369" t="str">
            <v>L-005-00000004141-001</v>
          </cell>
          <cell r="L369">
            <v>44475</v>
          </cell>
          <cell r="M369">
            <v>121.5</v>
          </cell>
          <cell r="N369">
            <v>110.06</v>
          </cell>
          <cell r="O369">
            <v>1.1039433036525532</v>
          </cell>
          <cell r="P369">
            <v>3311829.9109576596</v>
          </cell>
        </row>
        <row r="370">
          <cell r="J370">
            <v>14550000</v>
          </cell>
          <cell r="P370">
            <v>17181864.281502277</v>
          </cell>
        </row>
        <row r="371">
          <cell r="C371">
            <v>27476475</v>
          </cell>
          <cell r="D371" t="str">
            <v>E - DEMAS ACREEDORES</v>
          </cell>
          <cell r="E371" t="str">
            <v>Ninguno</v>
          </cell>
          <cell r="F371" t="str">
            <v xml:space="preserve">CRA 16 NO. 17-51 B/ COMERCIAL SIBUNDOY       </v>
          </cell>
          <cell r="G371" t="str">
            <v>SIBUNDOY</v>
          </cell>
          <cell r="H371" t="str">
            <v>Colombia</v>
          </cell>
          <cell r="J371">
            <v>59780300</v>
          </cell>
          <cell r="K371" t="str">
            <v xml:space="preserve"> APTO 801 TORRE 3    PQ S1-801-3</v>
          </cell>
          <cell r="L371">
            <v>43401</v>
          </cell>
          <cell r="M371">
            <v>121.5</v>
          </cell>
          <cell r="N371">
            <v>99.586839999999995</v>
          </cell>
          <cell r="O371">
            <v>1.2200407202397425</v>
          </cell>
          <cell r="P371">
            <v>72934400.268147886</v>
          </cell>
        </row>
        <row r="372">
          <cell r="J372">
            <v>59780300</v>
          </cell>
          <cell r="P372">
            <v>72934400.268147886</v>
          </cell>
        </row>
        <row r="373">
          <cell r="C373">
            <v>27478875</v>
          </cell>
          <cell r="D373" t="str">
            <v>E - DEMAS ACREEDORES</v>
          </cell>
          <cell r="E373" t="str">
            <v>Ninguno</v>
          </cell>
          <cell r="F373" t="str">
            <v>CL 5TA SUR NO. 24-58 BARRIO SANTA ISABEL</v>
          </cell>
          <cell r="G373" t="str">
            <v>PASTO</v>
          </cell>
          <cell r="H373" t="str">
            <v>Colombia</v>
          </cell>
          <cell r="J373">
            <v>62780150</v>
          </cell>
          <cell r="K373" t="str">
            <v xml:space="preserve">APTO 604 TORRE 3  PQ S2-604-3 </v>
          </cell>
          <cell r="L373">
            <v>43401</v>
          </cell>
          <cell r="M373">
            <v>121.5</v>
          </cell>
          <cell r="N373">
            <v>99.586839999999995</v>
          </cell>
          <cell r="O373">
            <v>1.2200407202397425</v>
          </cell>
          <cell r="P373">
            <v>76594339.422759071</v>
          </cell>
        </row>
        <row r="374">
          <cell r="J374">
            <v>62780150</v>
          </cell>
          <cell r="P374">
            <v>76594339.422759071</v>
          </cell>
        </row>
        <row r="375">
          <cell r="C375">
            <v>27479250</v>
          </cell>
          <cell r="D375" t="str">
            <v>E - DEMAS ACREEDORES</v>
          </cell>
          <cell r="E375" t="str">
            <v>Ninguno</v>
          </cell>
          <cell r="F375" t="str">
            <v>AV LOS LIBERTADORES 24 13</v>
          </cell>
          <cell r="G375" t="str">
            <v>Pasto</v>
          </cell>
          <cell r="H375" t="str">
            <v>Colombia</v>
          </cell>
          <cell r="J375">
            <v>355854</v>
          </cell>
          <cell r="K375" t="str">
            <v>P-006-00000007280-001</v>
          </cell>
          <cell r="L375">
            <v>44701</v>
          </cell>
          <cell r="M375">
            <v>121.5</v>
          </cell>
          <cell r="N375">
            <v>118.7</v>
          </cell>
          <cell r="O375">
            <v>1.0235888795282224</v>
          </cell>
          <cell r="P375">
            <v>364248.19713563606</v>
          </cell>
        </row>
        <row r="376">
          <cell r="J376">
            <v>355854</v>
          </cell>
          <cell r="P376">
            <v>364248.19713563606</v>
          </cell>
        </row>
        <row r="377">
          <cell r="C377">
            <v>27480076</v>
          </cell>
          <cell r="D377" t="str">
            <v>E - DEMAS ACREEDORES</v>
          </cell>
          <cell r="E377" t="str">
            <v>Ninguno</v>
          </cell>
          <cell r="F377" t="str">
            <v xml:space="preserve">CALLE 16 N 26 45 APTO 109  SAN ANDRES </v>
          </cell>
          <cell r="G377" t="str">
            <v>PASTO</v>
          </cell>
          <cell r="H377" t="str">
            <v>Colombia</v>
          </cell>
          <cell r="J377">
            <v>135100000</v>
          </cell>
          <cell r="K377" t="str">
            <v xml:space="preserve"> APTO 104 TORRE 2  PQ  S2-104-2</v>
          </cell>
          <cell r="L377">
            <v>43278</v>
          </cell>
          <cell r="M377">
            <v>121.5</v>
          </cell>
          <cell r="N377">
            <v>99.311149999999998</v>
          </cell>
          <cell r="O377">
            <v>1.2234275808909674</v>
          </cell>
          <cell r="P377">
            <v>165285066.1783697</v>
          </cell>
        </row>
        <row r="378">
          <cell r="J378">
            <v>135100000</v>
          </cell>
          <cell r="P378">
            <v>165285066.1783697</v>
          </cell>
        </row>
        <row r="379">
          <cell r="C379">
            <v>27532634</v>
          </cell>
          <cell r="D379" t="str">
            <v>E - DEMAS ACREEDORES</v>
          </cell>
          <cell r="E379" t="str">
            <v>Ninguno</v>
          </cell>
          <cell r="F379" t="str">
            <v>CENTRO COMERCIAL VALLE DE ATRIZ</v>
          </cell>
          <cell r="G379" t="str">
            <v>PASTO</v>
          </cell>
          <cell r="H379" t="str">
            <v>Colombia</v>
          </cell>
          <cell r="J379">
            <v>7000000</v>
          </cell>
          <cell r="K379" t="str">
            <v xml:space="preserve"> PQ S1C-16</v>
          </cell>
          <cell r="L379">
            <v>42152</v>
          </cell>
          <cell r="M379">
            <v>121.5</v>
          </cell>
          <cell r="N379">
            <v>85.123949999999994</v>
          </cell>
          <cell r="O379">
            <v>1.4273303811676974</v>
          </cell>
          <cell r="P379">
            <v>9991312.6681738812</v>
          </cell>
        </row>
        <row r="380">
          <cell r="J380">
            <v>7000000</v>
          </cell>
          <cell r="P380">
            <v>9991312.6681738812</v>
          </cell>
        </row>
        <row r="381">
          <cell r="C381">
            <v>27532741</v>
          </cell>
          <cell r="D381" t="str">
            <v>E - DEMAS ACREEDORES</v>
          </cell>
          <cell r="E381" t="str">
            <v>Ninguno</v>
          </cell>
          <cell r="F381" t="str">
            <v>CALLE 12 N 15 19</v>
          </cell>
          <cell r="G381" t="str">
            <v>TUQUERRES</v>
          </cell>
          <cell r="H381" t="str">
            <v>Colombia</v>
          </cell>
          <cell r="J381">
            <v>88950000</v>
          </cell>
          <cell r="K381" t="str">
            <v xml:space="preserve">APTO 812 T4 SMF </v>
          </cell>
          <cell r="L381">
            <v>42549</v>
          </cell>
          <cell r="M381">
            <v>121.5</v>
          </cell>
          <cell r="N381">
            <v>92.543520000000001</v>
          </cell>
          <cell r="O381">
            <v>1.3128958137749678</v>
          </cell>
          <cell r="P381">
            <v>116782082.63528338</v>
          </cell>
        </row>
        <row r="382">
          <cell r="J382">
            <v>88950000</v>
          </cell>
          <cell r="P382">
            <v>116782082.63528338</v>
          </cell>
        </row>
        <row r="383">
          <cell r="C383">
            <v>28563111</v>
          </cell>
          <cell r="D383" t="str">
            <v>E - DEMAS ACREEDORES</v>
          </cell>
          <cell r="E383" t="str">
            <v>Ninguno</v>
          </cell>
          <cell r="F383" t="str">
            <v>Cl 6BNo 23A 40 Apto 18 Conjunto La Gaitana Neiva</v>
          </cell>
          <cell r="G383" t="str">
            <v>NEIVA</v>
          </cell>
          <cell r="H383" t="str">
            <v>Colombia</v>
          </cell>
          <cell r="J383">
            <v>75136537.5</v>
          </cell>
          <cell r="K383" t="str">
            <v>L-105-00000002755-001</v>
          </cell>
          <cell r="L383">
            <v>44590</v>
          </cell>
          <cell r="M383">
            <v>121.5</v>
          </cell>
          <cell r="N383">
            <v>113.26</v>
          </cell>
          <cell r="O383">
            <v>1.0727529577962209</v>
          </cell>
          <cell r="P383">
            <v>80602942.841691673</v>
          </cell>
        </row>
        <row r="384">
          <cell r="J384">
            <v>75136537.5</v>
          </cell>
          <cell r="P384">
            <v>80602942.841691673</v>
          </cell>
        </row>
        <row r="385">
          <cell r="C385">
            <v>30705829</v>
          </cell>
          <cell r="D385" t="str">
            <v>E - DEMAS ACREEDORES</v>
          </cell>
          <cell r="E385" t="str">
            <v>Ninguno</v>
          </cell>
          <cell r="F385" t="str">
            <v xml:space="preserve">JARDIN DEL ATRIZ 1002-3        </v>
          </cell>
          <cell r="G385" t="str">
            <v>PASTO</v>
          </cell>
          <cell r="H385" t="str">
            <v>Colombia</v>
          </cell>
          <cell r="J385">
            <v>158475000</v>
          </cell>
          <cell r="K385" t="str">
            <v xml:space="preserve"> APTO 1402 TORRE 3  PQ S1-1402-3 Y BODEGA S2B-54</v>
          </cell>
          <cell r="L385">
            <v>43391</v>
          </cell>
          <cell r="M385">
            <v>121.5</v>
          </cell>
          <cell r="N385">
            <v>99.586839999999995</v>
          </cell>
          <cell r="O385">
            <v>1.2200407202397425</v>
          </cell>
          <cell r="P385">
            <v>193345953.13999319</v>
          </cell>
        </row>
        <row r="386">
          <cell r="J386">
            <v>158475000</v>
          </cell>
          <cell r="P386">
            <v>193345953.13999319</v>
          </cell>
        </row>
        <row r="387">
          <cell r="C387">
            <v>30706450</v>
          </cell>
          <cell r="D387" t="str">
            <v>E - DEMAS ACREEDORES</v>
          </cell>
          <cell r="E387" t="str">
            <v>Ninguno</v>
          </cell>
          <cell r="F387" t="str">
            <v xml:space="preserve">MZ J CASA 10 CIUDAD REAL    </v>
          </cell>
          <cell r="G387" t="str">
            <v>PASTO</v>
          </cell>
          <cell r="H387" t="str">
            <v>Colombia</v>
          </cell>
          <cell r="J387">
            <v>144643601</v>
          </cell>
          <cell r="K387" t="str">
            <v xml:space="preserve"> APTO 902 TORRE 2   PQ  S1-902-2 Y BODEGA S1-60</v>
          </cell>
          <cell r="L387">
            <v>43384</v>
          </cell>
          <cell r="M387">
            <v>121.5</v>
          </cell>
          <cell r="N387">
            <v>99.586839999999995</v>
          </cell>
          <cell r="O387">
            <v>1.2200407202397425</v>
          </cell>
          <cell r="P387">
            <v>176471083.14210993</v>
          </cell>
        </row>
        <row r="388">
          <cell r="J388">
            <v>144643601</v>
          </cell>
          <cell r="P388">
            <v>176471083.14210993</v>
          </cell>
        </row>
        <row r="389">
          <cell r="C389">
            <v>30709220</v>
          </cell>
          <cell r="D389" t="str">
            <v>E - DEMAS ACREEDORES</v>
          </cell>
          <cell r="E389" t="str">
            <v>Ninguno</v>
          </cell>
          <cell r="F389" t="str">
            <v>CRA 42 N 18A-79 VALLE DE ATRIZ</v>
          </cell>
          <cell r="G389" t="str">
            <v>PASTO</v>
          </cell>
          <cell r="H389" t="str">
            <v>Colombia</v>
          </cell>
          <cell r="J389">
            <v>150000000</v>
          </cell>
          <cell r="K389" t="str">
            <v xml:space="preserve"> APTO 1004 TORRE 3  PQ  S1-1004-3 Y BODEGA S1B-47</v>
          </cell>
          <cell r="L389">
            <v>44316</v>
          </cell>
          <cell r="M389">
            <v>121.5</v>
          </cell>
          <cell r="N389">
            <v>107.76</v>
          </cell>
          <cell r="O389">
            <v>1.1275055679287305</v>
          </cell>
          <cell r="P389">
            <v>169125835.18930957</v>
          </cell>
        </row>
        <row r="390">
          <cell r="J390">
            <v>150000000</v>
          </cell>
          <cell r="P390">
            <v>169125835.18930957</v>
          </cell>
        </row>
        <row r="391">
          <cell r="C391">
            <v>30709260</v>
          </cell>
          <cell r="D391" t="str">
            <v>E - DEMAS ACREEDORES</v>
          </cell>
          <cell r="E391" t="str">
            <v>Ninguno</v>
          </cell>
          <cell r="F391" t="str">
            <v xml:space="preserve">MZ E CASA 11 B/PORVENIR  </v>
          </cell>
          <cell r="G391" t="str">
            <v>PASTO</v>
          </cell>
          <cell r="H391" t="str">
            <v>Colombia</v>
          </cell>
          <cell r="J391">
            <v>58605039</v>
          </cell>
          <cell r="K391" t="str">
            <v xml:space="preserve"> PQ  APTO 401 TORRE 3  S2-401-3  Y BODEGA        S2B-6   </v>
          </cell>
          <cell r="L391">
            <v>43400</v>
          </cell>
          <cell r="M391">
            <v>121.5</v>
          </cell>
          <cell r="N391">
            <v>99.586839999999995</v>
          </cell>
          <cell r="O391">
            <v>1.2200407202397425</v>
          </cell>
          <cell r="P391">
            <v>71500533.991238207</v>
          </cell>
        </row>
        <row r="392">
          <cell r="J392">
            <v>58605039</v>
          </cell>
          <cell r="P392">
            <v>71500533.991238207</v>
          </cell>
        </row>
        <row r="393">
          <cell r="C393">
            <v>30709398</v>
          </cell>
          <cell r="D393" t="str">
            <v>E - DEMAS ACREEDORES</v>
          </cell>
          <cell r="E393" t="str">
            <v>Ninguno</v>
          </cell>
          <cell r="F393" t="str">
            <v>MZ C CASA 6 LOS ELISEOS</v>
          </cell>
          <cell r="G393" t="str">
            <v>PASTO</v>
          </cell>
          <cell r="H393" t="str">
            <v>Colombia</v>
          </cell>
          <cell r="J393">
            <v>139800000</v>
          </cell>
          <cell r="K393" t="str">
            <v xml:space="preserve">APTO 1602 TORRE 4     </v>
          </cell>
          <cell r="L393">
            <v>43189</v>
          </cell>
          <cell r="M393">
            <v>121.5</v>
          </cell>
          <cell r="N393">
            <v>98.452250000000006</v>
          </cell>
          <cell r="O393">
            <v>1.234100795055471</v>
          </cell>
          <cell r="P393">
            <v>172527291.14875484</v>
          </cell>
        </row>
        <row r="394">
          <cell r="J394">
            <v>139800000</v>
          </cell>
          <cell r="P394">
            <v>172527291.14875484</v>
          </cell>
        </row>
        <row r="395">
          <cell r="C395">
            <v>30710452</v>
          </cell>
          <cell r="D395" t="str">
            <v>E - DEMAS ACREEDORES</v>
          </cell>
          <cell r="E395" t="str">
            <v>Ninguno</v>
          </cell>
          <cell r="F395" t="str">
            <v>CLL 14 N 40-09 EDFICIO LLANO GRANDE</v>
          </cell>
          <cell r="G395" t="str">
            <v>PASTO</v>
          </cell>
          <cell r="H395" t="str">
            <v>Colombia</v>
          </cell>
          <cell r="J395">
            <v>209729</v>
          </cell>
          <cell r="K395" t="str">
            <v>L-005-00000022097-001</v>
          </cell>
          <cell r="L395">
            <v>44544</v>
          </cell>
          <cell r="M395">
            <v>121.5</v>
          </cell>
          <cell r="N395">
            <v>111.41</v>
          </cell>
          <cell r="O395">
            <v>1.0905663764473565</v>
          </cell>
          <cell r="P395">
            <v>228723.39556592764</v>
          </cell>
        </row>
        <row r="396">
          <cell r="J396">
            <v>209729</v>
          </cell>
          <cell r="P396">
            <v>228723.39556592764</v>
          </cell>
        </row>
        <row r="397">
          <cell r="C397">
            <v>30711758</v>
          </cell>
          <cell r="D397" t="str">
            <v>E - DEMAS ACREEDORES</v>
          </cell>
          <cell r="E397" t="str">
            <v>Ninguno</v>
          </cell>
          <cell r="F397" t="str">
            <v xml:space="preserve">MZ A CASA 2 CASTILLOS DEL NORTE   </v>
          </cell>
          <cell r="G397" t="str">
            <v>PASTO</v>
          </cell>
          <cell r="H397" t="str">
            <v>Colombia</v>
          </cell>
          <cell r="J397">
            <v>142600030</v>
          </cell>
          <cell r="K397" t="str">
            <v>APTO 604 TORRE 2  PQ  S2-604-2 BODEGA S2B-11</v>
          </cell>
          <cell r="L397">
            <v>43401</v>
          </cell>
          <cell r="M397">
            <v>121.5</v>
          </cell>
          <cell r="N397">
            <v>99.586839999999995</v>
          </cell>
          <cell r="O397">
            <v>1.2200407202397425</v>
          </cell>
          <cell r="P397">
            <v>173977843.3074089</v>
          </cell>
        </row>
        <row r="398">
          <cell r="J398">
            <v>142600030</v>
          </cell>
          <cell r="P398">
            <v>173977843.3074089</v>
          </cell>
        </row>
        <row r="399">
          <cell r="C399">
            <v>30711936</v>
          </cell>
          <cell r="D399" t="str">
            <v>E - DEMAS ACREEDORES</v>
          </cell>
          <cell r="E399" t="str">
            <v>Ninguno</v>
          </cell>
          <cell r="F399" t="str">
            <v>CRA 18 NO.10A 69</v>
          </cell>
          <cell r="G399" t="str">
            <v>PASTO</v>
          </cell>
          <cell r="H399" t="str">
            <v>Colombia</v>
          </cell>
          <cell r="J399">
            <v>8000000</v>
          </cell>
          <cell r="K399" t="str">
            <v xml:space="preserve"> PQ S1J-5</v>
          </cell>
          <cell r="L399">
            <v>42003</v>
          </cell>
          <cell r="M399">
            <v>121.5</v>
          </cell>
          <cell r="N399">
            <v>82.46969</v>
          </cell>
          <cell r="O399">
            <v>1.4732685426609462</v>
          </cell>
          <cell r="P399">
            <v>11786148.34128757</v>
          </cell>
        </row>
        <row r="400">
          <cell r="J400">
            <v>8000000</v>
          </cell>
          <cell r="P400">
            <v>11786148.34128757</v>
          </cell>
        </row>
        <row r="401">
          <cell r="C401">
            <v>30715129</v>
          </cell>
          <cell r="D401" t="str">
            <v>E - DEMAS ACREEDORES</v>
          </cell>
          <cell r="E401" t="str">
            <v>Ninguno</v>
          </cell>
          <cell r="F401" t="str">
            <v>CALLE 21 NO. 6-75 PARQUE BOLIVAR</v>
          </cell>
          <cell r="G401" t="str">
            <v>PASTO</v>
          </cell>
          <cell r="H401" t="str">
            <v>Colombia</v>
          </cell>
          <cell r="J401">
            <v>2600000</v>
          </cell>
          <cell r="K401" t="str">
            <v xml:space="preserve">  PQ  S2B2  </v>
          </cell>
          <cell r="L401">
            <v>44073</v>
          </cell>
          <cell r="M401">
            <v>121.5</v>
          </cell>
          <cell r="N401">
            <v>104.96</v>
          </cell>
          <cell r="O401">
            <v>1.1575838414634148</v>
          </cell>
          <cell r="P401">
            <v>3009717.9878048785</v>
          </cell>
        </row>
        <row r="402">
          <cell r="C402">
            <v>30715129</v>
          </cell>
          <cell r="D402" t="str">
            <v>E - DEMAS ACREEDORES</v>
          </cell>
          <cell r="E402" t="str">
            <v>Ninguno</v>
          </cell>
          <cell r="F402" t="str">
            <v>CALLE 21 NO. 6-75 PARQUE BOLIVAR</v>
          </cell>
          <cell r="G402" t="str">
            <v>PASTO</v>
          </cell>
          <cell r="H402" t="str">
            <v>Colombia</v>
          </cell>
          <cell r="J402">
            <v>311188</v>
          </cell>
          <cell r="K402" t="str">
            <v>P-006-00000002592-001</v>
          </cell>
          <cell r="L402">
            <v>44280</v>
          </cell>
          <cell r="M402">
            <v>121.5</v>
          </cell>
          <cell r="N402">
            <v>107.12</v>
          </cell>
          <cell r="O402">
            <v>1.1342419716206122</v>
          </cell>
          <cell r="P402">
            <v>352962.49066467508</v>
          </cell>
        </row>
        <row r="403">
          <cell r="C403">
            <v>30715129</v>
          </cell>
          <cell r="D403" t="str">
            <v>E - DEMAS ACREEDORES</v>
          </cell>
          <cell r="E403" t="str">
            <v>Ninguno</v>
          </cell>
          <cell r="F403" t="str">
            <v>CALLE 21 NO. 6-75 PARQUE BOLIVAR</v>
          </cell>
          <cell r="G403" t="str">
            <v>PASTO</v>
          </cell>
          <cell r="H403" t="str">
            <v>Colombia</v>
          </cell>
          <cell r="J403">
            <v>10000000</v>
          </cell>
          <cell r="K403" t="str">
            <v>L-105-00000002795-001</v>
          </cell>
          <cell r="L403">
            <v>44590</v>
          </cell>
          <cell r="M403">
            <v>121.5</v>
          </cell>
          <cell r="N403">
            <v>113.26</v>
          </cell>
          <cell r="O403">
            <v>1.0727529577962209</v>
          </cell>
          <cell r="P403">
            <v>10727529.577962209</v>
          </cell>
        </row>
        <row r="404">
          <cell r="J404">
            <v>12911188</v>
          </cell>
          <cell r="P404">
            <v>14090210.056431763</v>
          </cell>
        </row>
        <row r="405">
          <cell r="C405">
            <v>30717269</v>
          </cell>
          <cell r="D405" t="str">
            <v>E - DEMAS ACREEDORES</v>
          </cell>
          <cell r="E405" t="str">
            <v>Ninguno</v>
          </cell>
          <cell r="F405" t="str">
            <v>CLL 20 N 12-12 BARRIO EL RECUERDO</v>
          </cell>
          <cell r="G405" t="str">
            <v>PASTO</v>
          </cell>
          <cell r="H405" t="str">
            <v>Colombia</v>
          </cell>
          <cell r="J405">
            <v>7000000</v>
          </cell>
          <cell r="K405" t="str">
            <v xml:space="preserve">PQ S1C-11 </v>
          </cell>
          <cell r="L405">
            <v>42520</v>
          </cell>
          <cell r="M405">
            <v>121.5</v>
          </cell>
          <cell r="N405">
            <v>92.101740000000007</v>
          </cell>
          <cell r="O405">
            <v>1.3191933181718389</v>
          </cell>
          <cell r="P405">
            <v>9234353.2272028718</v>
          </cell>
        </row>
        <row r="406">
          <cell r="J406">
            <v>7000000</v>
          </cell>
          <cell r="P406">
            <v>9234353.2272028718</v>
          </cell>
        </row>
        <row r="407">
          <cell r="C407">
            <v>30718082</v>
          </cell>
          <cell r="D407" t="str">
            <v>E - DEMAS ACREEDORES</v>
          </cell>
          <cell r="E407" t="str">
            <v>Ninguno</v>
          </cell>
          <cell r="F407" t="str">
            <v>MZ J CASA 12 CONDOMINIO LOS ANDES</v>
          </cell>
          <cell r="G407" t="str">
            <v>PASTO</v>
          </cell>
          <cell r="H407" t="str">
            <v>Colombia</v>
          </cell>
          <cell r="J407">
            <v>69100000</v>
          </cell>
          <cell r="K407" t="str">
            <v>L-105-00000002572-001</v>
          </cell>
          <cell r="L407">
            <v>44265</v>
          </cell>
          <cell r="M407">
            <v>121.5</v>
          </cell>
          <cell r="N407">
            <v>107.12</v>
          </cell>
          <cell r="O407">
            <v>1.1342419716206122</v>
          </cell>
          <cell r="P407">
            <v>78376120.238984302</v>
          </cell>
        </row>
        <row r="408">
          <cell r="J408">
            <v>69100000</v>
          </cell>
          <cell r="P408">
            <v>78376120.238984302</v>
          </cell>
        </row>
        <row r="409">
          <cell r="C409">
            <v>30720976</v>
          </cell>
          <cell r="D409" t="str">
            <v>E - DEMAS ACREEDORES</v>
          </cell>
          <cell r="E409" t="str">
            <v>Ninguno</v>
          </cell>
          <cell r="F409" t="str">
            <v>CALLE 17 NUMERO 11-17 FATIMA</v>
          </cell>
          <cell r="G409" t="str">
            <v>PASTO</v>
          </cell>
          <cell r="H409" t="str">
            <v>Colombia</v>
          </cell>
          <cell r="J409">
            <v>42400000</v>
          </cell>
          <cell r="K409" t="str">
            <v>L-105-00000002756-001</v>
          </cell>
          <cell r="L409">
            <v>44441</v>
          </cell>
          <cell r="M409">
            <v>121.5</v>
          </cell>
          <cell r="N409">
            <v>110.04</v>
          </cell>
          <cell r="O409">
            <v>1.104143947655398</v>
          </cell>
          <cell r="P409">
            <v>46815703.380588874</v>
          </cell>
        </row>
        <row r="410">
          <cell r="J410">
            <v>42400000</v>
          </cell>
          <cell r="P410">
            <v>46815703.380588874</v>
          </cell>
        </row>
        <row r="411">
          <cell r="C411">
            <v>30721082</v>
          </cell>
          <cell r="D411" t="str">
            <v>E - DEMAS ACREEDORES</v>
          </cell>
          <cell r="E411" t="str">
            <v>Ninguno</v>
          </cell>
          <cell r="F411" t="str">
            <v xml:space="preserve">MZ H CASA 4 CIUDAD REAL   </v>
          </cell>
          <cell r="G411" t="str">
            <v>PASTO</v>
          </cell>
          <cell r="H411" t="str">
            <v>Colombia</v>
          </cell>
          <cell r="J411">
            <v>100000000</v>
          </cell>
          <cell r="K411" t="str">
            <v>APTO 603 TORRE 3  PQ  S2-603-3 Santa Lucia Atriz</v>
          </cell>
          <cell r="L411">
            <v>43282</v>
          </cell>
          <cell r="M411">
            <v>121.5</v>
          </cell>
          <cell r="N411">
            <v>99.184489999999997</v>
          </cell>
          <cell r="O411">
            <v>1.22498991525792</v>
          </cell>
          <cell r="P411">
            <v>122498991.525792</v>
          </cell>
        </row>
        <row r="412">
          <cell r="C412">
            <v>30721082</v>
          </cell>
          <cell r="D412" t="str">
            <v>E - DEMAS ACREEDORES</v>
          </cell>
          <cell r="E412" t="str">
            <v>Ninguno</v>
          </cell>
          <cell r="F412" t="str">
            <v xml:space="preserve">MZ H CASA 4 CIUDAD REAL </v>
          </cell>
          <cell r="G412" t="str">
            <v>PASTO</v>
          </cell>
          <cell r="H412" t="str">
            <v>Colombia</v>
          </cell>
          <cell r="J412">
            <v>93000000</v>
          </cell>
          <cell r="K412" t="str">
            <v>APTO 203 PQ 203 Loyola 32</v>
          </cell>
          <cell r="L412">
            <v>44774</v>
          </cell>
          <cell r="M412">
            <v>121.5</v>
          </cell>
          <cell r="N412">
            <v>121.5</v>
          </cell>
          <cell r="O412">
            <v>1</v>
          </cell>
          <cell r="P412">
            <v>93000000</v>
          </cell>
        </row>
        <row r="413">
          <cell r="C413">
            <v>30721082</v>
          </cell>
          <cell r="D413" t="str">
            <v>E - DEMAS ACREEDORES</v>
          </cell>
          <cell r="E413" t="str">
            <v>Ninguno</v>
          </cell>
          <cell r="F413" t="str">
            <v xml:space="preserve">MZ H CASA 4 CIUDAD REAL </v>
          </cell>
          <cell r="G413" t="str">
            <v>PASTO</v>
          </cell>
          <cell r="H413" t="str">
            <v>Colombia</v>
          </cell>
          <cell r="J413">
            <v>76228000</v>
          </cell>
          <cell r="K413" t="str">
            <v>Centro empresarial oficina 202</v>
          </cell>
          <cell r="L413">
            <v>44774</v>
          </cell>
          <cell r="M413">
            <v>121.5</v>
          </cell>
          <cell r="N413">
            <v>121.5</v>
          </cell>
          <cell r="O413">
            <v>1</v>
          </cell>
          <cell r="P413">
            <v>76228000</v>
          </cell>
        </row>
        <row r="414">
          <cell r="J414">
            <v>269228000</v>
          </cell>
          <cell r="P414">
            <v>291726991.525792</v>
          </cell>
        </row>
        <row r="415">
          <cell r="C415">
            <v>30724963</v>
          </cell>
          <cell r="D415" t="str">
            <v>E - DEMAS ACREEDORES</v>
          </cell>
          <cell r="E415" t="str">
            <v>Accionista</v>
          </cell>
          <cell r="F415" t="str">
            <v>CLL 19 C N 40A 26 BRR RINCON VALLE DE ATRIZ TORRE 1</v>
          </cell>
          <cell r="G415" t="str">
            <v>PASTO</v>
          </cell>
          <cell r="H415" t="str">
            <v>Colombia</v>
          </cell>
          <cell r="J415">
            <v>271857312.85000002</v>
          </cell>
          <cell r="K415" t="str">
            <v>Pagaré</v>
          </cell>
          <cell r="L415">
            <v>44775</v>
          </cell>
          <cell r="M415">
            <v>121.5</v>
          </cell>
          <cell r="N415">
            <v>121.5</v>
          </cell>
          <cell r="O415">
            <v>1</v>
          </cell>
          <cell r="P415">
            <v>271857312.85000002</v>
          </cell>
        </row>
        <row r="416">
          <cell r="C416">
            <v>30724963</v>
          </cell>
          <cell r="D416" t="str">
            <v>E - DEMAS ACREEDORES</v>
          </cell>
          <cell r="E416" t="str">
            <v>Accionista</v>
          </cell>
          <cell r="F416" t="str">
            <v>CLL 19 C N 40A 26 BRR RINCON VALLE DE ATRIZ TORRE 1</v>
          </cell>
          <cell r="G416" t="str">
            <v>PASTO</v>
          </cell>
          <cell r="H416" t="str">
            <v>Colombia</v>
          </cell>
          <cell r="J416">
            <v>354390</v>
          </cell>
          <cell r="K416" t="str">
            <v>L6-3075</v>
          </cell>
          <cell r="L416">
            <v>44183</v>
          </cell>
          <cell r="M416">
            <v>121.5</v>
          </cell>
          <cell r="N416">
            <v>105.48</v>
          </cell>
          <cell r="O416">
            <v>1.151877133105802</v>
          </cell>
          <cell r="P416">
            <v>408213.73720136518</v>
          </cell>
        </row>
        <row r="417">
          <cell r="J417">
            <v>272211702.85000002</v>
          </cell>
          <cell r="P417">
            <v>272265526.58720142</v>
          </cell>
        </row>
        <row r="418">
          <cell r="C418">
            <v>30725083</v>
          </cell>
          <cell r="D418" t="str">
            <v>E - DEMAS ACREEDORES</v>
          </cell>
          <cell r="E418" t="str">
            <v>Ninguno</v>
          </cell>
          <cell r="F418" t="str">
            <v>CLL 18 N  6 31</v>
          </cell>
          <cell r="G418" t="str">
            <v>PASTO</v>
          </cell>
          <cell r="H418" t="str">
            <v>Colombia</v>
          </cell>
          <cell r="J418">
            <v>16000000</v>
          </cell>
          <cell r="K418" t="str">
            <v xml:space="preserve">PARQ S2G1 </v>
          </cell>
          <cell r="L418">
            <v>43738</v>
          </cell>
          <cell r="M418">
            <v>121.5</v>
          </cell>
          <cell r="N418">
            <v>103.26</v>
          </cell>
          <cell r="O418">
            <v>1.1766414875072631</v>
          </cell>
          <cell r="P418">
            <v>18826263.800116207</v>
          </cell>
        </row>
        <row r="419">
          <cell r="J419">
            <v>16000000</v>
          </cell>
          <cell r="P419">
            <v>18826263.800116207</v>
          </cell>
        </row>
        <row r="420">
          <cell r="C420">
            <v>30725092</v>
          </cell>
          <cell r="D420" t="str">
            <v>E - DEMAS ACREEDORES</v>
          </cell>
          <cell r="E420" t="str">
            <v>Ninguno</v>
          </cell>
          <cell r="F420" t="str">
            <v>MZ G CASA 2 EL LAGO IPIALES</v>
          </cell>
          <cell r="G420" t="str">
            <v>IPIALES</v>
          </cell>
          <cell r="H420" t="str">
            <v>Colombia</v>
          </cell>
          <cell r="J420">
            <v>324255</v>
          </cell>
          <cell r="K420" t="str">
            <v>P-006-00000002469-001</v>
          </cell>
          <cell r="L420">
            <v>44272</v>
          </cell>
          <cell r="M420">
            <v>121.5</v>
          </cell>
          <cell r="N420">
            <v>107.12</v>
          </cell>
          <cell r="O420">
            <v>1.1342419716206122</v>
          </cell>
          <cell r="P420">
            <v>367783.63050784165</v>
          </cell>
        </row>
        <row r="421">
          <cell r="J421">
            <v>324255</v>
          </cell>
          <cell r="P421">
            <v>367783.63050784165</v>
          </cell>
        </row>
        <row r="422">
          <cell r="C422">
            <v>30727745</v>
          </cell>
          <cell r="D422" t="str">
            <v>E - DEMAS ACREEDORES</v>
          </cell>
          <cell r="E422" t="str">
            <v>Ninguno</v>
          </cell>
          <cell r="F422" t="str">
            <v xml:space="preserve">CALLE 11 N 22 F 44  SANTIAGO     </v>
          </cell>
          <cell r="G422" t="str">
            <v>PASTO</v>
          </cell>
          <cell r="H422" t="str">
            <v>Colombia</v>
          </cell>
          <cell r="J422">
            <v>139600300</v>
          </cell>
          <cell r="K422" t="str">
            <v xml:space="preserve"> APTO 401 TORRE 2  PQ S2-401-2</v>
          </cell>
          <cell r="L422">
            <v>43271</v>
          </cell>
          <cell r="M422">
            <v>121.5</v>
          </cell>
          <cell r="N422">
            <v>99.311149999999998</v>
          </cell>
          <cell r="O422">
            <v>1.2234275808909674</v>
          </cell>
          <cell r="P422">
            <v>170790857.32065332</v>
          </cell>
        </row>
        <row r="423">
          <cell r="J423">
            <v>139600300</v>
          </cell>
          <cell r="P423">
            <v>170790857.32065332</v>
          </cell>
        </row>
        <row r="424">
          <cell r="C424">
            <v>30727949</v>
          </cell>
          <cell r="D424" t="str">
            <v>E - DEMAS ACREEDORES</v>
          </cell>
          <cell r="E424" t="str">
            <v>Ninguno</v>
          </cell>
          <cell r="F424" t="str">
            <v>APTO 1007 TORRE 1 SANTA MARIA DE FATIMA</v>
          </cell>
          <cell r="G424" t="str">
            <v>PASTO</v>
          </cell>
          <cell r="H424" t="str">
            <v>Colombia</v>
          </cell>
          <cell r="J424">
            <v>5000000</v>
          </cell>
          <cell r="K424" t="str">
            <v xml:space="preserve">PQ S1C-9 </v>
          </cell>
          <cell r="L424">
            <v>42063</v>
          </cell>
          <cell r="M424">
            <v>121.5</v>
          </cell>
          <cell r="N424">
            <v>83.955219999999997</v>
          </cell>
          <cell r="O424">
            <v>1.4472000668928031</v>
          </cell>
          <cell r="P424">
            <v>7236000.3344640154</v>
          </cell>
        </row>
        <row r="425">
          <cell r="J425">
            <v>5000000</v>
          </cell>
          <cell r="P425">
            <v>7236000.3344640154</v>
          </cell>
        </row>
        <row r="426">
          <cell r="C426">
            <v>30728345</v>
          </cell>
          <cell r="D426" t="str">
            <v>E - DEMAS ACREEDORES</v>
          </cell>
          <cell r="E426" t="str">
            <v>Ninguno</v>
          </cell>
          <cell r="F426" t="str">
            <v>CALLE 14 N 41-86</v>
          </cell>
          <cell r="G426" t="str">
            <v>PASTO</v>
          </cell>
          <cell r="H426" t="str">
            <v>Colombia</v>
          </cell>
          <cell r="J426">
            <v>127035900</v>
          </cell>
          <cell r="K426" t="str">
            <v xml:space="preserve"> APTO 303  TORRE 2  Y PQ 303-2 Y BG S2B-57 </v>
          </cell>
          <cell r="L426">
            <v>43380</v>
          </cell>
          <cell r="M426">
            <v>121.5</v>
          </cell>
          <cell r="N426">
            <v>99.586839999999995</v>
          </cell>
          <cell r="O426">
            <v>1.2200407202397425</v>
          </cell>
          <cell r="P426">
            <v>154988970.93230391</v>
          </cell>
        </row>
        <row r="427">
          <cell r="J427">
            <v>127035900</v>
          </cell>
          <cell r="P427">
            <v>154988970.93230391</v>
          </cell>
        </row>
        <row r="428">
          <cell r="C428">
            <v>30728740</v>
          </cell>
          <cell r="D428" t="str">
            <v>E - DEMAS ACREEDORES</v>
          </cell>
          <cell r="E428" t="str">
            <v>Ninguno</v>
          </cell>
          <cell r="F428" t="str">
            <v>CRA 26 N 17 40 OF 432</v>
          </cell>
          <cell r="G428" t="str">
            <v>PASTO</v>
          </cell>
          <cell r="H428" t="str">
            <v>Colombia</v>
          </cell>
          <cell r="J428">
            <v>214262</v>
          </cell>
          <cell r="K428" t="str">
            <v>L-005-00000004103-001</v>
          </cell>
          <cell r="L428">
            <v>44457</v>
          </cell>
          <cell r="M428">
            <v>121.5</v>
          </cell>
          <cell r="N428">
            <v>110.04</v>
          </cell>
          <cell r="O428">
            <v>1.104143947655398</v>
          </cell>
          <cell r="P428">
            <v>236576.09051254089</v>
          </cell>
        </row>
        <row r="429">
          <cell r="J429">
            <v>214262</v>
          </cell>
          <cell r="P429">
            <v>236576.09051254089</v>
          </cell>
        </row>
        <row r="430">
          <cell r="C430">
            <v>30729500</v>
          </cell>
          <cell r="D430" t="str">
            <v>E - DEMAS ACREEDORES</v>
          </cell>
          <cell r="E430" t="str">
            <v>Ninguno</v>
          </cell>
          <cell r="F430" t="str">
            <v>CLL 23 2-99 OASIS  DEL ESTE TORRE 3 APTO 704</v>
          </cell>
          <cell r="G430" t="str">
            <v>PASTO</v>
          </cell>
          <cell r="H430" t="str">
            <v>Colombia</v>
          </cell>
          <cell r="J430">
            <v>9000000</v>
          </cell>
          <cell r="K430" t="str">
            <v xml:space="preserve"> PQ S2C-3 </v>
          </cell>
          <cell r="L430">
            <v>42916</v>
          </cell>
          <cell r="M430">
            <v>121.5</v>
          </cell>
          <cell r="N430">
            <v>96.233580000000003</v>
          </cell>
          <cell r="O430">
            <v>1.2625530506087375</v>
          </cell>
          <cell r="P430">
            <v>11362977.455478637</v>
          </cell>
        </row>
        <row r="431">
          <cell r="J431">
            <v>9000000</v>
          </cell>
          <cell r="P431">
            <v>11362977.455478637</v>
          </cell>
        </row>
        <row r="432">
          <cell r="C432">
            <v>30730557</v>
          </cell>
          <cell r="D432" t="str">
            <v>E - DEMAS ACREEDORES</v>
          </cell>
          <cell r="E432" t="str">
            <v>Ninguno</v>
          </cell>
          <cell r="F432" t="str">
            <v xml:space="preserve">CRA 6TA E N. 16-86 BARRIO LORENZO  </v>
          </cell>
          <cell r="G432" t="str">
            <v>PASTO</v>
          </cell>
          <cell r="H432" t="str">
            <v>Colombia</v>
          </cell>
          <cell r="J432">
            <v>145100000</v>
          </cell>
          <cell r="K432" t="str">
            <v xml:space="preserve"> APTO 101 TORRE 2  PQ  S2-101-2 Y BODEGA  S2B-20</v>
          </cell>
          <cell r="L432">
            <v>43381</v>
          </cell>
          <cell r="M432">
            <v>121.5</v>
          </cell>
          <cell r="N432">
            <v>99.586839999999995</v>
          </cell>
          <cell r="O432">
            <v>1.2200407202397425</v>
          </cell>
          <cell r="P432">
            <v>177027908.50678664</v>
          </cell>
        </row>
        <row r="433">
          <cell r="C433">
            <v>30730557</v>
          </cell>
          <cell r="D433" t="str">
            <v>E - DEMAS ACREEDORES</v>
          </cell>
          <cell r="E433" t="str">
            <v>Ninguno</v>
          </cell>
          <cell r="F433" t="str">
            <v>CRA 6TA E N. 16-86 BARRIO LORENZO</v>
          </cell>
          <cell r="G433" t="str">
            <v>PASTO</v>
          </cell>
          <cell r="H433" t="str">
            <v>Colombia</v>
          </cell>
          <cell r="J433">
            <v>800000</v>
          </cell>
          <cell r="K433" t="str">
            <v>L105-2225</v>
          </cell>
          <cell r="L433">
            <v>43860</v>
          </cell>
          <cell r="M433">
            <v>121.5</v>
          </cell>
          <cell r="N433">
            <v>104.24</v>
          </cell>
          <cell r="O433">
            <v>1.1655794320798158</v>
          </cell>
          <cell r="P433">
            <v>932463.54566385271</v>
          </cell>
        </row>
        <row r="434">
          <cell r="C434">
            <v>30730557</v>
          </cell>
          <cell r="D434" t="str">
            <v>E - DEMAS ACREEDORES</v>
          </cell>
          <cell r="E434" t="str">
            <v>Ninguno</v>
          </cell>
          <cell r="F434" t="str">
            <v>CRA 6TA E N. 16-86 BARRIO LORENZO</v>
          </cell>
          <cell r="G434" t="str">
            <v>PASTO</v>
          </cell>
          <cell r="H434" t="str">
            <v>Colombia</v>
          </cell>
          <cell r="J434">
            <v>800000</v>
          </cell>
          <cell r="K434" t="str">
            <v>L105-2225</v>
          </cell>
          <cell r="L434">
            <v>43889</v>
          </cell>
          <cell r="M434">
            <v>121.5</v>
          </cell>
          <cell r="N434">
            <v>104.94</v>
          </cell>
          <cell r="O434">
            <v>1.1578044596912522</v>
          </cell>
          <cell r="P434">
            <v>926243.56775300181</v>
          </cell>
        </row>
        <row r="435">
          <cell r="C435">
            <v>30730557</v>
          </cell>
          <cell r="D435" t="str">
            <v>E - DEMAS ACREEDORES</v>
          </cell>
          <cell r="E435" t="str">
            <v>Ninguno</v>
          </cell>
          <cell r="F435" t="str">
            <v>CRA 6TA E N. 16-86 BARRIO LORENZO</v>
          </cell>
          <cell r="G435" t="str">
            <v>PASTO</v>
          </cell>
          <cell r="H435" t="str">
            <v>Colombia</v>
          </cell>
          <cell r="J435">
            <v>800000</v>
          </cell>
          <cell r="K435" t="str">
            <v>L105-2225</v>
          </cell>
          <cell r="L435">
            <v>43920</v>
          </cell>
          <cell r="M435">
            <v>121.5</v>
          </cell>
          <cell r="N435">
            <v>105.53</v>
          </cell>
          <cell r="O435">
            <v>1.1513313749644651</v>
          </cell>
          <cell r="P435">
            <v>921065.09997157205</v>
          </cell>
        </row>
        <row r="436">
          <cell r="C436">
            <v>30730557</v>
          </cell>
          <cell r="D436" t="str">
            <v>E - DEMAS ACREEDORES</v>
          </cell>
          <cell r="E436" t="str">
            <v>Ninguno</v>
          </cell>
          <cell r="F436" t="str">
            <v>CRA 6TA E N. 16-86 BARRIO LORENZO</v>
          </cell>
          <cell r="G436" t="str">
            <v>PASTO</v>
          </cell>
          <cell r="H436" t="str">
            <v>Colombia</v>
          </cell>
          <cell r="J436">
            <v>800000</v>
          </cell>
          <cell r="K436" t="str">
            <v>L105-2294</v>
          </cell>
          <cell r="L436">
            <v>43936</v>
          </cell>
          <cell r="M436">
            <v>121.5</v>
          </cell>
          <cell r="N436">
            <v>105.7</v>
          </cell>
          <cell r="O436">
            <v>1.1494796594134342</v>
          </cell>
          <cell r="P436">
            <v>919583.72753074742</v>
          </cell>
        </row>
        <row r="437">
          <cell r="C437">
            <v>30730557</v>
          </cell>
          <cell r="D437" t="str">
            <v>E - DEMAS ACREEDORES</v>
          </cell>
          <cell r="E437" t="str">
            <v>Ninguno</v>
          </cell>
          <cell r="F437" t="str">
            <v>CRA 6TA E N. 16-86 BARRIO LORENZO</v>
          </cell>
          <cell r="G437" t="str">
            <v>PASTO</v>
          </cell>
          <cell r="H437" t="str">
            <v>Colombia</v>
          </cell>
          <cell r="J437">
            <v>800000</v>
          </cell>
          <cell r="K437" t="str">
            <v>L105-2294</v>
          </cell>
          <cell r="L437">
            <v>43966</v>
          </cell>
          <cell r="M437">
            <v>121.5</v>
          </cell>
          <cell r="N437">
            <v>105.36</v>
          </cell>
          <cell r="O437">
            <v>1.1531890660592254</v>
          </cell>
          <cell r="P437">
            <v>922551.25284738035</v>
          </cell>
        </row>
        <row r="438">
          <cell r="C438">
            <v>30730557</v>
          </cell>
          <cell r="D438" t="str">
            <v>E - DEMAS ACREEDORES</v>
          </cell>
          <cell r="E438" t="str">
            <v>Ninguno</v>
          </cell>
          <cell r="F438" t="str">
            <v>CRA 6TA E N. 16-86 BARRIO LORENZO</v>
          </cell>
          <cell r="G438" t="str">
            <v>PASTO</v>
          </cell>
          <cell r="H438" t="str">
            <v>Colombia</v>
          </cell>
          <cell r="J438">
            <v>800000</v>
          </cell>
          <cell r="K438" t="str">
            <v>L105-2294</v>
          </cell>
          <cell r="L438">
            <v>43997</v>
          </cell>
          <cell r="M438">
            <v>121.5</v>
          </cell>
          <cell r="N438">
            <v>104.97</v>
          </cell>
          <cell r="O438">
            <v>1.157473563875393</v>
          </cell>
          <cell r="P438">
            <v>925978.85110031441</v>
          </cell>
        </row>
        <row r="439">
          <cell r="C439">
            <v>30730557</v>
          </cell>
          <cell r="D439" t="str">
            <v>E - DEMAS ACREEDORES</v>
          </cell>
          <cell r="E439" t="str">
            <v>Ninguno</v>
          </cell>
          <cell r="F439" t="str">
            <v>CRA 6TA E N. 16-86 BARRIO LORENZO</v>
          </cell>
          <cell r="G439" t="str">
            <v>PASTO</v>
          </cell>
          <cell r="H439" t="str">
            <v>Colombia</v>
          </cell>
          <cell r="J439">
            <v>800000</v>
          </cell>
          <cell r="K439" t="str">
            <v>L105-2294</v>
          </cell>
          <cell r="L439">
            <v>44027</v>
          </cell>
          <cell r="M439">
            <v>121.5</v>
          </cell>
          <cell r="N439">
            <v>104.97</v>
          </cell>
          <cell r="O439">
            <v>1.157473563875393</v>
          </cell>
          <cell r="P439">
            <v>925978.85110031441</v>
          </cell>
        </row>
        <row r="440">
          <cell r="C440">
            <v>30730557</v>
          </cell>
          <cell r="D440" t="str">
            <v>E - DEMAS ACREEDORES</v>
          </cell>
          <cell r="E440" t="str">
            <v>Ninguno</v>
          </cell>
          <cell r="F440" t="str">
            <v>CRA 6TA E N. 16-86 BARRIO LORENZO</v>
          </cell>
          <cell r="G440" t="str">
            <v>PASTO</v>
          </cell>
          <cell r="H440" t="str">
            <v>Colombia</v>
          </cell>
          <cell r="J440">
            <v>800000</v>
          </cell>
          <cell r="K440" t="str">
            <v>L105-2294</v>
          </cell>
          <cell r="L440">
            <v>44058</v>
          </cell>
          <cell r="M440">
            <v>121.5</v>
          </cell>
          <cell r="N440">
            <v>104.96</v>
          </cell>
          <cell r="O440">
            <v>1.1575838414634148</v>
          </cell>
          <cell r="P440">
            <v>926067.07317073178</v>
          </cell>
        </row>
        <row r="441">
          <cell r="C441">
            <v>30730557</v>
          </cell>
          <cell r="D441" t="str">
            <v>E - DEMAS ACREEDORES</v>
          </cell>
          <cell r="E441" t="str">
            <v>Ninguno</v>
          </cell>
          <cell r="F441" t="str">
            <v>CRA 6TA E N. 16-86 BARRIO LORENZO</v>
          </cell>
          <cell r="G441" t="str">
            <v>PASTO</v>
          </cell>
          <cell r="H441" t="str">
            <v>Colombia</v>
          </cell>
          <cell r="J441">
            <v>800000</v>
          </cell>
          <cell r="K441" t="str">
            <v>L105-2294</v>
          </cell>
          <cell r="L441">
            <v>44089</v>
          </cell>
          <cell r="M441">
            <v>121.5</v>
          </cell>
          <cell r="N441">
            <v>105.29</v>
          </cell>
          <cell r="O441">
            <v>1.153955741285972</v>
          </cell>
          <cell r="P441">
            <v>923164.59302877763</v>
          </cell>
        </row>
        <row r="442">
          <cell r="C442">
            <v>30730557</v>
          </cell>
          <cell r="D442" t="str">
            <v>E - DEMAS ACREEDORES</v>
          </cell>
          <cell r="E442" t="str">
            <v>Ninguno</v>
          </cell>
          <cell r="F442" t="str">
            <v>CRA 6TA E N. 16-86 BARRIO LORENZO</v>
          </cell>
          <cell r="G442" t="str">
            <v>PASTO</v>
          </cell>
          <cell r="H442" t="str">
            <v>Colombia</v>
          </cell>
          <cell r="J442">
            <v>800000</v>
          </cell>
          <cell r="K442" t="str">
            <v>L105-2294</v>
          </cell>
          <cell r="L442">
            <v>44119</v>
          </cell>
          <cell r="M442">
            <v>121.5</v>
          </cell>
          <cell r="N442">
            <v>105.23</v>
          </cell>
          <cell r="O442">
            <v>1.1546137033165447</v>
          </cell>
          <cell r="P442">
            <v>923690.96265323577</v>
          </cell>
        </row>
        <row r="443">
          <cell r="J443">
            <v>153100000</v>
          </cell>
          <cell r="P443">
            <v>186274696.03160658</v>
          </cell>
        </row>
        <row r="444">
          <cell r="C444">
            <v>30731103</v>
          </cell>
          <cell r="D444" t="str">
            <v>E - DEMAS ACREEDORES</v>
          </cell>
          <cell r="E444" t="str">
            <v>Ninguno</v>
          </cell>
          <cell r="F444" t="str">
            <v>CR 14 18 A 40 SANTA MARIA DE FATIMA APTO 502 TORRE II</v>
          </cell>
          <cell r="G444" t="str">
            <v>PASTO</v>
          </cell>
          <cell r="H444" t="str">
            <v>Colombia</v>
          </cell>
          <cell r="J444">
            <v>28000000</v>
          </cell>
          <cell r="K444" t="str">
            <v>L-105-00000002796-001</v>
          </cell>
          <cell r="L444">
            <v>44590</v>
          </cell>
          <cell r="M444">
            <v>121.5</v>
          </cell>
          <cell r="N444">
            <v>113.26</v>
          </cell>
          <cell r="O444">
            <v>1.0727529577962209</v>
          </cell>
          <cell r="P444">
            <v>30037082.818294186</v>
          </cell>
        </row>
        <row r="445">
          <cell r="C445">
            <v>30731103</v>
          </cell>
          <cell r="D445" t="str">
            <v>E - DEMAS ACREEDORES</v>
          </cell>
          <cell r="E445" t="str">
            <v>Ninguno</v>
          </cell>
          <cell r="F445" t="str">
            <v>CR 14 18 A 40</v>
          </cell>
          <cell r="G445" t="str">
            <v>PASTO</v>
          </cell>
          <cell r="H445" t="str">
            <v>Colombia</v>
          </cell>
          <cell r="J445">
            <v>79300000</v>
          </cell>
          <cell r="K445" t="str">
            <v>L 105 00000002796 00001</v>
          </cell>
          <cell r="L445">
            <v>44590</v>
          </cell>
          <cell r="M445">
            <v>121.5</v>
          </cell>
          <cell r="N445">
            <v>113.26</v>
          </cell>
          <cell r="O445">
            <v>1.0727529577962209</v>
          </cell>
          <cell r="P445">
            <v>85069309.553240314</v>
          </cell>
        </row>
        <row r="446">
          <cell r="J446">
            <v>107300000</v>
          </cell>
          <cell r="P446">
            <v>115106392.3715345</v>
          </cell>
        </row>
        <row r="447">
          <cell r="C447">
            <v>30733203</v>
          </cell>
          <cell r="D447" t="str">
            <v>E - DEMAS ACREEDORES</v>
          </cell>
          <cell r="E447" t="str">
            <v>Ninguno</v>
          </cell>
          <cell r="F447" t="str">
            <v xml:space="preserve">CR 14 18 A 40   SANTAMARIA DE FATIMA APTO 704 TORRE II            </v>
          </cell>
          <cell r="G447" t="str">
            <v>PASTO</v>
          </cell>
          <cell r="H447" t="str">
            <v>Colombia</v>
          </cell>
          <cell r="J447">
            <v>32000000</v>
          </cell>
          <cell r="K447" t="str">
            <v>L 105 00000002706 00002</v>
          </cell>
          <cell r="L447">
            <v>44562</v>
          </cell>
          <cell r="M447">
            <v>121.5</v>
          </cell>
          <cell r="N447">
            <v>113.26</v>
          </cell>
          <cell r="O447">
            <v>1.0727529577962209</v>
          </cell>
          <cell r="P447">
            <v>34328094.649479069</v>
          </cell>
        </row>
        <row r="448">
          <cell r="J448">
            <v>32000000</v>
          </cell>
          <cell r="P448">
            <v>34328094.649479069</v>
          </cell>
        </row>
        <row r="449">
          <cell r="C449">
            <v>30735577</v>
          </cell>
          <cell r="D449" t="str">
            <v>E - DEMAS ACREEDORES</v>
          </cell>
          <cell r="E449" t="str">
            <v>Ninguno</v>
          </cell>
          <cell r="F449" t="str">
            <v>CALLE 14 NO.17-37</v>
          </cell>
          <cell r="G449" t="str">
            <v>PASTO</v>
          </cell>
          <cell r="H449" t="str">
            <v>Colombia</v>
          </cell>
          <cell r="J449">
            <v>7500000</v>
          </cell>
          <cell r="K449" t="str">
            <v xml:space="preserve"> PQ  S2F-4</v>
          </cell>
          <cell r="L449">
            <v>42673</v>
          </cell>
          <cell r="M449">
            <v>121.5</v>
          </cell>
          <cell r="N449">
            <v>92.622630000000001</v>
          </cell>
          <cell r="O449">
            <v>1.3117744551196613</v>
          </cell>
          <cell r="P449">
            <v>9838308.4133974593</v>
          </cell>
        </row>
        <row r="450">
          <cell r="J450">
            <v>7500000</v>
          </cell>
          <cell r="P450">
            <v>9838308.4133974593</v>
          </cell>
        </row>
        <row r="451">
          <cell r="C451">
            <v>30736243</v>
          </cell>
          <cell r="D451" t="str">
            <v>E - DEMAS ACREEDORES</v>
          </cell>
          <cell r="E451" t="str">
            <v>Ninguno</v>
          </cell>
          <cell r="F451" t="str">
            <v>CRA 32 N 16 A 17</v>
          </cell>
          <cell r="G451" t="str">
            <v>PASTO</v>
          </cell>
          <cell r="H451" t="str">
            <v>Colombia</v>
          </cell>
          <cell r="J451">
            <v>7728000</v>
          </cell>
          <cell r="K451" t="str">
            <v>BODEGAS  S1B-68 Y S1B69</v>
          </cell>
          <cell r="L451">
            <v>44499</v>
          </cell>
          <cell r="M451">
            <v>121.5</v>
          </cell>
          <cell r="N451">
            <v>110.06</v>
          </cell>
          <cell r="O451">
            <v>1.1039433036525532</v>
          </cell>
          <cell r="P451">
            <v>8531273.8506269306</v>
          </cell>
        </row>
        <row r="452">
          <cell r="C452">
            <v>30736243</v>
          </cell>
          <cell r="D452" t="str">
            <v>E - DEMAS ACREEDORES</v>
          </cell>
          <cell r="E452" t="str">
            <v>Ninguno</v>
          </cell>
          <cell r="F452" t="str">
            <v>CRA 32 N 16 A 17</v>
          </cell>
          <cell r="G452" t="str">
            <v>PASTO</v>
          </cell>
          <cell r="H452" t="str">
            <v>Colombia</v>
          </cell>
          <cell r="J452">
            <v>494529</v>
          </cell>
          <cell r="K452" t="str">
            <v>L-005-00000005433-001</v>
          </cell>
          <cell r="L452">
            <v>44525</v>
          </cell>
          <cell r="M452">
            <v>121.5</v>
          </cell>
          <cell r="N452">
            <v>110.6</v>
          </cell>
          <cell r="O452">
            <v>1.0985533453887886</v>
          </cell>
          <cell r="P452">
            <v>543266.48734177218</v>
          </cell>
        </row>
        <row r="453">
          <cell r="C453">
            <v>30736243</v>
          </cell>
          <cell r="D453" t="str">
            <v>E - DEMAS ACREEDORES</v>
          </cell>
          <cell r="E453" t="str">
            <v>Ninguno</v>
          </cell>
          <cell r="F453" t="str">
            <v>CRA 32 N 16 A 17</v>
          </cell>
          <cell r="G453" t="str">
            <v>PASTO</v>
          </cell>
          <cell r="H453" t="str">
            <v>Colombia</v>
          </cell>
          <cell r="J453">
            <v>279200</v>
          </cell>
          <cell r="K453" t="str">
            <v>L-005-00005131720-001</v>
          </cell>
          <cell r="L453">
            <v>44575</v>
          </cell>
          <cell r="M453">
            <v>121.5</v>
          </cell>
          <cell r="N453">
            <v>113.26</v>
          </cell>
          <cell r="O453">
            <v>1.0727529577962209</v>
          </cell>
          <cell r="P453">
            <v>299512.62581670488</v>
          </cell>
        </row>
        <row r="454">
          <cell r="J454">
            <v>8501729</v>
          </cell>
          <cell r="P454">
            <v>9374052.9637854081</v>
          </cell>
        </row>
        <row r="455">
          <cell r="C455">
            <v>30736482</v>
          </cell>
          <cell r="D455" t="str">
            <v>E - DEMAS ACREEDORES</v>
          </cell>
          <cell r="E455" t="str">
            <v>Ninguno</v>
          </cell>
          <cell r="F455" t="str">
            <v>CRA 10A NO.13-86 SAN IGNACIO</v>
          </cell>
          <cell r="G455" t="str">
            <v>PASTO</v>
          </cell>
          <cell r="H455" t="str">
            <v>Colombia</v>
          </cell>
          <cell r="J455">
            <v>43335000</v>
          </cell>
          <cell r="K455" t="str">
            <v>L-105-00000002797-001</v>
          </cell>
          <cell r="L455">
            <v>44590</v>
          </cell>
          <cell r="M455">
            <v>121.5</v>
          </cell>
          <cell r="N455">
            <v>113.26</v>
          </cell>
          <cell r="O455">
            <v>1.0727529577962209</v>
          </cell>
          <cell r="P455">
            <v>46487749.426099233</v>
          </cell>
        </row>
        <row r="456">
          <cell r="J456">
            <v>43335000</v>
          </cell>
          <cell r="P456">
            <v>46487749.426099233</v>
          </cell>
        </row>
        <row r="457">
          <cell r="C457">
            <v>30738932</v>
          </cell>
          <cell r="D457" t="str">
            <v>E - DEMAS ACREEDORES</v>
          </cell>
          <cell r="E457" t="str">
            <v>Ninguno</v>
          </cell>
          <cell r="F457" t="str">
            <v xml:space="preserve">CRA 34A NO. 17-16 BARRIO MARIDIAZ </v>
          </cell>
          <cell r="G457" t="str">
            <v>PASTO</v>
          </cell>
          <cell r="H457" t="str">
            <v>Colombia</v>
          </cell>
          <cell r="J457">
            <v>130914750</v>
          </cell>
          <cell r="K457" t="str">
            <v xml:space="preserve"> APTO 503 TORRE 1  PQ  S2-503-T1</v>
          </cell>
          <cell r="L457">
            <v>43397</v>
          </cell>
          <cell r="M457">
            <v>121.5</v>
          </cell>
          <cell r="N457">
            <v>99.586839999999995</v>
          </cell>
          <cell r="O457">
            <v>1.2200407202397425</v>
          </cell>
          <cell r="P457">
            <v>159721325.88000584</v>
          </cell>
        </row>
        <row r="458">
          <cell r="J458">
            <v>130914750</v>
          </cell>
          <cell r="P458">
            <v>159721325.88000584</v>
          </cell>
        </row>
        <row r="459">
          <cell r="C459">
            <v>30740160</v>
          </cell>
          <cell r="D459" t="str">
            <v>E - DEMAS ACREEDORES</v>
          </cell>
          <cell r="E459" t="str">
            <v>Ninguno</v>
          </cell>
          <cell r="F459" t="str">
            <v>CRA 34 BIS NO.16A 65</v>
          </cell>
          <cell r="G459" t="str">
            <v>PASTO</v>
          </cell>
          <cell r="H459" t="str">
            <v>Colombia</v>
          </cell>
          <cell r="J459">
            <v>9000000</v>
          </cell>
          <cell r="K459" t="str">
            <v xml:space="preserve"> PQ  S2K-26</v>
          </cell>
          <cell r="L459">
            <v>42855</v>
          </cell>
          <cell r="M459">
            <v>121.5</v>
          </cell>
          <cell r="N459">
            <v>95.907290000000003</v>
          </cell>
          <cell r="O459">
            <v>1.2668484324809928</v>
          </cell>
          <cell r="P459">
            <v>11401635.892328935</v>
          </cell>
        </row>
        <row r="460">
          <cell r="J460">
            <v>9000000</v>
          </cell>
          <cell r="P460">
            <v>11401635.892328935</v>
          </cell>
        </row>
        <row r="461">
          <cell r="C461">
            <v>30740796</v>
          </cell>
          <cell r="D461" t="str">
            <v>E - DEMAS ACREEDORES</v>
          </cell>
          <cell r="E461" t="str">
            <v>Ninguno</v>
          </cell>
          <cell r="F461" t="str">
            <v>CRA 14 NO 18A 23</v>
          </cell>
          <cell r="G461" t="str">
            <v>PASTO</v>
          </cell>
          <cell r="H461" t="str">
            <v>Colombia</v>
          </cell>
          <cell r="J461">
            <v>9000000</v>
          </cell>
          <cell r="K461" t="str">
            <v xml:space="preserve"> PQ S2N-8</v>
          </cell>
          <cell r="L461">
            <v>43069</v>
          </cell>
          <cell r="M461">
            <v>121.5</v>
          </cell>
          <cell r="N461">
            <v>96.548249999999996</v>
          </cell>
          <cell r="O461">
            <v>1.2584381384437315</v>
          </cell>
          <cell r="P461">
            <v>11325943.245993584</v>
          </cell>
        </row>
        <row r="462">
          <cell r="J462">
            <v>9000000</v>
          </cell>
          <cell r="P462">
            <v>11325943.245993584</v>
          </cell>
        </row>
        <row r="463">
          <cell r="C463">
            <v>30744262</v>
          </cell>
          <cell r="D463" t="str">
            <v>E - DEMAS ACREEDORES</v>
          </cell>
          <cell r="E463" t="str">
            <v>Ninguno</v>
          </cell>
          <cell r="F463" t="str">
            <v xml:space="preserve">MIRADOR PASO ANCHO APTO 304 E   </v>
          </cell>
          <cell r="G463" t="str">
            <v>Bogotá</v>
          </cell>
          <cell r="H463" t="str">
            <v>Colombia</v>
          </cell>
          <cell r="J463">
            <v>74040000</v>
          </cell>
          <cell r="K463" t="str">
            <v xml:space="preserve">APTO 102 TORRE 3  PQ    S2-102-3          </v>
          </cell>
          <cell r="L463">
            <v>43270</v>
          </cell>
          <cell r="M463">
            <v>121.5</v>
          </cell>
          <cell r="N463">
            <v>99.311149999999998</v>
          </cell>
          <cell r="O463">
            <v>1.2234275808909674</v>
          </cell>
          <cell r="P463">
            <v>90582578.089167222</v>
          </cell>
        </row>
        <row r="464">
          <cell r="J464">
            <v>74040000</v>
          </cell>
          <cell r="P464">
            <v>90582578.089167222</v>
          </cell>
        </row>
        <row r="465">
          <cell r="C465">
            <v>30745385</v>
          </cell>
          <cell r="D465" t="str">
            <v>E - DEMAS ACREEDORES</v>
          </cell>
          <cell r="E465" t="str">
            <v>Ninguno</v>
          </cell>
          <cell r="F465" t="str">
            <v>CR 14 18 A 40 SANTAMARIA DE FATIMA APTO 808 TORRE II</v>
          </cell>
          <cell r="G465" t="str">
            <v>PASTO</v>
          </cell>
          <cell r="H465" t="str">
            <v>Colombia</v>
          </cell>
          <cell r="J465">
            <v>1000000</v>
          </cell>
          <cell r="K465" t="str">
            <v>L-105-00000002318-001</v>
          </cell>
          <cell r="L465">
            <v>44042</v>
          </cell>
          <cell r="M465">
            <v>121.5</v>
          </cell>
          <cell r="N465">
            <v>104.97</v>
          </cell>
          <cell r="O465">
            <v>1.157473563875393</v>
          </cell>
          <cell r="P465">
            <v>1157473.563875393</v>
          </cell>
        </row>
        <row r="466">
          <cell r="J466">
            <v>1000000</v>
          </cell>
          <cell r="P466">
            <v>1157473.563875393</v>
          </cell>
        </row>
        <row r="467">
          <cell r="C467">
            <v>31531175</v>
          </cell>
          <cell r="D467" t="str">
            <v>E - DEMAS ACREEDORES</v>
          </cell>
          <cell r="E467" t="str">
            <v>Ninguno</v>
          </cell>
          <cell r="F467" t="str">
            <v>C C</v>
          </cell>
          <cell r="G467" t="str">
            <v>PASTO</v>
          </cell>
          <cell r="H467" t="str">
            <v>Colombia</v>
          </cell>
          <cell r="J467">
            <v>29910977</v>
          </cell>
          <cell r="K467" t="str">
            <v>L-105-00000002369-001</v>
          </cell>
          <cell r="L467">
            <v>44125</v>
          </cell>
          <cell r="M467">
            <v>121.5</v>
          </cell>
          <cell r="N467">
            <v>105.23</v>
          </cell>
          <cell r="O467">
            <v>1.1546137033165447</v>
          </cell>
          <cell r="P467">
            <v>34535623.923785992</v>
          </cell>
        </row>
        <row r="468">
          <cell r="J468">
            <v>29910977</v>
          </cell>
          <cell r="P468">
            <v>34535623.923785992</v>
          </cell>
        </row>
        <row r="469">
          <cell r="C469">
            <v>36088279</v>
          </cell>
          <cell r="D469" t="str">
            <v>E - DEMAS ACREEDORES</v>
          </cell>
          <cell r="E469" t="str">
            <v>Ninguno</v>
          </cell>
          <cell r="F469" t="str">
            <v>CRA 45 N 24 33 CASA F 10 GUATAPURI</v>
          </cell>
          <cell r="G469" t="str">
            <v>NEIVA</v>
          </cell>
          <cell r="H469" t="str">
            <v>Colombia</v>
          </cell>
          <cell r="J469">
            <v>101839898.56</v>
          </cell>
          <cell r="K469" t="str">
            <v>L-105-00000002749-001</v>
          </cell>
          <cell r="L469">
            <v>44590</v>
          </cell>
          <cell r="M469">
            <v>121.5</v>
          </cell>
          <cell r="N469">
            <v>113.26</v>
          </cell>
          <cell r="O469">
            <v>1.0727529577962209</v>
          </cell>
          <cell r="P469">
            <v>109249052.4019071</v>
          </cell>
        </row>
        <row r="470">
          <cell r="J470">
            <v>101839898.56</v>
          </cell>
          <cell r="P470">
            <v>109249052.4019071</v>
          </cell>
        </row>
        <row r="471">
          <cell r="C471">
            <v>36145720</v>
          </cell>
          <cell r="D471" t="str">
            <v>E - DEMAS ACREEDORES</v>
          </cell>
          <cell r="E471" t="str">
            <v>Ninguno</v>
          </cell>
          <cell r="F471" t="str">
            <v>Cl 15 No 7 70 Br Quirinal Neiva</v>
          </cell>
          <cell r="G471" t="str">
            <v>NEIVA</v>
          </cell>
          <cell r="H471" t="str">
            <v>Colombia</v>
          </cell>
          <cell r="J471">
            <v>53444051</v>
          </cell>
          <cell r="K471" t="str">
            <v>L-105-00000002739-001</v>
          </cell>
          <cell r="L471">
            <v>44590</v>
          </cell>
          <cell r="M471">
            <v>121.5</v>
          </cell>
          <cell r="N471">
            <v>113.26</v>
          </cell>
          <cell r="O471">
            <v>1.0727529577962209</v>
          </cell>
          <cell r="P471">
            <v>57332263.786862075</v>
          </cell>
        </row>
        <row r="472">
          <cell r="J472">
            <v>53444051</v>
          </cell>
          <cell r="P472">
            <v>57332263.786862075</v>
          </cell>
        </row>
        <row r="473">
          <cell r="C473">
            <v>36147608</v>
          </cell>
          <cell r="D473" t="str">
            <v>E - DEMAS ACREEDORES</v>
          </cell>
          <cell r="E473" t="str">
            <v>Ninguno</v>
          </cell>
          <cell r="F473" t="str">
            <v>Cl 6 No 19 43 Br Calixto</v>
          </cell>
          <cell r="G473" t="str">
            <v>NEIVA</v>
          </cell>
          <cell r="H473" t="str">
            <v>Colombia</v>
          </cell>
          <cell r="J473">
            <v>55651906.289999999</v>
          </cell>
          <cell r="K473" t="str">
            <v>L-105-00000002738-001</v>
          </cell>
          <cell r="L473">
            <v>44590</v>
          </cell>
          <cell r="M473">
            <v>121.5</v>
          </cell>
          <cell r="N473">
            <v>113.26</v>
          </cell>
          <cell r="O473">
            <v>1.0727529577962209</v>
          </cell>
          <cell r="P473">
            <v>59700747.07959561</v>
          </cell>
        </row>
        <row r="474">
          <cell r="J474">
            <v>55651906.289999999</v>
          </cell>
          <cell r="P474">
            <v>59700747.07959561</v>
          </cell>
        </row>
        <row r="475">
          <cell r="C475">
            <v>36148068</v>
          </cell>
          <cell r="D475" t="str">
            <v>E - DEMAS ACREEDORES</v>
          </cell>
          <cell r="E475" t="str">
            <v>Ninguno</v>
          </cell>
          <cell r="F475" t="str">
            <v>Cr 52 No 11 80 Reserva de la Sierra Neiva</v>
          </cell>
          <cell r="G475" t="str">
            <v>NEIVA</v>
          </cell>
          <cell r="H475" t="str">
            <v>Colombia</v>
          </cell>
          <cell r="J475">
            <v>62605526.049999997</v>
          </cell>
          <cell r="K475" t="str">
            <v>L-105-00000002757-001</v>
          </cell>
          <cell r="L475">
            <v>44590</v>
          </cell>
          <cell r="M475">
            <v>121.5</v>
          </cell>
          <cell r="N475">
            <v>113.26</v>
          </cell>
          <cell r="O475">
            <v>1.0727529577962209</v>
          </cell>
          <cell r="P475">
            <v>67160263.24452585</v>
          </cell>
        </row>
        <row r="476">
          <cell r="J476">
            <v>62605526.049999997</v>
          </cell>
          <cell r="P476">
            <v>67160263.24452585</v>
          </cell>
        </row>
        <row r="477">
          <cell r="C477">
            <v>36160698</v>
          </cell>
          <cell r="D477" t="str">
            <v>E - DEMAS ACREEDORES</v>
          </cell>
          <cell r="E477" t="str">
            <v>Ninguno</v>
          </cell>
          <cell r="F477" t="str">
            <v>Cr5A No 16 16 Edif La Victoria Apto 301 Neiva</v>
          </cell>
          <cell r="G477" t="str">
            <v>NEIVA</v>
          </cell>
          <cell r="H477" t="str">
            <v>Colombia</v>
          </cell>
          <cell r="J477">
            <v>46621403.280000001</v>
          </cell>
          <cell r="K477" t="str">
            <v>L-105-00000002751-001</v>
          </cell>
          <cell r="L477">
            <v>44590</v>
          </cell>
          <cell r="M477">
            <v>121.5</v>
          </cell>
          <cell r="N477">
            <v>113.26</v>
          </cell>
          <cell r="O477">
            <v>1.0727529577962209</v>
          </cell>
          <cell r="P477">
            <v>50013248.26523044</v>
          </cell>
        </row>
        <row r="478">
          <cell r="J478">
            <v>46621403.280000001</v>
          </cell>
          <cell r="P478">
            <v>50013248.26523044</v>
          </cell>
        </row>
        <row r="479">
          <cell r="C479">
            <v>36170911</v>
          </cell>
          <cell r="D479" t="str">
            <v>E - DEMAS ACREEDORES</v>
          </cell>
          <cell r="E479" t="str">
            <v>Ninguno</v>
          </cell>
          <cell r="F479" t="str">
            <v>Cl3 A No 15 68 Apto 302 Edificio Marisol Neiva</v>
          </cell>
          <cell r="G479" t="str">
            <v>NEIVA</v>
          </cell>
          <cell r="H479" t="str">
            <v>Colombia</v>
          </cell>
          <cell r="J479">
            <v>56085173.170000002</v>
          </cell>
          <cell r="K479" t="str">
            <v>L-105-00000002745-002</v>
          </cell>
          <cell r="L479">
            <v>44590</v>
          </cell>
          <cell r="M479">
            <v>121.5</v>
          </cell>
          <cell r="N479">
            <v>113.26</v>
          </cell>
          <cell r="O479">
            <v>1.0727529577962209</v>
          </cell>
          <cell r="P479">
            <v>60165535.406630754</v>
          </cell>
        </row>
        <row r="480">
          <cell r="J480">
            <v>56085173.170000002</v>
          </cell>
          <cell r="P480">
            <v>60165535.406630754</v>
          </cell>
        </row>
        <row r="481">
          <cell r="C481">
            <v>36183375</v>
          </cell>
          <cell r="D481" t="str">
            <v>E - DEMAS ACREEDORES</v>
          </cell>
          <cell r="E481" t="str">
            <v>Ninguno</v>
          </cell>
          <cell r="F481" t="str">
            <v>Cl 6 C No 26 77 Br La Gaitana Neiva</v>
          </cell>
          <cell r="G481" t="str">
            <v>NEIVA</v>
          </cell>
          <cell r="H481" t="str">
            <v>Colombia</v>
          </cell>
          <cell r="J481">
            <v>14221912.84</v>
          </cell>
          <cell r="K481" t="str">
            <v>L-105-00000002759-001</v>
          </cell>
          <cell r="L481">
            <v>44590</v>
          </cell>
          <cell r="M481">
            <v>121.5</v>
          </cell>
          <cell r="N481">
            <v>113.26</v>
          </cell>
          <cell r="O481">
            <v>1.0727529577962209</v>
          </cell>
          <cell r="P481">
            <v>15256599.064630052</v>
          </cell>
        </row>
        <row r="482">
          <cell r="J482">
            <v>14221912.84</v>
          </cell>
          <cell r="P482">
            <v>15256599.064630052</v>
          </cell>
        </row>
        <row r="483">
          <cell r="C483">
            <v>36754558</v>
          </cell>
          <cell r="D483" t="str">
            <v>E - DEMAS ACREEDORES</v>
          </cell>
          <cell r="E483" t="str">
            <v>Ninguno</v>
          </cell>
          <cell r="F483" t="str">
            <v>BARRIO LAS PALMAS -  RICAURTE</v>
          </cell>
          <cell r="G483" t="str">
            <v>PASTO</v>
          </cell>
          <cell r="H483" t="str">
            <v>Colombia</v>
          </cell>
          <cell r="J483">
            <v>8000000</v>
          </cell>
          <cell r="K483" t="str">
            <v xml:space="preserve"> PQ S2G-7</v>
          </cell>
          <cell r="L483">
            <v>43035</v>
          </cell>
          <cell r="M483">
            <v>121.5</v>
          </cell>
          <cell r="N483">
            <v>96.37397</v>
          </cell>
          <cell r="O483">
            <v>1.2607138628822701</v>
          </cell>
          <cell r="P483">
            <v>10085710.90305816</v>
          </cell>
        </row>
        <row r="484">
          <cell r="J484">
            <v>8000000</v>
          </cell>
          <cell r="P484">
            <v>10085710.90305816</v>
          </cell>
        </row>
        <row r="485">
          <cell r="C485">
            <v>36755476</v>
          </cell>
          <cell r="D485" t="str">
            <v>E - DEMAS ACREEDORES</v>
          </cell>
          <cell r="E485" t="str">
            <v>Ninguno</v>
          </cell>
          <cell r="F485" t="str">
            <v>CR 2 N 17-89</v>
          </cell>
          <cell r="G485" t="str">
            <v>PASTO</v>
          </cell>
          <cell r="H485" t="str">
            <v>Colombia</v>
          </cell>
          <cell r="J485">
            <v>2500000</v>
          </cell>
          <cell r="K485" t="str">
            <v xml:space="preserve"> PQ S1B1</v>
          </cell>
          <cell r="L485">
            <v>44073</v>
          </cell>
          <cell r="M485">
            <v>121.5</v>
          </cell>
          <cell r="N485">
            <v>104.96</v>
          </cell>
          <cell r="O485">
            <v>1.1575838414634148</v>
          </cell>
          <cell r="P485">
            <v>2893959.6036585369</v>
          </cell>
        </row>
        <row r="486">
          <cell r="J486">
            <v>2500000</v>
          </cell>
          <cell r="P486">
            <v>2893959.6036585369</v>
          </cell>
        </row>
        <row r="487">
          <cell r="C487">
            <v>36758838</v>
          </cell>
          <cell r="D487" t="str">
            <v>E - DEMAS ACREEDORES</v>
          </cell>
          <cell r="E487" t="str">
            <v>Ninguno</v>
          </cell>
          <cell r="F487" t="str">
            <v>EDF ARBOLEDA APTO 504</v>
          </cell>
          <cell r="G487" t="str">
            <v>PASTO</v>
          </cell>
          <cell r="H487" t="str">
            <v>Colombia</v>
          </cell>
          <cell r="J487">
            <v>197315001</v>
          </cell>
          <cell r="K487" t="str">
            <v xml:space="preserve"> APTO801 TORRE 1    S2-16 Y S2-17 BODEGA  S2B-29</v>
          </cell>
          <cell r="L487">
            <v>43377</v>
          </cell>
          <cell r="M487">
            <v>121.5</v>
          </cell>
          <cell r="N487">
            <v>99.586839999999995</v>
          </cell>
          <cell r="O487">
            <v>1.2200407202397425</v>
          </cell>
          <cell r="P487">
            <v>240732335.93414551</v>
          </cell>
        </row>
        <row r="488">
          <cell r="C488">
            <v>36758838</v>
          </cell>
          <cell r="D488" t="str">
            <v>E - DEMAS ACREEDORES</v>
          </cell>
          <cell r="E488" t="str">
            <v>Ninguno</v>
          </cell>
          <cell r="F488" t="str">
            <v>EDF ARBOLEDA APTO 504</v>
          </cell>
          <cell r="G488" t="str">
            <v>PASTO</v>
          </cell>
          <cell r="H488" t="str">
            <v>Colombia</v>
          </cell>
          <cell r="J488">
            <v>3000000</v>
          </cell>
          <cell r="K488" t="str">
            <v>L-105-00000002798-001</v>
          </cell>
          <cell r="L488">
            <v>44590</v>
          </cell>
          <cell r="M488">
            <v>121.5</v>
          </cell>
          <cell r="N488">
            <v>113.26</v>
          </cell>
          <cell r="O488">
            <v>1.0727529577962209</v>
          </cell>
          <cell r="P488">
            <v>3218258.8733886629</v>
          </cell>
        </row>
        <row r="489">
          <cell r="J489">
            <v>200315001</v>
          </cell>
          <cell r="P489">
            <v>243950594.80753416</v>
          </cell>
        </row>
        <row r="490">
          <cell r="C490">
            <v>36930867</v>
          </cell>
          <cell r="D490" t="str">
            <v>E - DEMAS ACREEDORES</v>
          </cell>
          <cell r="E490" t="str">
            <v>Ninguno</v>
          </cell>
          <cell r="F490" t="str">
            <v>CRA 22 A Nº 709</v>
          </cell>
          <cell r="G490" t="str">
            <v>PASTO</v>
          </cell>
          <cell r="H490" t="str">
            <v>Colombia</v>
          </cell>
          <cell r="J490">
            <v>89100000</v>
          </cell>
          <cell r="K490" t="str">
            <v xml:space="preserve"> APTO 901 PQ S2M-20      </v>
          </cell>
          <cell r="L490">
            <v>41818</v>
          </cell>
          <cell r="M490">
            <v>121.5</v>
          </cell>
          <cell r="N490">
            <v>81.606089999999995</v>
          </cell>
          <cell r="O490">
            <v>1.4888594711497636</v>
          </cell>
          <cell r="P490">
            <v>132657378.87944393</v>
          </cell>
        </row>
        <row r="491">
          <cell r="J491">
            <v>89100000</v>
          </cell>
          <cell r="P491">
            <v>132657378.87944393</v>
          </cell>
        </row>
        <row r="492">
          <cell r="C492">
            <v>36934074</v>
          </cell>
          <cell r="D492" t="str">
            <v>E - DEMAS ACREEDORES</v>
          </cell>
          <cell r="E492" t="str">
            <v>Ninguno</v>
          </cell>
          <cell r="F492" t="str">
            <v>LOS SAUCES LA CAROLINA MZ G CASA 1</v>
          </cell>
          <cell r="G492" t="str">
            <v>PASTO</v>
          </cell>
          <cell r="H492" t="str">
            <v>Colombia</v>
          </cell>
          <cell r="J492">
            <v>9000000</v>
          </cell>
          <cell r="K492" t="str">
            <v xml:space="preserve">  PQ S2N19   </v>
          </cell>
          <cell r="L492">
            <v>43151</v>
          </cell>
          <cell r="M492">
            <v>121.5</v>
          </cell>
          <cell r="N492">
            <v>98.216430000000003</v>
          </cell>
          <cell r="O492">
            <v>1.237063900612148</v>
          </cell>
          <cell r="P492">
            <v>11133575.105509331</v>
          </cell>
        </row>
        <row r="493">
          <cell r="J493">
            <v>9000000</v>
          </cell>
          <cell r="P493">
            <v>11133575.105509331</v>
          </cell>
        </row>
        <row r="494">
          <cell r="C494">
            <v>36951381</v>
          </cell>
          <cell r="D494" t="str">
            <v>E - DEMAS ACREEDORES</v>
          </cell>
          <cell r="E494" t="str">
            <v>Ninguno</v>
          </cell>
          <cell r="F494" t="str">
            <v>VALLE DE ATRIZ</v>
          </cell>
          <cell r="G494" t="str">
            <v>PASTO</v>
          </cell>
          <cell r="H494" t="str">
            <v>Colombia</v>
          </cell>
          <cell r="J494">
            <v>4000000</v>
          </cell>
          <cell r="K494" t="str">
            <v>L-105-00000002580-001</v>
          </cell>
          <cell r="L494">
            <v>44273</v>
          </cell>
          <cell r="M494">
            <v>121.5</v>
          </cell>
          <cell r="N494">
            <v>107.12</v>
          </cell>
          <cell r="O494">
            <v>1.1342419716206122</v>
          </cell>
          <cell r="P494">
            <v>4536967.8864824492</v>
          </cell>
        </row>
        <row r="495">
          <cell r="J495">
            <v>4000000</v>
          </cell>
          <cell r="P495">
            <v>4536967.8864824492</v>
          </cell>
        </row>
        <row r="496">
          <cell r="C496">
            <v>36952260</v>
          </cell>
          <cell r="D496" t="str">
            <v>E - DEMAS ACREEDORES</v>
          </cell>
          <cell r="E496" t="str">
            <v>Ninguno</v>
          </cell>
          <cell r="F496" t="str">
            <v xml:space="preserve">CL 13 NO. 15-70 AV JULIAN BUCHELLY       </v>
          </cell>
          <cell r="G496" t="str">
            <v>PASTO</v>
          </cell>
          <cell r="H496" t="str">
            <v>Colombia</v>
          </cell>
          <cell r="J496">
            <v>52785293</v>
          </cell>
          <cell r="K496" t="str">
            <v xml:space="preserve"> APTO 301 TORRE 3 S2-301-3</v>
          </cell>
          <cell r="L496">
            <v>43278</v>
          </cell>
          <cell r="M496">
            <v>121.5</v>
          </cell>
          <cell r="N496">
            <v>99.311149999999998</v>
          </cell>
          <cell r="O496">
            <v>1.2234275808909674</v>
          </cell>
          <cell r="P496">
            <v>64578983.321610913</v>
          </cell>
        </row>
        <row r="497">
          <cell r="J497">
            <v>52785293</v>
          </cell>
          <cell r="P497">
            <v>64578983.321610913</v>
          </cell>
        </row>
        <row r="498">
          <cell r="C498">
            <v>36953284</v>
          </cell>
          <cell r="D498" t="str">
            <v>E - DEMAS ACREEDORES</v>
          </cell>
          <cell r="E498" t="str">
            <v>Ninguno</v>
          </cell>
          <cell r="F498" t="str">
            <v xml:space="preserve">CL 5TA SUR NO. 24-58 MIJITAYO            </v>
          </cell>
          <cell r="G498" t="str">
            <v>PASTO</v>
          </cell>
          <cell r="H498" t="str">
            <v>Colombia</v>
          </cell>
          <cell r="J498">
            <v>146182774</v>
          </cell>
          <cell r="K498" t="str">
            <v>APTO  y PQ 601 TORRE 2 BG S2-42</v>
          </cell>
          <cell r="L498">
            <v>43401</v>
          </cell>
          <cell r="M498">
            <v>121.5</v>
          </cell>
          <cell r="N498">
            <v>99.586839999999995</v>
          </cell>
          <cell r="O498">
            <v>1.2200407202397425</v>
          </cell>
          <cell r="P498">
            <v>178348936.8776035</v>
          </cell>
        </row>
        <row r="499">
          <cell r="J499">
            <v>146182774</v>
          </cell>
          <cell r="P499">
            <v>178348936.8776035</v>
          </cell>
        </row>
        <row r="500">
          <cell r="C500">
            <v>36954642</v>
          </cell>
          <cell r="D500" t="str">
            <v>E - DEMAS ACREEDORES</v>
          </cell>
          <cell r="E500" t="str">
            <v>Ninguno</v>
          </cell>
          <cell r="F500" t="str">
            <v>CRA 12 NO. 16-21 BARRIO FATIMA</v>
          </cell>
          <cell r="G500" t="str">
            <v>PASTO</v>
          </cell>
          <cell r="H500" t="str">
            <v>Colombia</v>
          </cell>
          <cell r="J500">
            <v>122200000</v>
          </cell>
          <cell r="K500" t="str">
            <v xml:space="preserve">APTO 1801 T4 Y PARQ S2M12 </v>
          </cell>
          <cell r="L500">
            <v>43740</v>
          </cell>
          <cell r="M500">
            <v>121.5</v>
          </cell>
          <cell r="N500">
            <v>103.43</v>
          </cell>
          <cell r="O500">
            <v>1.1747075316639273</v>
          </cell>
          <cell r="P500">
            <v>143549260.36933193</v>
          </cell>
        </row>
        <row r="501">
          <cell r="J501">
            <v>122200000</v>
          </cell>
          <cell r="P501">
            <v>143549260.36933193</v>
          </cell>
        </row>
        <row r="502">
          <cell r="C502">
            <v>36994262</v>
          </cell>
          <cell r="D502" t="str">
            <v>E - DEMAS ACREEDORES</v>
          </cell>
          <cell r="E502" t="str">
            <v>Ninguno</v>
          </cell>
          <cell r="F502" t="str">
            <v>CENTRO CIAL VALLE DE ATRIZ LOCAL 207</v>
          </cell>
          <cell r="G502" t="str">
            <v>PASTO</v>
          </cell>
          <cell r="H502" t="str">
            <v>Colombia</v>
          </cell>
          <cell r="J502">
            <v>348839550</v>
          </cell>
          <cell r="K502" t="str">
            <v xml:space="preserve"> APTO 1301 TORRE 3  PQ S1-1301-3 BODEGA S1B-6 APTO 1304 TORRE 3  PQ  S1-1304-3 Y BODEGA S1B-1</v>
          </cell>
          <cell r="L502">
            <v>43408</v>
          </cell>
          <cell r="M502">
            <v>121.5</v>
          </cell>
          <cell r="N502">
            <v>99.703540000000004</v>
          </cell>
          <cell r="O502">
            <v>1.2186126992080721</v>
          </cell>
          <cell r="P502">
            <v>425100305.61602926</v>
          </cell>
        </row>
        <row r="503">
          <cell r="C503">
            <v>36994262</v>
          </cell>
          <cell r="D503" t="str">
            <v>E - DEMAS ACREEDORES</v>
          </cell>
          <cell r="E503" t="str">
            <v>Ninguno</v>
          </cell>
          <cell r="F503" t="str">
            <v>CENTRO COMERCIAL VALLE DE ATRIZ</v>
          </cell>
          <cell r="G503" t="str">
            <v>PASTO</v>
          </cell>
          <cell r="H503" t="str">
            <v>Colombia</v>
          </cell>
          <cell r="J503">
            <v>71956654</v>
          </cell>
          <cell r="K503" t="str">
            <v>L 105 00000002708 00002</v>
          </cell>
          <cell r="L503">
            <v>44562</v>
          </cell>
          <cell r="M503">
            <v>121.5</v>
          </cell>
          <cell r="N503">
            <v>113.26</v>
          </cell>
          <cell r="O503">
            <v>1.0727529577962209</v>
          </cell>
          <cell r="P503">
            <v>77191713.411619276</v>
          </cell>
        </row>
        <row r="504">
          <cell r="J504">
            <v>420796204</v>
          </cell>
          <cell r="P504">
            <v>502292019.02764857</v>
          </cell>
        </row>
        <row r="505">
          <cell r="C505">
            <v>36994969</v>
          </cell>
          <cell r="D505" t="str">
            <v>E - DEMAS ACREEDORES</v>
          </cell>
          <cell r="E505" t="str">
            <v>Ninguno</v>
          </cell>
          <cell r="F505" t="str">
            <v>CLL 16 N. 37-17 BARRIO SANTA ANA</v>
          </cell>
          <cell r="G505" t="str">
            <v>PASTO</v>
          </cell>
          <cell r="H505" t="str">
            <v>Colombia</v>
          </cell>
          <cell r="J505">
            <v>423900</v>
          </cell>
          <cell r="K505" t="str">
            <v>L5-1261</v>
          </cell>
          <cell r="L505">
            <v>44040</v>
          </cell>
          <cell r="M505">
            <v>121.5</v>
          </cell>
          <cell r="N505">
            <v>104.97</v>
          </cell>
          <cell r="O505">
            <v>1.157473563875393</v>
          </cell>
          <cell r="P505">
            <v>490653.04372677911</v>
          </cell>
        </row>
        <row r="506">
          <cell r="J506">
            <v>423900</v>
          </cell>
          <cell r="P506">
            <v>490653.04372677911</v>
          </cell>
        </row>
        <row r="507">
          <cell r="C507">
            <v>37004555</v>
          </cell>
          <cell r="D507" t="str">
            <v>E - DEMAS ACREEDORES</v>
          </cell>
          <cell r="E507" t="str">
            <v>Ninguno</v>
          </cell>
          <cell r="F507" t="str">
            <v>CALLE 94 N. 72A- 92</v>
          </cell>
          <cell r="G507" t="str">
            <v>PASTO</v>
          </cell>
          <cell r="H507" t="str">
            <v>Colombia</v>
          </cell>
          <cell r="J507">
            <v>9000000</v>
          </cell>
          <cell r="K507" t="str">
            <v xml:space="preserve"> PARQUEADERO S2N-21 </v>
          </cell>
          <cell r="L507">
            <v>43159</v>
          </cell>
          <cell r="M507">
            <v>121.5</v>
          </cell>
          <cell r="N507">
            <v>98.216430000000003</v>
          </cell>
          <cell r="O507">
            <v>1.237063900612148</v>
          </cell>
          <cell r="P507">
            <v>11133575.105509331</v>
          </cell>
        </row>
        <row r="508">
          <cell r="J508">
            <v>9000000</v>
          </cell>
          <cell r="P508">
            <v>11133575.105509331</v>
          </cell>
        </row>
        <row r="509">
          <cell r="C509">
            <v>37004744</v>
          </cell>
          <cell r="D509" t="str">
            <v>E - DEMAS ACREEDORES</v>
          </cell>
          <cell r="E509" t="str">
            <v>Ninguno</v>
          </cell>
          <cell r="F509" t="str">
            <v>CONJUNTO ALTAMIRA CASA 211</v>
          </cell>
          <cell r="G509" t="str">
            <v>IPIALES</v>
          </cell>
          <cell r="H509" t="str">
            <v>Colombia</v>
          </cell>
          <cell r="J509">
            <v>81200000</v>
          </cell>
          <cell r="K509" t="str">
            <v>APTO  305-4 Y PQ S1N-1</v>
          </cell>
          <cell r="L509">
            <v>43657</v>
          </cell>
          <cell r="M509">
            <v>121.5</v>
          </cell>
          <cell r="N509">
            <v>102.94</v>
          </cell>
          <cell r="O509">
            <v>1.1802992034194677</v>
          </cell>
          <cell r="P509">
            <v>95840295.317660779</v>
          </cell>
        </row>
        <row r="510">
          <cell r="J510">
            <v>81200000</v>
          </cell>
          <cell r="P510">
            <v>95840295.317660779</v>
          </cell>
        </row>
        <row r="511">
          <cell r="C511">
            <v>37006953</v>
          </cell>
          <cell r="D511" t="str">
            <v>E - DEMAS ACREEDORES</v>
          </cell>
          <cell r="E511" t="str">
            <v>Ninguno</v>
          </cell>
          <cell r="F511" t="str">
            <v>CONDOMINIO MIRADOR DE SAN JUAN APTO 112</v>
          </cell>
          <cell r="G511" t="str">
            <v>PASTO</v>
          </cell>
          <cell r="H511" t="str">
            <v>Colombia</v>
          </cell>
          <cell r="J511">
            <v>4743000</v>
          </cell>
          <cell r="K511" t="str">
            <v xml:space="preserve"> BODEGA  S1B-42</v>
          </cell>
          <cell r="L511">
            <v>43890</v>
          </cell>
          <cell r="M511">
            <v>121.5</v>
          </cell>
          <cell r="N511">
            <v>104.94</v>
          </cell>
          <cell r="O511">
            <v>1.1578044596912522</v>
          </cell>
          <cell r="P511">
            <v>5491466.5523156095</v>
          </cell>
        </row>
        <row r="512">
          <cell r="J512">
            <v>4743000</v>
          </cell>
          <cell r="P512">
            <v>5491466.5523156095</v>
          </cell>
        </row>
        <row r="513">
          <cell r="C513">
            <v>37007045</v>
          </cell>
          <cell r="D513" t="str">
            <v>E - DEMAS ACREEDORES</v>
          </cell>
          <cell r="E513" t="str">
            <v>Ninguno</v>
          </cell>
          <cell r="F513" t="str">
            <v xml:space="preserve">CL 18B NO. 42-115   </v>
          </cell>
          <cell r="G513" t="str">
            <v>PASTO</v>
          </cell>
          <cell r="H513" t="str">
            <v>Colombia</v>
          </cell>
          <cell r="J513">
            <v>47084245</v>
          </cell>
          <cell r="K513" t="str">
            <v>APTO 602 T3   PQ  S2-602-3</v>
          </cell>
          <cell r="L513">
            <v>43280</v>
          </cell>
          <cell r="M513">
            <v>121.5</v>
          </cell>
          <cell r="N513">
            <v>99.311149999999998</v>
          </cell>
          <cell r="O513">
            <v>1.2234275808909674</v>
          </cell>
          <cell r="P513">
            <v>57604163.958427623</v>
          </cell>
        </row>
        <row r="514">
          <cell r="J514">
            <v>47084245</v>
          </cell>
          <cell r="P514">
            <v>57604163.958427623</v>
          </cell>
        </row>
        <row r="515">
          <cell r="C515">
            <v>37080070</v>
          </cell>
          <cell r="D515" t="str">
            <v>E - DEMAS ACREEDORES</v>
          </cell>
          <cell r="E515" t="str">
            <v>Ninguno</v>
          </cell>
          <cell r="F515" t="str">
            <v>CALLE 9 C NO. 40A-26 RINCON VALLE DE ATRIZ</v>
          </cell>
          <cell r="G515" t="str">
            <v>PASTO</v>
          </cell>
          <cell r="H515" t="str">
            <v>Colombia</v>
          </cell>
          <cell r="J515">
            <v>208000000</v>
          </cell>
          <cell r="K515" t="str">
            <v xml:space="preserve">APTO 802- TORRE 2   S1-802-2        </v>
          </cell>
          <cell r="L515">
            <v>43434</v>
          </cell>
          <cell r="M515">
            <v>121.5</v>
          </cell>
          <cell r="N515">
            <v>99.703540000000004</v>
          </cell>
          <cell r="O515">
            <v>1.2186126992080721</v>
          </cell>
          <cell r="P515">
            <v>253471441.43527901</v>
          </cell>
        </row>
        <row r="516">
          <cell r="J516">
            <v>208000000</v>
          </cell>
          <cell r="P516">
            <v>253471441.43527901</v>
          </cell>
        </row>
        <row r="517">
          <cell r="C517">
            <v>37081937</v>
          </cell>
          <cell r="D517" t="str">
            <v>E - DEMAS ACREEDORES</v>
          </cell>
          <cell r="E517" t="str">
            <v>Ninguno</v>
          </cell>
          <cell r="F517" t="str">
            <v>CALLE 13 Nº 20-90 LAS AMERICAS</v>
          </cell>
          <cell r="G517" t="str">
            <v>PASTO</v>
          </cell>
          <cell r="H517" t="str">
            <v>Colombia</v>
          </cell>
          <cell r="J517">
            <v>41300000</v>
          </cell>
          <cell r="K517" t="str">
            <v>APTO 1008-4</v>
          </cell>
          <cell r="L517">
            <v>44280</v>
          </cell>
          <cell r="M517">
            <v>121.5</v>
          </cell>
          <cell r="N517">
            <v>107.12</v>
          </cell>
          <cell r="O517">
            <v>1.1342419716206122</v>
          </cell>
          <cell r="P517">
            <v>46844193.427931286</v>
          </cell>
        </row>
        <row r="518">
          <cell r="J518">
            <v>41300000</v>
          </cell>
          <cell r="P518">
            <v>46844193.427931286</v>
          </cell>
        </row>
        <row r="519">
          <cell r="C519">
            <v>37082311</v>
          </cell>
          <cell r="D519" t="str">
            <v>E - DEMAS ACREEDORES</v>
          </cell>
          <cell r="E519" t="str">
            <v>Ninguno</v>
          </cell>
          <cell r="F519" t="str">
            <v>MZ L CASA 9 SOL DE ORIENTE</v>
          </cell>
          <cell r="G519" t="str">
            <v>PASTO</v>
          </cell>
          <cell r="H519" t="str">
            <v>Colombia</v>
          </cell>
          <cell r="J519">
            <v>8000000</v>
          </cell>
          <cell r="K519" t="str">
            <v>PARQ S2F-5</v>
          </cell>
          <cell r="L519">
            <v>42488</v>
          </cell>
          <cell r="M519">
            <v>121.5</v>
          </cell>
          <cell r="N519">
            <v>91.634600000000006</v>
          </cell>
          <cell r="O519">
            <v>1.3259183758100106</v>
          </cell>
          <cell r="P519">
            <v>10607347.006480085</v>
          </cell>
        </row>
        <row r="520">
          <cell r="J520">
            <v>8000000</v>
          </cell>
          <cell r="P520">
            <v>10607347.006480085</v>
          </cell>
        </row>
        <row r="521">
          <cell r="C521">
            <v>37082796</v>
          </cell>
          <cell r="D521" t="str">
            <v>E - DEMAS ACREEDORES</v>
          </cell>
          <cell r="E521" t="str">
            <v>Ninguno</v>
          </cell>
          <cell r="F521" t="str">
            <v>CRA 5 NO 12B -25 BARRIO EL PILAR</v>
          </cell>
          <cell r="G521" t="str">
            <v>PASTO</v>
          </cell>
          <cell r="H521" t="str">
            <v>Colombia</v>
          </cell>
          <cell r="J521">
            <v>10000000</v>
          </cell>
          <cell r="K521" t="str">
            <v>PARQ S1M-19</v>
          </cell>
          <cell r="L521">
            <v>42488</v>
          </cell>
          <cell r="M521">
            <v>121.5</v>
          </cell>
          <cell r="N521">
            <v>91.634600000000006</v>
          </cell>
          <cell r="O521">
            <v>1.3259183758100106</v>
          </cell>
          <cell r="P521">
            <v>13259183.758100105</v>
          </cell>
        </row>
        <row r="522">
          <cell r="J522">
            <v>10000000</v>
          </cell>
          <cell r="P522">
            <v>13259183.758100105</v>
          </cell>
        </row>
        <row r="523">
          <cell r="C523">
            <v>37084513</v>
          </cell>
          <cell r="D523" t="str">
            <v>E - DEMAS ACREEDORES</v>
          </cell>
          <cell r="E523" t="str">
            <v>Ninguno</v>
          </cell>
          <cell r="F523" t="str">
            <v xml:space="preserve">CRA 27A NO. 20A-43 LAS CUADRAS     </v>
          </cell>
          <cell r="G523" t="str">
            <v>PASTO</v>
          </cell>
          <cell r="H523" t="str">
            <v>Colombia</v>
          </cell>
          <cell r="J523">
            <v>39882059</v>
          </cell>
          <cell r="K523" t="str">
            <v>APTO 201 TORRE 3 Y PQ S2 201-3</v>
          </cell>
          <cell r="L523">
            <v>43400</v>
          </cell>
          <cell r="M523">
            <v>121.5</v>
          </cell>
          <cell r="N523">
            <v>99.586839999999995</v>
          </cell>
          <cell r="O523">
            <v>1.2200407202397425</v>
          </cell>
          <cell r="P523">
            <v>48657735.987003908</v>
          </cell>
        </row>
        <row r="524">
          <cell r="J524">
            <v>39882059</v>
          </cell>
          <cell r="P524">
            <v>48657735.987003908</v>
          </cell>
        </row>
        <row r="525">
          <cell r="C525">
            <v>37084965</v>
          </cell>
          <cell r="D525" t="str">
            <v>E - DEMAS ACREEDORES</v>
          </cell>
          <cell r="E525" t="str">
            <v>Ninguno</v>
          </cell>
          <cell r="F525" t="str">
            <v>CARRERA 3 NUMERO 16-75 MIRAFLORES</v>
          </cell>
          <cell r="G525" t="str">
            <v>PASTO</v>
          </cell>
          <cell r="H525" t="str">
            <v>Colombia</v>
          </cell>
          <cell r="J525">
            <v>174136</v>
          </cell>
          <cell r="K525" t="str">
            <v>L5-3512</v>
          </cell>
          <cell r="L525">
            <v>44380</v>
          </cell>
          <cell r="M525">
            <v>121.5</v>
          </cell>
          <cell r="N525">
            <v>109.14</v>
          </cell>
          <cell r="O525">
            <v>1.1132490379329303</v>
          </cell>
          <cell r="P525">
            <v>193856.73446948876</v>
          </cell>
        </row>
        <row r="526">
          <cell r="J526">
            <v>174136</v>
          </cell>
          <cell r="P526">
            <v>193856.73446948876</v>
          </cell>
        </row>
        <row r="527">
          <cell r="C527">
            <v>37085836</v>
          </cell>
          <cell r="D527" t="str">
            <v>E - DEMAS ACREEDORES</v>
          </cell>
          <cell r="E527" t="str">
            <v>Ninguno</v>
          </cell>
          <cell r="F527" t="str">
            <v>CALLE 19 N 1A-09</v>
          </cell>
          <cell r="G527" t="str">
            <v>PASTO</v>
          </cell>
          <cell r="H527" t="str">
            <v>Colombia</v>
          </cell>
          <cell r="J527">
            <v>46344848</v>
          </cell>
          <cell r="K527" t="str">
            <v>APTO 1307 TORRE 4</v>
          </cell>
          <cell r="L527">
            <v>44301</v>
          </cell>
          <cell r="M527">
            <v>121.5</v>
          </cell>
          <cell r="N527">
            <v>107.76</v>
          </cell>
          <cell r="O527">
            <v>1.1275055679287305</v>
          </cell>
          <cell r="P527">
            <v>52254074.164810687</v>
          </cell>
        </row>
        <row r="528">
          <cell r="J528">
            <v>46344848</v>
          </cell>
          <cell r="P528">
            <v>52254074.164810687</v>
          </cell>
        </row>
        <row r="529">
          <cell r="C529">
            <v>37087004</v>
          </cell>
          <cell r="D529" t="str">
            <v>E - DEMAS ACREEDORES</v>
          </cell>
          <cell r="E529" t="str">
            <v>Ninguno</v>
          </cell>
          <cell r="F529" t="str">
            <v>CRA 23 No. 11-64 APTO 105</v>
          </cell>
          <cell r="G529" t="str">
            <v>PASTO</v>
          </cell>
          <cell r="H529" t="str">
            <v>Colombia</v>
          </cell>
          <cell r="J529">
            <v>250275</v>
          </cell>
          <cell r="K529" t="str">
            <v>R-020-00000008943-002</v>
          </cell>
          <cell r="L529">
            <v>44392</v>
          </cell>
          <cell r="M529">
            <v>121.5</v>
          </cell>
          <cell r="N529">
            <v>109.14</v>
          </cell>
          <cell r="O529">
            <v>1.1132490379329303</v>
          </cell>
          <cell r="P529">
            <v>278618.40296866413</v>
          </cell>
        </row>
        <row r="530">
          <cell r="C530">
            <v>37087004</v>
          </cell>
          <cell r="D530" t="str">
            <v>E - DEMAS ACREEDORES</v>
          </cell>
          <cell r="E530" t="str">
            <v>Ninguno</v>
          </cell>
          <cell r="F530" t="str">
            <v>CRA 23 No. 11-64 APTO 105</v>
          </cell>
          <cell r="G530" t="str">
            <v>PASTO</v>
          </cell>
          <cell r="H530" t="str">
            <v>Colombia</v>
          </cell>
          <cell r="J530">
            <v>166103</v>
          </cell>
          <cell r="K530" t="str">
            <v>L-005-00000002507-001</v>
          </cell>
          <cell r="L530">
            <v>44461</v>
          </cell>
          <cell r="M530">
            <v>121.5</v>
          </cell>
          <cell r="N530">
            <v>110.04</v>
          </cell>
          <cell r="O530">
            <v>1.104143947655398</v>
          </cell>
          <cell r="P530">
            <v>183401.62213740457</v>
          </cell>
        </row>
        <row r="531">
          <cell r="J531">
            <v>416378</v>
          </cell>
          <cell r="P531">
            <v>462020.0251060687</v>
          </cell>
        </row>
        <row r="532">
          <cell r="C532">
            <v>37087577</v>
          </cell>
          <cell r="D532" t="str">
            <v>E - DEMAS ACREEDORES</v>
          </cell>
          <cell r="E532" t="str">
            <v>Ninguno</v>
          </cell>
          <cell r="F532" t="str">
            <v>MZA 2 CASA 2 LAS BRISAS</v>
          </cell>
          <cell r="G532" t="str">
            <v>PASTO</v>
          </cell>
          <cell r="H532" t="str">
            <v>Colombia</v>
          </cell>
          <cell r="J532">
            <v>7000000</v>
          </cell>
          <cell r="K532" t="str">
            <v>PQ S1N6</v>
          </cell>
          <cell r="L532">
            <v>42673</v>
          </cell>
          <cell r="M532">
            <v>121.5</v>
          </cell>
          <cell r="N532">
            <v>92.622630000000001</v>
          </cell>
          <cell r="O532">
            <v>1.3117744551196613</v>
          </cell>
          <cell r="P532">
            <v>9182421.1858376283</v>
          </cell>
        </row>
        <row r="533">
          <cell r="J533">
            <v>7000000</v>
          </cell>
          <cell r="P533">
            <v>9182421.1858376283</v>
          </cell>
        </row>
        <row r="534">
          <cell r="C534">
            <v>37915381</v>
          </cell>
          <cell r="D534" t="str">
            <v>E - DEMAS ACREEDORES</v>
          </cell>
          <cell r="E534" t="str">
            <v>Ninguno</v>
          </cell>
          <cell r="F534" t="str">
            <v xml:space="preserve">APTO 1003 T1 SANTA LUCIA DE ATRIZ   </v>
          </cell>
          <cell r="G534" t="str">
            <v>PASTO</v>
          </cell>
          <cell r="H534" t="str">
            <v>Colombia</v>
          </cell>
          <cell r="J534">
            <v>169500000</v>
          </cell>
          <cell r="K534" t="str">
            <v>APTO 1003 TORRE 1 PQ S2 1003-1</v>
          </cell>
          <cell r="L534">
            <v>43383</v>
          </cell>
          <cell r="M534">
            <v>121.5</v>
          </cell>
          <cell r="N534">
            <v>99.586839999999995</v>
          </cell>
          <cell r="O534">
            <v>1.2200407202397425</v>
          </cell>
          <cell r="P534">
            <v>206796902.08063635</v>
          </cell>
        </row>
        <row r="535">
          <cell r="J535">
            <v>169500000</v>
          </cell>
          <cell r="P535">
            <v>206796902.08063635</v>
          </cell>
        </row>
        <row r="536">
          <cell r="C536">
            <v>40038823</v>
          </cell>
          <cell r="D536" t="str">
            <v>E - DEMAS ACREEDORES</v>
          </cell>
          <cell r="E536" t="str">
            <v>Ninguno</v>
          </cell>
          <cell r="F536" t="str">
            <v>CRA 12 NO.15-32 LAS VIOLETAS 2</v>
          </cell>
          <cell r="G536" t="str">
            <v>PASTO</v>
          </cell>
          <cell r="H536" t="str">
            <v>Colombia</v>
          </cell>
          <cell r="J536">
            <v>16000000</v>
          </cell>
          <cell r="K536" t="str">
            <v>PARQ S2N-22</v>
          </cell>
          <cell r="L536">
            <v>43707</v>
          </cell>
          <cell r="M536">
            <v>121.5</v>
          </cell>
          <cell r="N536">
            <v>103.03</v>
          </cell>
          <cell r="O536">
            <v>1.1792681743181597</v>
          </cell>
          <cell r="P536">
            <v>18868290.789090555</v>
          </cell>
        </row>
        <row r="537">
          <cell r="J537">
            <v>16000000</v>
          </cell>
          <cell r="P537">
            <v>18868290.789090555</v>
          </cell>
        </row>
        <row r="538">
          <cell r="C538">
            <v>41180429</v>
          </cell>
          <cell r="D538" t="str">
            <v>E - DEMAS ACREEDORES</v>
          </cell>
          <cell r="E538" t="str">
            <v>Ninguno</v>
          </cell>
          <cell r="F538" t="str">
            <v>CL 12 NO. 14-15 B/ RECREO SIBUNDOY</v>
          </cell>
          <cell r="G538" t="str">
            <v>SIBUNDOY</v>
          </cell>
          <cell r="H538" t="str">
            <v>Colombia</v>
          </cell>
          <cell r="J538">
            <v>449715</v>
          </cell>
          <cell r="K538" t="str">
            <v>L-005-00000005602-001</v>
          </cell>
          <cell r="L538">
            <v>44540</v>
          </cell>
          <cell r="M538">
            <v>121.5</v>
          </cell>
          <cell r="N538">
            <v>111.41</v>
          </cell>
          <cell r="O538">
            <v>1.0905663764473565</v>
          </cell>
          <cell r="P538">
            <v>490444.05798402295</v>
          </cell>
        </row>
        <row r="539">
          <cell r="J539">
            <v>449715</v>
          </cell>
          <cell r="P539">
            <v>490444.05798402295</v>
          </cell>
        </row>
        <row r="540">
          <cell r="C540">
            <v>41182309</v>
          </cell>
          <cell r="D540" t="str">
            <v>E - DEMAS ACREEDORES</v>
          </cell>
          <cell r="E540" t="str">
            <v>Ninguno</v>
          </cell>
          <cell r="F540" t="str">
            <v xml:space="preserve">CRA 16 NO. 15-38                                                                                    </v>
          </cell>
          <cell r="G540" t="str">
            <v>SIBUNDOY</v>
          </cell>
          <cell r="H540" t="str">
            <v>Colombia</v>
          </cell>
          <cell r="J540">
            <v>127465185</v>
          </cell>
          <cell r="K540" t="str">
            <v>APTO 1502 TORRE 2 / S1-1502-2 Y BG S1B-10</v>
          </cell>
          <cell r="L540">
            <v>43222</v>
          </cell>
          <cell r="M540">
            <v>121.5</v>
          </cell>
          <cell r="N540">
            <v>99.157790000000006</v>
          </cell>
          <cell r="O540">
            <v>1.2253197655978416</v>
          </cell>
          <cell r="P540">
            <v>156185610.60608551</v>
          </cell>
        </row>
        <row r="541">
          <cell r="J541">
            <v>127465185</v>
          </cell>
          <cell r="P541">
            <v>156185610.60608551</v>
          </cell>
        </row>
        <row r="542">
          <cell r="C542">
            <v>51778323</v>
          </cell>
          <cell r="D542" t="str">
            <v>E - DEMAS ACREEDORES</v>
          </cell>
          <cell r="E542" t="str">
            <v>Ninguno</v>
          </cell>
          <cell r="F542" t="str">
            <v>CENTRO COMERCIAL VALLE DE ATRIZ</v>
          </cell>
          <cell r="G542" t="str">
            <v>PASTO</v>
          </cell>
          <cell r="H542" t="str">
            <v>Colombia</v>
          </cell>
          <cell r="J542">
            <v>145020376</v>
          </cell>
          <cell r="K542" t="str">
            <v>APTO 903 TORRE 2 / S1-903-2</v>
          </cell>
          <cell r="L542">
            <v>43277</v>
          </cell>
          <cell r="M542">
            <v>121.5</v>
          </cell>
          <cell r="N542">
            <v>99.311149999999998</v>
          </cell>
          <cell r="O542">
            <v>1.2234275808909674</v>
          </cell>
          <cell r="P542">
            <v>177421927.7895785</v>
          </cell>
        </row>
        <row r="543">
          <cell r="J543">
            <v>145020376</v>
          </cell>
          <cell r="P543">
            <v>177421927.7895785</v>
          </cell>
        </row>
        <row r="544">
          <cell r="C544">
            <v>51853034</v>
          </cell>
          <cell r="D544" t="str">
            <v>E - DEMAS ACREEDORES</v>
          </cell>
          <cell r="E544" t="str">
            <v>Ninguno</v>
          </cell>
          <cell r="F544" t="str">
            <v>Cr 26 No 4B 31 Apt 303 La Gaitana Rivera</v>
          </cell>
          <cell r="G544" t="str">
            <v>NEIVA</v>
          </cell>
          <cell r="H544" t="str">
            <v>Colombia</v>
          </cell>
          <cell r="J544">
            <v>46901410.350000001</v>
          </cell>
          <cell r="K544" t="str">
            <v>L-105-00000002747-001</v>
          </cell>
          <cell r="L544">
            <v>44590</v>
          </cell>
          <cell r="M544">
            <v>121.5</v>
          </cell>
          <cell r="N544">
            <v>113.26</v>
          </cell>
          <cell r="O544">
            <v>1.0727529577962209</v>
          </cell>
          <cell r="P544">
            <v>50313626.677776791</v>
          </cell>
        </row>
        <row r="545">
          <cell r="J545">
            <v>46901410.350000001</v>
          </cell>
          <cell r="P545">
            <v>50313626.677776791</v>
          </cell>
        </row>
        <row r="546">
          <cell r="C546">
            <v>52046292</v>
          </cell>
          <cell r="D546" t="str">
            <v>E - DEMAS ACREEDORES</v>
          </cell>
          <cell r="E546" t="str">
            <v>Ninguno</v>
          </cell>
          <cell r="F546" t="str">
            <v xml:space="preserve">CONDOMINIO CAMPESTRE LA ESTANCIA CASA 26             </v>
          </cell>
          <cell r="G546" t="str">
            <v>PASTO</v>
          </cell>
          <cell r="H546" t="str">
            <v>Colombia</v>
          </cell>
          <cell r="J546">
            <v>50932000</v>
          </cell>
          <cell r="K546" t="str">
            <v>APTO 1503 TORRE 3 / S1-1503-3</v>
          </cell>
          <cell r="L546">
            <v>43408</v>
          </cell>
          <cell r="M546">
            <v>121.5</v>
          </cell>
          <cell r="N546">
            <v>99.703540000000004</v>
          </cell>
          <cell r="O546">
            <v>1.2186126992080721</v>
          </cell>
          <cell r="P546">
            <v>62066381.996065527</v>
          </cell>
        </row>
        <row r="547">
          <cell r="J547">
            <v>50932000</v>
          </cell>
          <cell r="P547">
            <v>62066381.996065527</v>
          </cell>
        </row>
        <row r="548">
          <cell r="C548">
            <v>52047030</v>
          </cell>
          <cell r="D548" t="str">
            <v>E - DEMAS ACREEDORES</v>
          </cell>
          <cell r="E548" t="str">
            <v>Ninguno</v>
          </cell>
          <cell r="F548" t="str">
            <v>Cr 7 No 6 55 Neiva</v>
          </cell>
          <cell r="G548" t="str">
            <v>NEIVA</v>
          </cell>
          <cell r="H548" t="str">
            <v>Colombia</v>
          </cell>
          <cell r="J548">
            <v>47670000.039999999</v>
          </cell>
          <cell r="K548" t="str">
            <v>L-105-00000002761-001</v>
          </cell>
          <cell r="L548">
            <v>44590</v>
          </cell>
          <cell r="M548">
            <v>121.5</v>
          </cell>
          <cell r="N548">
            <v>113.26</v>
          </cell>
          <cell r="O548">
            <v>1.0727529577962209</v>
          </cell>
          <cell r="P548">
            <v>51138133.54105597</v>
          </cell>
        </row>
        <row r="549">
          <cell r="J549">
            <v>47670000.039999999</v>
          </cell>
          <cell r="P549">
            <v>51138133.54105597</v>
          </cell>
        </row>
        <row r="550">
          <cell r="C550">
            <v>52264677</v>
          </cell>
          <cell r="D550" t="str">
            <v>E - DEMAS ACREEDORES</v>
          </cell>
          <cell r="E550" t="str">
            <v>Ninguno</v>
          </cell>
          <cell r="F550" t="str">
            <v xml:space="preserve">CR 14 18 A 40   SANTAMARIA DE FATIMA APTO 506 TORRE II            </v>
          </cell>
          <cell r="G550" t="str">
            <v>PASTO</v>
          </cell>
          <cell r="H550" t="str">
            <v>Colombia</v>
          </cell>
          <cell r="J550">
            <v>125400000</v>
          </cell>
          <cell r="K550" t="str">
            <v>APTO 603 TORRE 1 / PARQ S2-603-1</v>
          </cell>
          <cell r="L550">
            <v>43377</v>
          </cell>
          <cell r="M550">
            <v>121.5</v>
          </cell>
          <cell r="N550">
            <v>99.586839999999995</v>
          </cell>
          <cell r="O550">
            <v>1.2200407202397425</v>
          </cell>
          <cell r="P550">
            <v>152993106.31806371</v>
          </cell>
        </row>
        <row r="551">
          <cell r="J551">
            <v>125400000</v>
          </cell>
          <cell r="P551">
            <v>152993106.31806371</v>
          </cell>
        </row>
        <row r="552">
          <cell r="C552">
            <v>52644128</v>
          </cell>
          <cell r="D552" t="str">
            <v>E - DEMAS ACREEDORES</v>
          </cell>
          <cell r="E552" t="str">
            <v>Ninguno</v>
          </cell>
          <cell r="F552" t="str">
            <v>CALLE 28 A NO. 8-38 BARRIO PUENES -IPIALES</v>
          </cell>
          <cell r="G552" t="str">
            <v>PASTO</v>
          </cell>
          <cell r="H552" t="str">
            <v>Colombia</v>
          </cell>
          <cell r="J552">
            <v>3700000</v>
          </cell>
          <cell r="K552" t="str">
            <v>L-105-00000001054-001</v>
          </cell>
          <cell r="L552">
            <v>43298</v>
          </cell>
          <cell r="M552">
            <v>121.5</v>
          </cell>
          <cell r="N552">
            <v>99.184489999999997</v>
          </cell>
          <cell r="O552">
            <v>1.22498991525792</v>
          </cell>
          <cell r="P552">
            <v>4532462.6864543036</v>
          </cell>
        </row>
        <row r="553">
          <cell r="J553">
            <v>3700000</v>
          </cell>
          <cell r="P553">
            <v>4532462.6864543036</v>
          </cell>
        </row>
        <row r="554">
          <cell r="C554">
            <v>52965357</v>
          </cell>
          <cell r="D554" t="str">
            <v>E - DEMAS ACREEDORES</v>
          </cell>
          <cell r="E554" t="str">
            <v>Ninguno</v>
          </cell>
          <cell r="F554" t="str">
            <v>CRA 8 No. 28-56 IPIALES</v>
          </cell>
          <cell r="G554" t="str">
            <v>IPIALES</v>
          </cell>
          <cell r="H554" t="str">
            <v>Colombia</v>
          </cell>
          <cell r="J554">
            <v>69956600</v>
          </cell>
          <cell r="K554" t="str">
            <v>L-105-00000002799-001</v>
          </cell>
          <cell r="L554">
            <v>44590</v>
          </cell>
          <cell r="M554">
            <v>121.5</v>
          </cell>
          <cell r="N554">
            <v>113.26</v>
          </cell>
          <cell r="O554">
            <v>1.0727529577962209</v>
          </cell>
          <cell r="P554">
            <v>75046149.567367107</v>
          </cell>
        </row>
        <row r="555">
          <cell r="J555">
            <v>69956600</v>
          </cell>
          <cell r="P555">
            <v>75046149.567367107</v>
          </cell>
        </row>
        <row r="556">
          <cell r="C556">
            <v>52992250</v>
          </cell>
          <cell r="D556" t="str">
            <v>E - DEMAS ACREEDORES</v>
          </cell>
          <cell r="E556" t="str">
            <v>Ninguno</v>
          </cell>
          <cell r="F556" t="str">
            <v>VILLA CAMPESTRE MZ A CASA1</v>
          </cell>
          <cell r="G556" t="str">
            <v>PASTO</v>
          </cell>
          <cell r="H556" t="str">
            <v>Colombia</v>
          </cell>
          <cell r="J556">
            <v>30000000</v>
          </cell>
          <cell r="K556" t="str">
            <v>L-105-00000002800-002</v>
          </cell>
          <cell r="L556">
            <v>44590</v>
          </cell>
          <cell r="M556">
            <v>121.5</v>
          </cell>
          <cell r="N556">
            <v>113.26</v>
          </cell>
          <cell r="O556">
            <v>1.0727529577962209</v>
          </cell>
          <cell r="P556">
            <v>32182588.733886629</v>
          </cell>
        </row>
        <row r="557">
          <cell r="J557">
            <v>30000000</v>
          </cell>
          <cell r="P557">
            <v>32182588.733886629</v>
          </cell>
        </row>
        <row r="558">
          <cell r="C558">
            <v>53123115</v>
          </cell>
          <cell r="D558" t="str">
            <v>E - DEMAS ACREEDORES</v>
          </cell>
          <cell r="E558" t="str">
            <v>Ninguno</v>
          </cell>
          <cell r="F558" t="str">
            <v>CRA 42 A NO. 15-72</v>
          </cell>
          <cell r="G558" t="str">
            <v>PASTO</v>
          </cell>
          <cell r="H558" t="str">
            <v>Colombia</v>
          </cell>
          <cell r="J558">
            <v>333599</v>
          </cell>
          <cell r="K558" t="str">
            <v>L-005-00000003373-001</v>
          </cell>
          <cell r="L558">
            <v>44284</v>
          </cell>
          <cell r="M558">
            <v>121.5</v>
          </cell>
          <cell r="N558">
            <v>107.12</v>
          </cell>
          <cell r="O558">
            <v>1.1342419716206122</v>
          </cell>
          <cell r="P558">
            <v>378381.98749066464</v>
          </cell>
        </row>
        <row r="559">
          <cell r="J559">
            <v>333599</v>
          </cell>
          <cell r="P559">
            <v>378381.98749066464</v>
          </cell>
        </row>
        <row r="560">
          <cell r="C560">
            <v>55111540</v>
          </cell>
          <cell r="D560" t="str">
            <v>E - DEMAS ACREEDORES</v>
          </cell>
          <cell r="E560" t="str">
            <v>Ninguno</v>
          </cell>
          <cell r="F560" t="str">
            <v>Cl 8 No 37 04 Apto 203 T 2 Zaragosa Neiva</v>
          </cell>
          <cell r="G560" t="str">
            <v>NEIVA</v>
          </cell>
          <cell r="H560" t="str">
            <v>Colombia</v>
          </cell>
          <cell r="J560">
            <v>2737542.4899999984</v>
          </cell>
          <cell r="K560" t="str">
            <v>L-105-00000001267-001</v>
          </cell>
          <cell r="L560">
            <v>43378</v>
          </cell>
          <cell r="M560">
            <v>121.5</v>
          </cell>
          <cell r="N560">
            <v>99.586839999999995</v>
          </cell>
          <cell r="O560">
            <v>1.2200407202397425</v>
          </cell>
          <cell r="P560">
            <v>3339913.3111864962</v>
          </cell>
        </row>
        <row r="561">
          <cell r="J561">
            <v>2737542.4899999984</v>
          </cell>
          <cell r="P561">
            <v>3339913.3111864962</v>
          </cell>
        </row>
        <row r="562">
          <cell r="C562">
            <v>55151966</v>
          </cell>
          <cell r="D562" t="str">
            <v>E - DEMAS ACREEDORES</v>
          </cell>
          <cell r="E562" t="str">
            <v>Ninguno</v>
          </cell>
          <cell r="F562" t="str">
            <v>Cr 8 No 3 52 Centro Neiva</v>
          </cell>
          <cell r="G562" t="str">
            <v>NEIVA</v>
          </cell>
          <cell r="H562" t="str">
            <v>Colombia</v>
          </cell>
          <cell r="J562">
            <v>46470345.840000004</v>
          </cell>
          <cell r="K562" t="str">
            <v>L-105-00000002758-001</v>
          </cell>
          <cell r="L562">
            <v>44590</v>
          </cell>
          <cell r="M562">
            <v>121.5</v>
          </cell>
          <cell r="N562">
            <v>113.26</v>
          </cell>
          <cell r="O562">
            <v>1.0727529577962209</v>
          </cell>
          <cell r="P562">
            <v>49851200.949673317</v>
          </cell>
        </row>
        <row r="563">
          <cell r="J563">
            <v>46470345.840000004</v>
          </cell>
          <cell r="P563">
            <v>49851200.949673317</v>
          </cell>
        </row>
        <row r="564">
          <cell r="C564">
            <v>55154256</v>
          </cell>
          <cell r="D564" t="str">
            <v>E - DEMAS ACREEDORES</v>
          </cell>
          <cell r="E564" t="str">
            <v>Ninguno</v>
          </cell>
          <cell r="F564" t="str">
            <v>Cr 10 No 6 06 Rivera H</v>
          </cell>
          <cell r="G564" t="str">
            <v>NEIVA</v>
          </cell>
          <cell r="H564" t="str">
            <v>Colombia</v>
          </cell>
          <cell r="J564">
            <v>48270695.659999996</v>
          </cell>
          <cell r="K564" t="str">
            <v>L-105-00000002762-001</v>
          </cell>
          <cell r="L564">
            <v>44590</v>
          </cell>
          <cell r="M564">
            <v>121.5</v>
          </cell>
          <cell r="N564">
            <v>113.26</v>
          </cell>
          <cell r="O564">
            <v>1.0727529577962209</v>
          </cell>
          <cell r="P564">
            <v>51782531.544146203</v>
          </cell>
        </row>
        <row r="565">
          <cell r="J565">
            <v>48270695.659999996</v>
          </cell>
          <cell r="P565">
            <v>51782531.544146203</v>
          </cell>
        </row>
        <row r="566">
          <cell r="C566">
            <v>55162251</v>
          </cell>
          <cell r="D566" t="str">
            <v>E - DEMAS ACREEDORES</v>
          </cell>
          <cell r="E566" t="str">
            <v>Ninguno</v>
          </cell>
          <cell r="F566" t="str">
            <v>Cl 6 C No 19 17 Br Calixto Neiva</v>
          </cell>
          <cell r="G566" t="str">
            <v>NEIVA</v>
          </cell>
          <cell r="H566" t="str">
            <v>Colombia</v>
          </cell>
          <cell r="J566">
            <v>11324054.789999999</v>
          </cell>
          <cell r="K566" t="str">
            <v>L-105-00000002763-001</v>
          </cell>
          <cell r="L566">
            <v>44590</v>
          </cell>
          <cell r="M566">
            <v>121.5</v>
          </cell>
          <cell r="N566">
            <v>113.26</v>
          </cell>
          <cell r="O566">
            <v>1.0727529577962209</v>
          </cell>
          <cell r="P566">
            <v>12147913.270218963</v>
          </cell>
        </row>
        <row r="567">
          <cell r="J567">
            <v>11324054.789999999</v>
          </cell>
          <cell r="P567">
            <v>12147913.270218963</v>
          </cell>
        </row>
        <row r="568">
          <cell r="C568">
            <v>59310884</v>
          </cell>
          <cell r="D568" t="str">
            <v>E - DEMAS ACREEDORES</v>
          </cell>
          <cell r="E568" t="str">
            <v>Ninguno</v>
          </cell>
          <cell r="F568" t="str">
            <v>MZ 2 CASA 9 BARRIO PUCALPA</v>
          </cell>
          <cell r="G568" t="str">
            <v>PASTO</v>
          </cell>
          <cell r="H568" t="str">
            <v>Colombia</v>
          </cell>
          <cell r="J568">
            <v>2300000</v>
          </cell>
          <cell r="K568" t="str">
            <v>PARQ S2B-1</v>
          </cell>
          <cell r="L568">
            <v>44045</v>
          </cell>
          <cell r="M568">
            <v>121.5</v>
          </cell>
          <cell r="N568">
            <v>104.96</v>
          </cell>
          <cell r="O568">
            <v>1.1575838414634148</v>
          </cell>
          <cell r="P568">
            <v>2662442.8353658537</v>
          </cell>
        </row>
        <row r="569">
          <cell r="J569">
            <v>2300000</v>
          </cell>
          <cell r="P569">
            <v>2662442.8353658537</v>
          </cell>
        </row>
        <row r="570">
          <cell r="C570">
            <v>59314976</v>
          </cell>
          <cell r="D570" t="str">
            <v>E - DEMAS ACREEDORES</v>
          </cell>
          <cell r="E570" t="str">
            <v>Ninguno</v>
          </cell>
          <cell r="F570" t="str">
            <v xml:space="preserve">CRA 33 NO. 4 OESTE - 13 B/ EL BOSQUE                </v>
          </cell>
          <cell r="G570" t="str">
            <v>PASTO</v>
          </cell>
          <cell r="H570" t="str">
            <v>Colombia</v>
          </cell>
          <cell r="J570">
            <v>172418000</v>
          </cell>
          <cell r="K570" t="str">
            <v>APTO 1403 TORRE 1 / PARQ S1-1403-1</v>
          </cell>
          <cell r="L570">
            <v>43026</v>
          </cell>
          <cell r="M570">
            <v>121.5</v>
          </cell>
          <cell r="N570">
            <v>96.37397</v>
          </cell>
          <cell r="O570">
            <v>1.2607138628822701</v>
          </cell>
          <cell r="P570">
            <v>217369762.81043524</v>
          </cell>
        </row>
        <row r="571">
          <cell r="J571">
            <v>172418000</v>
          </cell>
          <cell r="P571">
            <v>217369762.81043524</v>
          </cell>
        </row>
        <row r="572">
          <cell r="C572">
            <v>59395466</v>
          </cell>
          <cell r="D572" t="str">
            <v>E - DEMAS ACREEDORES</v>
          </cell>
          <cell r="E572" t="str">
            <v>Ninguno</v>
          </cell>
          <cell r="F572" t="str">
            <v xml:space="preserve">CRA 29 N 14 72 EDIFICIO SOHO 29              </v>
          </cell>
          <cell r="G572" t="str">
            <v>PASTO</v>
          </cell>
          <cell r="H572" t="str">
            <v>Colombia</v>
          </cell>
          <cell r="J572">
            <v>32827758</v>
          </cell>
          <cell r="K572" t="str">
            <v>APTO 1203 TORRE 3 / PARQ S1-1203-3 /S1B-13</v>
          </cell>
          <cell r="L572">
            <v>43279</v>
          </cell>
          <cell r="M572">
            <v>121.5</v>
          </cell>
          <cell r="N572">
            <v>99.311149999999998</v>
          </cell>
          <cell r="O572">
            <v>1.2234275808909674</v>
          </cell>
          <cell r="P572">
            <v>40162384.556014098</v>
          </cell>
        </row>
        <row r="573">
          <cell r="J573">
            <v>32827758</v>
          </cell>
          <cell r="P573">
            <v>40162384.556014098</v>
          </cell>
        </row>
        <row r="574">
          <cell r="C574">
            <v>59650129</v>
          </cell>
          <cell r="D574" t="str">
            <v>E - DEMAS ACREEDORES</v>
          </cell>
          <cell r="E574" t="str">
            <v>Ninguno</v>
          </cell>
          <cell r="F574" t="str">
            <v>CENTRO COMERCIAL VALLE DE ATRIZ</v>
          </cell>
          <cell r="G574" t="str">
            <v>PASTO</v>
          </cell>
          <cell r="H574" t="str">
            <v>Colombia</v>
          </cell>
          <cell r="J574">
            <v>10000000</v>
          </cell>
          <cell r="K574" t="str">
            <v>PARQ S1-701-2</v>
          </cell>
          <cell r="L574">
            <v>44242</v>
          </cell>
          <cell r="M574">
            <v>121.5</v>
          </cell>
          <cell r="N574">
            <v>106.58</v>
          </cell>
          <cell r="O574">
            <v>1.1399887408519422</v>
          </cell>
          <cell r="P574">
            <v>11399887.408519423</v>
          </cell>
        </row>
        <row r="575">
          <cell r="C575">
            <v>59650129</v>
          </cell>
          <cell r="D575" t="str">
            <v>E - DEMAS ACREEDORES</v>
          </cell>
          <cell r="E575" t="str">
            <v>Ninguno</v>
          </cell>
          <cell r="F575" t="str">
            <v>C C</v>
          </cell>
          <cell r="G575" t="str">
            <v>PASTO</v>
          </cell>
          <cell r="H575" t="str">
            <v>Colombia</v>
          </cell>
          <cell r="J575">
            <v>452637</v>
          </cell>
          <cell r="K575" t="str">
            <v>L-005-00000002863-001</v>
          </cell>
          <cell r="L575">
            <v>44302</v>
          </cell>
          <cell r="M575">
            <v>121.5</v>
          </cell>
          <cell r="N575">
            <v>107.76</v>
          </cell>
          <cell r="O575">
            <v>1.1275055679287305</v>
          </cell>
          <cell r="P575">
            <v>510350.73775055679</v>
          </cell>
        </row>
        <row r="576">
          <cell r="J576">
            <v>10452637</v>
          </cell>
          <cell r="P576">
            <v>11910238.146269979</v>
          </cell>
        </row>
        <row r="577">
          <cell r="C577">
            <v>59652938</v>
          </cell>
          <cell r="D577" t="str">
            <v>E - DEMAS ACREEDORES</v>
          </cell>
          <cell r="E577" t="str">
            <v>Ninguno</v>
          </cell>
          <cell r="F577" t="str">
            <v>CALLE 15 NO. 8-70</v>
          </cell>
          <cell r="G577" t="str">
            <v>PASTO</v>
          </cell>
          <cell r="H577" t="str">
            <v>Colombia</v>
          </cell>
          <cell r="J577">
            <v>9000000</v>
          </cell>
          <cell r="K577" t="str">
            <v>PARQ S2K-13</v>
          </cell>
          <cell r="L577">
            <v>42612</v>
          </cell>
          <cell r="M577">
            <v>121.5</v>
          </cell>
          <cell r="N577">
            <v>92.727130000000002</v>
          </cell>
          <cell r="O577">
            <v>1.3102961344754227</v>
          </cell>
          <cell r="P577">
            <v>11792665.210278803</v>
          </cell>
        </row>
        <row r="578">
          <cell r="J578">
            <v>9000000</v>
          </cell>
          <cell r="P578">
            <v>11792665.210278803</v>
          </cell>
        </row>
        <row r="579">
          <cell r="C579">
            <v>59708547</v>
          </cell>
          <cell r="D579" t="str">
            <v>E - DEMAS ACREEDORES</v>
          </cell>
          <cell r="E579" t="str">
            <v>Ninguno</v>
          </cell>
          <cell r="F579" t="str">
            <v>CALLE 11 NO. 15A-05</v>
          </cell>
          <cell r="G579" t="str">
            <v>PASTO</v>
          </cell>
          <cell r="H579" t="str">
            <v>Colombia</v>
          </cell>
          <cell r="J579">
            <v>6284150</v>
          </cell>
          <cell r="K579" t="str">
            <v>PARQ S2N-23</v>
          </cell>
          <cell r="L579">
            <v>43159</v>
          </cell>
          <cell r="M579">
            <v>121.5</v>
          </cell>
          <cell r="N579">
            <v>98.216430000000003</v>
          </cell>
          <cell r="O579">
            <v>1.237063900612148</v>
          </cell>
          <cell r="P579">
            <v>7773895.1110318294</v>
          </cell>
        </row>
        <row r="580">
          <cell r="J580">
            <v>6284150</v>
          </cell>
          <cell r="P580">
            <v>7773895.1110318294</v>
          </cell>
        </row>
        <row r="581">
          <cell r="C581">
            <v>59802238</v>
          </cell>
          <cell r="D581" t="str">
            <v>E - DEMAS ACREEDORES</v>
          </cell>
          <cell r="E581" t="str">
            <v>Ninguno</v>
          </cell>
          <cell r="F581" t="str">
            <v>CALLE 20 N 7 36 BARRIO CHILE</v>
          </cell>
          <cell r="G581" t="str">
            <v>PASTO</v>
          </cell>
          <cell r="H581" t="str">
            <v>Colombia</v>
          </cell>
          <cell r="J581">
            <v>2300000</v>
          </cell>
          <cell r="K581" t="str">
            <v>L-105-00000002726-013</v>
          </cell>
          <cell r="L581">
            <v>44587</v>
          </cell>
          <cell r="M581">
            <v>121.5</v>
          </cell>
          <cell r="N581">
            <v>113.26</v>
          </cell>
          <cell r="O581">
            <v>1.0727529577962209</v>
          </cell>
          <cell r="P581">
            <v>2467331.8029313083</v>
          </cell>
        </row>
        <row r="582">
          <cell r="C582">
            <v>59802238</v>
          </cell>
          <cell r="D582" t="str">
            <v>E - DEMAS ACREEDORES</v>
          </cell>
          <cell r="E582" t="str">
            <v>Ninguno</v>
          </cell>
          <cell r="F582" t="str">
            <v>CALLE 20 N 7 36 BARRIO CHILE</v>
          </cell>
          <cell r="G582" t="str">
            <v>PASTO</v>
          </cell>
          <cell r="H582" t="str">
            <v>Colombia</v>
          </cell>
          <cell r="J582">
            <v>2300000</v>
          </cell>
          <cell r="K582" t="str">
            <v>L-105-00000002726-014</v>
          </cell>
          <cell r="L582">
            <v>44587</v>
          </cell>
          <cell r="M582">
            <v>121.5</v>
          </cell>
          <cell r="N582">
            <v>113.26</v>
          </cell>
          <cell r="O582">
            <v>1.0727529577962209</v>
          </cell>
          <cell r="P582">
            <v>2467331.8029313083</v>
          </cell>
        </row>
        <row r="583">
          <cell r="J583">
            <v>4600000</v>
          </cell>
          <cell r="P583">
            <v>4934663.6058626166</v>
          </cell>
        </row>
        <row r="584">
          <cell r="C584">
            <v>59813853</v>
          </cell>
          <cell r="D584" t="str">
            <v>E - DEMAS ACREEDORES</v>
          </cell>
          <cell r="E584" t="str">
            <v>Ninguno</v>
          </cell>
          <cell r="F584" t="str">
            <v>XXXX</v>
          </cell>
          <cell r="G584" t="str">
            <v>PASTO</v>
          </cell>
          <cell r="H584" t="str">
            <v>Colombia</v>
          </cell>
          <cell r="J584">
            <v>1000000</v>
          </cell>
          <cell r="K584" t="str">
            <v>L-105-00000002767-001</v>
          </cell>
          <cell r="L584">
            <v>44590</v>
          </cell>
          <cell r="M584">
            <v>121.5</v>
          </cell>
          <cell r="N584">
            <v>113.26</v>
          </cell>
          <cell r="O584">
            <v>1.0727529577962209</v>
          </cell>
          <cell r="P584">
            <v>1072752.9577962209</v>
          </cell>
        </row>
        <row r="585">
          <cell r="J585">
            <v>1000000</v>
          </cell>
          <cell r="P585">
            <v>1072752.9577962209</v>
          </cell>
        </row>
        <row r="586">
          <cell r="C586">
            <v>59814022</v>
          </cell>
          <cell r="D586" t="str">
            <v>E - DEMAS ACREEDORES</v>
          </cell>
          <cell r="E586" t="str">
            <v>Ninguno</v>
          </cell>
          <cell r="F586" t="str">
            <v xml:space="preserve">V ALBERTO MENDOZA CONDOMINIO MONTEVERDE N.2   MANIZALES </v>
          </cell>
          <cell r="G586" t="str">
            <v>PASTO</v>
          </cell>
          <cell r="H586" t="str">
            <v>Colombia</v>
          </cell>
          <cell r="J586">
            <v>50300800</v>
          </cell>
          <cell r="K586" t="str">
            <v>APTO 802 TORRE 3 / PARQ S1-802-3/BG S1B44</v>
          </cell>
          <cell r="L586">
            <v>43415</v>
          </cell>
          <cell r="M586">
            <v>121.5</v>
          </cell>
          <cell r="N586">
            <v>99.703540000000004</v>
          </cell>
          <cell r="O586">
            <v>1.2186126992080721</v>
          </cell>
          <cell r="P586">
            <v>61297193.660325393</v>
          </cell>
        </row>
        <row r="587">
          <cell r="J587">
            <v>50300800</v>
          </cell>
          <cell r="P587">
            <v>61297193.660325393</v>
          </cell>
        </row>
        <row r="588">
          <cell r="C588">
            <v>59814404</v>
          </cell>
          <cell r="D588" t="str">
            <v>E - DEMAS ACREEDORES</v>
          </cell>
          <cell r="E588" t="str">
            <v>Ninguno</v>
          </cell>
          <cell r="F588" t="str">
            <v>CARRERA 3 NUMERO 1-86 LAS PALMAS RICAURTE</v>
          </cell>
          <cell r="G588" t="str">
            <v>RICAURTE</v>
          </cell>
          <cell r="H588" t="str">
            <v>Colombia</v>
          </cell>
          <cell r="J588">
            <v>9000000</v>
          </cell>
          <cell r="K588" t="str">
            <v>PARQ S1N-18</v>
          </cell>
          <cell r="L588">
            <v>43159</v>
          </cell>
          <cell r="M588">
            <v>121.5</v>
          </cell>
          <cell r="N588">
            <v>98.216430000000003</v>
          </cell>
          <cell r="O588">
            <v>1.237063900612148</v>
          </cell>
          <cell r="P588">
            <v>11133575.105509331</v>
          </cell>
        </row>
        <row r="589">
          <cell r="J589">
            <v>9000000</v>
          </cell>
          <cell r="P589">
            <v>11133575.105509331</v>
          </cell>
        </row>
        <row r="590">
          <cell r="C590">
            <v>59814470</v>
          </cell>
          <cell r="D590" t="str">
            <v>E - DEMAS ACREEDORES</v>
          </cell>
          <cell r="E590" t="str">
            <v>Ninguno</v>
          </cell>
          <cell r="F590" t="str">
            <v>CALLE 22 N 1A-55 PARQUE BAVIER</v>
          </cell>
          <cell r="G590" t="str">
            <v>PASTO</v>
          </cell>
          <cell r="H590" t="str">
            <v>Colombia</v>
          </cell>
          <cell r="J590">
            <v>45000000</v>
          </cell>
          <cell r="K590" t="str">
            <v>APTO 1410 TORRE 4</v>
          </cell>
          <cell r="L590">
            <v>44325</v>
          </cell>
          <cell r="M590">
            <v>121.5</v>
          </cell>
          <cell r="N590">
            <v>108.84</v>
          </cell>
          <cell r="O590">
            <v>1.1163175303197355</v>
          </cell>
          <cell r="P590">
            <v>50234288.864388093</v>
          </cell>
        </row>
        <row r="591">
          <cell r="J591">
            <v>45000000</v>
          </cell>
          <cell r="P591">
            <v>50234288.864388093</v>
          </cell>
        </row>
        <row r="592">
          <cell r="C592">
            <v>59815201</v>
          </cell>
          <cell r="D592" t="str">
            <v>E - DEMAS ACREEDORES</v>
          </cell>
          <cell r="E592" t="str">
            <v>Ninguno</v>
          </cell>
          <cell r="F592" t="str">
            <v>CRA 19 # 10A - 17 ATAHUALPA</v>
          </cell>
          <cell r="G592" t="str">
            <v>PASTO</v>
          </cell>
          <cell r="H592" t="str">
            <v>Colombia</v>
          </cell>
          <cell r="J592">
            <v>15000000</v>
          </cell>
          <cell r="K592" t="str">
            <v>L-105-00000002287-005</v>
          </cell>
          <cell r="L592">
            <v>43983</v>
          </cell>
          <cell r="M592">
            <v>121.5</v>
          </cell>
          <cell r="N592">
            <v>104.97</v>
          </cell>
          <cell r="O592">
            <v>1.157473563875393</v>
          </cell>
          <cell r="P592">
            <v>17362103.458130896</v>
          </cell>
        </row>
        <row r="593">
          <cell r="J593">
            <v>15000000</v>
          </cell>
          <cell r="P593">
            <v>17362103.458130896</v>
          </cell>
        </row>
        <row r="594">
          <cell r="C594">
            <v>59815903</v>
          </cell>
          <cell r="D594" t="str">
            <v>E - DEMAS ACREEDORES</v>
          </cell>
          <cell r="E594" t="str">
            <v>Ninguno</v>
          </cell>
          <cell r="F594" t="str">
            <v xml:space="preserve">CALLE 13 B No. 41A - 04 SAN JUAN DE DIOS                </v>
          </cell>
          <cell r="G594" t="str">
            <v>PASTO</v>
          </cell>
          <cell r="H594" t="str">
            <v>Colombia</v>
          </cell>
          <cell r="J594">
            <v>92650001</v>
          </cell>
          <cell r="K594" t="str">
            <v>APTO 904 TORRE 3 / PARQ S1-904-3</v>
          </cell>
          <cell r="L594">
            <v>43455</v>
          </cell>
          <cell r="M594">
            <v>121.5</v>
          </cell>
          <cell r="N594">
            <v>100</v>
          </cell>
          <cell r="O594">
            <v>1.2150000000000001</v>
          </cell>
          <cell r="P594">
            <v>112569751.215</v>
          </cell>
        </row>
        <row r="595">
          <cell r="J595">
            <v>92650001</v>
          </cell>
          <cell r="P595">
            <v>112569751.215</v>
          </cell>
        </row>
        <row r="596">
          <cell r="C596">
            <v>59819116</v>
          </cell>
          <cell r="D596" t="str">
            <v>E - DEMAS ACREEDORES</v>
          </cell>
          <cell r="E596" t="str">
            <v>Ninguno</v>
          </cell>
          <cell r="F596" t="str">
            <v>MZ C CASA 2 SAUCES LA CAROLINA</v>
          </cell>
          <cell r="G596" t="str">
            <v>PASTO</v>
          </cell>
          <cell r="H596" t="str">
            <v>Colombia</v>
          </cell>
          <cell r="J596">
            <v>23950000</v>
          </cell>
          <cell r="K596" t="str">
            <v>L-105-00000002768-001</v>
          </cell>
          <cell r="L596">
            <v>44590</v>
          </cell>
          <cell r="M596">
            <v>121.5</v>
          </cell>
          <cell r="N596">
            <v>113.26</v>
          </cell>
          <cell r="O596">
            <v>1.0727529577962209</v>
          </cell>
          <cell r="P596">
            <v>25692433.339219492</v>
          </cell>
        </row>
        <row r="597">
          <cell r="J597">
            <v>23950000</v>
          </cell>
          <cell r="P597">
            <v>25692433.339219492</v>
          </cell>
        </row>
        <row r="598">
          <cell r="C598">
            <v>59819141</v>
          </cell>
          <cell r="D598" t="str">
            <v>E - DEMAS ACREEDORES</v>
          </cell>
          <cell r="E598" t="str">
            <v>Ninguno</v>
          </cell>
          <cell r="F598" t="str">
            <v xml:space="preserve">JARDIN DEL ATRIZ TORRE 2 APTO 403       </v>
          </cell>
          <cell r="G598" t="str">
            <v>PASTO</v>
          </cell>
          <cell r="H598" t="str">
            <v>Colombia</v>
          </cell>
          <cell r="J598">
            <v>78900000</v>
          </cell>
          <cell r="K598" t="str">
            <v>APTO 404 TORRE 3 PAQ S2 404-3</v>
          </cell>
          <cell r="L598">
            <v>43420</v>
          </cell>
          <cell r="M598">
            <v>121.5</v>
          </cell>
          <cell r="N598">
            <v>99.703540000000004</v>
          </cell>
          <cell r="O598">
            <v>1.2186126992080721</v>
          </cell>
          <cell r="P598">
            <v>96148541.967516884</v>
          </cell>
        </row>
        <row r="599">
          <cell r="J599">
            <v>78900000</v>
          </cell>
          <cell r="P599">
            <v>96148541.967516884</v>
          </cell>
        </row>
        <row r="600">
          <cell r="C600">
            <v>59819323</v>
          </cell>
          <cell r="D600" t="str">
            <v>E - DEMAS ACREEDORES</v>
          </cell>
          <cell r="E600" t="str">
            <v>Ninguno</v>
          </cell>
          <cell r="F600" t="str">
            <v>JARDIN DEL ATRIZ TORRE 2 APTO 403</v>
          </cell>
          <cell r="G600" t="str">
            <v>PASTO</v>
          </cell>
          <cell r="H600" t="str">
            <v>Colombia</v>
          </cell>
          <cell r="J600">
            <v>179270000</v>
          </cell>
          <cell r="K600" t="str">
            <v>APTO 1101 TORRE 3 / PARQ S1-1101-3</v>
          </cell>
          <cell r="L600">
            <v>43414</v>
          </cell>
          <cell r="M600">
            <v>121.5</v>
          </cell>
          <cell r="N600">
            <v>99.703540000000004</v>
          </cell>
          <cell r="O600">
            <v>1.2186126992080721</v>
          </cell>
          <cell r="P600">
            <v>218460698.5870311</v>
          </cell>
        </row>
        <row r="601">
          <cell r="J601">
            <v>179270000</v>
          </cell>
          <cell r="P601">
            <v>218460698.5870311</v>
          </cell>
        </row>
        <row r="602">
          <cell r="C602">
            <v>59819901</v>
          </cell>
          <cell r="D602" t="str">
            <v>E - DEMAS ACREEDORES</v>
          </cell>
          <cell r="E602" t="str">
            <v>Ninguno</v>
          </cell>
          <cell r="F602" t="str">
            <v>BLOQUE B CASA 709 CONJUNTO RESIDENCIA LA ESTACION</v>
          </cell>
          <cell r="G602" t="str">
            <v>POPAYAN</v>
          </cell>
          <cell r="H602" t="str">
            <v>Colombia</v>
          </cell>
          <cell r="J602">
            <v>387673</v>
          </cell>
          <cell r="K602" t="str">
            <v>L-005-00000005689-001</v>
          </cell>
          <cell r="L602">
            <v>44651</v>
          </cell>
          <cell r="M602">
            <v>121.5</v>
          </cell>
          <cell r="N602">
            <v>116.26</v>
          </cell>
          <cell r="O602">
            <v>1.0450713917082401</v>
          </cell>
          <cell r="P602">
            <v>405145.96163770859</v>
          </cell>
        </row>
        <row r="603">
          <cell r="J603">
            <v>387673</v>
          </cell>
          <cell r="P603">
            <v>405145.96163770859</v>
          </cell>
        </row>
        <row r="604">
          <cell r="C604">
            <v>59820091</v>
          </cell>
          <cell r="D604" t="str">
            <v>E - DEMAS ACREEDORES</v>
          </cell>
          <cell r="E604" t="str">
            <v>Ninguno</v>
          </cell>
          <cell r="F604" t="str">
            <v>CALLE 2 OESTE 31-49 EL BOSQUE</v>
          </cell>
          <cell r="G604" t="str">
            <v>PASTO</v>
          </cell>
          <cell r="H604" t="str">
            <v>Colombia</v>
          </cell>
          <cell r="J604">
            <v>32800000</v>
          </cell>
          <cell r="K604" t="str">
            <v>L-105-00000002801-001</v>
          </cell>
          <cell r="L604">
            <v>44590</v>
          </cell>
          <cell r="M604">
            <v>121.5</v>
          </cell>
          <cell r="N604">
            <v>113.26</v>
          </cell>
          <cell r="O604">
            <v>1.0727529577962209</v>
          </cell>
          <cell r="P604">
            <v>35186297.015716046</v>
          </cell>
        </row>
        <row r="605">
          <cell r="J605">
            <v>32800000</v>
          </cell>
          <cell r="P605">
            <v>35186297.015716046</v>
          </cell>
        </row>
        <row r="606">
          <cell r="C606">
            <v>59822306</v>
          </cell>
          <cell r="D606" t="str">
            <v>E - DEMAS ACREEDORES</v>
          </cell>
          <cell r="E606" t="str">
            <v>Ninguno</v>
          </cell>
          <cell r="F606" t="str">
            <v>MZ 15 CASA 3 SUMATAMBO</v>
          </cell>
          <cell r="G606" t="str">
            <v>PASTO</v>
          </cell>
          <cell r="H606" t="str">
            <v>Colombia</v>
          </cell>
          <cell r="J606">
            <v>59100000</v>
          </cell>
          <cell r="K606" t="str">
            <v>L-105-00000002802-001</v>
          </cell>
          <cell r="L606">
            <v>44590</v>
          </cell>
          <cell r="M606">
            <v>121.5</v>
          </cell>
          <cell r="N606">
            <v>113.26</v>
          </cell>
          <cell r="O606">
            <v>1.0727529577962209</v>
          </cell>
          <cell r="P606">
            <v>63399699.805756658</v>
          </cell>
        </row>
        <row r="607">
          <cell r="J607">
            <v>59100000</v>
          </cell>
          <cell r="P607">
            <v>63399699.805756658</v>
          </cell>
        </row>
        <row r="608">
          <cell r="C608">
            <v>59822565</v>
          </cell>
          <cell r="D608" t="str">
            <v>E - DEMAS ACREEDORES</v>
          </cell>
          <cell r="E608" t="str">
            <v>Ninguno</v>
          </cell>
          <cell r="F608" t="str">
            <v>APTO 1201 T2 ALAMEDA DEL RIO</v>
          </cell>
          <cell r="G608" t="str">
            <v>PASTO</v>
          </cell>
          <cell r="H608" t="str">
            <v>Colombia</v>
          </cell>
          <cell r="J608">
            <v>82046024</v>
          </cell>
          <cell r="K608" t="str">
            <v>L-105-00000002279-007</v>
          </cell>
          <cell r="L608">
            <v>43984</v>
          </cell>
          <cell r="M608">
            <v>121.5</v>
          </cell>
          <cell r="N608">
            <v>104.97</v>
          </cell>
          <cell r="O608">
            <v>1.157473563875393</v>
          </cell>
          <cell r="P608">
            <v>94966103.801086023</v>
          </cell>
        </row>
        <row r="609">
          <cell r="J609">
            <v>82046024</v>
          </cell>
          <cell r="P609">
            <v>94966103.801086023</v>
          </cell>
        </row>
        <row r="610">
          <cell r="C610">
            <v>59822743</v>
          </cell>
          <cell r="D610" t="str">
            <v>E - DEMAS ACREEDORES</v>
          </cell>
          <cell r="E610" t="str">
            <v>Ninguno</v>
          </cell>
          <cell r="F610" t="str">
            <v>ALTA MIRA CASA 131 IPIALES</v>
          </cell>
          <cell r="G610" t="str">
            <v>IPIALES</v>
          </cell>
          <cell r="H610" t="str">
            <v>Colombia</v>
          </cell>
          <cell r="J610">
            <v>9000000</v>
          </cell>
          <cell r="K610" t="str">
            <v>PARQ S2J-10</v>
          </cell>
          <cell r="L610">
            <v>42824</v>
          </cell>
          <cell r="M610">
            <v>121.5</v>
          </cell>
          <cell r="N610">
            <v>95.455089999999998</v>
          </cell>
          <cell r="O610">
            <v>1.272849881551628</v>
          </cell>
          <cell r="P610">
            <v>11455648.933964653</v>
          </cell>
        </row>
        <row r="611">
          <cell r="J611">
            <v>9000000</v>
          </cell>
          <cell r="P611">
            <v>11455648.933964653</v>
          </cell>
        </row>
        <row r="612">
          <cell r="C612">
            <v>59822845</v>
          </cell>
          <cell r="D612" t="str">
            <v>E - DEMAS ACREEDORES</v>
          </cell>
          <cell r="E612" t="str">
            <v>Ninguno</v>
          </cell>
          <cell r="F612" t="str">
            <v>CALLE 2DA SUR N 22A 38</v>
          </cell>
          <cell r="G612" t="str">
            <v>PASTO</v>
          </cell>
          <cell r="H612" t="str">
            <v>Colombia</v>
          </cell>
          <cell r="J612">
            <v>85600000</v>
          </cell>
          <cell r="K612" t="str">
            <v>APTO 508 TORRE 4 /PARQ S2M-8</v>
          </cell>
          <cell r="L612">
            <v>44775</v>
          </cell>
          <cell r="M612">
            <v>121.5</v>
          </cell>
          <cell r="N612">
            <v>121.5</v>
          </cell>
          <cell r="O612">
            <v>1</v>
          </cell>
          <cell r="P612">
            <v>85600000</v>
          </cell>
        </row>
        <row r="613">
          <cell r="J613">
            <v>85600000</v>
          </cell>
          <cell r="P613">
            <v>85600000</v>
          </cell>
        </row>
        <row r="614">
          <cell r="C614">
            <v>59823015</v>
          </cell>
          <cell r="D614" t="str">
            <v>E - DEMAS ACREEDORES</v>
          </cell>
          <cell r="E614" t="str">
            <v>Ninguno</v>
          </cell>
          <cell r="F614" t="str">
            <v>MZA 6 CASA 12 LA ESPERANZA</v>
          </cell>
          <cell r="G614" t="str">
            <v>PASTO</v>
          </cell>
          <cell r="H614" t="str">
            <v>Colombia</v>
          </cell>
          <cell r="J614">
            <v>14000000</v>
          </cell>
          <cell r="K614" t="str">
            <v xml:space="preserve">PARQ S1N-10 </v>
          </cell>
          <cell r="L614">
            <v>43189</v>
          </cell>
          <cell r="M614">
            <v>121.5</v>
          </cell>
          <cell r="N614">
            <v>98.452250000000006</v>
          </cell>
          <cell r="O614">
            <v>1.234100795055471</v>
          </cell>
          <cell r="P614">
            <v>17277411.130776595</v>
          </cell>
        </row>
        <row r="615">
          <cell r="J615">
            <v>14000000</v>
          </cell>
          <cell r="P615">
            <v>17277411.130776595</v>
          </cell>
        </row>
        <row r="616">
          <cell r="C616">
            <v>59823893</v>
          </cell>
          <cell r="D616" t="str">
            <v>E - DEMAS ACREEDORES</v>
          </cell>
          <cell r="E616" t="str">
            <v>Ninguno</v>
          </cell>
          <cell r="F616" t="str">
            <v>CRA 40 N 38 45 PALERMO</v>
          </cell>
          <cell r="G616" t="str">
            <v>Pasto</v>
          </cell>
          <cell r="H616" t="str">
            <v>Colombia</v>
          </cell>
          <cell r="J616">
            <v>2000000</v>
          </cell>
          <cell r="K616" t="str">
            <v>L-005-00000005086-001</v>
          </cell>
          <cell r="L616">
            <v>44561</v>
          </cell>
          <cell r="M616">
            <v>121.5</v>
          </cell>
          <cell r="N616">
            <v>111.41</v>
          </cell>
          <cell r="O616">
            <v>1.0905663764473565</v>
          </cell>
          <cell r="P616">
            <v>2181132.7528947131</v>
          </cell>
        </row>
        <row r="617">
          <cell r="J617">
            <v>2000000</v>
          </cell>
          <cell r="P617">
            <v>2181132.7528947131</v>
          </cell>
        </row>
        <row r="618">
          <cell r="C618">
            <v>59824882</v>
          </cell>
          <cell r="D618" t="str">
            <v>E - DEMAS ACREEDORES</v>
          </cell>
          <cell r="E618" t="str">
            <v>Ninguno</v>
          </cell>
          <cell r="F618" t="str">
            <v>CRA 6 # 19 A - 12 SENDOYA</v>
          </cell>
          <cell r="G618" t="str">
            <v>Pasto</v>
          </cell>
          <cell r="H618" t="str">
            <v>Colombia</v>
          </cell>
          <cell r="J618">
            <v>15000000</v>
          </cell>
          <cell r="K618" t="str">
            <v>PARQ S2L-9</v>
          </cell>
          <cell r="L618">
            <v>43464</v>
          </cell>
          <cell r="M618">
            <v>121.5</v>
          </cell>
          <cell r="N618">
            <v>100</v>
          </cell>
          <cell r="O618">
            <v>1.2150000000000001</v>
          </cell>
          <cell r="P618">
            <v>18225000</v>
          </cell>
        </row>
        <row r="619">
          <cell r="J619">
            <v>15000000</v>
          </cell>
          <cell r="P619">
            <v>18225000</v>
          </cell>
        </row>
        <row r="620">
          <cell r="C620">
            <v>59825398</v>
          </cell>
          <cell r="D620" t="str">
            <v>E - DEMAS ACREEDORES</v>
          </cell>
          <cell r="E620" t="str">
            <v>Ninguno</v>
          </cell>
          <cell r="F620" t="str">
            <v>MZ C CASA 3 B/ AQUINE ALTO 1</v>
          </cell>
          <cell r="G620" t="str">
            <v>PASTO</v>
          </cell>
          <cell r="H620" t="str">
            <v>Colombia</v>
          </cell>
          <cell r="J620">
            <v>12000000</v>
          </cell>
          <cell r="K620" t="str">
            <v>PARQ S1N-8</v>
          </cell>
          <cell r="L620">
            <v>43189</v>
          </cell>
          <cell r="M620">
            <v>121.5</v>
          </cell>
          <cell r="N620">
            <v>98.452250000000006</v>
          </cell>
          <cell r="O620">
            <v>1.234100795055471</v>
          </cell>
          <cell r="P620">
            <v>14809209.540665653</v>
          </cell>
        </row>
        <row r="621">
          <cell r="J621">
            <v>12000000</v>
          </cell>
          <cell r="P621">
            <v>14809209.540665653</v>
          </cell>
        </row>
        <row r="622">
          <cell r="C622">
            <v>59827829</v>
          </cell>
          <cell r="D622" t="str">
            <v>E - DEMAS ACREEDORES</v>
          </cell>
          <cell r="E622" t="str">
            <v>Ninguno</v>
          </cell>
          <cell r="F622" t="str">
            <v xml:space="preserve">TORRE 2 APTO 1105 SANTA MARIA DE FATIMA </v>
          </cell>
          <cell r="G622" t="str">
            <v>PASTO</v>
          </cell>
          <cell r="H622" t="str">
            <v>Colombia</v>
          </cell>
          <cell r="J622">
            <v>15000000</v>
          </cell>
          <cell r="K622" t="str">
            <v>PARQ S1N-14</v>
          </cell>
          <cell r="L622">
            <v>43403</v>
          </cell>
          <cell r="M622">
            <v>121.5</v>
          </cell>
          <cell r="N622">
            <v>99.586839999999995</v>
          </cell>
          <cell r="O622">
            <v>1.2200407202397425</v>
          </cell>
          <cell r="P622">
            <v>18300610.803596139</v>
          </cell>
        </row>
        <row r="623">
          <cell r="J623">
            <v>15000000</v>
          </cell>
          <cell r="P623">
            <v>18300610.803596139</v>
          </cell>
        </row>
        <row r="624">
          <cell r="C624">
            <v>59828205</v>
          </cell>
          <cell r="D624" t="str">
            <v>E - DEMAS ACREEDORES</v>
          </cell>
          <cell r="E624" t="str">
            <v>Ninguno</v>
          </cell>
          <cell r="F624" t="str">
            <v>MZA 13 CASA 11 CORAZON DE JESUS</v>
          </cell>
          <cell r="G624" t="str">
            <v>PASTO</v>
          </cell>
          <cell r="H624" t="str">
            <v>Colombia</v>
          </cell>
          <cell r="J624">
            <v>13000000</v>
          </cell>
          <cell r="K624" t="str">
            <v>PARQ S1N-9</v>
          </cell>
          <cell r="L624">
            <v>43554</v>
          </cell>
          <cell r="M624">
            <v>121.5</v>
          </cell>
          <cell r="N624">
            <v>101.61572</v>
          </cell>
          <cell r="O624">
            <v>1.1956811406739036</v>
          </cell>
          <cell r="P624">
            <v>15543854.828760747</v>
          </cell>
        </row>
        <row r="625">
          <cell r="J625">
            <v>13000000</v>
          </cell>
          <cell r="P625">
            <v>15543854.828760747</v>
          </cell>
        </row>
        <row r="626">
          <cell r="C626">
            <v>59828996</v>
          </cell>
          <cell r="D626" t="str">
            <v>E - DEMAS ACREEDORES</v>
          </cell>
          <cell r="E626" t="str">
            <v>Ninguno</v>
          </cell>
          <cell r="F626" t="str">
            <v>MZ J CASA 12A-33 VIOLETAS 2</v>
          </cell>
          <cell r="G626" t="str">
            <v>PASTO</v>
          </cell>
          <cell r="H626" t="str">
            <v>Colombia</v>
          </cell>
          <cell r="J626">
            <v>66000000</v>
          </cell>
          <cell r="K626" t="str">
            <v>L-105-00000002803-001</v>
          </cell>
          <cell r="L626">
            <v>44590</v>
          </cell>
          <cell r="M626">
            <v>121.5</v>
          </cell>
          <cell r="N626">
            <v>113.26</v>
          </cell>
          <cell r="O626">
            <v>1.0727529577962209</v>
          </cell>
          <cell r="P626">
            <v>70801695.214550585</v>
          </cell>
        </row>
        <row r="627">
          <cell r="J627">
            <v>66000000</v>
          </cell>
          <cell r="P627">
            <v>70801695.214550585</v>
          </cell>
        </row>
        <row r="628">
          <cell r="C628">
            <v>59830825</v>
          </cell>
          <cell r="D628" t="str">
            <v>E - DEMAS ACREEDORES</v>
          </cell>
          <cell r="E628" t="str">
            <v>Ninguno</v>
          </cell>
          <cell r="F628" t="str">
            <v>OFICINA 306 CENTRO EMPRESARIAL</v>
          </cell>
          <cell r="G628" t="str">
            <v>PASTO</v>
          </cell>
          <cell r="H628" t="str">
            <v>Colombia</v>
          </cell>
          <cell r="J628">
            <v>2000000</v>
          </cell>
          <cell r="K628" t="str">
            <v>L-105-00000002769-001</v>
          </cell>
          <cell r="L628">
            <v>44622</v>
          </cell>
          <cell r="M628">
            <v>121.5</v>
          </cell>
          <cell r="N628">
            <v>116.26</v>
          </cell>
          <cell r="O628">
            <v>1.0450713917082401</v>
          </cell>
          <cell r="P628">
            <v>2090142.7834164803</v>
          </cell>
        </row>
        <row r="629">
          <cell r="J629">
            <v>2000000</v>
          </cell>
          <cell r="P629">
            <v>2090142.7834164803</v>
          </cell>
        </row>
        <row r="630">
          <cell r="C630">
            <v>59831657</v>
          </cell>
          <cell r="D630" t="str">
            <v>E - DEMAS ACREEDORES</v>
          </cell>
          <cell r="E630" t="str">
            <v>Ninguno</v>
          </cell>
          <cell r="F630" t="str">
            <v>MZ 5 CASA 11 ESMERALDA</v>
          </cell>
          <cell r="G630" t="str">
            <v>PASTO</v>
          </cell>
          <cell r="H630" t="str">
            <v>Colombia</v>
          </cell>
          <cell r="J630">
            <v>16500000</v>
          </cell>
          <cell r="K630" t="str">
            <v>L-105-00000002770-001</v>
          </cell>
          <cell r="L630">
            <v>44590</v>
          </cell>
          <cell r="M630">
            <v>121.5</v>
          </cell>
          <cell r="N630">
            <v>113.26</v>
          </cell>
          <cell r="O630">
            <v>1.0727529577962209</v>
          </cell>
          <cell r="P630">
            <v>17700423.803637646</v>
          </cell>
        </row>
        <row r="631">
          <cell r="J631">
            <v>16500000</v>
          </cell>
          <cell r="P631">
            <v>17700423.803637646</v>
          </cell>
        </row>
        <row r="632">
          <cell r="C632">
            <v>59833203</v>
          </cell>
          <cell r="D632" t="str">
            <v>E - DEMAS ACREEDORES</v>
          </cell>
          <cell r="E632" t="str">
            <v>Ninguno</v>
          </cell>
          <cell r="F632" t="str">
            <v>CRA 18 NO. 10A 69</v>
          </cell>
          <cell r="G632" t="str">
            <v>PASTO</v>
          </cell>
          <cell r="H632" t="str">
            <v>Colombia</v>
          </cell>
          <cell r="J632">
            <v>7000000</v>
          </cell>
          <cell r="K632" t="str">
            <v>PARQ S1G-4</v>
          </cell>
          <cell r="L632">
            <v>42034</v>
          </cell>
          <cell r="M632">
            <v>121.5</v>
          </cell>
          <cell r="N632">
            <v>83.00103</v>
          </cell>
          <cell r="O632">
            <v>1.463837255995498</v>
          </cell>
          <cell r="P632">
            <v>10246860.791968485</v>
          </cell>
        </row>
        <row r="633">
          <cell r="J633">
            <v>7000000</v>
          </cell>
          <cell r="P633">
            <v>10246860.791968485</v>
          </cell>
        </row>
        <row r="634">
          <cell r="C634">
            <v>59833607</v>
          </cell>
          <cell r="D634" t="str">
            <v>E - DEMAS ACREEDORES</v>
          </cell>
          <cell r="E634" t="str">
            <v>Ninguno</v>
          </cell>
          <cell r="F634" t="str">
            <v xml:space="preserve">CRA 24 N 21 A -72  CAPUSIGRA          </v>
          </cell>
          <cell r="G634" t="str">
            <v>PASTO</v>
          </cell>
          <cell r="H634" t="str">
            <v>Colombia</v>
          </cell>
          <cell r="J634">
            <v>189600000</v>
          </cell>
          <cell r="K634" t="str">
            <v>APTO 1404 TORRE 2 / PARQ S1-1404-2</v>
          </cell>
          <cell r="L634">
            <v>43447</v>
          </cell>
          <cell r="M634">
            <v>121.5</v>
          </cell>
          <cell r="N634">
            <v>100</v>
          </cell>
          <cell r="O634">
            <v>1.2150000000000001</v>
          </cell>
          <cell r="P634">
            <v>230364000.00000003</v>
          </cell>
        </row>
        <row r="635">
          <cell r="J635">
            <v>189600000</v>
          </cell>
          <cell r="P635">
            <v>230364000.00000003</v>
          </cell>
        </row>
        <row r="636">
          <cell r="C636">
            <v>59833939</v>
          </cell>
          <cell r="D636" t="str">
            <v>E - DEMAS ACREEDORES</v>
          </cell>
          <cell r="E636" t="str">
            <v>Ninguno</v>
          </cell>
          <cell r="F636" t="str">
            <v xml:space="preserve">JARDIN DE ATRIZ  TORRE 2 APTO 601  </v>
          </cell>
          <cell r="G636" t="str">
            <v>PASTO</v>
          </cell>
          <cell r="H636" t="str">
            <v>Colombia</v>
          </cell>
          <cell r="J636">
            <v>97682000</v>
          </cell>
          <cell r="K636" t="str">
            <v>APTO 101 TORRE 3 / PARQ S2-101-3</v>
          </cell>
          <cell r="L636">
            <v>43270</v>
          </cell>
          <cell r="M636">
            <v>121.5</v>
          </cell>
          <cell r="N636">
            <v>99.311149999999998</v>
          </cell>
          <cell r="O636">
            <v>1.2234275808909674</v>
          </cell>
          <cell r="P636">
            <v>119506852.95659147</v>
          </cell>
        </row>
        <row r="637">
          <cell r="J637">
            <v>97682000</v>
          </cell>
          <cell r="P637">
            <v>119506852.95659147</v>
          </cell>
        </row>
        <row r="638">
          <cell r="C638">
            <v>59834185</v>
          </cell>
          <cell r="D638" t="str">
            <v>E - DEMAS ACREEDORES</v>
          </cell>
          <cell r="E638" t="str">
            <v>Ninguno</v>
          </cell>
          <cell r="F638" t="str">
            <v>CRA 13 NO 13 B 63 VIOLETAS 3</v>
          </cell>
          <cell r="G638" t="str">
            <v>PASTO</v>
          </cell>
          <cell r="H638" t="str">
            <v>Colombia</v>
          </cell>
          <cell r="J638">
            <v>6580000</v>
          </cell>
          <cell r="K638" t="str">
            <v>PARQ S2K-3</v>
          </cell>
          <cell r="L638">
            <v>42706</v>
          </cell>
          <cell r="M638">
            <v>121.5</v>
          </cell>
          <cell r="N638">
            <v>93.112849999999995</v>
          </cell>
          <cell r="O638">
            <v>1.3048682324727467</v>
          </cell>
          <cell r="P638">
            <v>8586032.9696706738</v>
          </cell>
        </row>
        <row r="639">
          <cell r="J639">
            <v>6580000</v>
          </cell>
          <cell r="P639">
            <v>8586032.9696706738</v>
          </cell>
        </row>
        <row r="640">
          <cell r="C640">
            <v>59834646</v>
          </cell>
          <cell r="D640" t="str">
            <v>E - DEMAS ACREEDORES</v>
          </cell>
          <cell r="E640" t="str">
            <v>Ninguno</v>
          </cell>
          <cell r="F640" t="str">
            <v>CRA 18 N 16 74</v>
          </cell>
          <cell r="G640" t="str">
            <v>Pasto</v>
          </cell>
          <cell r="H640" t="str">
            <v>Colombia</v>
          </cell>
          <cell r="J640">
            <v>158000</v>
          </cell>
          <cell r="K640" t="str">
            <v>L-005-00000005160-001</v>
          </cell>
          <cell r="L640">
            <v>44613</v>
          </cell>
          <cell r="M640">
            <v>121.5</v>
          </cell>
          <cell r="N640">
            <v>115.11</v>
          </cell>
          <cell r="O640">
            <v>1.055512118842846</v>
          </cell>
          <cell r="P640">
            <v>166770.91477716967</v>
          </cell>
        </row>
        <row r="641">
          <cell r="J641">
            <v>158000</v>
          </cell>
          <cell r="P641">
            <v>166770.91477716967</v>
          </cell>
        </row>
        <row r="642">
          <cell r="C642">
            <v>59834658</v>
          </cell>
          <cell r="D642" t="str">
            <v>E - DEMAS ACREEDORES</v>
          </cell>
          <cell r="E642" t="str">
            <v>Ninguno</v>
          </cell>
          <cell r="F642" t="str">
            <v>MZ 32 CASA 11 CORAZON DE JESUS</v>
          </cell>
          <cell r="G642" t="str">
            <v>PASTO</v>
          </cell>
          <cell r="H642" t="str">
            <v>Colombia</v>
          </cell>
          <cell r="J642">
            <v>88805994</v>
          </cell>
          <cell r="K642" t="str">
            <v>APTO 1210 TORRE 4 PARQ S1N-7</v>
          </cell>
          <cell r="L642">
            <v>41818</v>
          </cell>
          <cell r="M642">
            <v>121.5</v>
          </cell>
          <cell r="N642">
            <v>81.606089999999995</v>
          </cell>
          <cell r="O642">
            <v>1.4888594711497636</v>
          </cell>
          <cell r="P642">
            <v>132219645.26176907</v>
          </cell>
        </row>
        <row r="643">
          <cell r="J643">
            <v>88805994</v>
          </cell>
          <cell r="P643">
            <v>132219645.26176907</v>
          </cell>
        </row>
        <row r="644">
          <cell r="C644">
            <v>59834970</v>
          </cell>
          <cell r="D644" t="str">
            <v>E - DEMAS ACREEDORES</v>
          </cell>
          <cell r="E644" t="str">
            <v>Ninguno</v>
          </cell>
          <cell r="F644" t="str">
            <v>CARRERA 24 No. 20-58 OFICINA 503 CENTRO</v>
          </cell>
          <cell r="G644" t="str">
            <v>PASTO</v>
          </cell>
          <cell r="H644" t="str">
            <v>Colombia</v>
          </cell>
          <cell r="J644">
            <v>8199466</v>
          </cell>
          <cell r="K644" t="str">
            <v>L-105-00000002115-001</v>
          </cell>
          <cell r="L644">
            <v>43650</v>
          </cell>
          <cell r="M644">
            <v>121.5</v>
          </cell>
          <cell r="N644">
            <v>102.94</v>
          </cell>
          <cell r="O644">
            <v>1.1802992034194677</v>
          </cell>
          <cell r="P644">
            <v>9677823.1882650089</v>
          </cell>
        </row>
        <row r="645">
          <cell r="C645">
            <v>59834970</v>
          </cell>
          <cell r="D645" t="str">
            <v>E - DEMAS ACREEDORES</v>
          </cell>
          <cell r="E645" t="str">
            <v>Ninguno</v>
          </cell>
          <cell r="F645" t="str">
            <v>CARRERA 24 No. 20-58 OFICINA 503 CENTRO</v>
          </cell>
          <cell r="G645" t="str">
            <v>PASTO</v>
          </cell>
          <cell r="H645" t="str">
            <v>Colombia</v>
          </cell>
          <cell r="J645">
            <v>8199466</v>
          </cell>
          <cell r="K645" t="str">
            <v>L-105-00000002116-001</v>
          </cell>
          <cell r="L645">
            <v>43650</v>
          </cell>
          <cell r="M645">
            <v>121.5</v>
          </cell>
          <cell r="N645">
            <v>102.94</v>
          </cell>
          <cell r="O645">
            <v>1.1802992034194677</v>
          </cell>
          <cell r="P645">
            <v>9677823.1882650089</v>
          </cell>
        </row>
        <row r="646">
          <cell r="J646">
            <v>16398932</v>
          </cell>
          <cell r="P646">
            <v>19355646.376530018</v>
          </cell>
        </row>
        <row r="647">
          <cell r="C647">
            <v>59835805</v>
          </cell>
          <cell r="D647" t="str">
            <v>E - DEMAS ACREEDORES</v>
          </cell>
          <cell r="E647" t="str">
            <v>Ninguno</v>
          </cell>
          <cell r="F647" t="str">
            <v>MZ 18 CASA 14 BARRIO ESMERALDA</v>
          </cell>
          <cell r="G647" t="str">
            <v>PASTO</v>
          </cell>
          <cell r="H647" t="str">
            <v>Colombia</v>
          </cell>
          <cell r="J647">
            <v>8000000</v>
          </cell>
          <cell r="K647" t="str">
            <v>PARQ S2N-2</v>
          </cell>
          <cell r="L647">
            <v>43069</v>
          </cell>
          <cell r="M647">
            <v>121.5</v>
          </cell>
          <cell r="N647">
            <v>96.548249999999996</v>
          </cell>
          <cell r="O647">
            <v>1.2584381384437315</v>
          </cell>
          <cell r="P647">
            <v>10067505.107549852</v>
          </cell>
        </row>
        <row r="648">
          <cell r="J648">
            <v>8000000</v>
          </cell>
          <cell r="P648">
            <v>10067505.107549852</v>
          </cell>
        </row>
        <row r="649">
          <cell r="C649">
            <v>59836193</v>
          </cell>
          <cell r="D649" t="str">
            <v>E - DEMAS ACREEDORES</v>
          </cell>
          <cell r="E649" t="str">
            <v>Ninguno</v>
          </cell>
          <cell r="F649" t="str">
            <v>MZA F CASA 1 NORMANDIA</v>
          </cell>
          <cell r="G649" t="str">
            <v>PASTO</v>
          </cell>
          <cell r="H649" t="str">
            <v>Colombia</v>
          </cell>
          <cell r="J649">
            <v>9000000</v>
          </cell>
          <cell r="K649" t="str">
            <v>PARQ S2J-5</v>
          </cell>
          <cell r="L649">
            <v>42959</v>
          </cell>
          <cell r="M649">
            <v>121.5</v>
          </cell>
          <cell r="N649">
            <v>96.319069999999996</v>
          </cell>
          <cell r="O649">
            <v>1.261432445309117</v>
          </cell>
          <cell r="P649">
            <v>11352892.007782053</v>
          </cell>
        </row>
        <row r="650">
          <cell r="J650">
            <v>9000000</v>
          </cell>
          <cell r="P650">
            <v>11352892.007782053</v>
          </cell>
        </row>
        <row r="651">
          <cell r="C651">
            <v>59855908</v>
          </cell>
          <cell r="D651" t="str">
            <v>E - DEMAS ACREEDORES</v>
          </cell>
          <cell r="E651" t="str">
            <v>Ninguno</v>
          </cell>
          <cell r="F651" t="str">
            <v>MZ D CASA 9 NUEVO HORIZONTE</v>
          </cell>
          <cell r="G651" t="str">
            <v>PASTO</v>
          </cell>
          <cell r="H651" t="str">
            <v>Colombia</v>
          </cell>
          <cell r="J651">
            <v>16000000</v>
          </cell>
          <cell r="K651" t="str">
            <v>PARQ S2N-9</v>
          </cell>
          <cell r="L651">
            <v>43738</v>
          </cell>
          <cell r="M651">
            <v>121.5</v>
          </cell>
          <cell r="N651">
            <v>103.26</v>
          </cell>
          <cell r="O651">
            <v>1.1766414875072631</v>
          </cell>
          <cell r="P651">
            <v>18826263.800116207</v>
          </cell>
        </row>
        <row r="652">
          <cell r="J652">
            <v>16000000</v>
          </cell>
          <cell r="P652">
            <v>18826263.800116207</v>
          </cell>
        </row>
        <row r="653">
          <cell r="C653">
            <v>64579358</v>
          </cell>
          <cell r="D653" t="str">
            <v>E - DEMAS ACREEDORES</v>
          </cell>
          <cell r="E653" t="str">
            <v>Ninguno</v>
          </cell>
          <cell r="F653" t="str">
            <v xml:space="preserve">CRAA 37 NO. 18-140 MORASURCO    </v>
          </cell>
          <cell r="G653" t="str">
            <v>PASTO</v>
          </cell>
          <cell r="H653" t="str">
            <v>Colombia</v>
          </cell>
          <cell r="J653">
            <v>154900001</v>
          </cell>
          <cell r="K653" t="str">
            <v>PARQ 603 TORRE 2 / PARQ S2-603-2</v>
          </cell>
          <cell r="L653">
            <v>43282</v>
          </cell>
          <cell r="M653">
            <v>121.5</v>
          </cell>
          <cell r="N653">
            <v>99.184489999999997</v>
          </cell>
          <cell r="O653">
            <v>1.22498991525792</v>
          </cell>
          <cell r="P653">
            <v>189750939.09844172</v>
          </cell>
        </row>
        <row r="654">
          <cell r="J654">
            <v>154900001</v>
          </cell>
          <cell r="P654">
            <v>189750939.09844172</v>
          </cell>
        </row>
        <row r="655">
          <cell r="C655">
            <v>66753667</v>
          </cell>
          <cell r="D655" t="str">
            <v>E - DEMAS ACREEDORES</v>
          </cell>
          <cell r="E655" t="str">
            <v>Ninguno</v>
          </cell>
          <cell r="F655" t="str">
            <v xml:space="preserve">CALLE 18 A N 42-162                            </v>
          </cell>
          <cell r="G655" t="str">
            <v>PASTO</v>
          </cell>
          <cell r="H655" t="str">
            <v>Colombia</v>
          </cell>
          <cell r="J655">
            <v>148600900</v>
          </cell>
          <cell r="K655" t="str">
            <v>APTO 1001 TORRE 2 / PARQ S1-1001-2</v>
          </cell>
          <cell r="L655">
            <v>43272</v>
          </cell>
          <cell r="M655">
            <v>121.5</v>
          </cell>
          <cell r="N655">
            <v>99.311149999999998</v>
          </cell>
          <cell r="O655">
            <v>1.2234275808909674</v>
          </cell>
          <cell r="P655">
            <v>181802439.60522056</v>
          </cell>
        </row>
        <row r="656">
          <cell r="J656">
            <v>148600900</v>
          </cell>
          <cell r="P656">
            <v>181802439.60522056</v>
          </cell>
        </row>
        <row r="657">
          <cell r="C657">
            <v>71268599</v>
          </cell>
          <cell r="D657" t="str">
            <v>E - DEMAS ACREEDORES</v>
          </cell>
          <cell r="E657" t="str">
            <v>Ninguno</v>
          </cell>
          <cell r="F657" t="str">
            <v>CALLE 14 N. 10A11 SIBUNDOY</v>
          </cell>
          <cell r="G657" t="str">
            <v>PASTO</v>
          </cell>
          <cell r="H657" t="str">
            <v>Colombia</v>
          </cell>
          <cell r="J657">
            <v>20786013</v>
          </cell>
          <cell r="K657" t="str">
            <v>L-105-00000002775-001</v>
          </cell>
          <cell r="L657">
            <v>44590</v>
          </cell>
          <cell r="M657">
            <v>121.5</v>
          </cell>
          <cell r="N657">
            <v>113.26</v>
          </cell>
          <cell r="O657">
            <v>1.0727529577962209</v>
          </cell>
          <cell r="P657">
            <v>22298256.926540699</v>
          </cell>
        </row>
        <row r="658">
          <cell r="J658">
            <v>20786013</v>
          </cell>
          <cell r="P658">
            <v>22298256.926540699</v>
          </cell>
        </row>
        <row r="659">
          <cell r="C659">
            <v>75072009</v>
          </cell>
          <cell r="D659" t="str">
            <v>E - DEMAS ACREEDORES</v>
          </cell>
          <cell r="E659" t="str">
            <v>Ninguno</v>
          </cell>
          <cell r="F659" t="str">
            <v xml:space="preserve">CALLE 18 A N 42-162      </v>
          </cell>
          <cell r="G659" t="str">
            <v>PASTO</v>
          </cell>
          <cell r="H659" t="str">
            <v>Colombia</v>
          </cell>
          <cell r="J659">
            <v>40142440</v>
          </cell>
          <cell r="K659" t="str">
            <v>APTO 702 TORRE 3 / PARQ S1-702-3</v>
          </cell>
          <cell r="L659">
            <v>43400</v>
          </cell>
          <cell r="M659">
            <v>121.5</v>
          </cell>
          <cell r="N659">
            <v>99.586839999999995</v>
          </cell>
          <cell r="O659">
            <v>1.2200407202397425</v>
          </cell>
          <cell r="P659">
            <v>48975411.409780651</v>
          </cell>
        </row>
        <row r="660">
          <cell r="J660">
            <v>40142440</v>
          </cell>
          <cell r="P660">
            <v>48975411.409780651</v>
          </cell>
        </row>
        <row r="661">
          <cell r="C661">
            <v>79557972</v>
          </cell>
          <cell r="D661" t="str">
            <v>E - DEMAS ACREEDORES</v>
          </cell>
          <cell r="E661" t="str">
            <v>Numeral 1 art. 24 Ley 1116 de 2006</v>
          </cell>
          <cell r="F661" t="str">
            <v>CALLE 213 No. 114-10 MZ 15 CASA 10 CAMINO DE ARRAY</v>
          </cell>
          <cell r="G661" t="str">
            <v>Bogotá</v>
          </cell>
          <cell r="H661" t="str">
            <v>Colombia</v>
          </cell>
          <cell r="J661">
            <v>40000000</v>
          </cell>
          <cell r="K661" t="str">
            <v>L-105-00000002804-001</v>
          </cell>
          <cell r="L661">
            <v>44590</v>
          </cell>
          <cell r="M661">
            <v>121.5</v>
          </cell>
          <cell r="N661">
            <v>113.26</v>
          </cell>
          <cell r="O661">
            <v>1.0727529577962209</v>
          </cell>
          <cell r="P661">
            <v>42910118.311848834</v>
          </cell>
        </row>
        <row r="662">
          <cell r="J662">
            <v>40000000</v>
          </cell>
          <cell r="P662">
            <v>42910118.311848834</v>
          </cell>
        </row>
        <row r="663">
          <cell r="C663">
            <v>79591012</v>
          </cell>
          <cell r="D663" t="str">
            <v>E - DEMAS ACREEDORES</v>
          </cell>
          <cell r="E663" t="str">
            <v>Ninguno</v>
          </cell>
          <cell r="F663" t="str">
            <v>CLL 20 N 43-80</v>
          </cell>
          <cell r="G663" t="str">
            <v>PASTO</v>
          </cell>
          <cell r="H663" t="str">
            <v>Colombia</v>
          </cell>
          <cell r="J663">
            <v>1000000</v>
          </cell>
          <cell r="K663" t="str">
            <v>L-105-00000002771-001</v>
          </cell>
          <cell r="L663">
            <v>44590</v>
          </cell>
          <cell r="M663">
            <v>121.5</v>
          </cell>
          <cell r="N663">
            <v>113.26</v>
          </cell>
          <cell r="O663">
            <v>1.0727529577962209</v>
          </cell>
          <cell r="P663">
            <v>1072752.9577962209</v>
          </cell>
        </row>
        <row r="664">
          <cell r="J664">
            <v>1000000</v>
          </cell>
          <cell r="P664">
            <v>1072752.9577962209</v>
          </cell>
        </row>
        <row r="665">
          <cell r="C665">
            <v>79653600</v>
          </cell>
          <cell r="D665" t="str">
            <v>E - DEMAS ACREEDORES</v>
          </cell>
          <cell r="E665" t="str">
            <v>Ninguno</v>
          </cell>
          <cell r="F665" t="str">
            <v>MZ 20 CASA 15 QUINTAS DE SAN PEDRO</v>
          </cell>
          <cell r="G665" t="str">
            <v>PASTO</v>
          </cell>
          <cell r="H665" t="str">
            <v>Colombia</v>
          </cell>
          <cell r="J665">
            <v>15000000</v>
          </cell>
          <cell r="K665" t="str">
            <v>PARQ S2N-25</v>
          </cell>
          <cell r="L665">
            <v>43403</v>
          </cell>
          <cell r="M665">
            <v>121.5</v>
          </cell>
          <cell r="N665">
            <v>99.586839999999995</v>
          </cell>
          <cell r="O665">
            <v>1.2200407202397425</v>
          </cell>
          <cell r="P665">
            <v>18300610.803596139</v>
          </cell>
        </row>
        <row r="666">
          <cell r="J666">
            <v>15000000</v>
          </cell>
          <cell r="P666">
            <v>18300610.803596139</v>
          </cell>
        </row>
        <row r="667">
          <cell r="C667">
            <v>79671683</v>
          </cell>
          <cell r="D667" t="str">
            <v>E - DEMAS ACREEDORES</v>
          </cell>
          <cell r="E667" t="str">
            <v>Numeral 1 art. 24 Ley 1116 de 2006</v>
          </cell>
          <cell r="F667" t="str">
            <v>CENTRO COMERCIAL VALLE DE ATRIZ</v>
          </cell>
          <cell r="G667" t="str">
            <v>PASTO</v>
          </cell>
          <cell r="H667" t="str">
            <v>Colombia</v>
          </cell>
          <cell r="J667">
            <v>80500000</v>
          </cell>
          <cell r="K667" t="str">
            <v>BG C-4 PQ SE-4 SEE-5 Y SG-2</v>
          </cell>
          <cell r="L667">
            <v>44727</v>
          </cell>
          <cell r="M667">
            <v>121.5</v>
          </cell>
          <cell r="N667">
            <v>119.31</v>
          </cell>
          <cell r="O667">
            <v>1.0183555443801859</v>
          </cell>
          <cell r="P667">
            <v>81977621.322604969</v>
          </cell>
        </row>
        <row r="668">
          <cell r="J668">
            <v>80500000</v>
          </cell>
          <cell r="P668">
            <v>81977621.322604969</v>
          </cell>
        </row>
        <row r="669">
          <cell r="C669">
            <v>80220697</v>
          </cell>
          <cell r="D669" t="str">
            <v>E - DEMAS ACREEDORES</v>
          </cell>
          <cell r="E669" t="str">
            <v>Ninguno</v>
          </cell>
          <cell r="F669" t="str">
            <v>CRA 45 20B-31 MORASURCO</v>
          </cell>
          <cell r="G669" t="str">
            <v>PASTO</v>
          </cell>
          <cell r="H669" t="str">
            <v>Colombia</v>
          </cell>
          <cell r="J669">
            <v>7000000</v>
          </cell>
          <cell r="K669" t="str">
            <v>PARQ S2C-9</v>
          </cell>
          <cell r="L669">
            <v>42490</v>
          </cell>
          <cell r="M669">
            <v>121.5</v>
          </cell>
          <cell r="N669">
            <v>91.634600000000006</v>
          </cell>
          <cell r="O669">
            <v>1.3259183758100106</v>
          </cell>
          <cell r="P669">
            <v>9281428.6306700744</v>
          </cell>
        </row>
        <row r="670">
          <cell r="J670">
            <v>7000000</v>
          </cell>
          <cell r="P670">
            <v>9281428.6306700744</v>
          </cell>
        </row>
        <row r="671">
          <cell r="C671">
            <v>83091458</v>
          </cell>
          <cell r="D671" t="str">
            <v>E - DEMAS ACREEDORES</v>
          </cell>
          <cell r="E671" t="str">
            <v>Ninguno</v>
          </cell>
          <cell r="F671" t="str">
            <v>Cl 44 No 1W 77 Casa 24 Conjunto Primera Avenida Neiva</v>
          </cell>
          <cell r="G671" t="str">
            <v>NEIVA</v>
          </cell>
          <cell r="H671" t="str">
            <v>Colombia</v>
          </cell>
          <cell r="J671">
            <v>61455389.289999999</v>
          </cell>
          <cell r="K671" t="str">
            <v>L-105-00000002764-001</v>
          </cell>
          <cell r="L671">
            <v>44590</v>
          </cell>
          <cell r="M671">
            <v>121.5</v>
          </cell>
          <cell r="N671">
            <v>113.26</v>
          </cell>
          <cell r="O671">
            <v>1.0727529577962209</v>
          </cell>
          <cell r="P671">
            <v>65926450.633365698</v>
          </cell>
        </row>
        <row r="672">
          <cell r="J672">
            <v>61455389.289999999</v>
          </cell>
          <cell r="P672">
            <v>65926450.633365698</v>
          </cell>
        </row>
        <row r="673">
          <cell r="C673">
            <v>87061267</v>
          </cell>
          <cell r="D673" t="str">
            <v>E - DEMAS ACREEDORES</v>
          </cell>
          <cell r="E673" t="str">
            <v>Ninguno</v>
          </cell>
          <cell r="F673" t="str">
            <v>SANTA MARIA DE FATIMA APTO 1501-2</v>
          </cell>
          <cell r="G673" t="str">
            <v>PASTO</v>
          </cell>
          <cell r="H673" t="str">
            <v>Colombia</v>
          </cell>
          <cell r="J673">
            <v>5000000</v>
          </cell>
          <cell r="K673" t="str">
            <v>L-105-00000002819-002</v>
          </cell>
          <cell r="L673">
            <v>44502</v>
          </cell>
          <cell r="M673">
            <v>121.5</v>
          </cell>
          <cell r="N673">
            <v>110.6</v>
          </cell>
          <cell r="O673">
            <v>1.0985533453887886</v>
          </cell>
          <cell r="P673">
            <v>5492766.7269439427</v>
          </cell>
        </row>
        <row r="674">
          <cell r="C674">
            <v>87061267</v>
          </cell>
          <cell r="D674" t="str">
            <v>E - DEMAS ACREEDORES</v>
          </cell>
          <cell r="E674" t="str">
            <v>Ninguno</v>
          </cell>
          <cell r="F674" t="str">
            <v>SANTA MARIA DE FATIMA APTO 1501-2</v>
          </cell>
          <cell r="G674" t="str">
            <v>PASTO</v>
          </cell>
          <cell r="H674" t="str">
            <v>Colombia</v>
          </cell>
          <cell r="J674">
            <v>5600000</v>
          </cell>
          <cell r="K674" t="str">
            <v>L-105-00000002819-003</v>
          </cell>
          <cell r="L674">
            <v>44502</v>
          </cell>
          <cell r="M674">
            <v>121.5</v>
          </cell>
          <cell r="N674">
            <v>110.6</v>
          </cell>
          <cell r="O674">
            <v>1.0985533453887886</v>
          </cell>
          <cell r="P674">
            <v>6151898.734177216</v>
          </cell>
        </row>
        <row r="675">
          <cell r="J675">
            <v>10600000</v>
          </cell>
          <cell r="P675">
            <v>11644665.461121159</v>
          </cell>
        </row>
        <row r="676">
          <cell r="C676">
            <v>87063283</v>
          </cell>
          <cell r="D676" t="str">
            <v>E - DEMAS ACREEDORES</v>
          </cell>
          <cell r="E676" t="str">
            <v>Ninguno</v>
          </cell>
          <cell r="F676" t="str">
            <v>CARRERA 10 N 17 52 FATIMA</v>
          </cell>
          <cell r="G676" t="str">
            <v>PASTO</v>
          </cell>
          <cell r="H676" t="str">
            <v>Colombia</v>
          </cell>
          <cell r="J676">
            <v>6134090</v>
          </cell>
          <cell r="K676" t="str">
            <v>R-020-00000008946-002</v>
          </cell>
          <cell r="L676">
            <v>44392</v>
          </cell>
          <cell r="M676">
            <v>121.5</v>
          </cell>
          <cell r="N676">
            <v>109.14</v>
          </cell>
          <cell r="O676">
            <v>1.1132490379329303</v>
          </cell>
          <cell r="P676">
            <v>6828769.7910940079</v>
          </cell>
        </row>
        <row r="677">
          <cell r="J677">
            <v>6134090</v>
          </cell>
          <cell r="P677">
            <v>6828769.7910940079</v>
          </cell>
        </row>
        <row r="678">
          <cell r="C678">
            <v>87063362</v>
          </cell>
          <cell r="D678" t="str">
            <v>E - DEMAS ACREEDORES</v>
          </cell>
          <cell r="E678" t="str">
            <v>Numeral 1 art. 24 Ley 1116 de 2006</v>
          </cell>
          <cell r="F678" t="str">
            <v>PASTO</v>
          </cell>
          <cell r="G678" t="str">
            <v>PASTO</v>
          </cell>
          <cell r="H678" t="str">
            <v>Colombia</v>
          </cell>
          <cell r="J678">
            <v>36000000</v>
          </cell>
          <cell r="K678" t="str">
            <v>R10-5904</v>
          </cell>
          <cell r="L678">
            <v>44105</v>
          </cell>
          <cell r="M678">
            <v>121.5</v>
          </cell>
          <cell r="N678">
            <v>105.23</v>
          </cell>
          <cell r="O678">
            <v>1.1546137033165447</v>
          </cell>
          <cell r="P678">
            <v>41566093.319395609</v>
          </cell>
        </row>
        <row r="679">
          <cell r="J679">
            <v>36000000</v>
          </cell>
          <cell r="P679">
            <v>41566093.319395609</v>
          </cell>
        </row>
        <row r="680">
          <cell r="C680">
            <v>87067672</v>
          </cell>
          <cell r="D680" t="str">
            <v>E - DEMAS ACREEDORES</v>
          </cell>
          <cell r="E680" t="str">
            <v>Ninguno</v>
          </cell>
          <cell r="F680" t="str">
            <v xml:space="preserve">CALLE 17 No. 31-65    MARIDIAZ      </v>
          </cell>
          <cell r="G680" t="str">
            <v>PASTO</v>
          </cell>
          <cell r="H680" t="str">
            <v>Colombia</v>
          </cell>
          <cell r="J680">
            <v>84900000</v>
          </cell>
          <cell r="K680" t="str">
            <v>APTO 1303 TORRE 2 / PARQ S1-1303-2 BG S1B-28</v>
          </cell>
          <cell r="L680">
            <v>44165</v>
          </cell>
          <cell r="M680">
            <v>121.5</v>
          </cell>
          <cell r="N680">
            <v>105.08</v>
          </cell>
          <cell r="O680">
            <v>1.1562618956985153</v>
          </cell>
          <cell r="P680">
            <v>98166634.944803953</v>
          </cell>
        </row>
        <row r="681">
          <cell r="J681">
            <v>84900000</v>
          </cell>
          <cell r="P681">
            <v>98166634.944803953</v>
          </cell>
        </row>
        <row r="682">
          <cell r="C682">
            <v>87069363</v>
          </cell>
          <cell r="D682" t="str">
            <v>E - DEMAS ACREEDORES</v>
          </cell>
          <cell r="E682" t="str">
            <v>Ninguno</v>
          </cell>
          <cell r="F682" t="str">
            <v>CENTRO COMERCIAL VALLE DE ATRIZ</v>
          </cell>
          <cell r="G682" t="str">
            <v>PASTO</v>
          </cell>
          <cell r="H682" t="str">
            <v>Colombia</v>
          </cell>
          <cell r="J682">
            <v>9000000</v>
          </cell>
          <cell r="K682" t="str">
            <v>PARQ S2N-1</v>
          </cell>
          <cell r="L682">
            <v>44775</v>
          </cell>
          <cell r="M682">
            <v>121.5</v>
          </cell>
          <cell r="N682">
            <v>121.5</v>
          </cell>
          <cell r="O682">
            <v>1</v>
          </cell>
          <cell r="P682">
            <v>9000000</v>
          </cell>
        </row>
        <row r="683">
          <cell r="J683">
            <v>9000000</v>
          </cell>
          <cell r="P683">
            <v>9000000</v>
          </cell>
        </row>
        <row r="684">
          <cell r="C684">
            <v>87069479</v>
          </cell>
          <cell r="D684" t="str">
            <v>E - DEMAS ACREEDORES</v>
          </cell>
          <cell r="E684" t="str">
            <v>Ninguno</v>
          </cell>
          <cell r="F684" t="str">
            <v>APTO 705 T4 SMF</v>
          </cell>
          <cell r="G684" t="str">
            <v>PASTO</v>
          </cell>
          <cell r="H684" t="str">
            <v>Colombia</v>
          </cell>
          <cell r="J684">
            <v>16000000</v>
          </cell>
          <cell r="K684" t="str">
            <v>PARQ S2N-20</v>
          </cell>
          <cell r="L684">
            <v>43829</v>
          </cell>
          <cell r="M684">
            <v>121.5</v>
          </cell>
          <cell r="N684">
            <v>103.8</v>
          </cell>
          <cell r="O684">
            <v>1.1705202312138729</v>
          </cell>
          <cell r="P684">
            <v>18728323.699421968</v>
          </cell>
        </row>
        <row r="685">
          <cell r="J685">
            <v>16000000</v>
          </cell>
          <cell r="P685">
            <v>18728323.699421968</v>
          </cell>
        </row>
        <row r="686">
          <cell r="C686">
            <v>87070054</v>
          </cell>
          <cell r="D686" t="str">
            <v>E - DEMAS ACREEDORES</v>
          </cell>
          <cell r="E686" t="str">
            <v>Ninguno</v>
          </cell>
          <cell r="F686" t="str">
            <v>CALLE 22. N. 1A-106 PUCALPA 2</v>
          </cell>
          <cell r="G686" t="str">
            <v>Pasto</v>
          </cell>
          <cell r="H686" t="str">
            <v>Colombia</v>
          </cell>
          <cell r="J686">
            <v>8000000</v>
          </cell>
          <cell r="K686" t="str">
            <v>PQ S2O-30</v>
          </cell>
          <cell r="L686">
            <v>42612</v>
          </cell>
          <cell r="M686">
            <v>121.5</v>
          </cell>
          <cell r="N686">
            <v>92.727130000000002</v>
          </cell>
          <cell r="O686">
            <v>1.3102961344754227</v>
          </cell>
          <cell r="P686">
            <v>10482369.075803382</v>
          </cell>
        </row>
        <row r="687">
          <cell r="J687">
            <v>8000000</v>
          </cell>
          <cell r="P687">
            <v>10482369.075803382</v>
          </cell>
        </row>
        <row r="688">
          <cell r="C688">
            <v>87070190</v>
          </cell>
          <cell r="D688" t="str">
            <v>E - DEMAS ACREEDORES</v>
          </cell>
          <cell r="E688" t="str">
            <v>Ninguno</v>
          </cell>
          <cell r="F688" t="str">
            <v>CLL 22 D N 69 F 73 BLOQUE 18 APTO 501 CARLOS LLERAS</v>
          </cell>
          <cell r="G688" t="str">
            <v>CUNDINAMARCA</v>
          </cell>
          <cell r="H688" t="str">
            <v>Colombia</v>
          </cell>
          <cell r="J688">
            <v>217212</v>
          </cell>
          <cell r="K688" t="str">
            <v>L-005-00000002938-001</v>
          </cell>
          <cell r="L688">
            <v>44308</v>
          </cell>
          <cell r="M688">
            <v>121.5</v>
          </cell>
          <cell r="N688">
            <v>107.76</v>
          </cell>
          <cell r="O688">
            <v>1.1275055679287305</v>
          </cell>
          <cell r="P688">
            <v>244907.7394209354</v>
          </cell>
        </row>
        <row r="689">
          <cell r="J689">
            <v>217212</v>
          </cell>
          <cell r="P689">
            <v>244907.7394209354</v>
          </cell>
        </row>
        <row r="690">
          <cell r="C690">
            <v>87100661</v>
          </cell>
          <cell r="D690" t="str">
            <v>E - DEMAS ACREEDORES</v>
          </cell>
          <cell r="E690" t="str">
            <v>Ninguno</v>
          </cell>
          <cell r="F690" t="str">
            <v xml:space="preserve">CRA 6TA NO. 14-65 B/ SANTA CLARA  </v>
          </cell>
          <cell r="G690" t="str">
            <v>PASTO</v>
          </cell>
          <cell r="H690" t="str">
            <v>Colombia</v>
          </cell>
          <cell r="J690">
            <v>86099000</v>
          </cell>
          <cell r="K690" t="str">
            <v>APTO 1401 TORRE 2 / PARQ S1-1401-2</v>
          </cell>
          <cell r="L690">
            <v>43225</v>
          </cell>
          <cell r="M690">
            <v>121.5</v>
          </cell>
          <cell r="N690">
            <v>99.157790000000006</v>
          </cell>
          <cell r="O690">
            <v>1.2253197655978416</v>
          </cell>
          <cell r="P690">
            <v>105498806.49820857</v>
          </cell>
        </row>
        <row r="691">
          <cell r="J691">
            <v>86099000</v>
          </cell>
          <cell r="P691">
            <v>105498806.49820857</v>
          </cell>
        </row>
        <row r="692">
          <cell r="C692">
            <v>87104807</v>
          </cell>
          <cell r="D692" t="str">
            <v>E - DEMAS ACREEDORES</v>
          </cell>
          <cell r="E692" t="str">
            <v>Ninguno</v>
          </cell>
          <cell r="F692" t="str">
            <v>CALLE 148 N 42-64</v>
          </cell>
          <cell r="G692" t="str">
            <v>Bogotá</v>
          </cell>
          <cell r="H692" t="str">
            <v>Colombia</v>
          </cell>
          <cell r="J692">
            <v>140399</v>
          </cell>
          <cell r="K692" t="str">
            <v>L-005-00000004132-001</v>
          </cell>
          <cell r="L692">
            <v>44457</v>
          </cell>
          <cell r="M692">
            <v>121.5</v>
          </cell>
          <cell r="N692">
            <v>110.04</v>
          </cell>
          <cell r="O692">
            <v>1.104143947655398</v>
          </cell>
          <cell r="P692">
            <v>155020.70610687023</v>
          </cell>
        </row>
        <row r="693">
          <cell r="C693">
            <v>87104807</v>
          </cell>
          <cell r="D693" t="str">
            <v>E - DEMAS ACREEDORES</v>
          </cell>
          <cell r="E693" t="str">
            <v>Ninguno</v>
          </cell>
          <cell r="F693" t="str">
            <v>CALLE 148 N 42-64</v>
          </cell>
          <cell r="G693" t="str">
            <v>Bogotá</v>
          </cell>
          <cell r="H693" t="str">
            <v>Colombia</v>
          </cell>
          <cell r="J693">
            <v>363400</v>
          </cell>
          <cell r="K693" t="str">
            <v>L-005-00000170302-001</v>
          </cell>
          <cell r="L693">
            <v>44575</v>
          </cell>
          <cell r="M693">
            <v>121.5</v>
          </cell>
          <cell r="N693">
            <v>113.26</v>
          </cell>
          <cell r="O693">
            <v>1.0727529577962209</v>
          </cell>
          <cell r="P693">
            <v>389838.42486314668</v>
          </cell>
        </row>
        <row r="694">
          <cell r="J694">
            <v>503799</v>
          </cell>
          <cell r="P694">
            <v>544859.13097001694</v>
          </cell>
        </row>
        <row r="695">
          <cell r="C695">
            <v>87431772</v>
          </cell>
          <cell r="D695" t="str">
            <v>E - DEMAS ACREEDORES</v>
          </cell>
          <cell r="E695" t="str">
            <v>Ninguno</v>
          </cell>
          <cell r="F695" t="str">
            <v>CRA 5TA N. 1-30 B/ LA LOMA BARBACOAS</v>
          </cell>
          <cell r="G695" t="str">
            <v>PASTO</v>
          </cell>
          <cell r="H695" t="str">
            <v>Colombia</v>
          </cell>
          <cell r="J695">
            <v>13000000</v>
          </cell>
          <cell r="K695" t="str">
            <v>PARQ S1G-5</v>
          </cell>
          <cell r="L695">
            <v>43676</v>
          </cell>
          <cell r="M695">
            <v>121.5</v>
          </cell>
          <cell r="N695">
            <v>102.94</v>
          </cell>
          <cell r="O695">
            <v>1.1802992034194677</v>
          </cell>
          <cell r="P695">
            <v>15343889.64445308</v>
          </cell>
        </row>
        <row r="696">
          <cell r="J696">
            <v>13000000</v>
          </cell>
          <cell r="P696">
            <v>15343889.64445308</v>
          </cell>
        </row>
        <row r="697">
          <cell r="C697">
            <v>87453006</v>
          </cell>
          <cell r="D697" t="str">
            <v>E - DEMAS ACREEDORES</v>
          </cell>
          <cell r="E697" t="str">
            <v>Ninguno</v>
          </cell>
          <cell r="F697" t="str">
            <v>CALLE 19 No. 18-40 TORRES DEL PRADO APTO 503-5</v>
          </cell>
          <cell r="G697" t="str">
            <v>PASTO</v>
          </cell>
          <cell r="H697" t="str">
            <v>Colombia</v>
          </cell>
          <cell r="J697">
            <v>32000000</v>
          </cell>
          <cell r="K697" t="str">
            <v>L-105-00000002805-001</v>
          </cell>
          <cell r="L697">
            <v>44590</v>
          </cell>
          <cell r="M697">
            <v>121.5</v>
          </cell>
          <cell r="N697">
            <v>113.26</v>
          </cell>
          <cell r="O697">
            <v>1.0727529577962209</v>
          </cell>
          <cell r="P697">
            <v>34328094.649479069</v>
          </cell>
        </row>
        <row r="698">
          <cell r="J698">
            <v>32000000</v>
          </cell>
          <cell r="P698">
            <v>34328094.649479069</v>
          </cell>
        </row>
        <row r="699">
          <cell r="C699">
            <v>87492082</v>
          </cell>
          <cell r="D699" t="str">
            <v>E - DEMAS ACREEDORES</v>
          </cell>
          <cell r="E699" t="str">
            <v>Ninguno</v>
          </cell>
          <cell r="F699" t="str">
            <v>CRA 14 Nº 10-49</v>
          </cell>
          <cell r="G699" t="str">
            <v>PASTO</v>
          </cell>
          <cell r="H699" t="str">
            <v>Colombia</v>
          </cell>
          <cell r="J699">
            <v>10000000</v>
          </cell>
          <cell r="K699" t="str">
            <v>PARQ S2O-20</v>
          </cell>
          <cell r="L699">
            <v>42612</v>
          </cell>
          <cell r="M699">
            <v>121.5</v>
          </cell>
          <cell r="N699">
            <v>92.727130000000002</v>
          </cell>
          <cell r="O699">
            <v>1.3102961344754227</v>
          </cell>
          <cell r="P699">
            <v>13102961.344754227</v>
          </cell>
        </row>
        <row r="700">
          <cell r="J700">
            <v>10000000</v>
          </cell>
          <cell r="P700">
            <v>13102961.344754227</v>
          </cell>
        </row>
        <row r="701">
          <cell r="C701">
            <v>87511055</v>
          </cell>
          <cell r="D701" t="str">
            <v>E - DEMAS ACREEDORES</v>
          </cell>
          <cell r="E701" t="str">
            <v>Ninguno</v>
          </cell>
          <cell r="F701" t="str">
            <v>CALLE 17 No. 8-21 B/ EL CENTRO CUMBAL NARIÑO</v>
          </cell>
          <cell r="G701" t="str">
            <v>CUMBAL</v>
          </cell>
          <cell r="H701" t="str">
            <v>Colombia</v>
          </cell>
          <cell r="J701">
            <v>88000000</v>
          </cell>
          <cell r="K701" t="str">
            <v>APTO 1101 TORRE 4</v>
          </cell>
          <cell r="L701">
            <v>42643</v>
          </cell>
          <cell r="M701">
            <v>121.5</v>
          </cell>
          <cell r="N701">
            <v>92.678139999999999</v>
          </cell>
          <cell r="O701">
            <v>1.3109887617511531</v>
          </cell>
          <cell r="P701">
            <v>115367011.03410147</v>
          </cell>
        </row>
        <row r="702">
          <cell r="J702">
            <v>88000000</v>
          </cell>
          <cell r="P702">
            <v>115367011.03410147</v>
          </cell>
        </row>
        <row r="703">
          <cell r="C703">
            <v>87575183</v>
          </cell>
          <cell r="D703" t="str">
            <v>E - DEMAS ACREEDORES</v>
          </cell>
          <cell r="E703" t="str">
            <v>Ninguno</v>
          </cell>
          <cell r="F703" t="str">
            <v xml:space="preserve">JARDIN DE ATRIZ APTO 502 TORRE 1                                                                    </v>
          </cell>
          <cell r="G703" t="str">
            <v>PASTO</v>
          </cell>
          <cell r="H703" t="str">
            <v>Colombia</v>
          </cell>
          <cell r="J703">
            <v>173908000</v>
          </cell>
          <cell r="K703" t="str">
            <v>APTO 1204 TORRE 2 / S1-1204-2</v>
          </cell>
          <cell r="L703">
            <v>43217</v>
          </cell>
          <cell r="M703">
            <v>121.5</v>
          </cell>
          <cell r="N703">
            <v>98.906899999999993</v>
          </cell>
          <cell r="O703">
            <v>1.2284279458763747</v>
          </cell>
          <cell r="P703">
            <v>213633447.21146858</v>
          </cell>
        </row>
        <row r="704">
          <cell r="J704">
            <v>173908000</v>
          </cell>
          <cell r="P704">
            <v>213633447.21146858</v>
          </cell>
        </row>
        <row r="705">
          <cell r="C705">
            <v>88241362</v>
          </cell>
          <cell r="D705" t="str">
            <v>E - DEMAS ACREEDORES</v>
          </cell>
          <cell r="E705" t="str">
            <v>Ninguno</v>
          </cell>
          <cell r="F705" t="str">
            <v xml:space="preserve">CRA 34 BIS N 16 B 80 BLOQUE 1APTO 203   </v>
          </cell>
          <cell r="G705" t="str">
            <v>PASTO</v>
          </cell>
          <cell r="H705" t="str">
            <v>Colombia</v>
          </cell>
          <cell r="J705">
            <v>147100800</v>
          </cell>
          <cell r="K705" t="str">
            <v>APTO 904 TORRE 2 / S1-904-2</v>
          </cell>
          <cell r="L705">
            <v>43393</v>
          </cell>
          <cell r="M705">
            <v>121.5</v>
          </cell>
          <cell r="N705">
            <v>99.586839999999995</v>
          </cell>
          <cell r="O705">
            <v>1.2200407202397425</v>
          </cell>
          <cell r="P705">
            <v>179468965.97984231</v>
          </cell>
        </row>
        <row r="706">
          <cell r="J706">
            <v>147100800</v>
          </cell>
          <cell r="P706">
            <v>179468965.97984231</v>
          </cell>
        </row>
        <row r="707">
          <cell r="C707">
            <v>91085712</v>
          </cell>
          <cell r="D707" t="str">
            <v>E - DEMAS ACREEDORES</v>
          </cell>
          <cell r="E707" t="str">
            <v>Ninguno</v>
          </cell>
          <cell r="F707" t="str">
            <v>Ecuador</v>
          </cell>
          <cell r="G707" t="str">
            <v>PASTO</v>
          </cell>
          <cell r="H707" t="str">
            <v>Ecuador</v>
          </cell>
          <cell r="J707">
            <v>30000000</v>
          </cell>
          <cell r="K707" t="str">
            <v>L-105-00000002806-001</v>
          </cell>
          <cell r="L707">
            <v>44590</v>
          </cell>
          <cell r="M707">
            <v>121.5</v>
          </cell>
          <cell r="N707">
            <v>113.26</v>
          </cell>
          <cell r="O707">
            <v>1.0727529577962209</v>
          </cell>
          <cell r="P707">
            <v>32182588.733886629</v>
          </cell>
        </row>
        <row r="708">
          <cell r="J708">
            <v>30000000</v>
          </cell>
          <cell r="P708">
            <v>32182588.733886629</v>
          </cell>
        </row>
        <row r="709">
          <cell r="C709">
            <v>93393729</v>
          </cell>
          <cell r="D709" t="str">
            <v>E - DEMAS ACREEDORES</v>
          </cell>
          <cell r="E709" t="str">
            <v>Ninguno</v>
          </cell>
          <cell r="F709" t="str">
            <v>MZ B CASA 49 SANTA MONICA</v>
          </cell>
          <cell r="G709" t="str">
            <v>PASTO</v>
          </cell>
          <cell r="H709" t="str">
            <v>Colombia</v>
          </cell>
          <cell r="J709">
            <v>1000000</v>
          </cell>
          <cell r="K709" t="str">
            <v>L-105-00000002313-001</v>
          </cell>
          <cell r="L709">
            <v>44035</v>
          </cell>
          <cell r="M709">
            <v>121.5</v>
          </cell>
          <cell r="N709">
            <v>104.97</v>
          </cell>
          <cell r="O709">
            <v>1.157473563875393</v>
          </cell>
          <cell r="P709">
            <v>1157473.563875393</v>
          </cell>
        </row>
        <row r="710">
          <cell r="J710">
            <v>1000000</v>
          </cell>
          <cell r="P710">
            <v>1157473.563875393</v>
          </cell>
        </row>
        <row r="711">
          <cell r="C711">
            <v>93414193</v>
          </cell>
          <cell r="D711" t="str">
            <v>E - DEMAS ACREEDORES</v>
          </cell>
          <cell r="E711" t="str">
            <v>Ninguno</v>
          </cell>
          <cell r="F711" t="str">
            <v>CRA 24 No. 22-15 APTO 1104-4 MIRADOR DE AQUINE</v>
          </cell>
          <cell r="G711" t="str">
            <v>PASTO</v>
          </cell>
          <cell r="H711" t="str">
            <v>Colombia</v>
          </cell>
          <cell r="J711">
            <v>27700000</v>
          </cell>
          <cell r="K711" t="str">
            <v>L-105-00000002807-001</v>
          </cell>
          <cell r="L711">
            <v>44590</v>
          </cell>
          <cell r="M711">
            <v>121.5</v>
          </cell>
          <cell r="N711">
            <v>113.26</v>
          </cell>
          <cell r="O711">
            <v>1.0727529577962209</v>
          </cell>
          <cell r="P711">
            <v>29715256.930955321</v>
          </cell>
        </row>
        <row r="712">
          <cell r="J712">
            <v>27700000</v>
          </cell>
          <cell r="P712">
            <v>29715256.930955321</v>
          </cell>
        </row>
        <row r="713">
          <cell r="C713">
            <v>94254681</v>
          </cell>
          <cell r="D713" t="str">
            <v>E - DEMAS ACREEDORES</v>
          </cell>
          <cell r="E713" t="str">
            <v>Ninguno</v>
          </cell>
          <cell r="F713" t="str">
            <v>CORR MORASURCO VDA DAZA</v>
          </cell>
          <cell r="G713" t="str">
            <v>PASTO</v>
          </cell>
          <cell r="H713" t="str">
            <v>Colombia</v>
          </cell>
          <cell r="J713">
            <v>10574048</v>
          </cell>
          <cell r="K713" t="str">
            <v>P6-7032</v>
          </cell>
          <cell r="L713">
            <v>44363</v>
          </cell>
          <cell r="M713">
            <v>121.5</v>
          </cell>
          <cell r="N713">
            <v>108.78</v>
          </cell>
          <cell r="O713">
            <v>1.1169332597904027</v>
          </cell>
          <cell r="P713">
            <v>11810505.901820188</v>
          </cell>
        </row>
        <row r="714">
          <cell r="J714">
            <v>10574048</v>
          </cell>
          <cell r="P714">
            <v>11810505.901820188</v>
          </cell>
        </row>
        <row r="715">
          <cell r="C715">
            <v>98325245</v>
          </cell>
          <cell r="D715" t="str">
            <v>E - DEMAS ACREEDORES</v>
          </cell>
          <cell r="E715" t="str">
            <v>Ninguno</v>
          </cell>
          <cell r="F715" t="str">
            <v>CRA 20 N 17 25 CENTRO</v>
          </cell>
          <cell r="G715" t="str">
            <v>PASTO</v>
          </cell>
          <cell r="H715" t="str">
            <v>Colombia</v>
          </cell>
          <cell r="J715">
            <v>26917896</v>
          </cell>
          <cell r="K715" t="str">
            <v>L-105-00000002808-001</v>
          </cell>
          <cell r="L715">
            <v>44590</v>
          </cell>
          <cell r="M715">
            <v>121.5</v>
          </cell>
          <cell r="N715">
            <v>113.26</v>
          </cell>
          <cell r="O715">
            <v>1.0727529577962209</v>
          </cell>
          <cell r="P715">
            <v>28876252.551651064</v>
          </cell>
        </row>
        <row r="716">
          <cell r="J716">
            <v>26917896</v>
          </cell>
          <cell r="P716">
            <v>28876252.551651064</v>
          </cell>
        </row>
        <row r="717">
          <cell r="C717">
            <v>98345500</v>
          </cell>
          <cell r="D717" t="str">
            <v>E - DEMAS ACREEDORES</v>
          </cell>
          <cell r="E717" t="str">
            <v>Ninguno</v>
          </cell>
          <cell r="F717" t="str">
            <v>CRA 3B 7-19 B SAN IGNACIO</v>
          </cell>
          <cell r="G717" t="str">
            <v>PASTO</v>
          </cell>
          <cell r="H717" t="str">
            <v>Colombia</v>
          </cell>
          <cell r="J717">
            <v>9000000</v>
          </cell>
          <cell r="K717" t="str">
            <v>PARQ S2N-6</v>
          </cell>
          <cell r="L717">
            <v>43069</v>
          </cell>
          <cell r="M717">
            <v>121.5</v>
          </cell>
          <cell r="N717">
            <v>96.548249999999996</v>
          </cell>
          <cell r="O717">
            <v>1.2584381384437315</v>
          </cell>
          <cell r="P717">
            <v>11325943.245993584</v>
          </cell>
        </row>
        <row r="718">
          <cell r="J718">
            <v>9000000</v>
          </cell>
          <cell r="P718">
            <v>11325943.245993584</v>
          </cell>
        </row>
        <row r="719">
          <cell r="C719">
            <v>98345801</v>
          </cell>
          <cell r="D719" t="str">
            <v>E - DEMAS ACREEDORES</v>
          </cell>
          <cell r="E719" t="str">
            <v>Ninguno</v>
          </cell>
          <cell r="F719" t="str">
            <v>MZ J CASA 5 BARRIO LOS FUNDADORES</v>
          </cell>
          <cell r="G719" t="str">
            <v>PASTO</v>
          </cell>
          <cell r="H719" t="str">
            <v>Colombia</v>
          </cell>
          <cell r="J719">
            <v>4280522</v>
          </cell>
          <cell r="K719" t="str">
            <v>P-006-00000007136-001</v>
          </cell>
          <cell r="L719">
            <v>44773</v>
          </cell>
          <cell r="M719">
            <v>121.5</v>
          </cell>
          <cell r="N719">
            <v>120.27</v>
          </cell>
          <cell r="O719">
            <v>1.0102269892741331</v>
          </cell>
          <cell r="P719">
            <v>4324298.852581691</v>
          </cell>
        </row>
        <row r="720">
          <cell r="J720">
            <v>4280522</v>
          </cell>
          <cell r="P720">
            <v>4324298.852581691</v>
          </cell>
        </row>
        <row r="721">
          <cell r="C721">
            <v>98347927</v>
          </cell>
          <cell r="D721" t="str">
            <v>E - DEMAS ACREEDORES</v>
          </cell>
          <cell r="E721" t="str">
            <v>Ninguno</v>
          </cell>
          <cell r="F721" t="str">
            <v xml:space="preserve">APTO 102-1 SANTA LUCIA </v>
          </cell>
          <cell r="G721" t="str">
            <v>PASTO</v>
          </cell>
          <cell r="H721" t="str">
            <v>Colombia</v>
          </cell>
          <cell r="J721">
            <v>270500</v>
          </cell>
          <cell r="K721" t="str">
            <v>L5-1266</v>
          </cell>
          <cell r="L721">
            <v>44057</v>
          </cell>
          <cell r="M721">
            <v>121.5</v>
          </cell>
          <cell r="N721">
            <v>104.96</v>
          </cell>
          <cell r="O721">
            <v>1.1575838414634148</v>
          </cell>
          <cell r="P721">
            <v>313126.42911585368</v>
          </cell>
        </row>
        <row r="722">
          <cell r="J722">
            <v>270500</v>
          </cell>
          <cell r="P722">
            <v>313126.42911585368</v>
          </cell>
        </row>
        <row r="723">
          <cell r="C723">
            <v>98348794</v>
          </cell>
          <cell r="D723" t="str">
            <v>E - DEMAS ACREEDORES</v>
          </cell>
          <cell r="E723" t="str">
            <v>Ninguno</v>
          </cell>
          <cell r="F723" t="str">
            <v>CALLE 5 NO 5-45 BARRIO ARAUJO</v>
          </cell>
          <cell r="G723" t="str">
            <v>PASTO</v>
          </cell>
          <cell r="H723" t="str">
            <v>Colombia</v>
          </cell>
          <cell r="J723">
            <v>109500000</v>
          </cell>
          <cell r="K723" t="str">
            <v>APTO 1611 TORRE 4 / PARQ S2P-32/PARQ S2L-2</v>
          </cell>
          <cell r="L723">
            <v>42520</v>
          </cell>
          <cell r="M723">
            <v>121.5</v>
          </cell>
          <cell r="N723">
            <v>92.101740000000007</v>
          </cell>
          <cell r="O723">
            <v>1.3191933181718389</v>
          </cell>
          <cell r="P723">
            <v>144451668.33981636</v>
          </cell>
        </row>
        <row r="724">
          <cell r="J724">
            <v>109500000</v>
          </cell>
          <cell r="P724">
            <v>144451668.33981636</v>
          </cell>
        </row>
        <row r="725">
          <cell r="C725">
            <v>98370644</v>
          </cell>
          <cell r="D725" t="str">
            <v>E - DEMAS ACREEDORES</v>
          </cell>
          <cell r="E725" t="str">
            <v>Ninguno</v>
          </cell>
          <cell r="F725" t="str">
            <v>CRA 4A CLL 3A AV IPIALES</v>
          </cell>
          <cell r="G725" t="str">
            <v>IPIALES</v>
          </cell>
          <cell r="H725" t="str">
            <v>Colombia</v>
          </cell>
          <cell r="J725">
            <v>412507</v>
          </cell>
          <cell r="K725" t="str">
            <v>P-006-00000002493-001</v>
          </cell>
          <cell r="L725">
            <v>44273</v>
          </cell>
          <cell r="M725">
            <v>121.5</v>
          </cell>
          <cell r="N725">
            <v>107.12</v>
          </cell>
          <cell r="O725">
            <v>1.1342419716206122</v>
          </cell>
          <cell r="P725">
            <v>467882.75298730389</v>
          </cell>
        </row>
        <row r="726">
          <cell r="J726">
            <v>412507</v>
          </cell>
          <cell r="P726">
            <v>467882.75298730389</v>
          </cell>
        </row>
        <row r="727">
          <cell r="C727">
            <v>98371503</v>
          </cell>
          <cell r="D727" t="str">
            <v>E - DEMAS ACREEDORES</v>
          </cell>
          <cell r="E727" t="str">
            <v>Ninguno</v>
          </cell>
          <cell r="F727" t="str">
            <v xml:space="preserve">CR 4 8-18 </v>
          </cell>
          <cell r="G727" t="str">
            <v>PUPIALES</v>
          </cell>
          <cell r="H727" t="str">
            <v>Colombia</v>
          </cell>
          <cell r="J727">
            <v>164051000</v>
          </cell>
          <cell r="K727" t="str">
            <v>APTO 602 TORRE 2 / PARQ S2-602-2 / BOD S2B-58</v>
          </cell>
          <cell r="L727">
            <v>43448</v>
          </cell>
          <cell r="M727">
            <v>121.5</v>
          </cell>
          <cell r="N727">
            <v>100</v>
          </cell>
          <cell r="O727">
            <v>1.2150000000000001</v>
          </cell>
          <cell r="P727">
            <v>199321965</v>
          </cell>
        </row>
        <row r="728">
          <cell r="J728">
            <v>164051000</v>
          </cell>
          <cell r="P728">
            <v>199321965</v>
          </cell>
        </row>
        <row r="729">
          <cell r="C729">
            <v>98376283</v>
          </cell>
          <cell r="D729" t="str">
            <v>E - DEMAS ACREEDORES</v>
          </cell>
          <cell r="E729" t="str">
            <v>Ninguno</v>
          </cell>
          <cell r="F729" t="str">
            <v>AQUINE 2 CASA 38</v>
          </cell>
          <cell r="G729" t="str">
            <v>PASTO</v>
          </cell>
          <cell r="H729" t="str">
            <v>Colombia</v>
          </cell>
          <cell r="J729">
            <v>60000000</v>
          </cell>
          <cell r="K729" t="str">
            <v>L-105-00000002809-001</v>
          </cell>
          <cell r="L729">
            <v>44590</v>
          </cell>
          <cell r="M729">
            <v>121.5</v>
          </cell>
          <cell r="N729">
            <v>113.26</v>
          </cell>
          <cell r="O729">
            <v>1.0727529577962209</v>
          </cell>
          <cell r="P729">
            <v>64365177.467773259</v>
          </cell>
        </row>
        <row r="730">
          <cell r="C730">
            <v>98376283</v>
          </cell>
          <cell r="D730" t="str">
            <v>E - DEMAS ACREEDORES</v>
          </cell>
          <cell r="E730" t="str">
            <v>Ninguno</v>
          </cell>
          <cell r="F730" t="str">
            <v>AQUINE 2 CASA 38</v>
          </cell>
          <cell r="G730" t="str">
            <v>PASTO</v>
          </cell>
          <cell r="H730" t="str">
            <v>Colombia</v>
          </cell>
          <cell r="J730">
            <v>29000000</v>
          </cell>
          <cell r="K730" t="str">
            <v>L 105 00000002809 00002</v>
          </cell>
          <cell r="L730">
            <v>44590</v>
          </cell>
          <cell r="M730">
            <v>121.5</v>
          </cell>
          <cell r="N730">
            <v>113.26</v>
          </cell>
          <cell r="O730">
            <v>1.0727529577962209</v>
          </cell>
          <cell r="P730">
            <v>31109835.776090406</v>
          </cell>
        </row>
        <row r="731">
          <cell r="J731">
            <v>89000000</v>
          </cell>
          <cell r="P731">
            <v>95475013.243863672</v>
          </cell>
        </row>
        <row r="732">
          <cell r="C732">
            <v>98379377</v>
          </cell>
          <cell r="D732" t="str">
            <v>E - DEMAS ACREEDORES</v>
          </cell>
          <cell r="E732" t="str">
            <v>Ninguno</v>
          </cell>
          <cell r="F732" t="str">
            <v>CLL 18B N. 42A-04 CASA 7</v>
          </cell>
          <cell r="G732" t="str">
            <v>PASTO</v>
          </cell>
          <cell r="H732" t="str">
            <v>Colombia</v>
          </cell>
          <cell r="J732">
            <v>103000000</v>
          </cell>
          <cell r="K732" t="str">
            <v>APTO 805 TORRE 4</v>
          </cell>
          <cell r="L732">
            <v>43069</v>
          </cell>
          <cell r="M732">
            <v>121.5</v>
          </cell>
          <cell r="N732">
            <v>96.548249999999996</v>
          </cell>
          <cell r="O732">
            <v>1.2584381384437315</v>
          </cell>
          <cell r="P732">
            <v>129619128.25970435</v>
          </cell>
        </row>
        <row r="733">
          <cell r="J733">
            <v>103000000</v>
          </cell>
          <cell r="P733">
            <v>129619128.25970435</v>
          </cell>
        </row>
        <row r="734">
          <cell r="C734">
            <v>98380217</v>
          </cell>
          <cell r="D734" t="str">
            <v>E - DEMAS ACREEDORES</v>
          </cell>
          <cell r="E734" t="str">
            <v>Ninguno</v>
          </cell>
          <cell r="F734" t="str">
            <v>CONJUNTO CAMPIÑA DE ORIENTE MZ F CASA 9</v>
          </cell>
          <cell r="G734" t="str">
            <v>PASTO</v>
          </cell>
          <cell r="H734" t="str">
            <v>Colombia</v>
          </cell>
          <cell r="J734">
            <v>8000000</v>
          </cell>
          <cell r="K734" t="str">
            <v>PARQ S1O-5</v>
          </cell>
          <cell r="L734">
            <v>42368</v>
          </cell>
          <cell r="M734">
            <v>121.5</v>
          </cell>
          <cell r="N734">
            <v>88.052139999999994</v>
          </cell>
          <cell r="O734">
            <v>1.3798642486145141</v>
          </cell>
          <cell r="P734">
            <v>11038913.988916112</v>
          </cell>
        </row>
        <row r="735">
          <cell r="J735">
            <v>8000000</v>
          </cell>
          <cell r="P735">
            <v>11038913.988916112</v>
          </cell>
        </row>
        <row r="736">
          <cell r="C736">
            <v>98380610</v>
          </cell>
          <cell r="D736" t="str">
            <v>E - DEMAS ACREEDORES</v>
          </cell>
          <cell r="E736" t="str">
            <v>Ninguno</v>
          </cell>
          <cell r="F736" t="str">
            <v>CALLE 12 A # 35 - 23 ED. UNICENTRO BARRIO LA AUROR</v>
          </cell>
          <cell r="G736" t="str">
            <v>PASTO</v>
          </cell>
          <cell r="H736" t="str">
            <v>Colombia</v>
          </cell>
          <cell r="J736">
            <v>84000000</v>
          </cell>
          <cell r="K736" t="str">
            <v>L-105-00000002772-001</v>
          </cell>
          <cell r="L736">
            <v>44590</v>
          </cell>
          <cell r="M736">
            <v>121.5</v>
          </cell>
          <cell r="N736">
            <v>113.26</v>
          </cell>
          <cell r="O736">
            <v>1.0727529577962209</v>
          </cell>
          <cell r="P736">
            <v>90111248.454882562</v>
          </cell>
        </row>
        <row r="737">
          <cell r="J737">
            <v>84000000</v>
          </cell>
          <cell r="P737">
            <v>90111248.454882562</v>
          </cell>
        </row>
        <row r="738">
          <cell r="C738">
            <v>98380976</v>
          </cell>
          <cell r="D738" t="str">
            <v>E - DEMAS ACREEDORES</v>
          </cell>
          <cell r="E738" t="str">
            <v>Ninguno</v>
          </cell>
          <cell r="F738" t="str">
            <v>CENTRO COMERCIAL VALLE DE ATRIZ</v>
          </cell>
          <cell r="G738" t="str">
            <v>PASTO</v>
          </cell>
          <cell r="H738" t="str">
            <v>Colombia</v>
          </cell>
          <cell r="J738">
            <v>49480000</v>
          </cell>
          <cell r="K738" t="str">
            <v>APTO 1002 TORRE 3 / PARQ S1-1002-3 BG S1B-43</v>
          </cell>
          <cell r="L738">
            <v>43466</v>
          </cell>
          <cell r="M738">
            <v>121.5</v>
          </cell>
          <cell r="N738">
            <v>100.59854</v>
          </cell>
          <cell r="O738">
            <v>1.2077710074122348</v>
          </cell>
          <cell r="P738">
            <v>59760509.446757376</v>
          </cell>
        </row>
        <row r="739">
          <cell r="J739">
            <v>49480000</v>
          </cell>
          <cell r="P739">
            <v>59760509.446757376</v>
          </cell>
        </row>
        <row r="740">
          <cell r="C740">
            <v>98381036</v>
          </cell>
          <cell r="D740" t="str">
            <v>E - DEMAS ACREEDORES</v>
          </cell>
          <cell r="E740" t="str">
            <v>Ninguno</v>
          </cell>
          <cell r="F740" t="str">
            <v>CR 18 A  9  58</v>
          </cell>
          <cell r="G740" t="str">
            <v>PASTO</v>
          </cell>
          <cell r="H740" t="str">
            <v>Colombia</v>
          </cell>
          <cell r="J740">
            <v>76567465</v>
          </cell>
          <cell r="K740" t="str">
            <v>APTO 1001 TORRE 2B / PARQ S1F-6 Y PARQ S2C-2</v>
          </cell>
          <cell r="L740">
            <v>42581</v>
          </cell>
          <cell r="M740">
            <v>121.5</v>
          </cell>
          <cell r="N740">
            <v>93.024730000000005</v>
          </cell>
          <cell r="O740">
            <v>1.3061043015120817</v>
          </cell>
          <cell r="P740">
            <v>100005095.39237577</v>
          </cell>
        </row>
        <row r="741">
          <cell r="J741">
            <v>76567465</v>
          </cell>
          <cell r="P741">
            <v>100005095.39237577</v>
          </cell>
        </row>
        <row r="742">
          <cell r="C742">
            <v>98381246</v>
          </cell>
          <cell r="D742" t="str">
            <v>E - DEMAS ACREEDORES</v>
          </cell>
          <cell r="E742" t="str">
            <v>Ninguno</v>
          </cell>
          <cell r="F742" t="str">
            <v>CRA 35 A NO 18-10</v>
          </cell>
          <cell r="G742" t="str">
            <v>PASTO</v>
          </cell>
          <cell r="H742" t="str">
            <v>Colombia</v>
          </cell>
          <cell r="J742">
            <v>85100000</v>
          </cell>
          <cell r="K742" t="str">
            <v>APTO 1107 TORRE 4</v>
          </cell>
          <cell r="L742">
            <v>41818</v>
          </cell>
          <cell r="M742">
            <v>121.5</v>
          </cell>
          <cell r="N742">
            <v>81.606089999999995</v>
          </cell>
          <cell r="O742">
            <v>1.4888594711497636</v>
          </cell>
          <cell r="P742">
            <v>126701940.99484488</v>
          </cell>
        </row>
        <row r="743">
          <cell r="J743">
            <v>85100000</v>
          </cell>
          <cell r="P743">
            <v>126701940.99484488</v>
          </cell>
        </row>
        <row r="744">
          <cell r="C744">
            <v>98382599</v>
          </cell>
          <cell r="D744" t="str">
            <v>E - DEMAS ACREEDORES</v>
          </cell>
          <cell r="E744" t="str">
            <v>Ninguno</v>
          </cell>
          <cell r="F744" t="str">
            <v xml:space="preserve">CRA 22 No: 22-115 APTO 407-4 MIRADOR DE AQUINE                                                      </v>
          </cell>
          <cell r="G744" t="str">
            <v>PASTO</v>
          </cell>
          <cell r="H744" t="str">
            <v>Colombia</v>
          </cell>
          <cell r="J744">
            <v>135560000</v>
          </cell>
          <cell r="K744" t="str">
            <v>APTO 404 TORRE 1 / S2-404-1</v>
          </cell>
          <cell r="L744">
            <v>43399</v>
          </cell>
          <cell r="M744">
            <v>121.5</v>
          </cell>
          <cell r="N744">
            <v>99.586839999999995</v>
          </cell>
          <cell r="O744">
            <v>1.2200407202397425</v>
          </cell>
          <cell r="P744">
            <v>165388720.03569949</v>
          </cell>
        </row>
        <row r="745">
          <cell r="J745">
            <v>135560000</v>
          </cell>
          <cell r="P745">
            <v>165388720.03569949</v>
          </cell>
        </row>
        <row r="746">
          <cell r="C746">
            <v>98382986</v>
          </cell>
          <cell r="D746" t="str">
            <v>E - DEMAS ACREEDORES</v>
          </cell>
          <cell r="E746" t="str">
            <v>Ninguno</v>
          </cell>
          <cell r="F746" t="str">
            <v>CRA 19 NO 15-25 AV. LAS AMERICAS</v>
          </cell>
          <cell r="G746" t="str">
            <v>PASTO</v>
          </cell>
          <cell r="H746" t="str">
            <v>Colombia</v>
          </cell>
          <cell r="J746">
            <v>13000000</v>
          </cell>
          <cell r="K746" t="str">
            <v>PARQ S2B-5</v>
          </cell>
          <cell r="L746">
            <v>43250</v>
          </cell>
          <cell r="M746">
            <v>121.5</v>
          </cell>
          <cell r="N746">
            <v>99.157790000000006</v>
          </cell>
          <cell r="O746">
            <v>1.2253197655978416</v>
          </cell>
          <cell r="P746">
            <v>15929156.952771941</v>
          </cell>
        </row>
        <row r="747">
          <cell r="J747">
            <v>13000000</v>
          </cell>
          <cell r="P747">
            <v>15929156.952771941</v>
          </cell>
        </row>
        <row r="748">
          <cell r="C748">
            <v>98383423</v>
          </cell>
          <cell r="D748" t="str">
            <v>E - DEMAS ACREEDORES</v>
          </cell>
          <cell r="E748" t="str">
            <v>Ninguno</v>
          </cell>
          <cell r="F748" t="str">
            <v>CASA 54 CORREGIMIENTO DE GENOY</v>
          </cell>
          <cell r="G748" t="str">
            <v>PASTO</v>
          </cell>
          <cell r="H748" t="str">
            <v>Colombia</v>
          </cell>
          <cell r="J748">
            <v>899520</v>
          </cell>
          <cell r="K748" t="str">
            <v>P90-4251</v>
          </cell>
          <cell r="L748">
            <v>43035</v>
          </cell>
          <cell r="M748">
            <v>121.5</v>
          </cell>
          <cell r="N748">
            <v>96.37397</v>
          </cell>
          <cell r="O748">
            <v>1.2607138628822701</v>
          </cell>
          <cell r="P748">
            <v>1134037.3339398596</v>
          </cell>
        </row>
        <row r="749">
          <cell r="C749">
            <v>98383423</v>
          </cell>
          <cell r="D749" t="str">
            <v>E - DEMAS ACREEDORES</v>
          </cell>
          <cell r="E749" t="str">
            <v>Ninguno</v>
          </cell>
          <cell r="F749" t="str">
            <v>CASA 54 CORREGIMIENTO DE GENOY</v>
          </cell>
          <cell r="G749" t="str">
            <v>PASTO</v>
          </cell>
          <cell r="H749" t="str">
            <v>Colombia</v>
          </cell>
          <cell r="J749">
            <v>1273536</v>
          </cell>
          <cell r="K749" t="str">
            <v>P90-4269</v>
          </cell>
          <cell r="L749">
            <v>43056</v>
          </cell>
          <cell r="M749">
            <v>121.5</v>
          </cell>
          <cell r="N749">
            <v>96.548249999999996</v>
          </cell>
          <cell r="O749">
            <v>1.2584381384437315</v>
          </cell>
          <cell r="P749">
            <v>1602666.2730810761</v>
          </cell>
        </row>
        <row r="750">
          <cell r="C750">
            <v>98383423</v>
          </cell>
          <cell r="D750" t="str">
            <v>E - DEMAS ACREEDORES</v>
          </cell>
          <cell r="E750" t="str">
            <v>Ninguno</v>
          </cell>
          <cell r="F750" t="str">
            <v>CASA 54 CORREGIMIENTO DE GENOY</v>
          </cell>
          <cell r="G750" t="str">
            <v>PASTO</v>
          </cell>
          <cell r="H750" t="str">
            <v>Colombia</v>
          </cell>
          <cell r="J750">
            <v>11407829</v>
          </cell>
          <cell r="K750" t="str">
            <v>P-006-00000000009-001</v>
          </cell>
          <cell r="L750">
            <v>43056</v>
          </cell>
          <cell r="M750">
            <v>121.5</v>
          </cell>
          <cell r="N750">
            <v>96.548249999999996</v>
          </cell>
          <cell r="O750">
            <v>1.2584381384437315</v>
          </cell>
          <cell r="P750">
            <v>14356047.090444416</v>
          </cell>
        </row>
        <row r="751">
          <cell r="C751">
            <v>98383423</v>
          </cell>
          <cell r="D751" t="str">
            <v>E - DEMAS ACREEDORES</v>
          </cell>
          <cell r="E751" t="str">
            <v>Ninguno</v>
          </cell>
          <cell r="F751" t="str">
            <v>CASA 54 CORREGIMIENTO DE GENOY</v>
          </cell>
          <cell r="G751" t="str">
            <v>PASTO</v>
          </cell>
          <cell r="H751" t="str">
            <v>Colombia</v>
          </cell>
          <cell r="J751">
            <v>13642525</v>
          </cell>
          <cell r="K751" t="str">
            <v>P-006-00000000010-001</v>
          </cell>
          <cell r="L751">
            <v>43056</v>
          </cell>
          <cell r="M751">
            <v>121.5</v>
          </cell>
          <cell r="N751">
            <v>96.548249999999996</v>
          </cell>
          <cell r="O751">
            <v>1.2584381384437315</v>
          </cell>
          <cell r="P751">
            <v>17168273.764672067</v>
          </cell>
        </row>
        <row r="752">
          <cell r="C752">
            <v>98383423</v>
          </cell>
          <cell r="D752" t="str">
            <v>E - DEMAS ACREEDORES</v>
          </cell>
          <cell r="E752" t="str">
            <v>Ninguno</v>
          </cell>
          <cell r="F752" t="str">
            <v>CASA 54 CORREGIMIENTO DE GENOY</v>
          </cell>
          <cell r="G752" t="str">
            <v>PASTO</v>
          </cell>
          <cell r="H752" t="str">
            <v>Colombia</v>
          </cell>
          <cell r="J752">
            <v>4288000</v>
          </cell>
          <cell r="K752" t="str">
            <v>P90-42887</v>
          </cell>
          <cell r="L752">
            <v>43062</v>
          </cell>
          <cell r="M752">
            <v>121.5</v>
          </cell>
          <cell r="N752">
            <v>96.548249999999996</v>
          </cell>
          <cell r="O752">
            <v>1.2584381384437315</v>
          </cell>
          <cell r="P752">
            <v>5396182.7376467204</v>
          </cell>
        </row>
        <row r="753">
          <cell r="C753">
            <v>98383423</v>
          </cell>
          <cell r="D753" t="str">
            <v>E - DEMAS ACREEDORES</v>
          </cell>
          <cell r="E753" t="str">
            <v>Ninguno</v>
          </cell>
          <cell r="F753" t="str">
            <v>CASA 54 CORREGIMIENTO DE GENOY</v>
          </cell>
          <cell r="G753" t="str">
            <v>PASTO</v>
          </cell>
          <cell r="H753" t="str">
            <v>Colombia</v>
          </cell>
          <cell r="J753">
            <v>4288000</v>
          </cell>
          <cell r="K753" t="str">
            <v>P90-4370</v>
          </cell>
          <cell r="L753">
            <v>43076</v>
          </cell>
          <cell r="M753">
            <v>121.5</v>
          </cell>
          <cell r="N753">
            <v>96.919889999999995</v>
          </cell>
          <cell r="O753">
            <v>1.2536126485492298</v>
          </cell>
          <cell r="P753">
            <v>5375491.0369790979</v>
          </cell>
        </row>
        <row r="754">
          <cell r="C754">
            <v>98383423</v>
          </cell>
          <cell r="D754" t="str">
            <v>E - DEMAS ACREEDORES</v>
          </cell>
          <cell r="E754" t="str">
            <v>Ninguno</v>
          </cell>
          <cell r="F754" t="str">
            <v>CASA 54 CORREGIMIENTO DE GENOY</v>
          </cell>
          <cell r="G754" t="str">
            <v>PASTO</v>
          </cell>
          <cell r="H754" t="str">
            <v>Colombia</v>
          </cell>
          <cell r="J754">
            <v>1715200</v>
          </cell>
          <cell r="K754" t="str">
            <v>P90-4399</v>
          </cell>
          <cell r="L754">
            <v>43097</v>
          </cell>
          <cell r="M754">
            <v>121.5</v>
          </cell>
          <cell r="N754">
            <v>96.919889999999995</v>
          </cell>
          <cell r="O754">
            <v>1.2536126485492298</v>
          </cell>
          <cell r="P754">
            <v>2150196.414791639</v>
          </cell>
        </row>
        <row r="755">
          <cell r="C755">
            <v>98383423</v>
          </cell>
          <cell r="D755" t="str">
            <v>E - DEMAS ACREEDORES</v>
          </cell>
          <cell r="E755" t="str">
            <v>Ninguno</v>
          </cell>
          <cell r="F755" t="str">
            <v>CASA 54 CORREGIMIENTO DE GENOY</v>
          </cell>
          <cell r="G755" t="str">
            <v>PASTO</v>
          </cell>
          <cell r="H755" t="str">
            <v>Colombia</v>
          </cell>
          <cell r="J755">
            <v>738100</v>
          </cell>
          <cell r="K755" t="str">
            <v>l1-18</v>
          </cell>
          <cell r="L755">
            <v>43147</v>
          </cell>
          <cell r="M755">
            <v>121.5</v>
          </cell>
          <cell r="N755">
            <v>98.216430000000003</v>
          </cell>
          <cell r="O755">
            <v>1.237063900612148</v>
          </cell>
          <cell r="P755">
            <v>913076.86504182639</v>
          </cell>
        </row>
        <row r="756">
          <cell r="C756">
            <v>98383423</v>
          </cell>
          <cell r="D756" t="str">
            <v>E - DEMAS ACREEDORES</v>
          </cell>
          <cell r="E756" t="str">
            <v>Ninguno</v>
          </cell>
          <cell r="F756" t="str">
            <v>CASA 54 CORREGIMIENTO DE GENOY</v>
          </cell>
          <cell r="G756" t="str">
            <v>PASTO</v>
          </cell>
          <cell r="H756" t="str">
            <v>Colombia</v>
          </cell>
          <cell r="J756">
            <v>11653715</v>
          </cell>
          <cell r="K756" t="str">
            <v>P6-51</v>
          </cell>
          <cell r="L756">
            <v>43776</v>
          </cell>
          <cell r="M756">
            <v>121.5</v>
          </cell>
          <cell r="N756">
            <v>103.54</v>
          </cell>
          <cell r="O756">
            <v>1.1734595325478074</v>
          </cell>
          <cell r="P756">
            <v>13675162.956345372</v>
          </cell>
        </row>
        <row r="757">
          <cell r="J757">
            <v>49906425</v>
          </cell>
          <cell r="P757">
            <v>61771134.472942077</v>
          </cell>
        </row>
        <row r="758">
          <cell r="C758">
            <v>98384808</v>
          </cell>
          <cell r="D758" t="str">
            <v>E - DEMAS ACREEDORES</v>
          </cell>
          <cell r="E758" t="str">
            <v>Ninguno</v>
          </cell>
          <cell r="F758" t="str">
            <v>MZ 33 CASA 8 B/ TAMASAGRA</v>
          </cell>
          <cell r="G758" t="str">
            <v>PASTO</v>
          </cell>
          <cell r="H758" t="str">
            <v>Colombia</v>
          </cell>
          <cell r="J758">
            <v>956544</v>
          </cell>
          <cell r="K758" t="str">
            <v>P6-6062</v>
          </cell>
          <cell r="L758">
            <v>43567</v>
          </cell>
          <cell r="M758">
            <v>121.5</v>
          </cell>
          <cell r="N758">
            <v>102.11886</v>
          </cell>
          <cell r="O758">
            <v>1.1897900152821919</v>
          </cell>
          <cell r="P758">
            <v>1138086.500378089</v>
          </cell>
        </row>
        <row r="759">
          <cell r="C759">
            <v>98384808</v>
          </cell>
          <cell r="D759" t="str">
            <v>E - DEMAS ACREEDORES</v>
          </cell>
          <cell r="E759" t="str">
            <v>Ninguno</v>
          </cell>
          <cell r="F759" t="str">
            <v>MZ 33 CASA 8 B/ TAMASAGRA</v>
          </cell>
          <cell r="G759" t="str">
            <v>PASTO</v>
          </cell>
          <cell r="H759" t="str">
            <v>Colombia</v>
          </cell>
          <cell r="J759">
            <v>1438500</v>
          </cell>
          <cell r="K759" t="str">
            <v>P6-6066</v>
          </cell>
          <cell r="L759">
            <v>43571</v>
          </cell>
          <cell r="M759">
            <v>121.5</v>
          </cell>
          <cell r="N759">
            <v>102.11886</v>
          </cell>
          <cell r="O759">
            <v>1.1897900152821919</v>
          </cell>
          <cell r="P759">
            <v>1711512.9369834331</v>
          </cell>
        </row>
        <row r="760">
          <cell r="J760">
            <v>2395044</v>
          </cell>
          <cell r="P760">
            <v>2849599.4373615221</v>
          </cell>
        </row>
        <row r="761">
          <cell r="C761">
            <v>98387755</v>
          </cell>
          <cell r="D761" t="str">
            <v>E - DEMAS ACREEDORES</v>
          </cell>
          <cell r="E761" t="str">
            <v>Ninguno</v>
          </cell>
          <cell r="F761" t="str">
            <v>TORRE 2 APTO 1003 SOTAVENTO</v>
          </cell>
          <cell r="G761" t="str">
            <v>PASTO</v>
          </cell>
          <cell r="H761" t="str">
            <v>Colombia</v>
          </cell>
          <cell r="J761">
            <v>36700000</v>
          </cell>
          <cell r="K761" t="str">
            <v>APTO 1804-4</v>
          </cell>
          <cell r="L761">
            <v>44344</v>
          </cell>
          <cell r="M761">
            <v>121.5</v>
          </cell>
          <cell r="N761">
            <v>108.84</v>
          </cell>
          <cell r="O761">
            <v>1.1163175303197355</v>
          </cell>
          <cell r="P761">
            <v>40968853.362734288</v>
          </cell>
        </row>
        <row r="762">
          <cell r="J762">
            <v>36700000</v>
          </cell>
          <cell r="P762">
            <v>40968853.362734288</v>
          </cell>
        </row>
        <row r="763">
          <cell r="C763">
            <v>98387776</v>
          </cell>
          <cell r="D763" t="str">
            <v>E - DEMAS ACREEDORES</v>
          </cell>
          <cell r="E763" t="str">
            <v>Ninguno</v>
          </cell>
          <cell r="F763" t="str">
            <v xml:space="preserve">CALLE 12 SUR No 18-168 BLOQUE 1 PISO 2 BR POBLADO           </v>
          </cell>
          <cell r="G763" t="str">
            <v>MEDELLIN</v>
          </cell>
          <cell r="H763" t="str">
            <v>Colombia</v>
          </cell>
          <cell r="J763">
            <v>135052000</v>
          </cell>
          <cell r="K763" t="str">
            <v>APTO 1104 TORRE 3 / S1-1104-3</v>
          </cell>
          <cell r="L763">
            <v>43421</v>
          </cell>
          <cell r="M763">
            <v>121.5</v>
          </cell>
          <cell r="N763">
            <v>99.703540000000004</v>
          </cell>
          <cell r="O763">
            <v>1.2186126992080721</v>
          </cell>
          <cell r="P763">
            <v>164576082.25344855</v>
          </cell>
        </row>
        <row r="764">
          <cell r="J764">
            <v>135052000</v>
          </cell>
          <cell r="P764">
            <v>164576082.25344855</v>
          </cell>
        </row>
        <row r="765">
          <cell r="C765">
            <v>98389647</v>
          </cell>
          <cell r="D765" t="str">
            <v>E - DEMAS ACREEDORES</v>
          </cell>
          <cell r="E765" t="str">
            <v>Ninguno</v>
          </cell>
          <cell r="F765" t="str">
            <v>CRA 35 A NO.18-10</v>
          </cell>
          <cell r="G765" t="str">
            <v>PASTO</v>
          </cell>
          <cell r="H765" t="str">
            <v>Colombia</v>
          </cell>
          <cell r="J765">
            <v>87800000</v>
          </cell>
          <cell r="K765" t="str">
            <v>APTO 1212 TORRE 4 Y PQ S1L7</v>
          </cell>
          <cell r="L765">
            <v>41818</v>
          </cell>
          <cell r="M765">
            <v>121.5</v>
          </cell>
          <cell r="N765">
            <v>81.606089999999995</v>
          </cell>
          <cell r="O765">
            <v>1.4888594711497636</v>
          </cell>
          <cell r="P765">
            <v>130721861.56694925</v>
          </cell>
        </row>
        <row r="766">
          <cell r="J766">
            <v>87800000</v>
          </cell>
          <cell r="P766">
            <v>130721861.56694925</v>
          </cell>
        </row>
        <row r="767">
          <cell r="C767">
            <v>98389955</v>
          </cell>
          <cell r="D767" t="str">
            <v>E - DEMAS ACREEDORES</v>
          </cell>
          <cell r="E767" t="str">
            <v>Ninguno</v>
          </cell>
          <cell r="F767" t="str">
            <v>MZA 1 CASA 17 SAN DIEGO NORTE</v>
          </cell>
          <cell r="G767" t="str">
            <v>PASTO</v>
          </cell>
          <cell r="H767" t="str">
            <v>Colombia</v>
          </cell>
          <cell r="J767">
            <v>7000000</v>
          </cell>
          <cell r="K767" t="str">
            <v>PARQ S2L-4</v>
          </cell>
          <cell r="L767">
            <v>42794</v>
          </cell>
          <cell r="M767">
            <v>121.5</v>
          </cell>
          <cell r="N767">
            <v>95.012500000000003</v>
          </cell>
          <cell r="O767">
            <v>1.2787791080121036</v>
          </cell>
          <cell r="P767">
            <v>8951453.7560847253</v>
          </cell>
        </row>
        <row r="768">
          <cell r="J768">
            <v>7000000</v>
          </cell>
          <cell r="P768">
            <v>8951453.7560847253</v>
          </cell>
        </row>
        <row r="769">
          <cell r="C769">
            <v>98389995</v>
          </cell>
          <cell r="D769" t="str">
            <v>E - DEMAS ACREEDORES</v>
          </cell>
          <cell r="E769" t="str">
            <v>Ninguno</v>
          </cell>
          <cell r="F769" t="str">
            <v>CALLE 12 OESTE No. 30-46 EL BOSQUE</v>
          </cell>
          <cell r="G769" t="str">
            <v>PASTO</v>
          </cell>
          <cell r="H769" t="str">
            <v>Colombia</v>
          </cell>
          <cell r="J769">
            <v>2380000</v>
          </cell>
          <cell r="K769" t="str">
            <v>P6-7</v>
          </cell>
          <cell r="L769">
            <v>44196</v>
          </cell>
          <cell r="M769">
            <v>121.5</v>
          </cell>
          <cell r="N769">
            <v>105.48</v>
          </cell>
          <cell r="O769">
            <v>1.151877133105802</v>
          </cell>
          <cell r="P769">
            <v>2741467.5767918085</v>
          </cell>
        </row>
        <row r="770">
          <cell r="C770">
            <v>98389995</v>
          </cell>
          <cell r="D770" t="str">
            <v>E - DEMAS ACREEDORES</v>
          </cell>
          <cell r="E770" t="str">
            <v>Ninguno</v>
          </cell>
          <cell r="F770" t="str">
            <v>CALLE 12 OESTE No. 30-46 EL BOSQUE</v>
          </cell>
          <cell r="G770" t="str">
            <v>PASTO</v>
          </cell>
          <cell r="H770" t="str">
            <v>Colombia</v>
          </cell>
          <cell r="J770">
            <v>26000000</v>
          </cell>
          <cell r="K770" t="str">
            <v>P6-3643</v>
          </cell>
          <cell r="L770">
            <v>44196</v>
          </cell>
          <cell r="M770">
            <v>121.5</v>
          </cell>
          <cell r="N770">
            <v>105.48</v>
          </cell>
          <cell r="O770">
            <v>1.151877133105802</v>
          </cell>
          <cell r="P770">
            <v>29948805.460750852</v>
          </cell>
        </row>
        <row r="771">
          <cell r="C771">
            <v>98389995</v>
          </cell>
          <cell r="D771" t="str">
            <v>E - DEMAS ACREEDORES</v>
          </cell>
          <cell r="E771" t="str">
            <v>Ninguno</v>
          </cell>
          <cell r="F771" t="str">
            <v>CALLE 12 OESTE No. 30-46 EL BOSQUE</v>
          </cell>
          <cell r="G771" t="str">
            <v>PASTO</v>
          </cell>
          <cell r="H771" t="str">
            <v>Colombia</v>
          </cell>
          <cell r="J771">
            <v>2380000</v>
          </cell>
          <cell r="K771" t="str">
            <v>P6-49</v>
          </cell>
          <cell r="L771">
            <v>44227</v>
          </cell>
          <cell r="M771">
            <v>121.5</v>
          </cell>
          <cell r="N771">
            <v>105.91</v>
          </cell>
          <cell r="O771">
            <v>1.147200453214994</v>
          </cell>
          <cell r="P771">
            <v>2730337.0786516857</v>
          </cell>
        </row>
        <row r="772">
          <cell r="J772">
            <v>30760000</v>
          </cell>
          <cell r="P772">
            <v>35420610.116194345</v>
          </cell>
        </row>
        <row r="773">
          <cell r="C773">
            <v>98390818</v>
          </cell>
          <cell r="D773" t="str">
            <v>E - DEMAS ACREEDORES</v>
          </cell>
          <cell r="E773" t="str">
            <v>Ninguno</v>
          </cell>
          <cell r="F773" t="str">
            <v>CENTRO COMERCIAL VALLE DE ATRIZ</v>
          </cell>
          <cell r="G773" t="str">
            <v>PASTO</v>
          </cell>
          <cell r="H773" t="str">
            <v>Colombia</v>
          </cell>
          <cell r="J773">
            <v>200000000</v>
          </cell>
          <cell r="K773" t="str">
            <v>Pagaré 1</v>
          </cell>
          <cell r="L773">
            <v>43976</v>
          </cell>
          <cell r="M773">
            <v>121.5</v>
          </cell>
          <cell r="N773">
            <v>105.36</v>
          </cell>
          <cell r="O773">
            <v>1.1531890660592254</v>
          </cell>
          <cell r="P773">
            <v>230637813.2118451</v>
          </cell>
        </row>
        <row r="774">
          <cell r="J774">
            <v>200000000</v>
          </cell>
          <cell r="P774">
            <v>230637813.2118451</v>
          </cell>
        </row>
        <row r="775">
          <cell r="C775">
            <v>98392362</v>
          </cell>
          <cell r="D775" t="str">
            <v>E - DEMAS ACREEDORES</v>
          </cell>
          <cell r="E775" t="str">
            <v>Ninguno</v>
          </cell>
          <cell r="F775" t="str">
            <v>MZA X CASA 1 BARRIO GUALCALOMA</v>
          </cell>
          <cell r="G775" t="str">
            <v>PASTO</v>
          </cell>
          <cell r="H775" t="str">
            <v>Colombia</v>
          </cell>
          <cell r="J775">
            <v>102000000</v>
          </cell>
          <cell r="K775" t="str">
            <v>APTO 1710 TORRE 4 7 PARQ S1L-16</v>
          </cell>
          <cell r="L775">
            <v>42643</v>
          </cell>
          <cell r="M775">
            <v>121.5</v>
          </cell>
          <cell r="N775">
            <v>92.678139999999999</v>
          </cell>
          <cell r="O775">
            <v>1.3109887617511531</v>
          </cell>
          <cell r="P775">
            <v>133720853.69861762</v>
          </cell>
        </row>
        <row r="776">
          <cell r="J776">
            <v>102000000</v>
          </cell>
          <cell r="P776">
            <v>133720853.69861762</v>
          </cell>
        </row>
        <row r="777">
          <cell r="C777">
            <v>98392402</v>
          </cell>
          <cell r="D777" t="str">
            <v>E - DEMAS ACREEDORES</v>
          </cell>
          <cell r="E777" t="str">
            <v>Ninguno</v>
          </cell>
          <cell r="F777" t="str">
            <v xml:space="preserve">CALLE 21 N 20 B 50 LA PANADERIA     </v>
          </cell>
          <cell r="G777" t="str">
            <v>PASTO</v>
          </cell>
          <cell r="H777" t="str">
            <v>Colombia</v>
          </cell>
          <cell r="J777">
            <v>125450000</v>
          </cell>
          <cell r="K777" t="str">
            <v>APTO 103 TORRE 1 / PARQ S2-103-1 / BOD S2B-23</v>
          </cell>
          <cell r="L777">
            <v>43373</v>
          </cell>
          <cell r="M777">
            <v>121.5</v>
          </cell>
          <cell r="N777">
            <v>99.467110000000005</v>
          </cell>
          <cell r="O777">
            <v>1.2215093009136386</v>
          </cell>
          <cell r="P777">
            <v>153238341.79961598</v>
          </cell>
        </row>
        <row r="778">
          <cell r="J778">
            <v>125450000</v>
          </cell>
          <cell r="P778">
            <v>153238341.79961598</v>
          </cell>
        </row>
        <row r="779">
          <cell r="C779">
            <v>98393326</v>
          </cell>
          <cell r="D779" t="str">
            <v>E - DEMAS ACREEDORES</v>
          </cell>
          <cell r="E779" t="str">
            <v>Ninguno</v>
          </cell>
          <cell r="F779" t="str">
            <v>CLL 18 NO 13-50</v>
          </cell>
          <cell r="G779" t="str">
            <v>PASTO</v>
          </cell>
          <cell r="H779" t="str">
            <v>Colombia</v>
          </cell>
          <cell r="J779">
            <v>9000000</v>
          </cell>
          <cell r="K779" t="str">
            <v>PARQ S1N-19</v>
          </cell>
          <cell r="L779">
            <v>43069</v>
          </cell>
          <cell r="M779">
            <v>121.5</v>
          </cell>
          <cell r="N779">
            <v>96.548249999999996</v>
          </cell>
          <cell r="O779">
            <v>1.2584381384437315</v>
          </cell>
          <cell r="P779">
            <v>11325943.245993584</v>
          </cell>
        </row>
        <row r="780">
          <cell r="J780">
            <v>9000000</v>
          </cell>
          <cell r="P780">
            <v>11325943.245993584</v>
          </cell>
        </row>
        <row r="781">
          <cell r="C781">
            <v>98393891</v>
          </cell>
          <cell r="D781" t="str">
            <v>E - DEMAS ACREEDORES</v>
          </cell>
          <cell r="E781" t="str">
            <v>Ninguno</v>
          </cell>
          <cell r="F781" t="str">
            <v>CENTRO COMERCIAL VALLE DE ATRIZ</v>
          </cell>
          <cell r="G781" t="str">
            <v>PASTO</v>
          </cell>
          <cell r="H781" t="str">
            <v>Colombia</v>
          </cell>
          <cell r="J781">
            <v>15500000</v>
          </cell>
          <cell r="K781" t="str">
            <v>PARQ S1N-24</v>
          </cell>
          <cell r="L781">
            <v>43981</v>
          </cell>
          <cell r="M781">
            <v>121.5</v>
          </cell>
          <cell r="N781">
            <v>105.36</v>
          </cell>
          <cell r="O781">
            <v>1.1531890660592254</v>
          </cell>
          <cell r="P781">
            <v>17874430.523917995</v>
          </cell>
        </row>
        <row r="782">
          <cell r="C782">
            <v>98393891</v>
          </cell>
          <cell r="D782" t="str">
            <v>E - DEMAS ACREEDORES</v>
          </cell>
          <cell r="E782" t="str">
            <v>Ninguno</v>
          </cell>
          <cell r="F782" t="str">
            <v>PASTO</v>
          </cell>
          <cell r="G782" t="str">
            <v>PASTO</v>
          </cell>
          <cell r="H782" t="str">
            <v>Colombia</v>
          </cell>
          <cell r="J782">
            <v>189031</v>
          </cell>
          <cell r="K782" t="str">
            <v>L-005-00000003739-001</v>
          </cell>
          <cell r="L782">
            <v>44343</v>
          </cell>
          <cell r="M782">
            <v>121.5</v>
          </cell>
          <cell r="N782">
            <v>108.84</v>
          </cell>
          <cell r="O782">
            <v>1.1163175303197355</v>
          </cell>
          <cell r="P782">
            <v>211018.61907386992</v>
          </cell>
        </row>
        <row r="783">
          <cell r="J783">
            <v>15689031</v>
          </cell>
          <cell r="P783">
            <v>18085449.142991867</v>
          </cell>
        </row>
        <row r="784">
          <cell r="C784">
            <v>98397421</v>
          </cell>
          <cell r="D784" t="str">
            <v>E - DEMAS ACREEDORES</v>
          </cell>
          <cell r="E784" t="str">
            <v>Ninguno</v>
          </cell>
          <cell r="F784" t="str">
            <v>KILOMETRO 2 TERRAZAS DE PINASACO</v>
          </cell>
          <cell r="G784" t="str">
            <v>PASTO</v>
          </cell>
          <cell r="H784" t="str">
            <v>Colombia</v>
          </cell>
          <cell r="J784">
            <v>1304504</v>
          </cell>
          <cell r="K784" t="str">
            <v>P6-6826</v>
          </cell>
          <cell r="L784">
            <v>44186</v>
          </cell>
          <cell r="M784">
            <v>121.5</v>
          </cell>
          <cell r="N784">
            <v>105.48</v>
          </cell>
          <cell r="O784">
            <v>1.151877133105802</v>
          </cell>
          <cell r="P784">
            <v>1502628.3276450511</v>
          </cell>
        </row>
        <row r="785">
          <cell r="J785">
            <v>1304504</v>
          </cell>
          <cell r="P785">
            <v>1502628.3276450511</v>
          </cell>
        </row>
        <row r="786">
          <cell r="C786">
            <v>98397767</v>
          </cell>
          <cell r="D786" t="str">
            <v>E - DEMAS ACREEDORES</v>
          </cell>
          <cell r="E786" t="str">
            <v>Ninguno</v>
          </cell>
          <cell r="F786" t="str">
            <v>CRA 2A NO. 21D-21 MERCEDARIO</v>
          </cell>
          <cell r="G786" t="str">
            <v>PASTO</v>
          </cell>
          <cell r="H786" t="str">
            <v>Colombia</v>
          </cell>
          <cell r="J786">
            <v>10000000</v>
          </cell>
          <cell r="K786" t="str">
            <v>PARQ S2B-3</v>
          </cell>
          <cell r="L786">
            <v>43269</v>
          </cell>
          <cell r="M786">
            <v>121.5</v>
          </cell>
          <cell r="N786">
            <v>99.311149999999998</v>
          </cell>
          <cell r="O786">
            <v>1.2234275808909674</v>
          </cell>
          <cell r="P786">
            <v>12234275.808909673</v>
          </cell>
        </row>
        <row r="787">
          <cell r="J787">
            <v>10000000</v>
          </cell>
          <cell r="P787">
            <v>12234275.808909673</v>
          </cell>
        </row>
        <row r="788">
          <cell r="C788">
            <v>800085349</v>
          </cell>
          <cell r="D788" t="str">
            <v>E - DEMAS ACREEDORES</v>
          </cell>
          <cell r="E788" t="str">
            <v>Ninguno</v>
          </cell>
          <cell r="F788" t="str">
            <v>CL 21 29 100 BRR LAS CUADRAS</v>
          </cell>
          <cell r="G788" t="str">
            <v>PASTO</v>
          </cell>
          <cell r="H788" t="str">
            <v>Colombia</v>
          </cell>
          <cell r="J788">
            <v>142634</v>
          </cell>
          <cell r="K788" t="str">
            <v>P6-116471</v>
          </cell>
          <cell r="L788">
            <v>43505</v>
          </cell>
          <cell r="M788">
            <v>121.5</v>
          </cell>
          <cell r="N788">
            <v>101.17675</v>
          </cell>
          <cell r="O788">
            <v>1.2008687766705295</v>
          </cell>
          <cell r="P788">
            <v>171284.7170916243</v>
          </cell>
        </row>
        <row r="789">
          <cell r="C789">
            <v>800085349</v>
          </cell>
          <cell r="D789" t="str">
            <v>E - DEMAS ACREEDORES</v>
          </cell>
          <cell r="E789" t="str">
            <v>Ninguno</v>
          </cell>
          <cell r="F789" t="str">
            <v>CL 21 29 100 BRR LAS CUADRAS</v>
          </cell>
          <cell r="G789" t="str">
            <v>PASTO</v>
          </cell>
          <cell r="H789" t="str">
            <v>Colombia</v>
          </cell>
          <cell r="J789">
            <v>142634</v>
          </cell>
          <cell r="K789" t="str">
            <v>P6-117590</v>
          </cell>
          <cell r="L789">
            <v>43529</v>
          </cell>
          <cell r="M789">
            <v>121.5</v>
          </cell>
          <cell r="N789">
            <v>101.61572</v>
          </cell>
          <cell r="O789">
            <v>1.1956811406739036</v>
          </cell>
          <cell r="P789">
            <v>170544.78381888158</v>
          </cell>
        </row>
        <row r="790">
          <cell r="C790">
            <v>800085349</v>
          </cell>
          <cell r="D790" t="str">
            <v>E - DEMAS ACREEDORES</v>
          </cell>
          <cell r="E790" t="str">
            <v>Ninguno</v>
          </cell>
          <cell r="F790" t="str">
            <v>CL 21 29 100 BRR LAS CUADRAS</v>
          </cell>
          <cell r="G790" t="str">
            <v>PASTO</v>
          </cell>
          <cell r="H790" t="str">
            <v>Colombia</v>
          </cell>
          <cell r="J790">
            <v>142634</v>
          </cell>
          <cell r="K790" t="str">
            <v>P6-118704</v>
          </cell>
          <cell r="L790">
            <v>43557</v>
          </cell>
          <cell r="M790">
            <v>121.5</v>
          </cell>
          <cell r="N790">
            <v>102.11886</v>
          </cell>
          <cell r="O790">
            <v>1.1897900152821919</v>
          </cell>
          <cell r="P790">
            <v>169704.50903976016</v>
          </cell>
        </row>
        <row r="791">
          <cell r="C791">
            <v>800085349</v>
          </cell>
          <cell r="D791" t="str">
            <v>E - DEMAS ACREEDORES</v>
          </cell>
          <cell r="E791" t="str">
            <v>Ninguno</v>
          </cell>
          <cell r="F791" t="str">
            <v>CL 21 29 100 BRR LAS CUADRAS</v>
          </cell>
          <cell r="G791" t="str">
            <v>PASTO</v>
          </cell>
          <cell r="H791" t="str">
            <v>Colombia</v>
          </cell>
          <cell r="J791">
            <v>142634</v>
          </cell>
          <cell r="K791" t="str">
            <v>P6-119803</v>
          </cell>
          <cell r="L791">
            <v>43587</v>
          </cell>
          <cell r="M791">
            <v>121.5</v>
          </cell>
          <cell r="N791">
            <v>102.44</v>
          </cell>
          <cell r="O791">
            <v>1.1860601327606404</v>
          </cell>
          <cell r="P791">
            <v>169172.50097618118</v>
          </cell>
        </row>
        <row r="792">
          <cell r="J792">
            <v>570536</v>
          </cell>
          <cell r="P792">
            <v>680706.51092644723</v>
          </cell>
        </row>
        <row r="793">
          <cell r="C793">
            <v>800216364</v>
          </cell>
          <cell r="D793" t="str">
            <v>E - DEMAS ACREEDORES</v>
          </cell>
          <cell r="E793" t="str">
            <v>Ninguno</v>
          </cell>
          <cell r="F793" t="str">
            <v>CALLE 11 4 01PISO 3</v>
          </cell>
          <cell r="G793" t="str">
            <v>NEIVA</v>
          </cell>
          <cell r="H793" t="str">
            <v>Colombia</v>
          </cell>
          <cell r="J793">
            <v>375000</v>
          </cell>
          <cell r="K793" t="str">
            <v>P6-7323</v>
          </cell>
          <cell r="L793">
            <v>43428</v>
          </cell>
          <cell r="M793">
            <v>121.5</v>
          </cell>
          <cell r="N793">
            <v>99.703540000000004</v>
          </cell>
          <cell r="O793">
            <v>1.2186126992080721</v>
          </cell>
          <cell r="P793">
            <v>456979.76220302703</v>
          </cell>
        </row>
        <row r="794">
          <cell r="C794">
            <v>800216364</v>
          </cell>
          <cell r="D794" t="str">
            <v>E - DEMAS ACREEDORES</v>
          </cell>
          <cell r="E794" t="str">
            <v>Ninguno</v>
          </cell>
          <cell r="F794" t="str">
            <v>CALLE 11 4 01PISO 3</v>
          </cell>
          <cell r="G794" t="str">
            <v>NEIVA</v>
          </cell>
          <cell r="H794" t="str">
            <v>Colombia</v>
          </cell>
          <cell r="J794">
            <v>2916000</v>
          </cell>
          <cell r="K794" t="str">
            <v>P6-7328</v>
          </cell>
          <cell r="L794">
            <v>43428</v>
          </cell>
          <cell r="M794">
            <v>121.5</v>
          </cell>
          <cell r="N794">
            <v>99.703540000000004</v>
          </cell>
          <cell r="O794">
            <v>1.2186126992080721</v>
          </cell>
          <cell r="P794">
            <v>3553474.6308907382</v>
          </cell>
        </row>
        <row r="795">
          <cell r="C795">
            <v>800216364</v>
          </cell>
          <cell r="D795" t="str">
            <v>E - DEMAS ACREEDORES</v>
          </cell>
          <cell r="E795" t="str">
            <v>Ninguno</v>
          </cell>
          <cell r="F795" t="str">
            <v>CALLE 11 4 01PISO 3</v>
          </cell>
          <cell r="G795" t="str">
            <v>NEIVA</v>
          </cell>
          <cell r="H795" t="str">
            <v>Colombia</v>
          </cell>
          <cell r="J795">
            <v>1449900</v>
          </cell>
          <cell r="K795" t="str">
            <v>P6-7341</v>
          </cell>
          <cell r="L795">
            <v>43428</v>
          </cell>
          <cell r="M795">
            <v>121.5</v>
          </cell>
          <cell r="N795">
            <v>99.703540000000004</v>
          </cell>
          <cell r="O795">
            <v>1.2186126992080721</v>
          </cell>
          <cell r="P795">
            <v>1766866.5525817838</v>
          </cell>
        </row>
        <row r="796">
          <cell r="C796">
            <v>800216364</v>
          </cell>
          <cell r="D796" t="str">
            <v>E - DEMAS ACREEDORES</v>
          </cell>
          <cell r="E796" t="str">
            <v>Ninguno</v>
          </cell>
          <cell r="F796" t="str">
            <v>CALLE 11 4 01PISO 3</v>
          </cell>
          <cell r="G796" t="str">
            <v>NEIVA</v>
          </cell>
          <cell r="H796" t="str">
            <v>Colombia</v>
          </cell>
          <cell r="J796">
            <v>375000</v>
          </cell>
          <cell r="K796" t="str">
            <v>P6-7387</v>
          </cell>
          <cell r="L796">
            <v>43462</v>
          </cell>
          <cell r="M796">
            <v>121.5</v>
          </cell>
          <cell r="N796">
            <v>100</v>
          </cell>
          <cell r="O796">
            <v>1.2150000000000001</v>
          </cell>
          <cell r="P796">
            <v>455625.00000000006</v>
          </cell>
        </row>
        <row r="797">
          <cell r="C797">
            <v>800216364</v>
          </cell>
          <cell r="D797" t="str">
            <v>E - DEMAS ACREEDORES</v>
          </cell>
          <cell r="E797" t="str">
            <v>Ninguno</v>
          </cell>
          <cell r="F797" t="str">
            <v>CALLE 11 4 01PISO 3</v>
          </cell>
          <cell r="G797" t="str">
            <v>NEIVA</v>
          </cell>
          <cell r="H797" t="str">
            <v>Colombia</v>
          </cell>
          <cell r="J797">
            <v>375000</v>
          </cell>
          <cell r="K797" t="str">
            <v>P6-7437</v>
          </cell>
          <cell r="L797">
            <v>43495</v>
          </cell>
          <cell r="M797">
            <v>121.5</v>
          </cell>
          <cell r="N797">
            <v>100.59854</v>
          </cell>
          <cell r="O797">
            <v>1.2077710074122348</v>
          </cell>
          <cell r="P797">
            <v>452914.12777958805</v>
          </cell>
        </row>
        <row r="798">
          <cell r="C798">
            <v>800216364</v>
          </cell>
          <cell r="D798" t="str">
            <v>E - DEMAS ACREEDORES</v>
          </cell>
          <cell r="E798" t="str">
            <v>Ninguno</v>
          </cell>
          <cell r="F798" t="str">
            <v>CALLE 11 4 01PISO 3</v>
          </cell>
          <cell r="G798" t="str">
            <v>NEIVA</v>
          </cell>
          <cell r="H798" t="str">
            <v>Colombia</v>
          </cell>
          <cell r="J798">
            <v>393750</v>
          </cell>
          <cell r="K798" t="str">
            <v>P6-7462</v>
          </cell>
          <cell r="L798">
            <v>43517</v>
          </cell>
          <cell r="M798">
            <v>121.5</v>
          </cell>
          <cell r="N798">
            <v>101.17675</v>
          </cell>
          <cell r="O798">
            <v>1.2008687766705295</v>
          </cell>
          <cell r="P798">
            <v>472842.080814021</v>
          </cell>
        </row>
        <row r="799">
          <cell r="C799">
            <v>800216364</v>
          </cell>
          <cell r="D799" t="str">
            <v>E - DEMAS ACREEDORES</v>
          </cell>
          <cell r="E799" t="str">
            <v>Ninguno</v>
          </cell>
          <cell r="F799" t="str">
            <v>CALLE 11 4 01PISO 3</v>
          </cell>
          <cell r="G799" t="str">
            <v>NEIVA</v>
          </cell>
          <cell r="H799" t="str">
            <v>Colombia</v>
          </cell>
          <cell r="J799">
            <v>414000</v>
          </cell>
          <cell r="K799" t="str">
            <v>P6-7504</v>
          </cell>
          <cell r="L799">
            <v>43544</v>
          </cell>
          <cell r="M799">
            <v>121.5</v>
          </cell>
          <cell r="N799">
            <v>101.61572</v>
          </cell>
          <cell r="O799">
            <v>1.1956811406739036</v>
          </cell>
          <cell r="P799">
            <v>495011.99223899608</v>
          </cell>
        </row>
        <row r="800">
          <cell r="C800">
            <v>800216364</v>
          </cell>
          <cell r="D800" t="str">
            <v>E - DEMAS ACREEDORES</v>
          </cell>
          <cell r="E800" t="str">
            <v>Ninguno</v>
          </cell>
          <cell r="F800" t="str">
            <v>CALLE 11 4 01PISO 3</v>
          </cell>
          <cell r="G800" t="str">
            <v>NEIVA</v>
          </cell>
          <cell r="H800" t="str">
            <v>Colombia</v>
          </cell>
          <cell r="J800">
            <v>414000</v>
          </cell>
          <cell r="K800" t="str">
            <v>P6-7546</v>
          </cell>
          <cell r="L800">
            <v>43575</v>
          </cell>
          <cell r="M800">
            <v>121.5</v>
          </cell>
          <cell r="N800">
            <v>102.11886</v>
          </cell>
          <cell r="O800">
            <v>1.1897900152821919</v>
          </cell>
          <cell r="P800">
            <v>492573.06632682745</v>
          </cell>
        </row>
        <row r="801">
          <cell r="C801">
            <v>800216364</v>
          </cell>
          <cell r="D801" t="str">
            <v>E - DEMAS ACREEDORES</v>
          </cell>
          <cell r="E801" t="str">
            <v>Ninguno</v>
          </cell>
          <cell r="F801" t="str">
            <v>CALLE 11 4 01PISO 3</v>
          </cell>
          <cell r="G801" t="str">
            <v>NEIVA</v>
          </cell>
          <cell r="H801" t="str">
            <v>Colombia</v>
          </cell>
          <cell r="J801">
            <v>414000</v>
          </cell>
          <cell r="K801" t="str">
            <v>P6-7581</v>
          </cell>
          <cell r="L801">
            <v>43616</v>
          </cell>
          <cell r="M801">
            <v>121.5</v>
          </cell>
          <cell r="N801">
            <v>102.44</v>
          </cell>
          <cell r="O801">
            <v>1.1860601327606404</v>
          </cell>
          <cell r="P801">
            <v>491028.89496290509</v>
          </cell>
        </row>
        <row r="802">
          <cell r="C802">
            <v>800216364</v>
          </cell>
          <cell r="D802" t="str">
            <v>E - DEMAS ACREEDORES</v>
          </cell>
          <cell r="E802" t="str">
            <v>Ninguno</v>
          </cell>
          <cell r="F802" t="str">
            <v>CALLE 11 4 01PISO 3</v>
          </cell>
          <cell r="G802" t="str">
            <v>NEIVA</v>
          </cell>
          <cell r="H802" t="str">
            <v>Colombia</v>
          </cell>
          <cell r="J802">
            <v>414000</v>
          </cell>
          <cell r="K802" t="str">
            <v>P6-7650</v>
          </cell>
          <cell r="L802">
            <v>43646</v>
          </cell>
          <cell r="M802">
            <v>121.5</v>
          </cell>
          <cell r="N802">
            <v>102.71</v>
          </cell>
          <cell r="O802">
            <v>1.1829422646285659</v>
          </cell>
          <cell r="P802">
            <v>489738.0975562263</v>
          </cell>
        </row>
        <row r="803">
          <cell r="C803">
            <v>800216364</v>
          </cell>
          <cell r="D803" t="str">
            <v>E - DEMAS ACREEDORES</v>
          </cell>
          <cell r="E803" t="str">
            <v>Ninguno</v>
          </cell>
          <cell r="F803" t="str">
            <v>CALLE 11 4 01PISO 3</v>
          </cell>
          <cell r="G803" t="str">
            <v>NEIVA</v>
          </cell>
          <cell r="H803" t="str">
            <v>Colombia</v>
          </cell>
          <cell r="J803">
            <v>414000</v>
          </cell>
          <cell r="K803" t="str">
            <v>P6-7693</v>
          </cell>
          <cell r="L803">
            <v>43661</v>
          </cell>
          <cell r="M803">
            <v>121.5</v>
          </cell>
          <cell r="N803">
            <v>102.94</v>
          </cell>
          <cell r="O803">
            <v>1.1802992034194677</v>
          </cell>
          <cell r="P803">
            <v>488643.87021565961</v>
          </cell>
        </row>
        <row r="804">
          <cell r="J804">
            <v>7954650</v>
          </cell>
          <cell r="P804">
            <v>9615698.0755697731</v>
          </cell>
        </row>
        <row r="805">
          <cell r="C805">
            <v>813003185</v>
          </cell>
          <cell r="D805" t="str">
            <v>E - DEMAS ACREEDORES</v>
          </cell>
          <cell r="E805" t="str">
            <v>Ninguno</v>
          </cell>
          <cell r="F805" t="str">
            <v>CARRERA 10A 3A 56</v>
          </cell>
          <cell r="G805" t="str">
            <v>NEIVA</v>
          </cell>
          <cell r="H805" t="str">
            <v>Colombia</v>
          </cell>
          <cell r="J805">
            <v>95480</v>
          </cell>
          <cell r="K805" t="str">
            <v>P6-3543</v>
          </cell>
          <cell r="L805">
            <v>43585</v>
          </cell>
          <cell r="M805">
            <v>121.5</v>
          </cell>
          <cell r="N805">
            <v>102.11886</v>
          </cell>
          <cell r="O805">
            <v>1.1897900152821919</v>
          </cell>
          <cell r="P805">
            <v>113601.15065914368</v>
          </cell>
        </row>
        <row r="806">
          <cell r="J806">
            <v>95480</v>
          </cell>
          <cell r="P806">
            <v>113601.15065914368</v>
          </cell>
        </row>
        <row r="807">
          <cell r="C807">
            <v>814002843</v>
          </cell>
          <cell r="D807" t="str">
            <v>E - DEMAS ACREEDORES</v>
          </cell>
          <cell r="E807" t="str">
            <v>Ninguno</v>
          </cell>
          <cell r="F807" t="str">
            <v>AVDA PANAMERICANA CRA 42 NO 18 A 94</v>
          </cell>
          <cell r="G807" t="str">
            <v>Pasto</v>
          </cell>
          <cell r="H807" t="str">
            <v>Colombia</v>
          </cell>
          <cell r="J807">
            <v>1304000</v>
          </cell>
          <cell r="K807" t="str">
            <v>L-005-00000005318-001</v>
          </cell>
          <cell r="L807">
            <v>44743</v>
          </cell>
          <cell r="M807">
            <v>121.5</v>
          </cell>
          <cell r="N807">
            <v>120.27</v>
          </cell>
          <cell r="O807">
            <v>1.0102269892741331</v>
          </cell>
          <cell r="P807">
            <v>1317335.9940134697</v>
          </cell>
        </row>
        <row r="808">
          <cell r="C808">
            <v>814002843</v>
          </cell>
          <cell r="D808" t="str">
            <v>E - DEMAS ACREEDORES</v>
          </cell>
          <cell r="E808" t="str">
            <v>Ninguno</v>
          </cell>
          <cell r="F808" t="str">
            <v>AVDA PANAMERICANA CRA 42 NO 18 A 94</v>
          </cell>
          <cell r="G808" t="str">
            <v>Pasto</v>
          </cell>
          <cell r="H808" t="str">
            <v>Colombia</v>
          </cell>
          <cell r="J808">
            <v>344126</v>
          </cell>
          <cell r="K808" t="str">
            <v>L-005-00000005590-001</v>
          </cell>
          <cell r="L808">
            <v>44774</v>
          </cell>
          <cell r="M808">
            <v>121.5</v>
          </cell>
          <cell r="N808">
            <v>121.5</v>
          </cell>
          <cell r="O808">
            <v>1</v>
          </cell>
          <cell r="P808">
            <v>344126</v>
          </cell>
        </row>
        <row r="809">
          <cell r="C809">
            <v>814002843</v>
          </cell>
          <cell r="D809" t="str">
            <v>E - DEMAS ACREEDORES</v>
          </cell>
          <cell r="E809" t="str">
            <v>Ninguno</v>
          </cell>
          <cell r="F809" t="str">
            <v>AVDA PANAMERICANA CRA 42 NO 18 A 94</v>
          </cell>
          <cell r="G809" t="str">
            <v>Pasto</v>
          </cell>
          <cell r="H809" t="str">
            <v>Colombia</v>
          </cell>
          <cell r="J809">
            <v>344126</v>
          </cell>
          <cell r="K809" t="str">
            <v>L-005-00000005591-001</v>
          </cell>
          <cell r="L809">
            <v>44774</v>
          </cell>
          <cell r="M809">
            <v>121.5</v>
          </cell>
          <cell r="N809">
            <v>121.5</v>
          </cell>
          <cell r="O809">
            <v>1</v>
          </cell>
          <cell r="P809">
            <v>344126</v>
          </cell>
        </row>
        <row r="810">
          <cell r="J810">
            <v>1992252</v>
          </cell>
          <cell r="P810">
            <v>2005587.9940134697</v>
          </cell>
        </row>
        <row r="811">
          <cell r="C811">
            <v>814003232</v>
          </cell>
          <cell r="D811" t="str">
            <v>E - DEMAS ACREEDORES</v>
          </cell>
          <cell r="E811" t="str">
            <v>Ninguno</v>
          </cell>
          <cell r="F811" t="str">
            <v xml:space="preserve">CALLE 19 B 29 27 EDF SINDAMANOY OF 311  </v>
          </cell>
          <cell r="G811" t="str">
            <v>PASTO</v>
          </cell>
          <cell r="H811" t="str">
            <v>Colombia</v>
          </cell>
          <cell r="J811">
            <v>170202000</v>
          </cell>
          <cell r="K811" t="str">
            <v>APTO 1503 TORRE 2 / PARQ S1-1503-2</v>
          </cell>
          <cell r="L811">
            <v>43217</v>
          </cell>
          <cell r="M811">
            <v>121.5</v>
          </cell>
          <cell r="N811">
            <v>98.906899999999993</v>
          </cell>
          <cell r="O811">
            <v>1.2284279458763747</v>
          </cell>
          <cell r="P811">
            <v>209080893.24405074</v>
          </cell>
        </row>
        <row r="812">
          <cell r="J812">
            <v>170202000</v>
          </cell>
          <cell r="P812">
            <v>209080893.24405074</v>
          </cell>
        </row>
        <row r="813">
          <cell r="C813">
            <v>860006743</v>
          </cell>
          <cell r="D813" t="str">
            <v>E - DEMAS ACREEDORES</v>
          </cell>
          <cell r="E813" t="str">
            <v>Ninguno</v>
          </cell>
          <cell r="F813" t="str">
            <v>TV 22 BIS 59-21</v>
          </cell>
          <cell r="G813" t="str">
            <v>Bogotá</v>
          </cell>
          <cell r="H813" t="str">
            <v>Colombia</v>
          </cell>
          <cell r="J813">
            <v>1321398181.3</v>
          </cell>
          <cell r="K813" t="str">
            <v>L999-993</v>
          </cell>
          <cell r="L813">
            <v>44561</v>
          </cell>
          <cell r="M813">
            <v>121.5</v>
          </cell>
          <cell r="N813">
            <v>111.41</v>
          </cell>
          <cell r="O813">
            <v>1.0905663764473565</v>
          </cell>
          <cell r="P813">
            <v>1441072426.424468</v>
          </cell>
        </row>
        <row r="814">
          <cell r="J814">
            <v>1321398181.3</v>
          </cell>
          <cell r="P814">
            <v>1441072426.424468</v>
          </cell>
        </row>
        <row r="815">
          <cell r="C815">
            <v>860056930</v>
          </cell>
          <cell r="D815" t="str">
            <v>E - DEMAS ACREEDORES</v>
          </cell>
          <cell r="E815" t="str">
            <v>Ninguno</v>
          </cell>
          <cell r="F815" t="str">
            <v>CRA 22N. 63A- 52</v>
          </cell>
          <cell r="G815" t="str">
            <v>PASTO</v>
          </cell>
          <cell r="H815" t="str">
            <v>Colombia</v>
          </cell>
          <cell r="J815">
            <v>72900000</v>
          </cell>
          <cell r="K815" t="str">
            <v>APTO 110 TORRE 4</v>
          </cell>
          <cell r="L815">
            <v>41818</v>
          </cell>
          <cell r="M815">
            <v>121.5</v>
          </cell>
          <cell r="N815">
            <v>81.606089999999995</v>
          </cell>
          <cell r="O815">
            <v>1.4888594711497636</v>
          </cell>
          <cell r="P815">
            <v>108537855.44681777</v>
          </cell>
        </row>
        <row r="816">
          <cell r="J816">
            <v>72900000</v>
          </cell>
          <cell r="P816">
            <v>108537855.44681777</v>
          </cell>
        </row>
        <row r="817">
          <cell r="C817">
            <v>891200200</v>
          </cell>
          <cell r="D817" t="str">
            <v>E - DEMAS ACREEDORES</v>
          </cell>
          <cell r="E817" t="str">
            <v>Ninguno</v>
          </cell>
          <cell r="F817" t="str">
            <v>AVDA ESTUDIANTES CALLE 19 CRA 32</v>
          </cell>
          <cell r="G817" t="str">
            <v>Pasto</v>
          </cell>
          <cell r="H817" t="str">
            <v>Colombia</v>
          </cell>
          <cell r="J817">
            <v>180409211</v>
          </cell>
          <cell r="K817" t="str">
            <v>P-006-00000000920-001</v>
          </cell>
          <cell r="L817">
            <v>44736</v>
          </cell>
          <cell r="M817">
            <v>121.5</v>
          </cell>
          <cell r="N817">
            <v>119.31</v>
          </cell>
          <cell r="O817">
            <v>1.0183555443801859</v>
          </cell>
          <cell r="P817">
            <v>183720720.27910483</v>
          </cell>
        </row>
        <row r="818">
          <cell r="C818">
            <v>891200200</v>
          </cell>
          <cell r="D818" t="str">
            <v>E - DEMAS ACREEDORES</v>
          </cell>
          <cell r="E818" t="str">
            <v>Ninguno</v>
          </cell>
          <cell r="F818" t="str">
            <v>AVDA ESTUDIANTES CALLE 19 CRA 32</v>
          </cell>
          <cell r="G818" t="str">
            <v>Pasto</v>
          </cell>
          <cell r="H818" t="str">
            <v>Colombia</v>
          </cell>
          <cell r="J818">
            <v>4593920</v>
          </cell>
          <cell r="K818" t="str">
            <v>L-005-00039845284-001</v>
          </cell>
          <cell r="L818">
            <v>44756</v>
          </cell>
          <cell r="M818">
            <v>121.5</v>
          </cell>
          <cell r="N818">
            <v>120.27</v>
          </cell>
          <cell r="O818">
            <v>1.0102269892741331</v>
          </cell>
          <cell r="P818">
            <v>4640901.9705662252</v>
          </cell>
        </row>
        <row r="819">
          <cell r="J819">
            <v>185003131</v>
          </cell>
          <cell r="P819">
            <v>188361622.24967104</v>
          </cell>
        </row>
        <row r="820">
          <cell r="C820">
            <v>891200967</v>
          </cell>
          <cell r="D820" t="str">
            <v>E - DEMAS ACREEDORES</v>
          </cell>
          <cell r="E820" t="str">
            <v>Ninguno</v>
          </cell>
          <cell r="F820" t="str">
            <v>CALLE 18 No.28-84 OF 403</v>
          </cell>
          <cell r="G820" t="str">
            <v>PASTO</v>
          </cell>
          <cell r="H820" t="str">
            <v>Colombia</v>
          </cell>
          <cell r="J820">
            <v>9198000</v>
          </cell>
          <cell r="K820" t="str">
            <v>P6-2152</v>
          </cell>
          <cell r="L820">
            <v>43707</v>
          </cell>
          <cell r="M820">
            <v>121.5</v>
          </cell>
          <cell r="N820">
            <v>103.03</v>
          </cell>
          <cell r="O820">
            <v>1.1792681743181597</v>
          </cell>
          <cell r="P820">
            <v>10846908.667378433</v>
          </cell>
        </row>
        <row r="821">
          <cell r="C821">
            <v>891200967</v>
          </cell>
          <cell r="D821" t="str">
            <v>E - DEMAS ACREEDORES</v>
          </cell>
          <cell r="E821" t="str">
            <v>Ninguno</v>
          </cell>
          <cell r="F821" t="str">
            <v>CALLE 18 No.28-84 OF 403</v>
          </cell>
          <cell r="G821" t="str">
            <v>PASTO</v>
          </cell>
          <cell r="H821" t="str">
            <v>Colombia</v>
          </cell>
          <cell r="J821">
            <v>627500</v>
          </cell>
          <cell r="K821" t="str">
            <v>P6-2374</v>
          </cell>
          <cell r="L821">
            <v>43814</v>
          </cell>
          <cell r="M821">
            <v>121.5</v>
          </cell>
          <cell r="N821">
            <v>103.8</v>
          </cell>
          <cell r="O821">
            <v>1.1705202312138729</v>
          </cell>
          <cell r="P821">
            <v>734501.44508670527</v>
          </cell>
        </row>
        <row r="822">
          <cell r="C822">
            <v>891200967</v>
          </cell>
          <cell r="D822" t="str">
            <v>E - DEMAS ACREEDORES</v>
          </cell>
          <cell r="E822" t="str">
            <v>Ninguno</v>
          </cell>
          <cell r="F822" t="str">
            <v>CALLE 18 No.28-84 OF 403</v>
          </cell>
          <cell r="G822" t="str">
            <v>PASTO</v>
          </cell>
          <cell r="H822" t="str">
            <v>Colombia</v>
          </cell>
          <cell r="J822">
            <v>909500</v>
          </cell>
          <cell r="K822" t="str">
            <v>P6-2374</v>
          </cell>
          <cell r="L822">
            <v>43814</v>
          </cell>
          <cell r="M822">
            <v>121.5</v>
          </cell>
          <cell r="N822">
            <v>103.8</v>
          </cell>
          <cell r="O822">
            <v>1.1705202312138729</v>
          </cell>
          <cell r="P822">
            <v>1064588.1502890175</v>
          </cell>
        </row>
        <row r="823">
          <cell r="C823">
            <v>891200967</v>
          </cell>
          <cell r="D823" t="str">
            <v>E - DEMAS ACREEDORES</v>
          </cell>
          <cell r="E823" t="str">
            <v>Ninguno</v>
          </cell>
          <cell r="F823" t="str">
            <v>CALLE 18 No.28-84 OF 403</v>
          </cell>
          <cell r="G823" t="str">
            <v>PASTO</v>
          </cell>
          <cell r="H823" t="str">
            <v>Colombia</v>
          </cell>
          <cell r="J823">
            <v>1918875</v>
          </cell>
          <cell r="K823" t="str">
            <v>P6-2546</v>
          </cell>
          <cell r="L823">
            <v>43986</v>
          </cell>
          <cell r="M823">
            <v>121.5</v>
          </cell>
          <cell r="N823">
            <v>104.97</v>
          </cell>
          <cell r="O823">
            <v>1.157473563875393</v>
          </cell>
          <cell r="P823">
            <v>2221047.0848813946</v>
          </cell>
        </row>
        <row r="824">
          <cell r="C824">
            <v>891200967</v>
          </cell>
          <cell r="D824" t="str">
            <v>E - DEMAS ACREEDORES</v>
          </cell>
          <cell r="E824" t="str">
            <v>Ninguno</v>
          </cell>
          <cell r="F824" t="str">
            <v>CALLE 18 No.28-84 OF 403</v>
          </cell>
          <cell r="G824" t="str">
            <v>PASTO</v>
          </cell>
          <cell r="H824" t="str">
            <v>Colombia</v>
          </cell>
          <cell r="J824">
            <v>2045500</v>
          </cell>
          <cell r="K824" t="str">
            <v>P6-1784</v>
          </cell>
          <cell r="L824">
            <v>44095</v>
          </cell>
          <cell r="M824">
            <v>121.5</v>
          </cell>
          <cell r="N824">
            <v>105.29</v>
          </cell>
          <cell r="O824">
            <v>1.153955741285972</v>
          </cell>
          <cell r="P824">
            <v>2360416.4688004558</v>
          </cell>
        </row>
        <row r="825">
          <cell r="C825">
            <v>891200967</v>
          </cell>
          <cell r="D825" t="str">
            <v>E - DEMAS ACREEDORES</v>
          </cell>
          <cell r="E825" t="str">
            <v>Ninguno</v>
          </cell>
          <cell r="F825" t="str">
            <v>CALLE 18 No.28-84 OF 403</v>
          </cell>
          <cell r="G825" t="str">
            <v>PASTO</v>
          </cell>
          <cell r="H825" t="str">
            <v>Colombia</v>
          </cell>
          <cell r="J825">
            <v>1540000</v>
          </cell>
          <cell r="K825" t="str">
            <v>P6-191</v>
          </cell>
          <cell r="L825">
            <v>44110</v>
          </cell>
          <cell r="M825">
            <v>121.5</v>
          </cell>
          <cell r="N825">
            <v>105.23</v>
          </cell>
          <cell r="O825">
            <v>1.1546137033165447</v>
          </cell>
          <cell r="P825">
            <v>1778105.1031074787</v>
          </cell>
        </row>
        <row r="826">
          <cell r="J826">
            <v>16239375</v>
          </cell>
          <cell r="P826">
            <v>19005566.919543486</v>
          </cell>
        </row>
        <row r="827">
          <cell r="C827">
            <v>891202093</v>
          </cell>
          <cell r="D827" t="str">
            <v>E - DEMAS ACREEDORES</v>
          </cell>
          <cell r="E827" t="str">
            <v>Ninguno</v>
          </cell>
          <cell r="F827" t="str">
            <v>CL 16 22A 71</v>
          </cell>
          <cell r="G827" t="str">
            <v>PASTO</v>
          </cell>
          <cell r="H827" t="str">
            <v>Colombia</v>
          </cell>
          <cell r="J827">
            <v>79700000</v>
          </cell>
          <cell r="K827" t="str">
            <v>L-105-00000002810-001</v>
          </cell>
          <cell r="L827">
            <v>44590</v>
          </cell>
          <cell r="M827">
            <v>121.5</v>
          </cell>
          <cell r="N827">
            <v>113.26</v>
          </cell>
          <cell r="O827">
            <v>1.0727529577962209</v>
          </cell>
          <cell r="P827">
            <v>85498410.736358806</v>
          </cell>
        </row>
        <row r="828">
          <cell r="J828">
            <v>79700000</v>
          </cell>
          <cell r="P828">
            <v>85498410.736358806</v>
          </cell>
        </row>
        <row r="829">
          <cell r="C829">
            <v>891224818</v>
          </cell>
          <cell r="D829" t="str">
            <v>E - DEMAS ACREEDORES</v>
          </cell>
          <cell r="E829" t="str">
            <v>Ninguno</v>
          </cell>
          <cell r="F829" t="str">
            <v>CALLE 12 CRA 14 ESQUINA</v>
          </cell>
          <cell r="G829" t="str">
            <v>PASTO</v>
          </cell>
          <cell r="H829" t="str">
            <v>Colombia</v>
          </cell>
          <cell r="J829">
            <v>72400000</v>
          </cell>
          <cell r="K829" t="str">
            <v>APTO 104 TORRE 4</v>
          </cell>
          <cell r="L829">
            <v>42063</v>
          </cell>
          <cell r="M829">
            <v>121.5</v>
          </cell>
          <cell r="N829">
            <v>83.955219999999997</v>
          </cell>
          <cell r="O829">
            <v>1.4472000668928031</v>
          </cell>
          <cell r="P829">
            <v>104777284.84303895</v>
          </cell>
        </row>
        <row r="830">
          <cell r="J830">
            <v>72400000</v>
          </cell>
          <cell r="P830">
            <v>104777284.84303895</v>
          </cell>
        </row>
        <row r="831">
          <cell r="C831">
            <v>900013681</v>
          </cell>
          <cell r="D831" t="str">
            <v>E - DEMAS ACREEDORES</v>
          </cell>
          <cell r="E831" t="str">
            <v>Ninguno</v>
          </cell>
          <cell r="F831" t="str">
            <v>CALLE 19 Nº 27-54 LOCAL 204 C.C LAS PALMAS</v>
          </cell>
          <cell r="G831" t="str">
            <v>PASTO</v>
          </cell>
          <cell r="H831" t="str">
            <v>Colombia</v>
          </cell>
          <cell r="J831">
            <v>26658960</v>
          </cell>
          <cell r="K831" t="str">
            <v>P6-73604</v>
          </cell>
          <cell r="L831">
            <v>43659</v>
          </cell>
          <cell r="M831">
            <v>121.5</v>
          </cell>
          <cell r="N831">
            <v>102.94</v>
          </cell>
          <cell r="O831">
            <v>1.1802992034194677</v>
          </cell>
          <cell r="P831">
            <v>31465549.251991455</v>
          </cell>
        </row>
        <row r="832">
          <cell r="C832">
            <v>900013681</v>
          </cell>
          <cell r="D832" t="str">
            <v>E - DEMAS ACREEDORES</v>
          </cell>
          <cell r="E832" t="str">
            <v>Ninguno</v>
          </cell>
          <cell r="F832" t="str">
            <v>CALLE 19 Nº 27-54 LOCAL 204 C.C LAS PALMAS</v>
          </cell>
          <cell r="G832" t="str">
            <v>PASTO</v>
          </cell>
          <cell r="H832" t="str">
            <v>Colombia</v>
          </cell>
          <cell r="J832">
            <v>1147720</v>
          </cell>
          <cell r="K832" t="str">
            <v>P6-3170</v>
          </cell>
          <cell r="L832">
            <v>43929</v>
          </cell>
          <cell r="M832">
            <v>121.5</v>
          </cell>
          <cell r="N832">
            <v>105.7</v>
          </cell>
          <cell r="O832">
            <v>1.1494796594134342</v>
          </cell>
          <cell r="P832">
            <v>1319280.7947019867</v>
          </cell>
        </row>
        <row r="833">
          <cell r="C833">
            <v>900013681</v>
          </cell>
          <cell r="D833" t="str">
            <v>E - DEMAS ACREEDORES</v>
          </cell>
          <cell r="E833" t="str">
            <v>Ninguno</v>
          </cell>
          <cell r="F833" t="str">
            <v>CALLE 19 Nº 27-54 LOCAL 204 C.C LAS PALMAS</v>
          </cell>
          <cell r="G833" t="str">
            <v>PASTO</v>
          </cell>
          <cell r="H833" t="str">
            <v>Colombia</v>
          </cell>
          <cell r="J833">
            <v>21147720</v>
          </cell>
          <cell r="K833" t="str">
            <v>P6-9189</v>
          </cell>
          <cell r="L833">
            <v>44068</v>
          </cell>
          <cell r="M833">
            <v>121.5</v>
          </cell>
          <cell r="N833">
            <v>104.96</v>
          </cell>
          <cell r="O833">
            <v>1.1575838414634148</v>
          </cell>
          <cell r="P833">
            <v>24480258.955792684</v>
          </cell>
        </row>
        <row r="834">
          <cell r="C834">
            <v>900013681</v>
          </cell>
          <cell r="D834" t="str">
            <v>E - DEMAS ACREEDORES</v>
          </cell>
          <cell r="E834" t="str">
            <v>Ninguno</v>
          </cell>
          <cell r="F834" t="str">
            <v>CALLE 19 Nº 27-54 LOCAL 204 C.C LAS PALMAS</v>
          </cell>
          <cell r="G834" t="str">
            <v>PASTO</v>
          </cell>
          <cell r="H834" t="str">
            <v>Colombia</v>
          </cell>
          <cell r="J834">
            <v>878950</v>
          </cell>
          <cell r="K834" t="str">
            <v>P-006-00000028804-001</v>
          </cell>
          <cell r="L834">
            <v>44596</v>
          </cell>
          <cell r="M834">
            <v>121.5</v>
          </cell>
          <cell r="N834">
            <v>115.11</v>
          </cell>
          <cell r="O834">
            <v>1.055512118842846</v>
          </cell>
          <cell r="P834">
            <v>927742.37685691949</v>
          </cell>
        </row>
        <row r="835">
          <cell r="C835">
            <v>900013681</v>
          </cell>
          <cell r="D835" t="str">
            <v>E - DEMAS ACREEDORES</v>
          </cell>
          <cell r="E835" t="str">
            <v>Ninguno</v>
          </cell>
          <cell r="F835" t="str">
            <v>CALLE 19 Nº 27-54 LOCAL 204 C.C LAS PALMAS</v>
          </cell>
          <cell r="G835" t="str">
            <v>PASTO</v>
          </cell>
          <cell r="H835" t="str">
            <v>Colombia</v>
          </cell>
          <cell r="J835">
            <v>959850</v>
          </cell>
          <cell r="K835" t="str">
            <v>P-006-00000030082-001</v>
          </cell>
          <cell r="L835">
            <v>44624</v>
          </cell>
          <cell r="M835">
            <v>121.5</v>
          </cell>
          <cell r="N835">
            <v>116.26</v>
          </cell>
          <cell r="O835">
            <v>1.0450713917082401</v>
          </cell>
          <cell r="P835">
            <v>1003111.7753311543</v>
          </cell>
        </row>
        <row r="836">
          <cell r="C836">
            <v>900013681</v>
          </cell>
          <cell r="D836" t="str">
            <v>E - DEMAS ACREEDORES</v>
          </cell>
          <cell r="E836" t="str">
            <v>Ninguno</v>
          </cell>
          <cell r="F836" t="str">
            <v>CALLE 19 Nº 27-54 LOCAL 204 C.C LAS PALMAS</v>
          </cell>
          <cell r="G836" t="str">
            <v>PASTO</v>
          </cell>
          <cell r="H836" t="str">
            <v>Colombia</v>
          </cell>
          <cell r="J836">
            <v>959850</v>
          </cell>
          <cell r="K836" t="str">
            <v>P-006-00000031828-001</v>
          </cell>
          <cell r="L836">
            <v>44660</v>
          </cell>
          <cell r="M836">
            <v>121.5</v>
          </cell>
          <cell r="N836">
            <v>117.71</v>
          </cell>
          <cell r="O836">
            <v>1.0321977741908079</v>
          </cell>
          <cell r="P836">
            <v>990755.03355704702</v>
          </cell>
        </row>
        <row r="837">
          <cell r="C837">
            <v>900013681</v>
          </cell>
          <cell r="D837" t="str">
            <v>E - DEMAS ACREEDORES</v>
          </cell>
          <cell r="E837" t="str">
            <v>Ninguno</v>
          </cell>
          <cell r="F837" t="str">
            <v>CALLE 19 Nº 27-54 LOCAL 204 C.C LAS PALMAS</v>
          </cell>
          <cell r="G837" t="str">
            <v>PASTO</v>
          </cell>
          <cell r="H837" t="str">
            <v>Colombia</v>
          </cell>
          <cell r="J837">
            <v>959850</v>
          </cell>
          <cell r="K837" t="str">
            <v>P-006-00000033050-001</v>
          </cell>
          <cell r="L837">
            <v>44690</v>
          </cell>
          <cell r="M837">
            <v>121.5</v>
          </cell>
          <cell r="N837">
            <v>118.7</v>
          </cell>
          <cell r="O837">
            <v>1.0235888795282224</v>
          </cell>
          <cell r="P837">
            <v>982491.78601516434</v>
          </cell>
        </row>
        <row r="838">
          <cell r="C838">
            <v>900013681</v>
          </cell>
          <cell r="D838" t="str">
            <v>E - DEMAS ACREEDORES</v>
          </cell>
          <cell r="E838" t="str">
            <v>Ninguno</v>
          </cell>
          <cell r="F838" t="str">
            <v>CALLE 19 Nº 27-54 LOCAL 204 C.C LAS PALMAS</v>
          </cell>
          <cell r="G838" t="str">
            <v>PASTO</v>
          </cell>
          <cell r="H838" t="str">
            <v>Colombia</v>
          </cell>
          <cell r="J838">
            <v>959850</v>
          </cell>
          <cell r="K838" t="str">
            <v>P-006-00000033698-001</v>
          </cell>
          <cell r="L838">
            <v>44719</v>
          </cell>
          <cell r="M838">
            <v>121.5</v>
          </cell>
          <cell r="N838">
            <v>119.31</v>
          </cell>
          <cell r="O838">
            <v>1.0183555443801859</v>
          </cell>
          <cell r="P838">
            <v>977468.56927332142</v>
          </cell>
        </row>
        <row r="839">
          <cell r="C839">
            <v>900013681</v>
          </cell>
          <cell r="D839" t="str">
            <v>E - DEMAS ACREEDORES</v>
          </cell>
          <cell r="E839" t="str">
            <v>Ninguno</v>
          </cell>
          <cell r="F839" t="str">
            <v>CALLE 19 Nº 27-54 LOCAL 204 C.C LAS PALMAS</v>
          </cell>
          <cell r="G839" t="str">
            <v>PASTO</v>
          </cell>
          <cell r="H839" t="str">
            <v>Colombia</v>
          </cell>
          <cell r="J839">
            <v>959850</v>
          </cell>
          <cell r="K839" t="str">
            <v>P-006-00000035156-001</v>
          </cell>
          <cell r="L839">
            <v>44753</v>
          </cell>
          <cell r="M839">
            <v>121.5</v>
          </cell>
          <cell r="N839">
            <v>120.27</v>
          </cell>
          <cell r="O839">
            <v>1.0102269892741331</v>
          </cell>
          <cell r="P839">
            <v>969666.3756547767</v>
          </cell>
        </row>
        <row r="840">
          <cell r="J840">
            <v>54632600</v>
          </cell>
          <cell r="P840">
            <v>63116324.919174522</v>
          </cell>
        </row>
        <row r="841">
          <cell r="C841">
            <v>900051210</v>
          </cell>
          <cell r="D841" t="str">
            <v>E - DEMAS ACREEDORES</v>
          </cell>
          <cell r="E841" t="str">
            <v>Ninguno</v>
          </cell>
          <cell r="F841" t="str">
            <v>CENTRO COMERCIAL VALLE DE ATRIZ</v>
          </cell>
          <cell r="G841" t="str">
            <v>Bogotá</v>
          </cell>
          <cell r="H841" t="str">
            <v>Colombia</v>
          </cell>
          <cell r="J841">
            <v>450000000</v>
          </cell>
          <cell r="K841" t="str">
            <v>APTO  / APTO 204 Y 302 TORRE 1</v>
          </cell>
          <cell r="L841">
            <v>43478</v>
          </cell>
          <cell r="M841">
            <v>121.5</v>
          </cell>
          <cell r="N841">
            <v>100.59854</v>
          </cell>
          <cell r="O841">
            <v>1.2077710074122348</v>
          </cell>
          <cell r="P841">
            <v>543496953.3355056</v>
          </cell>
        </row>
        <row r="842">
          <cell r="C842">
            <v>900051210</v>
          </cell>
          <cell r="D842" t="str">
            <v>E - DEMAS ACREEDORES</v>
          </cell>
          <cell r="E842" t="str">
            <v>Ninguno</v>
          </cell>
          <cell r="F842" t="str">
            <v xml:space="preserve"> AV EL DORADO 68C 61 OF 240</v>
          </cell>
          <cell r="G842" t="str">
            <v>Bogotá</v>
          </cell>
          <cell r="H842" t="str">
            <v>Colombia</v>
          </cell>
          <cell r="J842">
            <v>134000000</v>
          </cell>
          <cell r="K842" t="str">
            <v xml:space="preserve">APTO 1007 TORRE 4 </v>
          </cell>
          <cell r="L842">
            <v>43835</v>
          </cell>
          <cell r="M842">
            <v>121.5</v>
          </cell>
          <cell r="N842">
            <v>104.24</v>
          </cell>
          <cell r="O842">
            <v>1.1655794320798158</v>
          </cell>
          <cell r="P842">
            <v>156187643.89869532</v>
          </cell>
        </row>
        <row r="843">
          <cell r="J843">
            <v>584000000</v>
          </cell>
          <cell r="P843">
            <v>699684597.23420095</v>
          </cell>
        </row>
        <row r="844">
          <cell r="C844">
            <v>900150644</v>
          </cell>
          <cell r="D844" t="str">
            <v>E - DEMAS ACREEDORES</v>
          </cell>
          <cell r="E844" t="str">
            <v>Ninguno</v>
          </cell>
          <cell r="F844" t="str">
            <v>CL 42A 97 C 04 SUR</v>
          </cell>
          <cell r="G844" t="str">
            <v>Bogotá</v>
          </cell>
          <cell r="H844" t="str">
            <v>Colombia</v>
          </cell>
          <cell r="J844">
            <v>3850200</v>
          </cell>
          <cell r="K844" t="str">
            <v>l1-19</v>
          </cell>
          <cell r="L844">
            <v>43455</v>
          </cell>
          <cell r="M844">
            <v>121.5</v>
          </cell>
          <cell r="N844">
            <v>100</v>
          </cell>
          <cell r="O844">
            <v>1.2150000000000001</v>
          </cell>
          <cell r="P844">
            <v>4677993</v>
          </cell>
        </row>
        <row r="845">
          <cell r="C845">
            <v>900150644</v>
          </cell>
          <cell r="D845" t="str">
            <v>E - DEMAS ACREEDORES</v>
          </cell>
          <cell r="E845" t="str">
            <v>Ninguno</v>
          </cell>
          <cell r="F845" t="str">
            <v>CL 42A 97 C 04 SUR</v>
          </cell>
          <cell r="G845" t="str">
            <v>Bogotá</v>
          </cell>
          <cell r="H845" t="str">
            <v>Colombia</v>
          </cell>
          <cell r="J845">
            <v>2697647</v>
          </cell>
          <cell r="K845" t="str">
            <v>P6-1460</v>
          </cell>
          <cell r="L845">
            <v>43539</v>
          </cell>
          <cell r="M845">
            <v>121.5</v>
          </cell>
          <cell r="N845">
            <v>101.61572</v>
          </cell>
          <cell r="O845">
            <v>1.1956811406739036</v>
          </cell>
          <cell r="P845">
            <v>3225525.6420955341</v>
          </cell>
        </row>
        <row r="846">
          <cell r="C846">
            <v>900150644</v>
          </cell>
          <cell r="D846" t="str">
            <v>E - DEMAS ACREEDORES</v>
          </cell>
          <cell r="E846" t="str">
            <v>Ninguno</v>
          </cell>
          <cell r="F846" t="str">
            <v>CL 42A 97 C 04 SUR</v>
          </cell>
          <cell r="G846" t="str">
            <v>Bogotá</v>
          </cell>
          <cell r="H846" t="str">
            <v>Colombia</v>
          </cell>
          <cell r="J846">
            <v>1010477</v>
          </cell>
          <cell r="K846" t="str">
            <v>l1-6</v>
          </cell>
          <cell r="L846">
            <v>43539</v>
          </cell>
          <cell r="M846">
            <v>121.5</v>
          </cell>
          <cell r="N846">
            <v>101.61572</v>
          </cell>
          <cell r="O846">
            <v>1.1956811406739036</v>
          </cell>
          <cell r="P846">
            <v>1208208.2919847441</v>
          </cell>
        </row>
        <row r="847">
          <cell r="J847">
            <v>7558324</v>
          </cell>
          <cell r="P847">
            <v>9111726.9340802785</v>
          </cell>
        </row>
        <row r="848">
          <cell r="C848">
            <v>900481877</v>
          </cell>
          <cell r="D848" t="str">
            <v>E - DEMAS ACREEDORES</v>
          </cell>
          <cell r="E848" t="str">
            <v>Ninguno</v>
          </cell>
          <cell r="F848" t="str">
            <v>CR 85 C 13 B 14 BRR EL INGENIO</v>
          </cell>
          <cell r="G848" t="str">
            <v>CALI</v>
          </cell>
          <cell r="H848" t="str">
            <v>Colombia</v>
          </cell>
          <cell r="J848">
            <v>5735180</v>
          </cell>
          <cell r="K848" t="str">
            <v>P6-148</v>
          </cell>
          <cell r="L848">
            <v>44320</v>
          </cell>
          <cell r="M848">
            <v>121.5</v>
          </cell>
          <cell r="N848">
            <v>108.84</v>
          </cell>
          <cell r="O848">
            <v>1.1163175303197355</v>
          </cell>
          <cell r="P848">
            <v>6402281.9735391401</v>
          </cell>
        </row>
        <row r="849">
          <cell r="J849">
            <v>5735180</v>
          </cell>
          <cell r="P849">
            <v>6402281.9735391401</v>
          </cell>
        </row>
        <row r="850">
          <cell r="C850">
            <v>900535903</v>
          </cell>
          <cell r="D850" t="str">
            <v>E - DEMAS ACREEDORES</v>
          </cell>
          <cell r="E850" t="str">
            <v>Ninguno</v>
          </cell>
          <cell r="F850" t="str">
            <v>KR 24 20 58 OF 501</v>
          </cell>
          <cell r="G850" t="str">
            <v>PASTO</v>
          </cell>
          <cell r="H850" t="str">
            <v>Colombia</v>
          </cell>
          <cell r="J850">
            <v>1000000000</v>
          </cell>
          <cell r="K850" t="str">
            <v>Pagaré 1</v>
          </cell>
          <cell r="L850">
            <v>43602</v>
          </cell>
          <cell r="M850">
            <v>121.5</v>
          </cell>
          <cell r="N850">
            <v>102.44</v>
          </cell>
          <cell r="O850">
            <v>1.1860601327606404</v>
          </cell>
          <cell r="P850">
            <v>1186060132.7606404</v>
          </cell>
        </row>
        <row r="851">
          <cell r="C851">
            <v>900535903</v>
          </cell>
          <cell r="D851" t="str">
            <v>E - DEMAS ACREEDORES</v>
          </cell>
          <cell r="E851" t="str">
            <v>Ninguno</v>
          </cell>
          <cell r="F851" t="str">
            <v>KR 24 20 58 OF 501</v>
          </cell>
          <cell r="G851" t="str">
            <v>PASTO</v>
          </cell>
          <cell r="H851" t="str">
            <v>Colombia</v>
          </cell>
          <cell r="J851">
            <v>1000000000</v>
          </cell>
          <cell r="K851" t="str">
            <v>Pagaré 2</v>
          </cell>
          <cell r="L851">
            <v>43602</v>
          </cell>
          <cell r="M851">
            <v>121.5</v>
          </cell>
          <cell r="N851">
            <v>102.44</v>
          </cell>
          <cell r="O851">
            <v>1.1860601327606404</v>
          </cell>
          <cell r="P851">
            <v>1186060132.7606404</v>
          </cell>
        </row>
        <row r="852">
          <cell r="C852">
            <v>900535903</v>
          </cell>
          <cell r="D852" t="str">
            <v>E - DEMAS ACREEDORES</v>
          </cell>
          <cell r="E852" t="str">
            <v>Ninguno</v>
          </cell>
          <cell r="F852" t="str">
            <v>KR 24 20 58 OF 501</v>
          </cell>
          <cell r="G852" t="str">
            <v>PASTO</v>
          </cell>
          <cell r="H852" t="str">
            <v>Colombia</v>
          </cell>
          <cell r="J852">
            <v>670000000</v>
          </cell>
          <cell r="K852" t="str">
            <v>Pagaré 3</v>
          </cell>
          <cell r="L852">
            <v>43602</v>
          </cell>
          <cell r="M852">
            <v>121.5</v>
          </cell>
          <cell r="N852">
            <v>102.44</v>
          </cell>
          <cell r="O852">
            <v>1.1860601327606404</v>
          </cell>
          <cell r="P852">
            <v>794660288.94962907</v>
          </cell>
        </row>
        <row r="853">
          <cell r="J853">
            <v>2670000000</v>
          </cell>
          <cell r="P853">
            <v>3166780554.4709101</v>
          </cell>
        </row>
        <row r="854">
          <cell r="C854">
            <v>900813532</v>
          </cell>
          <cell r="D854" t="str">
            <v>E - DEMAS ACREEDORES</v>
          </cell>
          <cell r="E854" t="str">
            <v>Ninguno</v>
          </cell>
          <cell r="F854" t="str">
            <v>CL 21 B 15 66 BRR JAVERIANO</v>
          </cell>
          <cell r="G854" t="str">
            <v>Pasto</v>
          </cell>
          <cell r="H854" t="str">
            <v>Colombia</v>
          </cell>
          <cell r="J854">
            <v>46488</v>
          </cell>
          <cell r="K854" t="str">
            <v>P-006-00000004690-001</v>
          </cell>
          <cell r="L854">
            <v>44754</v>
          </cell>
          <cell r="M854">
            <v>121.5</v>
          </cell>
          <cell r="N854">
            <v>120.27</v>
          </cell>
          <cell r="O854">
            <v>1.0102269892741331</v>
          </cell>
          <cell r="P854">
            <v>46963.432277375898</v>
          </cell>
        </row>
        <row r="855">
          <cell r="J855">
            <v>46488</v>
          </cell>
          <cell r="P855">
            <v>46963.432277375898</v>
          </cell>
        </row>
        <row r="856">
          <cell r="C856">
            <v>901023161</v>
          </cell>
          <cell r="D856" t="str">
            <v>E - DEMAS ACREEDORES</v>
          </cell>
          <cell r="E856" t="str">
            <v>Ninguno</v>
          </cell>
          <cell r="F856" t="str">
            <v>CENTRO COMERCIAL VALLE DE ATRIZ</v>
          </cell>
          <cell r="G856" t="str">
            <v>PASTO</v>
          </cell>
          <cell r="H856" t="str">
            <v>Colombia</v>
          </cell>
          <cell r="J856">
            <v>184562188</v>
          </cell>
          <cell r="K856" t="str">
            <v>APTO 1202 TORRE 3 / S1-1202-3</v>
          </cell>
          <cell r="L856">
            <v>44285</v>
          </cell>
          <cell r="M856">
            <v>121.5</v>
          </cell>
          <cell r="N856">
            <v>107.12</v>
          </cell>
          <cell r="O856">
            <v>1.1342419716206122</v>
          </cell>
          <cell r="P856">
            <v>209338180.00373411</v>
          </cell>
        </row>
        <row r="857">
          <cell r="J857">
            <v>184562188</v>
          </cell>
          <cell r="P857">
            <v>209338180.00373411</v>
          </cell>
        </row>
        <row r="858">
          <cell r="C858">
            <v>901038694</v>
          </cell>
          <cell r="D858" t="str">
            <v>E - DEMAS ACREEDORES</v>
          </cell>
          <cell r="E858" t="str">
            <v>Ninguno</v>
          </cell>
          <cell r="F858" t="str">
            <v>CALLE 93 15 40 OFININA 402</v>
          </cell>
          <cell r="G858" t="str">
            <v>Pasto</v>
          </cell>
          <cell r="H858" t="str">
            <v>Colombia</v>
          </cell>
          <cell r="J858">
            <v>2400000</v>
          </cell>
          <cell r="K858" t="str">
            <v>P-006-00000000194-002</v>
          </cell>
          <cell r="L858">
            <v>44708</v>
          </cell>
          <cell r="M858">
            <v>121.5</v>
          </cell>
          <cell r="N858">
            <v>118.7</v>
          </cell>
          <cell r="O858">
            <v>1.0235888795282224</v>
          </cell>
          <cell r="P858">
            <v>2456613.3108677338</v>
          </cell>
        </row>
        <row r="859">
          <cell r="J859">
            <v>2400000</v>
          </cell>
          <cell r="P859">
            <v>2456613.3108677338</v>
          </cell>
        </row>
        <row r="860">
          <cell r="C860">
            <v>901078462</v>
          </cell>
          <cell r="D860" t="str">
            <v>E - DEMAS ACREEDORES</v>
          </cell>
          <cell r="E860" t="str">
            <v>Ninguno</v>
          </cell>
          <cell r="F860" t="str">
            <v>MZ 39 CA 18 BRR TAMASAGRA</v>
          </cell>
          <cell r="G860" t="str">
            <v>PASTO</v>
          </cell>
          <cell r="H860" t="str">
            <v>Colombia</v>
          </cell>
          <cell r="J860">
            <v>315000</v>
          </cell>
          <cell r="K860" t="str">
            <v>l1-21</v>
          </cell>
          <cell r="L860">
            <v>43203</v>
          </cell>
          <cell r="M860">
            <v>121.5</v>
          </cell>
          <cell r="N860">
            <v>98.906899999999993</v>
          </cell>
          <cell r="O860">
            <v>1.2284279458763747</v>
          </cell>
          <cell r="P860">
            <v>386954.80295105802</v>
          </cell>
        </row>
        <row r="861">
          <cell r="C861">
            <v>901078462</v>
          </cell>
          <cell r="D861" t="str">
            <v>E - DEMAS ACREEDORES</v>
          </cell>
          <cell r="E861" t="str">
            <v>Ninguno</v>
          </cell>
          <cell r="F861" t="str">
            <v>MZ 39 CA 18 BRR TAMASAGRA</v>
          </cell>
          <cell r="G861" t="str">
            <v>PASTO</v>
          </cell>
          <cell r="H861" t="str">
            <v>Colombia</v>
          </cell>
          <cell r="J861">
            <v>17349579</v>
          </cell>
          <cell r="K861" t="str">
            <v>P6-85</v>
          </cell>
          <cell r="L861">
            <v>43363</v>
          </cell>
          <cell r="M861">
            <v>121.5</v>
          </cell>
          <cell r="N861">
            <v>99.467110000000005</v>
          </cell>
          <cell r="O861">
            <v>1.2215093009136386</v>
          </cell>
          <cell r="P861">
            <v>21192672.115435947</v>
          </cell>
        </row>
        <row r="862">
          <cell r="J862">
            <v>17664579</v>
          </cell>
          <cell r="P862">
            <v>21579626.918387003</v>
          </cell>
        </row>
        <row r="863">
          <cell r="C863">
            <v>901152468</v>
          </cell>
          <cell r="D863" t="str">
            <v>E - DEMAS ACREEDORES</v>
          </cell>
          <cell r="E863" t="str">
            <v>Ninguno</v>
          </cell>
          <cell r="F863" t="str">
            <v>MZ 9 CA 1 BRR PORTAL DEL NORTE</v>
          </cell>
          <cell r="G863" t="str">
            <v>PASTO</v>
          </cell>
          <cell r="H863" t="str">
            <v>Colombia</v>
          </cell>
          <cell r="J863">
            <v>832030</v>
          </cell>
          <cell r="K863" t="str">
            <v>l1-22</v>
          </cell>
          <cell r="L863">
            <v>43187</v>
          </cell>
          <cell r="M863">
            <v>121.5</v>
          </cell>
          <cell r="N863">
            <v>98.452250000000006</v>
          </cell>
          <cell r="O863">
            <v>1.234100795055471</v>
          </cell>
          <cell r="P863">
            <v>1026808.8845100035</v>
          </cell>
        </row>
        <row r="864">
          <cell r="C864">
            <v>901152468</v>
          </cell>
          <cell r="D864" t="str">
            <v>E - DEMAS ACREEDORES</v>
          </cell>
          <cell r="E864" t="str">
            <v>Ninguno</v>
          </cell>
          <cell r="F864" t="str">
            <v>MZ 9 CA 1 BRR PORTAL DEL NORTE</v>
          </cell>
          <cell r="G864" t="str">
            <v>PASTO</v>
          </cell>
          <cell r="H864" t="str">
            <v>Colombia</v>
          </cell>
          <cell r="J864">
            <v>1124740</v>
          </cell>
          <cell r="K864" t="str">
            <v>l1-23</v>
          </cell>
          <cell r="L864">
            <v>43217</v>
          </cell>
          <cell r="M864">
            <v>121.5</v>
          </cell>
          <cell r="N864">
            <v>98.906899999999993</v>
          </cell>
          <cell r="O864">
            <v>1.2284279458763747</v>
          </cell>
          <cell r="P864">
            <v>1381662.0478449936</v>
          </cell>
        </row>
        <row r="865">
          <cell r="J865">
            <v>1956770</v>
          </cell>
          <cell r="P865">
            <v>2408470.9323549969</v>
          </cell>
        </row>
        <row r="866">
          <cell r="C866">
            <v>901197494</v>
          </cell>
          <cell r="D866" t="str">
            <v>E - DEMAS ACREEDORES</v>
          </cell>
          <cell r="E866" t="str">
            <v>Ninguno</v>
          </cell>
          <cell r="F866" t="str">
            <v>CR 10 13 12 BRR LAS LUNAS</v>
          </cell>
          <cell r="G866" t="str">
            <v>PASTO</v>
          </cell>
          <cell r="H866" t="str">
            <v>Colombia</v>
          </cell>
          <cell r="J866">
            <v>1797758</v>
          </cell>
          <cell r="K866" t="str">
            <v>P6-74</v>
          </cell>
          <cell r="L866">
            <v>43727</v>
          </cell>
          <cell r="M866">
            <v>121.5</v>
          </cell>
          <cell r="N866">
            <v>103.26</v>
          </cell>
          <cell r="O866">
            <v>1.1766414875072631</v>
          </cell>
          <cell r="P866">
            <v>2115316.6472980822</v>
          </cell>
        </row>
        <row r="867">
          <cell r="C867">
            <v>901197494</v>
          </cell>
          <cell r="D867" t="str">
            <v>E - DEMAS ACREEDORES</v>
          </cell>
          <cell r="E867" t="str">
            <v>Ninguno</v>
          </cell>
          <cell r="F867" t="str">
            <v>CR 10 13 12 BRR LAS LUNAS</v>
          </cell>
          <cell r="G867" t="str">
            <v>PASTO</v>
          </cell>
          <cell r="H867" t="str">
            <v>Colombia</v>
          </cell>
          <cell r="J867">
            <v>1898879</v>
          </cell>
          <cell r="K867" t="str">
            <v>P6-75</v>
          </cell>
          <cell r="L867">
            <v>43733</v>
          </cell>
          <cell r="M867">
            <v>121.5</v>
          </cell>
          <cell r="N867">
            <v>103.26</v>
          </cell>
          <cell r="O867">
            <v>1.1766414875072631</v>
          </cell>
          <cell r="P867">
            <v>2234299.8111563041</v>
          </cell>
        </row>
        <row r="868">
          <cell r="C868">
            <v>901197494</v>
          </cell>
          <cell r="D868" t="str">
            <v>E - DEMAS ACREEDORES</v>
          </cell>
          <cell r="E868" t="str">
            <v>Ninguno</v>
          </cell>
          <cell r="F868" t="str">
            <v>CR 10 13 12 BRR LAS LUNAS</v>
          </cell>
          <cell r="G868" t="str">
            <v>PASTO</v>
          </cell>
          <cell r="H868" t="str">
            <v>Colombia</v>
          </cell>
          <cell r="J868">
            <v>899563</v>
          </cell>
          <cell r="K868" t="str">
            <v>P6-76</v>
          </cell>
          <cell r="L868">
            <v>43733</v>
          </cell>
          <cell r="M868">
            <v>121.5</v>
          </cell>
          <cell r="N868">
            <v>103.26</v>
          </cell>
          <cell r="O868">
            <v>1.1766414875072631</v>
          </cell>
          <cell r="P868">
            <v>1058463.1464264961</v>
          </cell>
        </row>
        <row r="869">
          <cell r="J869">
            <v>4596200</v>
          </cell>
          <cell r="P869">
            <v>5408079.6048808824</v>
          </cell>
        </row>
        <row r="870">
          <cell r="C870">
            <v>901340515</v>
          </cell>
          <cell r="D870" t="str">
            <v>E - DEMAS ACREEDORES</v>
          </cell>
          <cell r="E870" t="str">
            <v>Ninguno</v>
          </cell>
          <cell r="F870" t="str">
            <v>CLL 19 29 27 LAS CUADRAS</v>
          </cell>
          <cell r="G870" t="str">
            <v>Pasto</v>
          </cell>
          <cell r="H870" t="str">
            <v>Colombia</v>
          </cell>
          <cell r="J870">
            <v>2150000</v>
          </cell>
          <cell r="K870" t="str">
            <v>P-006-00000000062-001</v>
          </cell>
          <cell r="L870">
            <v>44769</v>
          </cell>
          <cell r="M870">
            <v>121.5</v>
          </cell>
          <cell r="N870">
            <v>120.27</v>
          </cell>
          <cell r="O870">
            <v>1.0102269892741331</v>
          </cell>
          <cell r="P870">
            <v>2171988.026939386</v>
          </cell>
        </row>
        <row r="871">
          <cell r="J871">
            <v>2150000</v>
          </cell>
          <cell r="P871">
            <v>2171988.026939386</v>
          </cell>
        </row>
        <row r="872">
          <cell r="C872">
            <v>1004131330</v>
          </cell>
          <cell r="D872" t="str">
            <v>E - DEMAS ACREEDORES</v>
          </cell>
          <cell r="E872" t="str">
            <v>Ninguno</v>
          </cell>
          <cell r="F872" t="str">
            <v xml:space="preserve">CRA 33 N 2-48 MANZANA D CASTILLOS DEL NORTE    </v>
          </cell>
          <cell r="G872" t="str">
            <v>PASTO</v>
          </cell>
          <cell r="H872" t="str">
            <v>Colombia</v>
          </cell>
          <cell r="J872">
            <v>167320016</v>
          </cell>
          <cell r="K872" t="str">
            <v>APTO 1203 TORRE 2 / PARQ S1-1203-2 / BOD S1B-33</v>
          </cell>
          <cell r="L872">
            <v>43378</v>
          </cell>
          <cell r="M872">
            <v>121.5</v>
          </cell>
          <cell r="N872">
            <v>99.586839999999995</v>
          </cell>
          <cell r="O872">
            <v>1.2200407202397425</v>
          </cell>
          <cell r="P872">
            <v>204137232.83116525</v>
          </cell>
        </row>
        <row r="873">
          <cell r="J873">
            <v>167320016</v>
          </cell>
          <cell r="P873">
            <v>204137232.83116525</v>
          </cell>
        </row>
        <row r="874">
          <cell r="C874">
            <v>1004213937</v>
          </cell>
          <cell r="D874" t="str">
            <v>E - DEMAS ACREEDORES</v>
          </cell>
          <cell r="E874" t="str">
            <v>Ninguno</v>
          </cell>
          <cell r="F874" t="str">
            <v xml:space="preserve">CALLE 17B N0.8E 1  BARRIO ALTOS DEL CAMPO           </v>
          </cell>
          <cell r="G874" t="str">
            <v>PASTO</v>
          </cell>
          <cell r="H874" t="str">
            <v>Colombia</v>
          </cell>
          <cell r="J874">
            <v>87970000</v>
          </cell>
          <cell r="K874" t="str">
            <v>L 105 00000002811 00002</v>
          </cell>
          <cell r="L874">
            <v>43859</v>
          </cell>
          <cell r="M874">
            <v>121.5</v>
          </cell>
          <cell r="N874">
            <v>104.24</v>
          </cell>
          <cell r="O874">
            <v>1.1655794320798158</v>
          </cell>
          <cell r="P874">
            <v>102536022.64006139</v>
          </cell>
        </row>
        <row r="875">
          <cell r="C875">
            <v>1004213937</v>
          </cell>
          <cell r="D875" t="str">
            <v>E - DEMAS ACREEDORES</v>
          </cell>
          <cell r="E875" t="str">
            <v>Ninguno</v>
          </cell>
          <cell r="F875" t="str">
            <v>CALLE 17B N0.8E 14 BARRIO ALTOS DEL CAMPO</v>
          </cell>
          <cell r="G875" t="str">
            <v>PASTO</v>
          </cell>
          <cell r="H875" t="str">
            <v>Colombia</v>
          </cell>
          <cell r="J875">
            <v>7800000</v>
          </cell>
          <cell r="K875" t="str">
            <v>L-105-00000002811-001</v>
          </cell>
          <cell r="L875">
            <v>44590</v>
          </cell>
          <cell r="M875">
            <v>121.5</v>
          </cell>
          <cell r="N875">
            <v>113.26</v>
          </cell>
          <cell r="O875">
            <v>1.0727529577962209</v>
          </cell>
          <cell r="P875">
            <v>8367473.0708105229</v>
          </cell>
        </row>
        <row r="876">
          <cell r="J876">
            <v>95770000</v>
          </cell>
          <cell r="P876">
            <v>110903495.71087192</v>
          </cell>
        </row>
        <row r="877">
          <cell r="C877">
            <v>1004578096</v>
          </cell>
          <cell r="D877" t="str">
            <v>E - DEMAS ACREEDORES</v>
          </cell>
          <cell r="E877" t="str">
            <v>Ninguno</v>
          </cell>
          <cell r="F877" t="str">
            <v>CALLE NOVENA N 2-15 BARRIO LAGUNA</v>
          </cell>
          <cell r="G877" t="str">
            <v>IPIALES</v>
          </cell>
          <cell r="H877" t="str">
            <v>Colombia</v>
          </cell>
          <cell r="J877">
            <v>19080000</v>
          </cell>
          <cell r="K877" t="str">
            <v xml:space="preserve">APTO 1808 TORRE 4 </v>
          </cell>
          <cell r="L877">
            <v>44591</v>
          </cell>
          <cell r="M877">
            <v>121.5</v>
          </cell>
          <cell r="N877">
            <v>113.26</v>
          </cell>
          <cell r="O877">
            <v>1.0727529577962209</v>
          </cell>
          <cell r="P877">
            <v>20468126.434751894</v>
          </cell>
        </row>
        <row r="878">
          <cell r="J878">
            <v>19080000</v>
          </cell>
          <cell r="P878">
            <v>20468126.434751894</v>
          </cell>
        </row>
        <row r="879">
          <cell r="C879">
            <v>1017128788</v>
          </cell>
          <cell r="D879" t="str">
            <v>E - DEMAS ACREEDORES</v>
          </cell>
          <cell r="E879" t="str">
            <v>Ninguno</v>
          </cell>
          <cell r="F879" t="str">
            <v>CALLE 20 A NO.2-29 LAS MERCEDES</v>
          </cell>
          <cell r="G879" t="str">
            <v>PASTO</v>
          </cell>
          <cell r="H879" t="str">
            <v>Colombia</v>
          </cell>
          <cell r="J879">
            <v>94700874</v>
          </cell>
          <cell r="K879" t="str">
            <v>APTO 1802 TORRE 4 7 PARQ S2M-26</v>
          </cell>
          <cell r="L879">
            <v>41818</v>
          </cell>
          <cell r="M879">
            <v>121.5</v>
          </cell>
          <cell r="N879">
            <v>81.606089999999995</v>
          </cell>
          <cell r="O879">
            <v>1.4888594711497636</v>
          </cell>
          <cell r="P879">
            <v>140996293.1810604</v>
          </cell>
        </row>
        <row r="880">
          <cell r="J880">
            <v>94700874</v>
          </cell>
          <cell r="P880">
            <v>140996293.1810604</v>
          </cell>
        </row>
        <row r="881">
          <cell r="C881">
            <v>1018434497</v>
          </cell>
          <cell r="D881" t="str">
            <v>E - DEMAS ACREEDORES</v>
          </cell>
          <cell r="E881" t="str">
            <v>Numeral 1 art. 24 Ley 1116 de 2006</v>
          </cell>
          <cell r="F881" t="str">
            <v xml:space="preserve">Cl 19 C No  40    26 BR Rincon Valle de Atriz Torre 1 Apto     702    Pasto            </v>
          </cell>
          <cell r="G881" t="str">
            <v>PASTO</v>
          </cell>
          <cell r="H881" t="str">
            <v>Colombia</v>
          </cell>
          <cell r="J881">
            <v>82472796</v>
          </cell>
          <cell r="K881" t="str">
            <v>APTO 303 TORRE 3 / PARQ S2-303-3</v>
          </cell>
          <cell r="L881">
            <v>43475</v>
          </cell>
          <cell r="M881">
            <v>121.5</v>
          </cell>
          <cell r="N881">
            <v>100.59854</v>
          </cell>
          <cell r="O881">
            <v>1.2077710074122348</v>
          </cell>
          <cell r="P881">
            <v>99608251.909023732</v>
          </cell>
        </row>
        <row r="882">
          <cell r="C882">
            <v>1018434497</v>
          </cell>
          <cell r="D882" t="str">
            <v>E - DEMAS ACREEDORES</v>
          </cell>
          <cell r="E882" t="str">
            <v>Numeral 1 art. 24 Ley 1116 de 2006</v>
          </cell>
          <cell r="F882" t="str">
            <v>Cl 19 C No 40 26 BR Rincon Valle de Atriz Torre 1 Apto 702 Pasto</v>
          </cell>
          <cell r="G882" t="str">
            <v>PASTO</v>
          </cell>
          <cell r="H882" t="str">
            <v>Colombia</v>
          </cell>
          <cell r="J882">
            <v>30127229.809999999</v>
          </cell>
          <cell r="K882" t="str">
            <v>L-105-00000002765-001</v>
          </cell>
          <cell r="L882">
            <v>44590</v>
          </cell>
          <cell r="M882">
            <v>121.5</v>
          </cell>
          <cell r="N882">
            <v>113.26</v>
          </cell>
          <cell r="O882">
            <v>1.0727529577962209</v>
          </cell>
          <cell r="P882">
            <v>32319074.888883978</v>
          </cell>
        </row>
        <row r="883">
          <cell r="J883">
            <v>112600025.81</v>
          </cell>
          <cell r="P883">
            <v>131927326.79790771</v>
          </cell>
        </row>
        <row r="884">
          <cell r="C884">
            <v>1018434498</v>
          </cell>
          <cell r="D884" t="str">
            <v>E - DEMAS ACREEDORES</v>
          </cell>
          <cell r="E884" t="str">
            <v>Numeral 1 art. 24 Ley 1116 de 2006</v>
          </cell>
          <cell r="F884" t="str">
            <v xml:space="preserve">Cl 19 C No  40    26 BR Rincon Valle de Atriz Torre 1 Apto     702    Pasto    </v>
          </cell>
          <cell r="G884" t="str">
            <v>PASTO</v>
          </cell>
          <cell r="H884" t="str">
            <v>Colombia</v>
          </cell>
          <cell r="J884">
            <v>79023798</v>
          </cell>
          <cell r="K884" t="str">
            <v>APTO 103 TORRE 3 / PARQ S2-103-3</v>
          </cell>
          <cell r="L884">
            <v>43475</v>
          </cell>
          <cell r="M884">
            <v>121.5</v>
          </cell>
          <cell r="N884">
            <v>100.59854</v>
          </cell>
          <cell r="O884">
            <v>1.2077710074122348</v>
          </cell>
          <cell r="P884">
            <v>95442652.120000944</v>
          </cell>
        </row>
        <row r="885">
          <cell r="C885">
            <v>1018434498</v>
          </cell>
          <cell r="D885" t="str">
            <v>E - DEMAS ACREEDORES</v>
          </cell>
          <cell r="E885" t="str">
            <v>Numeral 1 art. 24 Ley 1116 de 2006</v>
          </cell>
          <cell r="F885" t="str">
            <v>Cl 19 C No 40 26 BR Rincon Valle de Atriz Torre 1 Apto 702 Pasto</v>
          </cell>
          <cell r="G885" t="str">
            <v>PASTO</v>
          </cell>
          <cell r="H885" t="str">
            <v>Colombia</v>
          </cell>
          <cell r="J885">
            <v>10828654.779999999</v>
          </cell>
          <cell r="K885" t="str">
            <v>L-105-00000002766-001</v>
          </cell>
          <cell r="L885">
            <v>44590</v>
          </cell>
          <cell r="M885">
            <v>121.5</v>
          </cell>
          <cell r="N885">
            <v>113.26</v>
          </cell>
          <cell r="O885">
            <v>1.0727529577962209</v>
          </cell>
          <cell r="P885">
            <v>11616471.444199186</v>
          </cell>
        </row>
        <row r="886">
          <cell r="J886">
            <v>89852452.780000001</v>
          </cell>
          <cell r="P886">
            <v>107059123.56420013</v>
          </cell>
        </row>
        <row r="887">
          <cell r="C887">
            <v>1018465022</v>
          </cell>
          <cell r="D887" t="str">
            <v>E - DEMAS ACREEDORES</v>
          </cell>
          <cell r="E887" t="str">
            <v>Numeral 1 art. 24 Ley 1116 de 2006</v>
          </cell>
          <cell r="F887" t="str">
            <v>CLL 19C N 40A 26 RINCON VALLE DE ATRIZ</v>
          </cell>
          <cell r="G887" t="str">
            <v>PASTO</v>
          </cell>
          <cell r="H887" t="str">
            <v>Colombia</v>
          </cell>
          <cell r="J887">
            <v>47850000</v>
          </cell>
          <cell r="K887" t="str">
            <v>R10-5080</v>
          </cell>
          <cell r="L887">
            <v>43633</v>
          </cell>
          <cell r="M887">
            <v>121.5</v>
          </cell>
          <cell r="N887">
            <v>102.71</v>
          </cell>
          <cell r="O887">
            <v>1.1829422646285659</v>
          </cell>
          <cell r="P887">
            <v>56603787.362476878</v>
          </cell>
        </row>
        <row r="888">
          <cell r="C888">
            <v>1018465022</v>
          </cell>
          <cell r="D888" t="str">
            <v>E - DEMAS ACREEDORES</v>
          </cell>
          <cell r="E888" t="str">
            <v>Numeral 1 art. 24 Ley 1116 de 2006</v>
          </cell>
          <cell r="F888" t="str">
            <v>CLL 19C N 40A 26 RINCON VALLE DE ATRIZ</v>
          </cell>
          <cell r="G888" t="str">
            <v>PASTO</v>
          </cell>
          <cell r="H888" t="str">
            <v>Colombia</v>
          </cell>
          <cell r="J888">
            <v>3000000</v>
          </cell>
          <cell r="K888" t="str">
            <v>L-105-00000002446-001</v>
          </cell>
          <cell r="L888">
            <v>44195</v>
          </cell>
          <cell r="M888">
            <v>121.5</v>
          </cell>
          <cell r="N888">
            <v>105.48</v>
          </cell>
          <cell r="O888">
            <v>1.151877133105802</v>
          </cell>
          <cell r="P888">
            <v>3455631.3993174061</v>
          </cell>
        </row>
        <row r="889">
          <cell r="C889">
            <v>1018465022</v>
          </cell>
          <cell r="D889" t="str">
            <v>E - DEMAS ACREEDORES</v>
          </cell>
          <cell r="E889" t="str">
            <v>Numeral 1 art. 24 Ley 1116 de 2006</v>
          </cell>
          <cell r="F889" t="str">
            <v>CLL 19C N 40A 26 RINCON VALLE DE ATRIZ</v>
          </cell>
          <cell r="G889" t="str">
            <v>PASTO</v>
          </cell>
          <cell r="H889" t="str">
            <v>Colombia</v>
          </cell>
          <cell r="J889">
            <v>3115599</v>
          </cell>
          <cell r="K889" t="str">
            <v>L-006-00000003612-001</v>
          </cell>
          <cell r="L889">
            <v>44573</v>
          </cell>
          <cell r="M889">
            <v>121.5</v>
          </cell>
          <cell r="N889">
            <v>113.26</v>
          </cell>
          <cell r="O889">
            <v>1.0727529577962209</v>
          </cell>
          <cell r="P889">
            <v>3342268.042556948</v>
          </cell>
        </row>
        <row r="890">
          <cell r="C890">
            <v>1018465022</v>
          </cell>
          <cell r="D890" t="str">
            <v>E - DEMAS ACREEDORES</v>
          </cell>
          <cell r="E890" t="str">
            <v>Numeral 1 art. 24 Ley 1116 de 2006</v>
          </cell>
          <cell r="F890" t="str">
            <v>CLL 19C N 40A 26 RINCON VALLE DE ATRIZ</v>
          </cell>
          <cell r="G890" t="str">
            <v>PASTO</v>
          </cell>
          <cell r="H890" t="str">
            <v>Colombia</v>
          </cell>
          <cell r="J890">
            <v>1145451</v>
          </cell>
          <cell r="K890" t="str">
            <v>L-006-00000003630-001</v>
          </cell>
          <cell r="L890">
            <v>44590</v>
          </cell>
          <cell r="M890">
            <v>121.5</v>
          </cell>
          <cell r="N890">
            <v>113.26</v>
          </cell>
          <cell r="O890">
            <v>1.0727529577962209</v>
          </cell>
          <cell r="P890">
            <v>1228785.9482606391</v>
          </cell>
        </row>
        <row r="891">
          <cell r="C891">
            <v>1018465022</v>
          </cell>
          <cell r="D891" t="str">
            <v>E - DEMAS ACREEDORES</v>
          </cell>
          <cell r="E891" t="str">
            <v>Numeral 1 art. 24 Ley 1116 de 2006</v>
          </cell>
          <cell r="F891" t="str">
            <v>CLL 19C N 40A 26 RINCON VALLE DE ATRIZ</v>
          </cell>
          <cell r="G891" t="str">
            <v>PASTO</v>
          </cell>
          <cell r="H891" t="str">
            <v>Colombia</v>
          </cell>
          <cell r="J891">
            <v>233300</v>
          </cell>
          <cell r="K891" t="str">
            <v>L-006-00000003684-001</v>
          </cell>
          <cell r="L891">
            <v>44638</v>
          </cell>
          <cell r="M891">
            <v>121.5</v>
          </cell>
          <cell r="N891">
            <v>116.26</v>
          </cell>
          <cell r="O891">
            <v>1.0450713917082401</v>
          </cell>
          <cell r="P891">
            <v>243815.15568553243</v>
          </cell>
        </row>
        <row r="892">
          <cell r="C892">
            <v>1018465022</v>
          </cell>
          <cell r="D892" t="str">
            <v>E - DEMAS ACREEDORES</v>
          </cell>
          <cell r="E892" t="str">
            <v>Numeral 1 art. 24 Ley 1116 de 2006</v>
          </cell>
          <cell r="F892" t="str">
            <v>CLL 19C N 40A 26 RINCON VALLE DE ATRIZ</v>
          </cell>
          <cell r="G892" t="str">
            <v>PASTO</v>
          </cell>
          <cell r="H892" t="str">
            <v>Colombia</v>
          </cell>
          <cell r="J892">
            <v>1041804</v>
          </cell>
          <cell r="K892" t="str">
            <v>L-006-00000003749-001</v>
          </cell>
          <cell r="L892">
            <v>44713</v>
          </cell>
          <cell r="M892">
            <v>121.5</v>
          </cell>
          <cell r="N892">
            <v>119.31</v>
          </cell>
          <cell r="O892">
            <v>1.0183555443801859</v>
          </cell>
          <cell r="P892">
            <v>1060926.8795574552</v>
          </cell>
        </row>
        <row r="893">
          <cell r="J893">
            <v>56386154</v>
          </cell>
          <cell r="P893">
            <v>65935214.787854858</v>
          </cell>
        </row>
        <row r="894">
          <cell r="C894">
            <v>1032356311</v>
          </cell>
          <cell r="D894" t="str">
            <v>E - DEMAS ACREEDORES</v>
          </cell>
          <cell r="E894" t="str">
            <v>Ninguno</v>
          </cell>
          <cell r="F894" t="str">
            <v>CENTRO COMERCIAL VALLE DE ATRIZ</v>
          </cell>
          <cell r="G894" t="str">
            <v>PASTO</v>
          </cell>
          <cell r="H894" t="str">
            <v>Colombia</v>
          </cell>
          <cell r="J894">
            <v>8000000</v>
          </cell>
          <cell r="K894" t="str">
            <v>PQ S1J8</v>
          </cell>
          <cell r="L894">
            <v>42459</v>
          </cell>
          <cell r="M894">
            <v>121.5</v>
          </cell>
          <cell r="N894">
            <v>91.182239999999993</v>
          </cell>
          <cell r="O894">
            <v>1.3324963282323401</v>
          </cell>
          <cell r="P894">
            <v>10659970.62585872</v>
          </cell>
        </row>
        <row r="895">
          <cell r="J895">
            <v>8000000</v>
          </cell>
          <cell r="P895">
            <v>10659970.62585872</v>
          </cell>
        </row>
        <row r="896">
          <cell r="C896">
            <v>1032425570</v>
          </cell>
          <cell r="D896" t="str">
            <v>E - DEMAS ACREEDORES</v>
          </cell>
          <cell r="E896" t="str">
            <v>Ninguno</v>
          </cell>
          <cell r="F896" t="str">
            <v>MZ 14 CASA 7 BARRIO LA FLORIDA</v>
          </cell>
          <cell r="G896" t="str">
            <v>PASTO</v>
          </cell>
          <cell r="H896" t="str">
            <v>Colombia</v>
          </cell>
          <cell r="J896">
            <v>28717804</v>
          </cell>
          <cell r="K896" t="str">
            <v>APTO 1404 TORRE 4</v>
          </cell>
          <cell r="L896">
            <v>44560</v>
          </cell>
          <cell r="M896">
            <v>121.5</v>
          </cell>
          <cell r="N896">
            <v>111.41</v>
          </cell>
          <cell r="O896">
            <v>1.0905663764473565</v>
          </cell>
          <cell r="P896">
            <v>31318671.447805401</v>
          </cell>
        </row>
        <row r="897">
          <cell r="J897">
            <v>28717804</v>
          </cell>
          <cell r="P897">
            <v>31318671.447805401</v>
          </cell>
        </row>
        <row r="898">
          <cell r="C898">
            <v>1032436689</v>
          </cell>
          <cell r="D898" t="str">
            <v>E - DEMAS ACREEDORES</v>
          </cell>
          <cell r="E898" t="str">
            <v>Ninguno</v>
          </cell>
          <cell r="F898" t="str">
            <v xml:space="preserve">TORRES DE MARY LUZ ETAPA 2 BLOEQU 7 APTO 801          </v>
          </cell>
          <cell r="G898" t="str">
            <v>PASTO</v>
          </cell>
          <cell r="H898" t="str">
            <v>Colombia</v>
          </cell>
          <cell r="J898">
            <v>140000000</v>
          </cell>
          <cell r="K898" t="str">
            <v>APTO 901 TORRE 3 / PARQ S1-903-1 7 BOD S1B-5</v>
          </cell>
          <cell r="L898">
            <v>44545</v>
          </cell>
          <cell r="M898">
            <v>121.5</v>
          </cell>
          <cell r="N898">
            <v>111.41</v>
          </cell>
          <cell r="O898">
            <v>1.0905663764473565</v>
          </cell>
          <cell r="P898">
            <v>152679292.70262992</v>
          </cell>
        </row>
        <row r="899">
          <cell r="J899">
            <v>140000000</v>
          </cell>
          <cell r="P899">
            <v>152679292.70262992</v>
          </cell>
        </row>
        <row r="900">
          <cell r="C900">
            <v>1061721104</v>
          </cell>
          <cell r="D900" t="str">
            <v>E - DEMAS ACREEDORES</v>
          </cell>
          <cell r="E900" t="str">
            <v>Ninguno</v>
          </cell>
          <cell r="F900" t="str">
            <v>DIAGONAL 16 NO.5 E 28 MIRAFLORES</v>
          </cell>
          <cell r="G900" t="str">
            <v>Pasto</v>
          </cell>
          <cell r="H900" t="str">
            <v>Colombia</v>
          </cell>
          <cell r="J900">
            <v>17000000</v>
          </cell>
          <cell r="K900" t="str">
            <v>PQ S2N-14  CESION DE CAROLINA SOTELO</v>
          </cell>
          <cell r="L900">
            <v>43738</v>
          </cell>
          <cell r="M900">
            <v>121.5</v>
          </cell>
          <cell r="N900">
            <v>103.26</v>
          </cell>
          <cell r="O900">
            <v>1.1766414875072631</v>
          </cell>
          <cell r="P900">
            <v>20002905.287623473</v>
          </cell>
        </row>
        <row r="901">
          <cell r="J901">
            <v>17000000</v>
          </cell>
          <cell r="P901">
            <v>20002905.287623473</v>
          </cell>
        </row>
        <row r="902">
          <cell r="C902">
            <v>1075211255</v>
          </cell>
          <cell r="D902" t="str">
            <v>E - DEMAS ACREEDORES</v>
          </cell>
          <cell r="E902" t="str">
            <v>Ninguno</v>
          </cell>
          <cell r="F902" t="str">
            <v>Cl 8 No 100 99 Vereda El Centro Neiva</v>
          </cell>
          <cell r="G902" t="str">
            <v>NEIVA</v>
          </cell>
          <cell r="H902" t="str">
            <v>Colombia</v>
          </cell>
          <cell r="J902">
            <v>34832695.340000004</v>
          </cell>
          <cell r="K902" t="str">
            <v>L-105-00000000754-001</v>
          </cell>
          <cell r="L902">
            <v>44590</v>
          </cell>
          <cell r="M902">
            <v>121.5</v>
          </cell>
          <cell r="N902">
            <v>113.26</v>
          </cell>
          <cell r="O902">
            <v>1.0727529577962209</v>
          </cell>
          <cell r="P902">
            <v>37366876.953999646</v>
          </cell>
        </row>
        <row r="903">
          <cell r="J903">
            <v>34832695.340000004</v>
          </cell>
          <cell r="P903">
            <v>37366876.953999646</v>
          </cell>
        </row>
        <row r="904">
          <cell r="C904">
            <v>1075229367</v>
          </cell>
          <cell r="D904" t="str">
            <v>E - DEMAS ACREEDORES</v>
          </cell>
          <cell r="E904" t="str">
            <v>Ninguno</v>
          </cell>
          <cell r="F904" t="str">
            <v>Cr 81 B No 19B 50 Apto 503 Bloque 4 Portal de Modelia 3 Bogotá</v>
          </cell>
          <cell r="G904" t="str">
            <v>Bogotá</v>
          </cell>
          <cell r="H904" t="str">
            <v>Colombia</v>
          </cell>
          <cell r="J904">
            <v>20351937</v>
          </cell>
          <cell r="K904" t="str">
            <v>L-105-00000001346-001</v>
          </cell>
          <cell r="L904">
            <v>43398</v>
          </cell>
          <cell r="M904">
            <v>121.5</v>
          </cell>
          <cell r="N904">
            <v>99.586839999999995</v>
          </cell>
          <cell r="O904">
            <v>1.2200407202397425</v>
          </cell>
          <cell r="P904">
            <v>24830191.875753865</v>
          </cell>
        </row>
        <row r="905">
          <cell r="J905">
            <v>20351937</v>
          </cell>
          <cell r="P905">
            <v>24830191.875753865</v>
          </cell>
        </row>
        <row r="906">
          <cell r="C906">
            <v>1075237811</v>
          </cell>
          <cell r="D906" t="str">
            <v>E - DEMAS ACREEDORES</v>
          </cell>
          <cell r="E906" t="str">
            <v>Ninguno</v>
          </cell>
          <cell r="F906" t="str">
            <v>CL 40 17 89 BRR GUALANDAY</v>
          </cell>
          <cell r="G906" t="str">
            <v>NEIVA</v>
          </cell>
          <cell r="H906" t="str">
            <v>Colombia</v>
          </cell>
          <cell r="J906">
            <v>1030500</v>
          </cell>
          <cell r="K906" t="str">
            <v>P6-144</v>
          </cell>
          <cell r="L906">
            <v>43593</v>
          </cell>
          <cell r="M906">
            <v>121.5</v>
          </cell>
          <cell r="N906">
            <v>102.44</v>
          </cell>
          <cell r="O906">
            <v>1.1860601327606404</v>
          </cell>
          <cell r="P906">
            <v>1222234.9668098399</v>
          </cell>
        </row>
        <row r="907">
          <cell r="J907">
            <v>1030500</v>
          </cell>
          <cell r="P907">
            <v>1222234.9668098399</v>
          </cell>
        </row>
        <row r="908">
          <cell r="C908">
            <v>1075245745</v>
          </cell>
          <cell r="D908" t="str">
            <v>E - DEMAS ACREEDORES</v>
          </cell>
          <cell r="E908" t="str">
            <v>Ninguno</v>
          </cell>
          <cell r="F908" t="str">
            <v>Cl 28 No 3AW 37Br Santa Inés Neiva</v>
          </cell>
          <cell r="G908" t="str">
            <v>NEIVA</v>
          </cell>
          <cell r="H908" t="str">
            <v>Colombia</v>
          </cell>
          <cell r="J908">
            <v>60424685.340000004</v>
          </cell>
          <cell r="K908" t="str">
            <v>L-105-00000002752-001</v>
          </cell>
          <cell r="L908">
            <v>44590</v>
          </cell>
          <cell r="M908">
            <v>121.5</v>
          </cell>
          <cell r="N908">
            <v>113.26</v>
          </cell>
          <cell r="O908">
            <v>1.0727529577962209</v>
          </cell>
          <cell r="P908">
            <v>64820759.922390953</v>
          </cell>
        </row>
        <row r="909">
          <cell r="J909">
            <v>60424685.340000004</v>
          </cell>
          <cell r="P909">
            <v>64820759.922390953</v>
          </cell>
        </row>
        <row r="910">
          <cell r="C910">
            <v>1075253625</v>
          </cell>
          <cell r="D910" t="str">
            <v>E - DEMAS ACREEDORES</v>
          </cell>
          <cell r="E910" t="str">
            <v>Ninguno</v>
          </cell>
          <cell r="F910" t="str">
            <v>Cl 5 C No 23 35 Br La Gaitana Neiva</v>
          </cell>
          <cell r="G910" t="str">
            <v>NEIVA</v>
          </cell>
          <cell r="H910" t="str">
            <v>Colombia</v>
          </cell>
          <cell r="J910">
            <v>65480297.340000004</v>
          </cell>
          <cell r="K910" t="str">
            <v>L-105-00000002744-007</v>
          </cell>
          <cell r="L910">
            <v>44590</v>
          </cell>
          <cell r="M910">
            <v>121.5</v>
          </cell>
          <cell r="N910">
            <v>113.26</v>
          </cell>
          <cell r="O910">
            <v>1.0727529577962209</v>
          </cell>
          <cell r="P910">
            <v>70244182.648861021</v>
          </cell>
        </row>
        <row r="911">
          <cell r="J911">
            <v>65480297.340000004</v>
          </cell>
          <cell r="P911">
            <v>70244182.648861021</v>
          </cell>
        </row>
        <row r="912">
          <cell r="C912">
            <v>1075258591</v>
          </cell>
          <cell r="D912" t="str">
            <v>E - DEMAS ACREEDORES</v>
          </cell>
          <cell r="E912" t="str">
            <v>Ninguno</v>
          </cell>
          <cell r="F912" t="str">
            <v>Cl 5 No 9 61 Edif San Juan Apto 101 neiva</v>
          </cell>
          <cell r="G912" t="str">
            <v>NEIVA</v>
          </cell>
          <cell r="H912" t="str">
            <v>Colombia</v>
          </cell>
          <cell r="J912">
            <v>21265794.609999999</v>
          </cell>
          <cell r="K912" t="str">
            <v>L-105-00000002742-001</v>
          </cell>
          <cell r="L912">
            <v>44590</v>
          </cell>
          <cell r="M912">
            <v>121.5</v>
          </cell>
          <cell r="N912">
            <v>113.26</v>
          </cell>
          <cell r="O912">
            <v>1.0727529577962209</v>
          </cell>
          <cell r="P912">
            <v>22812944.067764431</v>
          </cell>
        </row>
        <row r="913">
          <cell r="J913">
            <v>21265794.609999999</v>
          </cell>
          <cell r="P913">
            <v>22812944.067764431</v>
          </cell>
        </row>
        <row r="914">
          <cell r="C914">
            <v>1075269611</v>
          </cell>
          <cell r="D914" t="str">
            <v>E - DEMAS ACREEDORES</v>
          </cell>
          <cell r="E914" t="str">
            <v>Ninguno</v>
          </cell>
          <cell r="F914" t="str">
            <v>Reserva de la Sierra Casa 4 Neiva</v>
          </cell>
          <cell r="G914" t="str">
            <v>NEIVA</v>
          </cell>
          <cell r="H914" t="str">
            <v>Colombia</v>
          </cell>
          <cell r="J914">
            <v>1081222</v>
          </cell>
          <cell r="K914" t="str">
            <v>L-105-00000001830-001</v>
          </cell>
          <cell r="L914">
            <v>43592</v>
          </cell>
          <cell r="M914">
            <v>121.5</v>
          </cell>
          <cell r="N914">
            <v>102.44</v>
          </cell>
          <cell r="O914">
            <v>1.1860601327606404</v>
          </cell>
          <cell r="P914">
            <v>1282394.308863725</v>
          </cell>
        </row>
        <row r="915">
          <cell r="J915">
            <v>1081222</v>
          </cell>
          <cell r="P915">
            <v>1282394.308863725</v>
          </cell>
        </row>
        <row r="916">
          <cell r="C916">
            <v>1075298413</v>
          </cell>
          <cell r="D916" t="str">
            <v>E - DEMAS ACREEDORES</v>
          </cell>
          <cell r="E916" t="str">
            <v>Ninguno</v>
          </cell>
          <cell r="F916" t="str">
            <v>Cl 8 No 27 49</v>
          </cell>
          <cell r="G916" t="str">
            <v>NEIVA</v>
          </cell>
          <cell r="H916" t="str">
            <v>Colombia</v>
          </cell>
          <cell r="J916">
            <v>37523224.659999996</v>
          </cell>
          <cell r="K916" t="str">
            <v>L-105-00000002139-001</v>
          </cell>
          <cell r="L916">
            <v>43672</v>
          </cell>
          <cell r="M916">
            <v>121.5</v>
          </cell>
          <cell r="N916">
            <v>102.94</v>
          </cell>
          <cell r="O916">
            <v>1.1802992034194677</v>
          </cell>
          <cell r="P916">
            <v>44288632.175927721</v>
          </cell>
        </row>
        <row r="917">
          <cell r="J917">
            <v>37523224.659999996</v>
          </cell>
          <cell r="P917">
            <v>44288632.175927721</v>
          </cell>
        </row>
        <row r="918">
          <cell r="C918">
            <v>1085246891</v>
          </cell>
          <cell r="D918" t="str">
            <v>E - DEMAS ACREEDORES</v>
          </cell>
          <cell r="E918" t="str">
            <v>Ninguno</v>
          </cell>
          <cell r="F918" t="str">
            <v>CENTRO COMERCIAL VALLE DE ATRIZ</v>
          </cell>
          <cell r="G918" t="str">
            <v>PASTO</v>
          </cell>
          <cell r="H918" t="str">
            <v>Colombia</v>
          </cell>
          <cell r="J918">
            <v>7000000</v>
          </cell>
          <cell r="K918" t="str">
            <v>PARQ S1P-31</v>
          </cell>
          <cell r="L918">
            <v>42459</v>
          </cell>
          <cell r="M918">
            <v>121.5</v>
          </cell>
          <cell r="N918">
            <v>91.182239999999993</v>
          </cell>
          <cell r="O918">
            <v>1.3324963282323401</v>
          </cell>
          <cell r="P918">
            <v>9327474.2976263799</v>
          </cell>
        </row>
        <row r="919">
          <cell r="J919">
            <v>7000000</v>
          </cell>
          <cell r="P919">
            <v>9327474.2976263799</v>
          </cell>
        </row>
        <row r="920">
          <cell r="C920">
            <v>1085249281</v>
          </cell>
          <cell r="D920" t="str">
            <v>E - DEMAS ACREEDORES</v>
          </cell>
          <cell r="E920" t="str">
            <v>Ninguno</v>
          </cell>
          <cell r="F920" t="str">
            <v>MZA 1 CASA 23 SANTA MONICA</v>
          </cell>
          <cell r="G920" t="str">
            <v>PASTO</v>
          </cell>
          <cell r="H920" t="str">
            <v>Colombia</v>
          </cell>
          <cell r="J920">
            <v>7000000</v>
          </cell>
          <cell r="K920" t="str">
            <v>PARQ S2O-11</v>
          </cell>
          <cell r="L920">
            <v>42459</v>
          </cell>
          <cell r="M920">
            <v>121.5</v>
          </cell>
          <cell r="N920">
            <v>91.182239999999993</v>
          </cell>
          <cell r="O920">
            <v>1.3324963282323401</v>
          </cell>
          <cell r="P920">
            <v>9327474.2976263799</v>
          </cell>
        </row>
        <row r="921">
          <cell r="J921">
            <v>7000000</v>
          </cell>
          <cell r="P921">
            <v>9327474.2976263799</v>
          </cell>
        </row>
        <row r="922">
          <cell r="C922">
            <v>1085249478</v>
          </cell>
          <cell r="D922" t="str">
            <v>E - DEMAS ACREEDORES</v>
          </cell>
          <cell r="E922" t="str">
            <v>Ninguno</v>
          </cell>
          <cell r="F922" t="str">
            <v>CALLE 11 N. 29-59</v>
          </cell>
          <cell r="G922" t="str">
            <v>PASTO</v>
          </cell>
          <cell r="H922" t="str">
            <v>Colombia</v>
          </cell>
          <cell r="J922">
            <v>8000000</v>
          </cell>
          <cell r="K922" t="str">
            <v>PARQ S1O-16</v>
          </cell>
          <cell r="L922">
            <v>42219</v>
          </cell>
          <cell r="M922">
            <v>121.5</v>
          </cell>
          <cell r="N922">
            <v>85.780959999999993</v>
          </cell>
          <cell r="O922">
            <v>1.4163982310293568</v>
          </cell>
          <cell r="P922">
            <v>11331185.848234855</v>
          </cell>
        </row>
        <row r="923">
          <cell r="J923">
            <v>8000000</v>
          </cell>
          <cell r="P923">
            <v>11331185.848234855</v>
          </cell>
        </row>
        <row r="924">
          <cell r="C924">
            <v>1085255727</v>
          </cell>
          <cell r="D924" t="str">
            <v>E - DEMAS ACREEDORES</v>
          </cell>
          <cell r="E924" t="str">
            <v>Ninguno</v>
          </cell>
          <cell r="F924" t="str">
            <v>CRA 40 N 10 13 LAS MARGARITAS</v>
          </cell>
          <cell r="G924" t="str">
            <v>PASTO</v>
          </cell>
          <cell r="H924" t="str">
            <v>Colombia</v>
          </cell>
          <cell r="J924">
            <v>8000000</v>
          </cell>
          <cell r="K924" t="str">
            <v>L-105-00000002323-001</v>
          </cell>
          <cell r="L924">
            <v>44057</v>
          </cell>
          <cell r="M924">
            <v>121.5</v>
          </cell>
          <cell r="N924">
            <v>104.96</v>
          </cell>
          <cell r="O924">
            <v>1.1575838414634148</v>
          </cell>
          <cell r="P924">
            <v>9260670.7317073178</v>
          </cell>
        </row>
        <row r="925">
          <cell r="J925">
            <v>8000000</v>
          </cell>
          <cell r="P925">
            <v>9260670.7317073178</v>
          </cell>
        </row>
        <row r="926">
          <cell r="C926">
            <v>1085260214</v>
          </cell>
          <cell r="D926" t="str">
            <v>E - DEMAS ACREEDORES</v>
          </cell>
          <cell r="E926" t="str">
            <v>Ninguno</v>
          </cell>
          <cell r="F926" t="str">
            <v xml:space="preserve">CR 39 NO. 19-117 B/ PALERMO                 </v>
          </cell>
          <cell r="G926" t="str">
            <v>PASTO</v>
          </cell>
          <cell r="H926" t="str">
            <v>Colombia</v>
          </cell>
          <cell r="J926">
            <v>176900000</v>
          </cell>
          <cell r="K926" t="str">
            <v xml:space="preserve">APTO 704 TORRE 3 / PARQ s1 704-3 /  S1-4 Y BOD S1B-45 </v>
          </cell>
          <cell r="L926">
            <v>43401</v>
          </cell>
          <cell r="M926">
            <v>121.5</v>
          </cell>
          <cell r="N926">
            <v>99.586839999999995</v>
          </cell>
          <cell r="O926">
            <v>1.2200407202397425</v>
          </cell>
          <cell r="P926">
            <v>215825203.41041046</v>
          </cell>
        </row>
        <row r="927">
          <cell r="J927">
            <v>176900000</v>
          </cell>
          <cell r="P927">
            <v>215825203.41041046</v>
          </cell>
        </row>
        <row r="928">
          <cell r="C928">
            <v>1085261081</v>
          </cell>
          <cell r="D928" t="str">
            <v>E - DEMAS ACREEDORES</v>
          </cell>
          <cell r="E928" t="str">
            <v>Ninguno</v>
          </cell>
          <cell r="F928" t="str">
            <v>CENTRO COMERCIAL VALLE DE ATRIZ</v>
          </cell>
          <cell r="G928" t="str">
            <v>PASTO</v>
          </cell>
          <cell r="H928" t="str">
            <v>Colombia</v>
          </cell>
          <cell r="J928">
            <v>126150850</v>
          </cell>
          <cell r="K928" t="str">
            <v>APTO 403 TORRE 3 / PARQ S2-403-3 / BOD S1B-20</v>
          </cell>
          <cell r="L928">
            <v>43399</v>
          </cell>
          <cell r="M928">
            <v>121.5</v>
          </cell>
          <cell r="N928">
            <v>99.586839999999995</v>
          </cell>
          <cell r="O928">
            <v>1.2200407202397425</v>
          </cell>
          <cell r="P928">
            <v>153909173.89285573</v>
          </cell>
        </row>
        <row r="929">
          <cell r="J929">
            <v>126150850</v>
          </cell>
          <cell r="P929">
            <v>153909173.89285573</v>
          </cell>
        </row>
        <row r="930">
          <cell r="C930">
            <v>1085262058</v>
          </cell>
          <cell r="D930" t="str">
            <v>E - DEMAS ACREEDORES</v>
          </cell>
          <cell r="E930" t="str">
            <v>Ninguno</v>
          </cell>
          <cell r="F930" t="str">
            <v>CENTRO COMERCIAL VALLE DE ATRIZ</v>
          </cell>
          <cell r="G930" t="str">
            <v>PASTO</v>
          </cell>
          <cell r="H930" t="str">
            <v>Colombia</v>
          </cell>
          <cell r="J930">
            <v>45030000</v>
          </cell>
          <cell r="K930" t="str">
            <v>APTO 302 TORRE 3 / PARQ S2-302-3</v>
          </cell>
          <cell r="L930">
            <v>43399</v>
          </cell>
          <cell r="M930">
            <v>121.5</v>
          </cell>
          <cell r="N930">
            <v>99.586839999999995</v>
          </cell>
          <cell r="O930">
            <v>1.2200407202397425</v>
          </cell>
          <cell r="P930">
            <v>54938433.632395603</v>
          </cell>
        </row>
        <row r="931">
          <cell r="J931">
            <v>45030000</v>
          </cell>
          <cell r="P931">
            <v>54938433.632395603</v>
          </cell>
        </row>
        <row r="932">
          <cell r="C932">
            <v>1085262079</v>
          </cell>
          <cell r="D932" t="str">
            <v>E - DEMAS ACREEDORES</v>
          </cell>
          <cell r="E932" t="str">
            <v>Ninguno</v>
          </cell>
          <cell r="F932" t="str">
            <v>MZA J CASA 12 CONDOMINIO LOS ANDES</v>
          </cell>
          <cell r="G932" t="str">
            <v>PASTO</v>
          </cell>
          <cell r="H932" t="str">
            <v>Colombia</v>
          </cell>
          <cell r="J932">
            <v>6354658</v>
          </cell>
          <cell r="K932" t="str">
            <v>PARQ S1O-18</v>
          </cell>
          <cell r="L932">
            <v>42585</v>
          </cell>
          <cell r="M932">
            <v>121.5</v>
          </cell>
          <cell r="N932">
            <v>92.727130000000002</v>
          </cell>
          <cell r="O932">
            <v>1.3102961344754227</v>
          </cell>
          <cell r="P932">
            <v>8326483.8133133203</v>
          </cell>
        </row>
        <row r="933">
          <cell r="J933">
            <v>6354658</v>
          </cell>
          <cell r="P933">
            <v>8326483.8133133203</v>
          </cell>
        </row>
        <row r="934">
          <cell r="C934">
            <v>1085263606</v>
          </cell>
          <cell r="D934" t="str">
            <v>E - DEMAS ACREEDORES</v>
          </cell>
          <cell r="E934" t="str">
            <v>Ninguno</v>
          </cell>
          <cell r="F934" t="str">
            <v xml:space="preserve">BALCONES DE LA PRADERA TORRE 10 APTO 202     </v>
          </cell>
          <cell r="G934" t="str">
            <v>PASTO</v>
          </cell>
          <cell r="H934" t="str">
            <v>Colombia</v>
          </cell>
          <cell r="J934">
            <v>41000000</v>
          </cell>
          <cell r="K934" t="str">
            <v>APTO 703 TORRE 3 / PARQ S1-703-3 Y BOD S2B-52</v>
          </cell>
          <cell r="L934">
            <v>43400</v>
          </cell>
          <cell r="M934">
            <v>121.5</v>
          </cell>
          <cell r="N934">
            <v>99.586839999999995</v>
          </cell>
          <cell r="O934">
            <v>1.2200407202397425</v>
          </cell>
          <cell r="P934">
            <v>50021669.529829443</v>
          </cell>
        </row>
        <row r="935">
          <cell r="J935">
            <v>41000000</v>
          </cell>
          <cell r="P935">
            <v>50021669.529829443</v>
          </cell>
        </row>
        <row r="936">
          <cell r="C936">
            <v>1085264163</v>
          </cell>
          <cell r="D936" t="str">
            <v>E - DEMAS ACREEDORES</v>
          </cell>
          <cell r="E936" t="str">
            <v>Ninguno</v>
          </cell>
          <cell r="F936" t="str">
            <v>CRA 7 E NO 17A 52 PRAGA</v>
          </cell>
          <cell r="G936" t="str">
            <v>PASTO</v>
          </cell>
          <cell r="H936" t="str">
            <v>Colombia</v>
          </cell>
          <cell r="J936">
            <v>15100000</v>
          </cell>
          <cell r="K936" t="str">
            <v>L-105-00000002376-018</v>
          </cell>
          <cell r="L936">
            <v>44130</v>
          </cell>
          <cell r="M936">
            <v>121.5</v>
          </cell>
          <cell r="N936">
            <v>105.23</v>
          </cell>
          <cell r="O936">
            <v>1.1546137033165447</v>
          </cell>
          <cell r="P936">
            <v>17434666.920079824</v>
          </cell>
        </row>
        <row r="937">
          <cell r="J937">
            <v>15100000</v>
          </cell>
          <cell r="P937">
            <v>17434666.920079824</v>
          </cell>
        </row>
        <row r="938">
          <cell r="C938">
            <v>1085265167</v>
          </cell>
          <cell r="D938" t="str">
            <v>E - DEMAS ACREEDORES</v>
          </cell>
          <cell r="E938" t="str">
            <v>Ninguno</v>
          </cell>
          <cell r="F938" t="str">
            <v>KM 4 VIA OCCIDENTE</v>
          </cell>
          <cell r="G938" t="str">
            <v>PASTO</v>
          </cell>
          <cell r="H938" t="str">
            <v>Colombia</v>
          </cell>
          <cell r="J938">
            <v>415553</v>
          </cell>
          <cell r="K938" t="str">
            <v>l1-25</v>
          </cell>
          <cell r="L938">
            <v>43231</v>
          </cell>
          <cell r="M938">
            <v>121.5</v>
          </cell>
          <cell r="N938">
            <v>99.157790000000006</v>
          </cell>
          <cell r="O938">
            <v>1.2253197655978416</v>
          </cell>
          <cell r="P938">
            <v>509185.30455347989</v>
          </cell>
        </row>
        <row r="939">
          <cell r="J939">
            <v>415553</v>
          </cell>
          <cell r="P939">
            <v>509185.30455347989</v>
          </cell>
        </row>
        <row r="940">
          <cell r="C940">
            <v>1085265715</v>
          </cell>
          <cell r="D940" t="str">
            <v>E - DEMAS ACREEDORES</v>
          </cell>
          <cell r="E940" t="str">
            <v>Ninguno</v>
          </cell>
          <cell r="F940" t="str">
            <v>CENTRO COMERCIAL VALLE DE ATRIZ</v>
          </cell>
          <cell r="G940" t="str">
            <v>PASTO</v>
          </cell>
          <cell r="H940" t="str">
            <v>Colombia</v>
          </cell>
          <cell r="J940">
            <v>136593600</v>
          </cell>
          <cell r="K940" t="str">
            <v>APTO 902 TORRE 3 7 PARQ S1-901-3 7 BOD S1B-17</v>
          </cell>
          <cell r="L940">
            <v>43455</v>
          </cell>
          <cell r="M940">
            <v>121.5</v>
          </cell>
          <cell r="N940">
            <v>100</v>
          </cell>
          <cell r="O940">
            <v>1.2150000000000001</v>
          </cell>
          <cell r="P940">
            <v>165961224</v>
          </cell>
        </row>
        <row r="941">
          <cell r="J941">
            <v>136593600</v>
          </cell>
          <cell r="P941">
            <v>165961224</v>
          </cell>
        </row>
        <row r="942">
          <cell r="C942">
            <v>1085266492</v>
          </cell>
          <cell r="D942" t="str">
            <v>E - DEMAS ACREEDORES</v>
          </cell>
          <cell r="E942" t="str">
            <v>Ninguno</v>
          </cell>
          <cell r="F942" t="str">
            <v xml:space="preserve">CALLE 16 N. 37-07 BLOQUE 1 APTO 701   </v>
          </cell>
          <cell r="G942" t="str">
            <v>PASTO</v>
          </cell>
          <cell r="H942" t="str">
            <v>Colombia</v>
          </cell>
          <cell r="J942">
            <v>163000001</v>
          </cell>
          <cell r="K942" t="str">
            <v>APTO 1504 TORRE 1 / PARQ S1-1504-1</v>
          </cell>
          <cell r="L942">
            <v>43355</v>
          </cell>
          <cell r="M942">
            <v>121.5</v>
          </cell>
          <cell r="N942">
            <v>99.467110000000005</v>
          </cell>
          <cell r="O942">
            <v>1.2215093009136386</v>
          </cell>
          <cell r="P942">
            <v>199106017.27043238</v>
          </cell>
        </row>
        <row r="943">
          <cell r="J943">
            <v>163000001</v>
          </cell>
          <cell r="P943">
            <v>199106017.27043238</v>
          </cell>
        </row>
        <row r="944">
          <cell r="C944">
            <v>1085269693</v>
          </cell>
          <cell r="D944" t="str">
            <v>E - DEMAS ACREEDORES</v>
          </cell>
          <cell r="E944" t="str">
            <v>Ninguno</v>
          </cell>
          <cell r="F944" t="str">
            <v xml:space="preserve">CALLE 16 N. 37-07 BLOQUE 1 APTO 701    </v>
          </cell>
          <cell r="G944" t="str">
            <v>PASTO</v>
          </cell>
          <cell r="H944" t="str">
            <v>Colombia</v>
          </cell>
          <cell r="J944">
            <v>55815530</v>
          </cell>
          <cell r="K944" t="str">
            <v>APTO 1504 TORRE 3 / PARQ S1-1504-3 / BOD S1B-51</v>
          </cell>
          <cell r="L944">
            <v>43441</v>
          </cell>
          <cell r="M944">
            <v>121.5</v>
          </cell>
          <cell r="N944">
            <v>100</v>
          </cell>
          <cell r="O944">
            <v>1.2150000000000001</v>
          </cell>
          <cell r="P944">
            <v>67815868.950000003</v>
          </cell>
        </row>
        <row r="945">
          <cell r="J945">
            <v>55815530</v>
          </cell>
          <cell r="P945">
            <v>67815868.950000003</v>
          </cell>
        </row>
        <row r="946">
          <cell r="C946">
            <v>1085270650</v>
          </cell>
          <cell r="D946" t="str">
            <v>E - DEMAS ACREEDORES</v>
          </cell>
          <cell r="E946" t="str">
            <v>Ninguno</v>
          </cell>
          <cell r="F946" t="str">
            <v>CRA 22A No. 171-36 LAURIBE</v>
          </cell>
          <cell r="G946" t="str">
            <v>Bogotá</v>
          </cell>
          <cell r="H946" t="str">
            <v>Colombia</v>
          </cell>
          <cell r="J946">
            <v>74200000</v>
          </cell>
          <cell r="K946" t="str">
            <v>APTO 305 TORRE 2</v>
          </cell>
          <cell r="L946">
            <v>41818</v>
          </cell>
          <cell r="M946">
            <v>121.5</v>
          </cell>
          <cell r="N946">
            <v>81.606089999999995</v>
          </cell>
          <cell r="O946">
            <v>1.4888594711497636</v>
          </cell>
          <cell r="P946">
            <v>110473372.75931245</v>
          </cell>
        </row>
        <row r="947">
          <cell r="J947">
            <v>74200000</v>
          </cell>
          <cell r="P947">
            <v>110473372.75931245</v>
          </cell>
        </row>
        <row r="948">
          <cell r="C948">
            <v>1085270853</v>
          </cell>
          <cell r="D948" t="str">
            <v>E - DEMAS ACREEDORES</v>
          </cell>
          <cell r="E948" t="str">
            <v>Ninguno</v>
          </cell>
          <cell r="F948" t="str">
            <v xml:space="preserve">CALLE 16 N. 37-07 BLOQUE 1 APTO 701              </v>
          </cell>
          <cell r="G948" t="str">
            <v>PASTO</v>
          </cell>
          <cell r="H948" t="str">
            <v>Colombia</v>
          </cell>
          <cell r="J948">
            <v>118000015</v>
          </cell>
          <cell r="K948" t="str">
            <v>APTO 1501 TORRE 3 / PARQ S1-1501-3</v>
          </cell>
          <cell r="L948">
            <v>43391</v>
          </cell>
          <cell r="M948">
            <v>121.5</v>
          </cell>
          <cell r="N948">
            <v>99.586839999999995</v>
          </cell>
          <cell r="O948">
            <v>1.2200407202397425</v>
          </cell>
          <cell r="P948">
            <v>143964823.28890043</v>
          </cell>
        </row>
        <row r="949">
          <cell r="J949">
            <v>118000015</v>
          </cell>
          <cell r="P949">
            <v>143964823.28890043</v>
          </cell>
        </row>
        <row r="950">
          <cell r="C950">
            <v>1085272949</v>
          </cell>
          <cell r="D950" t="str">
            <v>E - DEMAS ACREEDORES</v>
          </cell>
          <cell r="E950" t="str">
            <v>Ninguno</v>
          </cell>
          <cell r="F950" t="str">
            <v>CRA 41 NO. 15-50 SAN JUAN DE DIOS</v>
          </cell>
          <cell r="G950" t="str">
            <v>PASTO</v>
          </cell>
          <cell r="H950" t="str">
            <v>Colombia</v>
          </cell>
          <cell r="J950">
            <v>13000000</v>
          </cell>
          <cell r="K950" t="str">
            <v>PARQ S2N-13</v>
          </cell>
          <cell r="L950">
            <v>43373</v>
          </cell>
          <cell r="M950">
            <v>121.5</v>
          </cell>
          <cell r="N950">
            <v>99.467110000000005</v>
          </cell>
          <cell r="O950">
            <v>1.2215093009136386</v>
          </cell>
          <cell r="P950">
            <v>15879620.911877302</v>
          </cell>
        </row>
        <row r="951">
          <cell r="J951">
            <v>13000000</v>
          </cell>
          <cell r="P951">
            <v>15879620.911877302</v>
          </cell>
        </row>
        <row r="952">
          <cell r="C952">
            <v>1085278313</v>
          </cell>
          <cell r="D952" t="str">
            <v>E - DEMAS ACREEDORES</v>
          </cell>
          <cell r="E952" t="str">
            <v>Ninguno</v>
          </cell>
          <cell r="F952" t="str">
            <v xml:space="preserve">AV JULIAN BUCHELY NO. 16A-49       </v>
          </cell>
          <cell r="G952" t="str">
            <v>PASTO</v>
          </cell>
          <cell r="H952" t="str">
            <v>Colombia</v>
          </cell>
          <cell r="J952">
            <v>180758486</v>
          </cell>
          <cell r="K952" t="str">
            <v>APTO 1501-2 7 PARQ S1-1501-2 / BOD S1B-15</v>
          </cell>
          <cell r="L952">
            <v>43397</v>
          </cell>
          <cell r="M952">
            <v>121.5</v>
          </cell>
          <cell r="N952">
            <v>99.586839999999995</v>
          </cell>
          <cell r="O952">
            <v>1.2200407202397425</v>
          </cell>
          <cell r="P952">
            <v>220532713.44888541</v>
          </cell>
        </row>
        <row r="953">
          <cell r="J953">
            <v>180758486</v>
          </cell>
          <cell r="P953">
            <v>220532713.44888541</v>
          </cell>
        </row>
        <row r="954">
          <cell r="C954">
            <v>1085280318</v>
          </cell>
          <cell r="D954" t="str">
            <v>E - DEMAS ACREEDORES</v>
          </cell>
          <cell r="E954" t="str">
            <v>Ninguno</v>
          </cell>
          <cell r="F954" t="str">
            <v xml:space="preserve">CALLE 14 NO.17-55            </v>
          </cell>
          <cell r="G954" t="str">
            <v>PASTO</v>
          </cell>
          <cell r="H954" t="str">
            <v>Colombia</v>
          </cell>
          <cell r="J954">
            <v>37288700</v>
          </cell>
          <cell r="K954" t="str">
            <v>APTO 402 -3 / PARQ S2-402-3</v>
          </cell>
          <cell r="L954">
            <v>43270</v>
          </cell>
          <cell r="M954">
            <v>121.5</v>
          </cell>
          <cell r="N954">
            <v>99.311149999999998</v>
          </cell>
          <cell r="O954">
            <v>1.2234275808909674</v>
          </cell>
          <cell r="P954">
            <v>45620024.035569012</v>
          </cell>
        </row>
        <row r="955">
          <cell r="J955">
            <v>37288700</v>
          </cell>
          <cell r="P955">
            <v>45620024.035569012</v>
          </cell>
        </row>
        <row r="956">
          <cell r="C956">
            <v>1085280569</v>
          </cell>
          <cell r="D956" t="str">
            <v>E - DEMAS ACREEDORES</v>
          </cell>
          <cell r="E956" t="str">
            <v>Ninguno</v>
          </cell>
          <cell r="F956" t="str">
            <v>CRA 15 NO 18A 04 APTO 402</v>
          </cell>
          <cell r="G956" t="str">
            <v>PASTO</v>
          </cell>
          <cell r="H956" t="str">
            <v>Colombia</v>
          </cell>
          <cell r="J956">
            <v>153400</v>
          </cell>
          <cell r="K956" t="str">
            <v>L5-2956</v>
          </cell>
          <cell r="L956">
            <v>44099</v>
          </cell>
          <cell r="M956">
            <v>121.5</v>
          </cell>
          <cell r="N956">
            <v>105.29</v>
          </cell>
          <cell r="O956">
            <v>1.153955741285972</v>
          </cell>
          <cell r="P956">
            <v>177016.81071326812</v>
          </cell>
        </row>
        <row r="957">
          <cell r="J957">
            <v>153400</v>
          </cell>
          <cell r="P957">
            <v>177016.81071326812</v>
          </cell>
        </row>
        <row r="958">
          <cell r="C958">
            <v>1085282785</v>
          </cell>
          <cell r="D958" t="str">
            <v>E - DEMAS ACREEDORES</v>
          </cell>
          <cell r="E958" t="str">
            <v>Ninguno</v>
          </cell>
          <cell r="F958" t="str">
            <v>CORR MOCONDINO CA 5</v>
          </cell>
          <cell r="G958" t="str">
            <v>PASTO</v>
          </cell>
          <cell r="H958" t="str">
            <v>Colombia</v>
          </cell>
          <cell r="J958">
            <v>6840000</v>
          </cell>
          <cell r="K958" t="str">
            <v>P6-4665</v>
          </cell>
          <cell r="L958">
            <v>43157</v>
          </cell>
          <cell r="M958">
            <v>121.5</v>
          </cell>
          <cell r="N958">
            <v>98.216430000000003</v>
          </cell>
          <cell r="O958">
            <v>1.237063900612148</v>
          </cell>
          <cell r="P958">
            <v>8461517.0801870916</v>
          </cell>
        </row>
        <row r="959">
          <cell r="C959">
            <v>1085282785</v>
          </cell>
          <cell r="D959" t="str">
            <v>E - DEMAS ACREEDORES</v>
          </cell>
          <cell r="E959" t="str">
            <v>Ninguno</v>
          </cell>
          <cell r="F959" t="str">
            <v>CORR MOCONDINO CA 5</v>
          </cell>
          <cell r="G959" t="str">
            <v>PASTO</v>
          </cell>
          <cell r="H959" t="str">
            <v>Colombia</v>
          </cell>
          <cell r="J959">
            <v>6840000</v>
          </cell>
          <cell r="K959" t="str">
            <v>P6-4666</v>
          </cell>
          <cell r="L959">
            <v>43157</v>
          </cell>
          <cell r="M959">
            <v>121.5</v>
          </cell>
          <cell r="N959">
            <v>98.216430000000003</v>
          </cell>
          <cell r="O959">
            <v>1.237063900612148</v>
          </cell>
          <cell r="P959">
            <v>8461517.0801870916</v>
          </cell>
        </row>
        <row r="960">
          <cell r="C960">
            <v>1085282785</v>
          </cell>
          <cell r="D960" t="str">
            <v>E - DEMAS ACREEDORES</v>
          </cell>
          <cell r="E960" t="str">
            <v>Ninguno</v>
          </cell>
          <cell r="F960" t="str">
            <v>CORR MOCONDINO CA 5</v>
          </cell>
          <cell r="G960" t="str">
            <v>PASTO</v>
          </cell>
          <cell r="H960" t="str">
            <v>Colombia</v>
          </cell>
          <cell r="J960">
            <v>6840000</v>
          </cell>
          <cell r="K960" t="str">
            <v>P6-5474</v>
          </cell>
          <cell r="L960">
            <v>43373</v>
          </cell>
          <cell r="M960">
            <v>121.5</v>
          </cell>
          <cell r="N960">
            <v>99.467110000000005</v>
          </cell>
          <cell r="O960">
            <v>1.2215093009136386</v>
          </cell>
          <cell r="P960">
            <v>8355123.6182492878</v>
          </cell>
        </row>
        <row r="961">
          <cell r="C961">
            <v>1085282785</v>
          </cell>
          <cell r="D961" t="str">
            <v>E - DEMAS ACREEDORES</v>
          </cell>
          <cell r="E961" t="str">
            <v>Ninguno</v>
          </cell>
          <cell r="F961" t="str">
            <v>CORR MOCONDINO CA 5</v>
          </cell>
          <cell r="G961" t="str">
            <v>PASTO</v>
          </cell>
          <cell r="H961" t="str">
            <v>Colombia</v>
          </cell>
          <cell r="J961">
            <v>6840000</v>
          </cell>
          <cell r="K961" t="str">
            <v>P6-5475</v>
          </cell>
          <cell r="L961">
            <v>43373</v>
          </cell>
          <cell r="M961">
            <v>121.5</v>
          </cell>
          <cell r="N961">
            <v>99.467110000000005</v>
          </cell>
          <cell r="O961">
            <v>1.2215093009136386</v>
          </cell>
          <cell r="P961">
            <v>8355123.6182492878</v>
          </cell>
        </row>
        <row r="962">
          <cell r="C962">
            <v>1085282785</v>
          </cell>
          <cell r="D962" t="str">
            <v>E - DEMAS ACREEDORES</v>
          </cell>
          <cell r="E962" t="str">
            <v>Ninguno</v>
          </cell>
          <cell r="F962" t="str">
            <v>CORR MOCONDINO CA 5</v>
          </cell>
          <cell r="G962" t="str">
            <v>PASTO</v>
          </cell>
          <cell r="H962" t="str">
            <v>Colombia</v>
          </cell>
          <cell r="J962">
            <v>6840000</v>
          </cell>
          <cell r="K962" t="str">
            <v>P6-5476</v>
          </cell>
          <cell r="L962">
            <v>43373</v>
          </cell>
          <cell r="M962">
            <v>121.5</v>
          </cell>
          <cell r="N962">
            <v>99.467110000000005</v>
          </cell>
          <cell r="O962">
            <v>1.2215093009136386</v>
          </cell>
          <cell r="P962">
            <v>8355123.6182492878</v>
          </cell>
        </row>
        <row r="963">
          <cell r="C963">
            <v>1085282785</v>
          </cell>
          <cell r="D963" t="str">
            <v>E - DEMAS ACREEDORES</v>
          </cell>
          <cell r="E963" t="str">
            <v>Ninguno</v>
          </cell>
          <cell r="F963" t="str">
            <v>CORR MOCONDINO CA 5</v>
          </cell>
          <cell r="G963" t="str">
            <v>PASTO</v>
          </cell>
          <cell r="H963" t="str">
            <v>Colombia</v>
          </cell>
          <cell r="J963">
            <v>6840000</v>
          </cell>
          <cell r="K963" t="str">
            <v>P6-5477</v>
          </cell>
          <cell r="L963">
            <v>43373</v>
          </cell>
          <cell r="M963">
            <v>121.5</v>
          </cell>
          <cell r="N963">
            <v>99.467110000000005</v>
          </cell>
          <cell r="O963">
            <v>1.2215093009136386</v>
          </cell>
          <cell r="P963">
            <v>8355123.6182492878</v>
          </cell>
        </row>
        <row r="964">
          <cell r="J964">
            <v>41040000</v>
          </cell>
          <cell r="P964">
            <v>50343528.633371338</v>
          </cell>
        </row>
        <row r="965">
          <cell r="C965">
            <v>1085283134</v>
          </cell>
          <cell r="D965" t="str">
            <v>E - DEMAS ACREEDORES</v>
          </cell>
          <cell r="E965" t="str">
            <v>Ninguno</v>
          </cell>
          <cell r="F965" t="str">
            <v>CARRERA 14 Nº 18A-40</v>
          </cell>
          <cell r="G965" t="str">
            <v>PASTO</v>
          </cell>
          <cell r="H965" t="str">
            <v>Colombia</v>
          </cell>
          <cell r="J965">
            <v>72829480</v>
          </cell>
          <cell r="K965" t="str">
            <v xml:space="preserve">APTO 1111 TORRE 4 </v>
          </cell>
          <cell r="L965">
            <v>44256</v>
          </cell>
          <cell r="M965">
            <v>121.5</v>
          </cell>
          <cell r="N965">
            <v>107.12</v>
          </cell>
          <cell r="O965">
            <v>1.1342419716206122</v>
          </cell>
          <cell r="P965">
            <v>82606252.987303942</v>
          </cell>
        </row>
        <row r="966">
          <cell r="J966">
            <v>72829480</v>
          </cell>
          <cell r="P966">
            <v>82606252.987303942</v>
          </cell>
        </row>
        <row r="967">
          <cell r="C967">
            <v>1085284653</v>
          </cell>
          <cell r="D967" t="str">
            <v>E - DEMAS ACREEDORES</v>
          </cell>
          <cell r="E967" t="str">
            <v>Ninguno</v>
          </cell>
          <cell r="F967" t="str">
            <v>CRA 5E NO. 21C 63 MERCEDARIO</v>
          </cell>
          <cell r="G967" t="str">
            <v>PASTO</v>
          </cell>
          <cell r="H967" t="str">
            <v>Colombia</v>
          </cell>
          <cell r="J967">
            <v>8000000</v>
          </cell>
          <cell r="K967" t="str">
            <v>PARQ S1O-15</v>
          </cell>
          <cell r="L967">
            <v>42219</v>
          </cell>
          <cell r="M967">
            <v>121.5</v>
          </cell>
          <cell r="N967">
            <v>85.780959999999993</v>
          </cell>
          <cell r="O967">
            <v>1.4163982310293568</v>
          </cell>
          <cell r="P967">
            <v>11331185.848234855</v>
          </cell>
        </row>
        <row r="968">
          <cell r="J968">
            <v>8000000</v>
          </cell>
          <cell r="P968">
            <v>11331185.848234855</v>
          </cell>
        </row>
        <row r="969">
          <cell r="C969">
            <v>1085288605</v>
          </cell>
          <cell r="D969" t="str">
            <v>E - DEMAS ACREEDORES</v>
          </cell>
          <cell r="E969" t="str">
            <v>Ninguno</v>
          </cell>
          <cell r="F969" t="str">
            <v xml:space="preserve">CALLE 16 B N 30 53 PARQUE INFANTIL      </v>
          </cell>
          <cell r="G969" t="str">
            <v>PASTO</v>
          </cell>
          <cell r="H969" t="str">
            <v>Colombia</v>
          </cell>
          <cell r="J969">
            <v>51788000</v>
          </cell>
          <cell r="K969" t="str">
            <v>APTO 304 TORRE 3 / PARQ S2-304-3</v>
          </cell>
          <cell r="L969">
            <v>43377</v>
          </cell>
          <cell r="M969">
            <v>121.5</v>
          </cell>
          <cell r="N969">
            <v>99.586839999999995</v>
          </cell>
          <cell r="O969">
            <v>1.2200407202397425</v>
          </cell>
          <cell r="P969">
            <v>63183468.819775783</v>
          </cell>
        </row>
        <row r="970">
          <cell r="J970">
            <v>51788000</v>
          </cell>
          <cell r="P970">
            <v>63183468.819775783</v>
          </cell>
        </row>
        <row r="971">
          <cell r="C971">
            <v>1085289500</v>
          </cell>
          <cell r="D971" t="str">
            <v>E - DEMAS ACREEDORES</v>
          </cell>
          <cell r="E971" t="str">
            <v>Ninguno</v>
          </cell>
          <cell r="F971" t="str">
            <v>CARRERA 59 N 70 349 BLOQUE 2 APTO 1247   SANTA  MARIA</v>
          </cell>
          <cell r="G971" t="str">
            <v>PASTO</v>
          </cell>
          <cell r="H971" t="str">
            <v>Colombia</v>
          </cell>
          <cell r="J971">
            <v>183000000</v>
          </cell>
          <cell r="K971" t="str">
            <v>APTO 901 TORRE 2 / PARQ S1-901-2 / BOD S1B-62 y S1B-63</v>
          </cell>
          <cell r="L971">
            <v>43271</v>
          </cell>
          <cell r="M971">
            <v>121.5</v>
          </cell>
          <cell r="N971">
            <v>99.311149999999998</v>
          </cell>
          <cell r="O971">
            <v>1.2234275808909674</v>
          </cell>
          <cell r="P971">
            <v>223887247.30304703</v>
          </cell>
        </row>
        <row r="972">
          <cell r="J972">
            <v>183000000</v>
          </cell>
          <cell r="P972">
            <v>223887247.30304703</v>
          </cell>
        </row>
        <row r="973">
          <cell r="C973">
            <v>1085292544</v>
          </cell>
          <cell r="D973" t="str">
            <v>E - DEMAS ACREEDORES</v>
          </cell>
          <cell r="E973" t="str">
            <v>Ninguno</v>
          </cell>
          <cell r="F973" t="str">
            <v>CARRERA 8 OESTE No. 16C-26 B/ PORVENIR</v>
          </cell>
          <cell r="G973" t="str">
            <v>PASTO</v>
          </cell>
          <cell r="H973" t="str">
            <v>Colombia</v>
          </cell>
          <cell r="J973">
            <v>15000000</v>
          </cell>
          <cell r="K973" t="str">
            <v>PARQ S2L-18</v>
          </cell>
          <cell r="L973">
            <v>43585</v>
          </cell>
          <cell r="M973">
            <v>121.5</v>
          </cell>
          <cell r="N973">
            <v>102.11886</v>
          </cell>
          <cell r="O973">
            <v>1.1897900152821919</v>
          </cell>
          <cell r="P973">
            <v>17846850.229232877</v>
          </cell>
        </row>
        <row r="974">
          <cell r="J974">
            <v>15000000</v>
          </cell>
          <cell r="P974">
            <v>17846850.229232877</v>
          </cell>
        </row>
        <row r="975">
          <cell r="C975">
            <v>1085293723</v>
          </cell>
          <cell r="D975" t="str">
            <v>E - DEMAS ACREEDORES</v>
          </cell>
          <cell r="E975" t="str">
            <v>Ninguno</v>
          </cell>
          <cell r="F975" t="str">
            <v>CALLE 12 B N 9-60 BARRIO LAS LUNAS</v>
          </cell>
          <cell r="G975" t="str">
            <v>PASTO</v>
          </cell>
          <cell r="H975" t="str">
            <v>Colombia</v>
          </cell>
          <cell r="J975">
            <v>47524200</v>
          </cell>
          <cell r="K975" t="str">
            <v>APTO 1503 TORRE 4</v>
          </cell>
          <cell r="L975">
            <v>44330</v>
          </cell>
          <cell r="M975">
            <v>121.5</v>
          </cell>
          <cell r="N975">
            <v>108.84</v>
          </cell>
          <cell r="O975">
            <v>1.1163175303197355</v>
          </cell>
          <cell r="P975">
            <v>53052097.574421175</v>
          </cell>
        </row>
        <row r="976">
          <cell r="J976">
            <v>47524200</v>
          </cell>
          <cell r="P976">
            <v>53052097.574421175</v>
          </cell>
        </row>
        <row r="977">
          <cell r="C977">
            <v>1085295567</v>
          </cell>
          <cell r="D977" t="str">
            <v>E - DEMAS ACREEDORES</v>
          </cell>
          <cell r="E977" t="str">
            <v>Ninguno</v>
          </cell>
          <cell r="F977" t="str">
            <v>CALLE 14 No. 27-30 ED. DANIEL MATEO</v>
          </cell>
          <cell r="G977" t="str">
            <v>PASTO</v>
          </cell>
          <cell r="H977" t="str">
            <v>Colombia</v>
          </cell>
          <cell r="J977">
            <v>1146133</v>
          </cell>
          <cell r="K977" t="str">
            <v>R-010-00000006352-002</v>
          </cell>
          <cell r="L977">
            <v>44328</v>
          </cell>
          <cell r="M977">
            <v>121.5</v>
          </cell>
          <cell r="N977">
            <v>108.84</v>
          </cell>
          <cell r="O977">
            <v>1.1163175303197355</v>
          </cell>
          <cell r="P977">
            <v>1279448.3599779494</v>
          </cell>
        </row>
        <row r="978">
          <cell r="J978">
            <v>1146133</v>
          </cell>
          <cell r="P978">
            <v>1279448.3599779494</v>
          </cell>
        </row>
        <row r="979">
          <cell r="C979">
            <v>1085301751</v>
          </cell>
          <cell r="D979" t="str">
            <v>E - DEMAS ACREEDORES</v>
          </cell>
          <cell r="E979" t="str">
            <v>Ninguno</v>
          </cell>
          <cell r="F979" t="str">
            <v xml:space="preserve">CR 42B NO. 15-35 SAN JUAN DE DIOS      </v>
          </cell>
          <cell r="G979" t="str">
            <v>PASTO</v>
          </cell>
          <cell r="H979" t="str">
            <v>Colombia</v>
          </cell>
          <cell r="J979">
            <v>147900000</v>
          </cell>
          <cell r="K979" t="str">
            <v>APTO 1404 TORRE 3 / PARQ s1 1404-3 / S2-9 / BOD S1B-4</v>
          </cell>
          <cell r="L979">
            <v>43422</v>
          </cell>
          <cell r="M979">
            <v>121.5</v>
          </cell>
          <cell r="N979">
            <v>99.703540000000004</v>
          </cell>
          <cell r="O979">
            <v>1.2186126992080721</v>
          </cell>
          <cell r="P979">
            <v>180232818.21287388</v>
          </cell>
        </row>
        <row r="980">
          <cell r="J980">
            <v>147900000</v>
          </cell>
          <cell r="P980">
            <v>180232818.21287388</v>
          </cell>
        </row>
        <row r="981">
          <cell r="C981">
            <v>1085309783</v>
          </cell>
          <cell r="D981" t="str">
            <v>E - DEMAS ACREEDORES</v>
          </cell>
          <cell r="E981" t="str">
            <v>Ninguno</v>
          </cell>
          <cell r="F981" t="str">
            <v>CRA 3A N 12 G 74 LA ROSA</v>
          </cell>
          <cell r="G981" t="str">
            <v>PASTO</v>
          </cell>
          <cell r="H981" t="str">
            <v>Colombia</v>
          </cell>
          <cell r="J981">
            <v>1600000</v>
          </cell>
          <cell r="K981" t="str">
            <v>L-105-00000002812-001</v>
          </cell>
          <cell r="L981">
            <v>44590</v>
          </cell>
          <cell r="M981">
            <v>121.5</v>
          </cell>
          <cell r="N981">
            <v>113.26</v>
          </cell>
          <cell r="O981">
            <v>1.0727529577962209</v>
          </cell>
          <cell r="P981">
            <v>1716404.7324739534</v>
          </cell>
        </row>
        <row r="982">
          <cell r="J982">
            <v>1600000</v>
          </cell>
          <cell r="P982">
            <v>1716404.7324739534</v>
          </cell>
        </row>
        <row r="983">
          <cell r="C983">
            <v>1085315038</v>
          </cell>
          <cell r="D983" t="str">
            <v>E - DEMAS ACREEDORES</v>
          </cell>
          <cell r="E983" t="str">
            <v>Ninguno</v>
          </cell>
          <cell r="F983" t="str">
            <v>CRA 3 2 A 33 BRR VILLA RECREO</v>
          </cell>
          <cell r="G983" t="str">
            <v>PASTO</v>
          </cell>
          <cell r="H983" t="str">
            <v>Colombia</v>
          </cell>
          <cell r="J983">
            <v>3248000</v>
          </cell>
          <cell r="K983" t="str">
            <v>l1-26</v>
          </cell>
          <cell r="L983">
            <v>43434</v>
          </cell>
          <cell r="M983">
            <v>121.5</v>
          </cell>
          <cell r="N983">
            <v>99.703540000000004</v>
          </cell>
          <cell r="O983">
            <v>1.2186126992080721</v>
          </cell>
          <cell r="P983">
            <v>3958054.0470278184</v>
          </cell>
        </row>
        <row r="984">
          <cell r="C984">
            <v>1085315038</v>
          </cell>
          <cell r="D984" t="str">
            <v>E - DEMAS ACREEDORES</v>
          </cell>
          <cell r="E984" t="str">
            <v>Ninguno</v>
          </cell>
          <cell r="F984" t="str">
            <v>CRA 3 2 A 33 BRR VILLA RECREO</v>
          </cell>
          <cell r="G984" t="str">
            <v>PASTO</v>
          </cell>
          <cell r="H984" t="str">
            <v>Colombia</v>
          </cell>
          <cell r="J984">
            <v>2655000</v>
          </cell>
          <cell r="K984" t="str">
            <v>l1-14</v>
          </cell>
          <cell r="L984">
            <v>43523</v>
          </cell>
          <cell r="M984">
            <v>121.5</v>
          </cell>
          <cell r="N984">
            <v>101.17675</v>
          </cell>
          <cell r="O984">
            <v>1.2008687766705295</v>
          </cell>
          <cell r="P984">
            <v>3188306.6020602556</v>
          </cell>
        </row>
        <row r="985">
          <cell r="J985">
            <v>5903000</v>
          </cell>
          <cell r="P985">
            <v>7146360.6490880735</v>
          </cell>
        </row>
        <row r="986">
          <cell r="C986">
            <v>1085321840</v>
          </cell>
          <cell r="D986" t="str">
            <v>E - DEMAS ACREEDORES</v>
          </cell>
          <cell r="E986" t="str">
            <v>Ninguno</v>
          </cell>
          <cell r="F986" t="str">
            <v>MZ D CA 34 BRR PANORAMICO</v>
          </cell>
          <cell r="G986" t="str">
            <v>PASTO</v>
          </cell>
          <cell r="H986" t="str">
            <v>Colombia</v>
          </cell>
          <cell r="J986">
            <v>650870</v>
          </cell>
          <cell r="K986" t="str">
            <v>P6-258</v>
          </cell>
          <cell r="L986">
            <v>44339</v>
          </cell>
          <cell r="M986">
            <v>121.5</v>
          </cell>
          <cell r="N986">
            <v>108.84</v>
          </cell>
          <cell r="O986">
            <v>1.1163175303197355</v>
          </cell>
          <cell r="P986">
            <v>726577.59095920622</v>
          </cell>
        </row>
        <row r="987">
          <cell r="C987">
            <v>1085321840</v>
          </cell>
          <cell r="D987" t="str">
            <v>E - DEMAS ACREEDORES</v>
          </cell>
          <cell r="E987" t="str">
            <v>Ninguno</v>
          </cell>
          <cell r="F987" t="str">
            <v>MZ D CA 34 BRR PANORAMICO</v>
          </cell>
          <cell r="G987" t="str">
            <v>PASTO</v>
          </cell>
          <cell r="H987" t="str">
            <v>Colombia</v>
          </cell>
          <cell r="J987">
            <v>700000</v>
          </cell>
          <cell r="K987" t="str">
            <v>P6-259</v>
          </cell>
          <cell r="L987">
            <v>44340</v>
          </cell>
          <cell r="M987">
            <v>121.5</v>
          </cell>
          <cell r="N987">
            <v>108.84</v>
          </cell>
          <cell r="O987">
            <v>1.1163175303197355</v>
          </cell>
          <cell r="P987">
            <v>781422.27122381481</v>
          </cell>
        </row>
        <row r="988">
          <cell r="C988">
            <v>1085321840</v>
          </cell>
          <cell r="D988" t="str">
            <v>E - DEMAS ACREEDORES</v>
          </cell>
          <cell r="E988" t="str">
            <v>Ninguno</v>
          </cell>
          <cell r="F988" t="str">
            <v>MZ D CA 34 BRR PANORAMICO</v>
          </cell>
          <cell r="G988" t="str">
            <v>PASTO</v>
          </cell>
          <cell r="H988" t="str">
            <v>Colombia</v>
          </cell>
          <cell r="J988">
            <v>700000</v>
          </cell>
          <cell r="K988" t="str">
            <v>P6-260</v>
          </cell>
          <cell r="L988">
            <v>44341</v>
          </cell>
          <cell r="M988">
            <v>121.5</v>
          </cell>
          <cell r="N988">
            <v>108.84</v>
          </cell>
          <cell r="O988">
            <v>1.1163175303197355</v>
          </cell>
          <cell r="P988">
            <v>781422.27122381481</v>
          </cell>
        </row>
        <row r="989">
          <cell r="C989">
            <v>1085321840</v>
          </cell>
          <cell r="D989" t="str">
            <v>E - DEMAS ACREEDORES</v>
          </cell>
          <cell r="E989" t="str">
            <v>Ninguno</v>
          </cell>
          <cell r="F989" t="str">
            <v>MZ D CA 34 BRR PANORAMICO</v>
          </cell>
          <cell r="G989" t="str">
            <v>PASTO</v>
          </cell>
          <cell r="H989" t="str">
            <v>Colombia</v>
          </cell>
          <cell r="J989">
            <v>700000</v>
          </cell>
          <cell r="K989" t="str">
            <v>P6-261</v>
          </cell>
          <cell r="L989">
            <v>44342</v>
          </cell>
          <cell r="M989">
            <v>121.5</v>
          </cell>
          <cell r="N989">
            <v>108.84</v>
          </cell>
          <cell r="O989">
            <v>1.1163175303197355</v>
          </cell>
          <cell r="P989">
            <v>781422.27122381481</v>
          </cell>
        </row>
        <row r="990">
          <cell r="C990">
            <v>1085321840</v>
          </cell>
          <cell r="D990" t="str">
            <v>E - DEMAS ACREEDORES</v>
          </cell>
          <cell r="E990" t="str">
            <v>Ninguno</v>
          </cell>
          <cell r="F990" t="str">
            <v>MZ D CA 34 BRR PANORAMICO</v>
          </cell>
          <cell r="G990" t="str">
            <v>PASTO</v>
          </cell>
          <cell r="H990" t="str">
            <v>Colombia</v>
          </cell>
          <cell r="J990">
            <v>700000</v>
          </cell>
          <cell r="K990" t="str">
            <v>P6-262</v>
          </cell>
          <cell r="L990">
            <v>44343</v>
          </cell>
          <cell r="M990">
            <v>121.5</v>
          </cell>
          <cell r="N990">
            <v>108.84</v>
          </cell>
          <cell r="O990">
            <v>1.1163175303197355</v>
          </cell>
          <cell r="P990">
            <v>781422.27122381481</v>
          </cell>
        </row>
        <row r="991">
          <cell r="J991">
            <v>3450870</v>
          </cell>
          <cell r="P991">
            <v>3852266.675854465</v>
          </cell>
        </row>
        <row r="992">
          <cell r="C992">
            <v>1085321840</v>
          </cell>
          <cell r="D992" t="str">
            <v>E - DEMAS ACREEDORES</v>
          </cell>
          <cell r="E992" t="str">
            <v>Ninguno</v>
          </cell>
          <cell r="F992" t="str">
            <v>VIA ORIENTE KM 6 PASTO</v>
          </cell>
          <cell r="G992" t="str">
            <v>PASTO</v>
          </cell>
          <cell r="H992" t="str">
            <v>Colombia</v>
          </cell>
          <cell r="J992">
            <v>17184449.25</v>
          </cell>
          <cell r="K992" t="str">
            <v>L-005-00000005168-001</v>
          </cell>
          <cell r="L992">
            <v>44620</v>
          </cell>
          <cell r="M992">
            <v>121.5</v>
          </cell>
          <cell r="N992">
            <v>115.11</v>
          </cell>
          <cell r="O992">
            <v>1.055512118842846</v>
          </cell>
          <cell r="P992">
            <v>18138394.439014856</v>
          </cell>
        </row>
        <row r="993">
          <cell r="C993">
            <v>1085321840</v>
          </cell>
          <cell r="D993" t="str">
            <v>E - DEMAS ACREEDORES</v>
          </cell>
          <cell r="E993" t="str">
            <v>Ninguno</v>
          </cell>
          <cell r="F993" t="str">
            <v>VIA ORIENTE KM 6 PASTO</v>
          </cell>
          <cell r="G993" t="str">
            <v>PASTO</v>
          </cell>
          <cell r="H993" t="str">
            <v>Colombia</v>
          </cell>
          <cell r="J993">
            <v>65079867.979999997</v>
          </cell>
          <cell r="K993" t="str">
            <v>L-005-00000005168-002</v>
          </cell>
          <cell r="L993">
            <v>44620</v>
          </cell>
          <cell r="M993">
            <v>121.5</v>
          </cell>
          <cell r="N993">
            <v>115.11</v>
          </cell>
          <cell r="O993">
            <v>1.055512118842846</v>
          </cell>
          <cell r="P993">
            <v>68692589.345582485</v>
          </cell>
        </row>
        <row r="994">
          <cell r="J994">
            <v>82264317.229999989</v>
          </cell>
          <cell r="P994">
            <v>86830983.784597337</v>
          </cell>
        </row>
        <row r="995">
          <cell r="C995">
            <v>1085321884</v>
          </cell>
          <cell r="D995" t="str">
            <v>E - DEMAS ACREEDORES</v>
          </cell>
          <cell r="E995" t="str">
            <v>Ninguno</v>
          </cell>
          <cell r="F995" t="str">
            <v xml:space="preserve">MZ 2 CASA 22 TAMASAGRA II                   </v>
          </cell>
          <cell r="G995" t="str">
            <v>PASTO</v>
          </cell>
          <cell r="H995" t="str">
            <v>Colombia</v>
          </cell>
          <cell r="J995">
            <v>85397893</v>
          </cell>
          <cell r="K995" t="str">
            <v>APTO 1403 TORRE 2 / PARQ S1-1403-2</v>
          </cell>
          <cell r="L995">
            <v>44468</v>
          </cell>
          <cell r="M995">
            <v>121.5</v>
          </cell>
          <cell r="N995">
            <v>110.04</v>
          </cell>
          <cell r="O995">
            <v>1.104143947655398</v>
          </cell>
          <cell r="P995">
            <v>94291566.698473275</v>
          </cell>
        </row>
        <row r="996">
          <cell r="J996">
            <v>85397893</v>
          </cell>
          <cell r="P996">
            <v>94291566.698473275</v>
          </cell>
        </row>
        <row r="997">
          <cell r="C997">
            <v>1085333026</v>
          </cell>
          <cell r="D997" t="str">
            <v>E - DEMAS ACREEDORES</v>
          </cell>
          <cell r="E997" t="str">
            <v>Ninguno</v>
          </cell>
          <cell r="F997" t="str">
            <v>CLLE 5 OESTE # 31- 20B/ BOSQUE</v>
          </cell>
          <cell r="G997" t="str">
            <v>PASTO</v>
          </cell>
          <cell r="H997" t="str">
            <v>Colombia</v>
          </cell>
          <cell r="J997">
            <v>33092980</v>
          </cell>
          <cell r="K997" t="str">
            <v>L-105-00000002773-001</v>
          </cell>
          <cell r="L997">
            <v>44590</v>
          </cell>
          <cell r="M997">
            <v>121.5</v>
          </cell>
          <cell r="N997">
            <v>113.26</v>
          </cell>
          <cell r="O997">
            <v>1.0727529577962209</v>
          </cell>
          <cell r="P997">
            <v>35500592.177291185</v>
          </cell>
        </row>
        <row r="998">
          <cell r="J998">
            <v>33092980</v>
          </cell>
          <cell r="P998">
            <v>35500592.177291185</v>
          </cell>
        </row>
        <row r="999">
          <cell r="C999">
            <v>1085346589</v>
          </cell>
          <cell r="D999" t="str">
            <v>E - DEMAS ACREEDORES</v>
          </cell>
          <cell r="E999" t="str">
            <v>Ninguno</v>
          </cell>
          <cell r="F999" t="str">
            <v>CRA 35 Nº 18-41 BARRIO PALERMO</v>
          </cell>
          <cell r="G999" t="str">
            <v>PASTO</v>
          </cell>
          <cell r="H999" t="str">
            <v>Colombia</v>
          </cell>
          <cell r="J999">
            <v>120000000</v>
          </cell>
          <cell r="K999" t="str">
            <v>APTO S2O-2</v>
          </cell>
          <cell r="L999">
            <v>44193</v>
          </cell>
          <cell r="M999">
            <v>121.5</v>
          </cell>
          <cell r="N999">
            <v>105.48</v>
          </cell>
          <cell r="O999">
            <v>1.151877133105802</v>
          </cell>
          <cell r="P999">
            <v>138225255.97269624</v>
          </cell>
        </row>
        <row r="1000">
          <cell r="J1000">
            <v>120000000</v>
          </cell>
          <cell r="P1000">
            <v>138225255.97269624</v>
          </cell>
        </row>
        <row r="1001">
          <cell r="C1001">
            <v>1085687256</v>
          </cell>
          <cell r="D1001" t="str">
            <v>E - DEMAS ACREEDORES</v>
          </cell>
          <cell r="E1001" t="str">
            <v>Ninguno</v>
          </cell>
          <cell r="F1001" t="str">
            <v>APTO 1305 T4 TORRES IGUAZU SAN DIEGO NORTE</v>
          </cell>
          <cell r="G1001" t="str">
            <v>PASTO</v>
          </cell>
          <cell r="H1001" t="str">
            <v>Colombia</v>
          </cell>
          <cell r="J1001">
            <v>2000000</v>
          </cell>
          <cell r="K1001" t="str">
            <v>L-105-00000002774-001</v>
          </cell>
          <cell r="L1001">
            <v>44590</v>
          </cell>
          <cell r="M1001">
            <v>121.5</v>
          </cell>
          <cell r="N1001">
            <v>113.26</v>
          </cell>
          <cell r="O1001">
            <v>1.0727529577962209</v>
          </cell>
          <cell r="P1001">
            <v>2145505.9155924418</v>
          </cell>
        </row>
        <row r="1002">
          <cell r="J1002">
            <v>2000000</v>
          </cell>
          <cell r="P1002">
            <v>2145505.9155924418</v>
          </cell>
        </row>
        <row r="1003">
          <cell r="C1003">
            <v>1086135517</v>
          </cell>
          <cell r="D1003" t="str">
            <v>E - DEMAS ACREEDORES</v>
          </cell>
          <cell r="E1003" t="str">
            <v>Ninguno</v>
          </cell>
          <cell r="F1003" t="str">
            <v xml:space="preserve">CRA 32A No 16A-39 APTO 402 ED. VIÑA DEL MAR BARRIO MARIDIAZ </v>
          </cell>
          <cell r="G1003" t="str">
            <v>PASTO</v>
          </cell>
          <cell r="H1003" t="str">
            <v>Colombia</v>
          </cell>
          <cell r="J1003">
            <v>6000000</v>
          </cell>
          <cell r="K1003" t="str">
            <v>PARQ S2M-6</v>
          </cell>
          <cell r="L1003">
            <v>43554</v>
          </cell>
          <cell r="M1003">
            <v>121.5</v>
          </cell>
          <cell r="N1003">
            <v>101.61572</v>
          </cell>
          <cell r="O1003">
            <v>1.1956811406739036</v>
          </cell>
          <cell r="P1003">
            <v>7174086.8440434216</v>
          </cell>
        </row>
        <row r="1004">
          <cell r="J1004">
            <v>6000000</v>
          </cell>
          <cell r="P1004">
            <v>7174086.8440434216</v>
          </cell>
        </row>
        <row r="1005">
          <cell r="C1005">
            <v>1086222721</v>
          </cell>
          <cell r="D1005" t="str">
            <v>E - DEMAS ACREEDORES</v>
          </cell>
          <cell r="E1005" t="str">
            <v>Ninguno</v>
          </cell>
          <cell r="F1005" t="str">
            <v>CRA 40 NO. 16A -63 B/ SANTA ANA</v>
          </cell>
          <cell r="G1005" t="str">
            <v>PASTO</v>
          </cell>
          <cell r="H1005" t="str">
            <v>Colombia</v>
          </cell>
          <cell r="J1005">
            <v>44829480</v>
          </cell>
          <cell r="K1005" t="str">
            <v xml:space="preserve">APTO 1204 TORRE 4 </v>
          </cell>
          <cell r="L1005">
            <v>44344</v>
          </cell>
          <cell r="M1005">
            <v>121.5</v>
          </cell>
          <cell r="N1005">
            <v>108.84</v>
          </cell>
          <cell r="O1005">
            <v>1.1163175303197355</v>
          </cell>
          <cell r="P1005">
            <v>50043934.399117976</v>
          </cell>
        </row>
        <row r="1006">
          <cell r="J1006">
            <v>44829480</v>
          </cell>
          <cell r="P1006">
            <v>50043934.399117976</v>
          </cell>
        </row>
        <row r="1007">
          <cell r="C1007">
            <v>1087410200</v>
          </cell>
          <cell r="D1007" t="str">
            <v>E - DEMAS ACREEDORES</v>
          </cell>
          <cell r="E1007" t="str">
            <v>Ninguno</v>
          </cell>
          <cell r="F1007" t="str">
            <v>CALLE 70A  BIS 115A-12</v>
          </cell>
          <cell r="G1007" t="str">
            <v>Bogotá</v>
          </cell>
          <cell r="H1007" t="str">
            <v>Colombia</v>
          </cell>
          <cell r="J1007">
            <v>9000000</v>
          </cell>
          <cell r="K1007" t="str">
            <v>PARQ S2L-8</v>
          </cell>
          <cell r="L1007">
            <v>42824</v>
          </cell>
          <cell r="M1007">
            <v>121.5</v>
          </cell>
          <cell r="N1007">
            <v>95.455089999999998</v>
          </cell>
          <cell r="O1007">
            <v>1.272849881551628</v>
          </cell>
          <cell r="P1007">
            <v>11455648.933964653</v>
          </cell>
        </row>
        <row r="1008">
          <cell r="J1008">
            <v>9000000</v>
          </cell>
          <cell r="P1008">
            <v>11455648.933964653</v>
          </cell>
        </row>
        <row r="1009">
          <cell r="C1009">
            <v>1088594895</v>
          </cell>
          <cell r="D1009" t="str">
            <v>E - DEMAS ACREEDORES</v>
          </cell>
          <cell r="E1009" t="str">
            <v>Ninguno</v>
          </cell>
          <cell r="F1009" t="str">
            <v xml:space="preserve">CRA 38 C 11-19 PALERMO   </v>
          </cell>
          <cell r="G1009" t="str">
            <v>PASTO</v>
          </cell>
          <cell r="H1009" t="str">
            <v>Colombia</v>
          </cell>
          <cell r="J1009">
            <v>69100000</v>
          </cell>
          <cell r="K1009" t="str">
            <v>APTO 502 TORRE 3 / PARQ S2-502-3</v>
          </cell>
          <cell r="L1009">
            <v>44289</v>
          </cell>
          <cell r="M1009">
            <v>121.5</v>
          </cell>
          <cell r="N1009">
            <v>107.76</v>
          </cell>
          <cell r="O1009">
            <v>1.1275055679287305</v>
          </cell>
          <cell r="P1009">
            <v>77910634.74387528</v>
          </cell>
        </row>
        <row r="1010">
          <cell r="J1010">
            <v>69100000</v>
          </cell>
          <cell r="P1010">
            <v>77910634.74387528</v>
          </cell>
        </row>
        <row r="1011">
          <cell r="C1011">
            <v>1112468098</v>
          </cell>
          <cell r="D1011" t="str">
            <v>E - DEMAS ACREEDORES</v>
          </cell>
          <cell r="E1011" t="str">
            <v>Ninguno</v>
          </cell>
          <cell r="F1011" t="str">
            <v>AQUINE 3 SECTOR 1 MZ C CASA 4</v>
          </cell>
          <cell r="G1011" t="str">
            <v>PASTO</v>
          </cell>
          <cell r="H1011" t="str">
            <v>Colombia</v>
          </cell>
          <cell r="J1011">
            <v>300000</v>
          </cell>
          <cell r="K1011" t="str">
            <v>R-010-00000005246-001</v>
          </cell>
          <cell r="L1011">
            <v>43683</v>
          </cell>
          <cell r="M1011">
            <v>121.5</v>
          </cell>
          <cell r="N1011">
            <v>103.03</v>
          </cell>
          <cell r="O1011">
            <v>1.1792681743181597</v>
          </cell>
          <cell r="P1011">
            <v>353780.45229544787</v>
          </cell>
        </row>
        <row r="1012">
          <cell r="J1012">
            <v>300000</v>
          </cell>
          <cell r="P1012">
            <v>353780.45229544787</v>
          </cell>
        </row>
        <row r="1013">
          <cell r="C1013">
            <v>1193273165</v>
          </cell>
          <cell r="D1013" t="str">
            <v>E - DEMAS ACREEDORES</v>
          </cell>
          <cell r="E1013" t="str">
            <v>Ninguno</v>
          </cell>
          <cell r="F1013" t="str">
            <v>CRA 14 A N 4 08</v>
          </cell>
          <cell r="G1013" t="str">
            <v>PASTO</v>
          </cell>
          <cell r="H1013" t="str">
            <v>Colombia</v>
          </cell>
          <cell r="J1013">
            <v>82500000</v>
          </cell>
          <cell r="K1013" t="str">
            <v>APTO 1211 TORRE 4</v>
          </cell>
          <cell r="L1013">
            <v>41818</v>
          </cell>
          <cell r="M1013">
            <v>121.5</v>
          </cell>
          <cell r="N1013">
            <v>81.606089999999995</v>
          </cell>
          <cell r="O1013">
            <v>1.4888594711497636</v>
          </cell>
          <cell r="P1013">
            <v>122830906.36985549</v>
          </cell>
        </row>
        <row r="1014">
          <cell r="J1014">
            <v>82500000</v>
          </cell>
          <cell r="P1014">
            <v>122830906.36985549</v>
          </cell>
        </row>
        <row r="1015">
          <cell r="C1015" t="str">
            <v>1.017.240.132 y 59.816.942</v>
          </cell>
          <cell r="D1015" t="str">
            <v>E - DEMAS ACREEDORES</v>
          </cell>
          <cell r="E1015" t="str">
            <v>Ninguno</v>
          </cell>
          <cell r="F1015" t="str">
            <v>CALLE 17 N 11-88  FATIMA</v>
          </cell>
          <cell r="G1015" t="str">
            <v>PASTO</v>
          </cell>
          <cell r="H1015" t="str">
            <v>Colombia</v>
          </cell>
          <cell r="J1015">
            <v>700000000</v>
          </cell>
          <cell r="K1015" t="str">
            <v>Pagaré 1</v>
          </cell>
          <cell r="L1015">
            <v>43830</v>
          </cell>
          <cell r="M1015">
            <v>121.5</v>
          </cell>
          <cell r="N1015">
            <v>103.8</v>
          </cell>
          <cell r="O1015">
            <v>1.1705202312138729</v>
          </cell>
          <cell r="P1015">
            <v>819364161.84971106</v>
          </cell>
        </row>
        <row r="1016">
          <cell r="J1016">
            <v>700000000</v>
          </cell>
          <cell r="P1016">
            <v>819364161.84971106</v>
          </cell>
        </row>
        <row r="1017">
          <cell r="D1017" t="str">
            <v>E - DEMAS ACREEDORES</v>
          </cell>
          <cell r="G1017" t="str">
            <v>Pasto</v>
          </cell>
          <cell r="H1017" t="str">
            <v>Colombia</v>
          </cell>
          <cell r="J1017">
            <v>34603780</v>
          </cell>
          <cell r="L1017">
            <v>44775</v>
          </cell>
          <cell r="M1017">
            <v>121.5</v>
          </cell>
          <cell r="N1017">
            <v>121.5</v>
          </cell>
          <cell r="O1017">
            <v>1</v>
          </cell>
          <cell r="P1017">
            <v>34603780</v>
          </cell>
        </row>
        <row r="1018">
          <cell r="J1018">
            <v>34603780</v>
          </cell>
          <cell r="P1018">
            <v>34603780</v>
          </cell>
        </row>
        <row r="1019">
          <cell r="J1019">
            <v>31937663531.360008</v>
          </cell>
          <cell r="P1019">
            <v>37609853623.263031</v>
          </cell>
        </row>
        <row r="1020">
          <cell r="J1020">
            <v>31937663531.360008</v>
          </cell>
          <cell r="P1020">
            <v>37609853623.263031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90D2D-3CAC-4BBC-B327-55D9B3E51F93}">
  <dimension ref="B1:R597"/>
  <sheetViews>
    <sheetView topLeftCell="B1" zoomScale="70" zoomScaleNormal="70" zoomScaleSheetLayoutView="50" workbookViewId="0">
      <pane ySplit="8" topLeftCell="A553" activePane="bottomLeft" state="frozen"/>
      <selection pane="bottomLeft" activeCell="I589" sqref="I589"/>
    </sheetView>
  </sheetViews>
  <sheetFormatPr baseColWidth="10" defaultColWidth="11.44140625" defaultRowHeight="13.8"/>
  <cols>
    <col min="1" max="1" width="2.5546875" style="10" customWidth="1"/>
    <col min="2" max="2" width="15.44140625" style="25" customWidth="1"/>
    <col min="3" max="3" width="45.44140625" style="24" customWidth="1"/>
    <col min="4" max="4" width="17" style="15" customWidth="1"/>
    <col min="5" max="5" width="19.6640625" style="25" customWidth="1"/>
    <col min="6" max="6" width="13.5546875" style="10" customWidth="1"/>
    <col min="7" max="7" width="21.88671875" style="25" customWidth="1"/>
    <col min="8" max="8" width="18" style="25" customWidth="1"/>
    <col min="9" max="9" width="16.33203125" style="115" customWidth="1"/>
    <col min="10" max="12" width="16.33203125" style="116" customWidth="1"/>
    <col min="13" max="13" width="22.6640625" style="22" hidden="1" customWidth="1"/>
    <col min="14" max="14" width="20.109375" style="9" hidden="1" customWidth="1"/>
    <col min="15" max="15" width="19.33203125" style="10" hidden="1" customWidth="1"/>
    <col min="16" max="17" width="0" style="10" hidden="1" customWidth="1"/>
    <col min="18" max="16384" width="11.44140625" style="10"/>
  </cols>
  <sheetData>
    <row r="1" spans="2:14">
      <c r="B1" s="1"/>
      <c r="C1" s="2"/>
      <c r="D1" s="3"/>
      <c r="E1" s="4"/>
      <c r="F1" s="5"/>
      <c r="G1" s="4"/>
      <c r="H1" s="4"/>
      <c r="I1" s="6"/>
      <c r="J1" s="6"/>
      <c r="K1" s="6"/>
      <c r="L1" s="7"/>
      <c r="M1" s="8"/>
    </row>
    <row r="2" spans="2:14" s="15" customFormat="1">
      <c r="B2" s="11" t="s">
        <v>0</v>
      </c>
      <c r="C2" s="12"/>
      <c r="D2" s="13"/>
      <c r="E2" s="13"/>
      <c r="F2" s="13"/>
      <c r="G2" s="14"/>
      <c r="H2" s="14"/>
      <c r="K2" s="13" t="s">
        <v>1</v>
      </c>
      <c r="L2" s="16"/>
      <c r="M2" s="17"/>
      <c r="N2" s="18"/>
    </row>
    <row r="3" spans="2:14">
      <c r="B3" s="11" t="s">
        <v>2</v>
      </c>
      <c r="C3" s="12"/>
      <c r="D3" s="13"/>
      <c r="E3" s="14"/>
      <c r="F3" s="19"/>
      <c r="G3" s="14"/>
      <c r="H3" s="14"/>
      <c r="I3" s="20"/>
      <c r="J3" s="20"/>
      <c r="K3" s="20"/>
      <c r="L3" s="21"/>
    </row>
    <row r="4" spans="2:14">
      <c r="B4" s="23"/>
      <c r="I4" s="26"/>
      <c r="J4" s="20"/>
      <c r="K4" s="26"/>
      <c r="L4" s="27"/>
    </row>
    <row r="5" spans="2:14">
      <c r="B5" s="28"/>
      <c r="C5" s="29"/>
      <c r="D5" s="30"/>
      <c r="E5" s="31"/>
      <c r="F5" s="6"/>
      <c r="G5" s="31"/>
      <c r="H5" s="31"/>
      <c r="I5" s="32"/>
      <c r="J5" s="33"/>
      <c r="K5" s="32"/>
      <c r="L5" s="34"/>
    </row>
    <row r="6" spans="2:14">
      <c r="B6" s="35" t="s">
        <v>3</v>
      </c>
      <c r="C6" s="36"/>
      <c r="D6" s="37"/>
      <c r="E6" s="38"/>
      <c r="F6" s="39"/>
      <c r="G6" s="38"/>
      <c r="H6" s="38"/>
      <c r="I6" s="40"/>
      <c r="J6" s="41"/>
      <c r="K6" s="42"/>
      <c r="L6" s="43"/>
    </row>
    <row r="7" spans="2:14" s="48" customFormat="1">
      <c r="B7" s="44"/>
      <c r="C7" s="45"/>
      <c r="D7" s="46"/>
      <c r="E7" s="47"/>
      <c r="G7" s="47"/>
      <c r="H7" s="47"/>
      <c r="I7" s="49"/>
      <c r="J7" s="20"/>
      <c r="K7" s="50"/>
      <c r="L7" s="51"/>
      <c r="M7" s="52"/>
      <c r="N7" s="53"/>
    </row>
    <row r="8" spans="2:14" ht="27.6">
      <c r="B8" s="54" t="s">
        <v>4</v>
      </c>
      <c r="C8" s="54" t="s">
        <v>5</v>
      </c>
      <c r="D8" s="55" t="s">
        <v>6</v>
      </c>
      <c r="E8" s="54" t="s">
        <v>7</v>
      </c>
      <c r="F8" s="56" t="s">
        <v>8</v>
      </c>
      <c r="G8" s="281" t="s">
        <v>9</v>
      </c>
      <c r="H8" s="282"/>
      <c r="I8" s="57" t="s">
        <v>10</v>
      </c>
      <c r="J8" s="58" t="s">
        <v>11</v>
      </c>
      <c r="K8" s="58" t="s">
        <v>12</v>
      </c>
      <c r="L8" s="58" t="s">
        <v>13</v>
      </c>
      <c r="M8" s="59"/>
    </row>
    <row r="9" spans="2:14">
      <c r="B9" s="60" t="s">
        <v>14</v>
      </c>
      <c r="C9" s="61" t="s">
        <v>15</v>
      </c>
      <c r="D9" s="62">
        <v>12961933</v>
      </c>
      <c r="E9" s="63" t="s">
        <v>16</v>
      </c>
      <c r="F9" s="64" t="s">
        <v>17</v>
      </c>
      <c r="G9" s="300" t="s">
        <v>18</v>
      </c>
      <c r="H9" s="301"/>
      <c r="I9" s="65">
        <v>5000000</v>
      </c>
      <c r="J9" s="66">
        <f t="shared" ref="J9:J31" si="0">IF(IF(C9=C8,0,SUMIF($C$9:$C$31,C9,$I$9:$I$31))=0,"",IF(C9=C8,0,SUMIF($C$9:$C$31,C9,$I$9:$I$31)))</f>
        <v>5000000</v>
      </c>
      <c r="K9" s="67"/>
      <c r="L9" s="66" t="str">
        <f t="shared" ref="L9:L31" si="1">IF(IF(C9=C8,0,SUMIF($C$9:$C$31,C9,$K$9:$K$31))=0,"",IF(C9=C8,0,SUMIF($C$9:$C$31,C9,$K$9:$K$31)))</f>
        <v/>
      </c>
      <c r="M9" s="59">
        <v>44091</v>
      </c>
    </row>
    <row r="10" spans="2:14">
      <c r="B10" s="60" t="s">
        <v>14</v>
      </c>
      <c r="C10" s="61" t="s">
        <v>19</v>
      </c>
      <c r="D10" s="62">
        <v>19279585</v>
      </c>
      <c r="E10" s="63" t="s">
        <v>16</v>
      </c>
      <c r="F10" s="64" t="s">
        <v>17</v>
      </c>
      <c r="G10" s="300" t="s">
        <v>20</v>
      </c>
      <c r="H10" s="301"/>
      <c r="I10" s="65">
        <v>5919195</v>
      </c>
      <c r="J10" s="66">
        <f t="shared" si="0"/>
        <v>9943815</v>
      </c>
      <c r="K10" s="67"/>
      <c r="L10" s="66" t="str">
        <f t="shared" si="1"/>
        <v/>
      </c>
      <c r="M10" s="59">
        <v>44772</v>
      </c>
    </row>
    <row r="11" spans="2:14">
      <c r="B11" s="60" t="s">
        <v>14</v>
      </c>
      <c r="C11" s="61" t="s">
        <v>19</v>
      </c>
      <c r="D11" s="62">
        <v>19279585</v>
      </c>
      <c r="E11" s="63" t="s">
        <v>16</v>
      </c>
      <c r="F11" s="64" t="s">
        <v>17</v>
      </c>
      <c r="G11" s="300" t="s">
        <v>21</v>
      </c>
      <c r="H11" s="301"/>
      <c r="I11" s="65">
        <v>4024620</v>
      </c>
      <c r="J11" s="66" t="str">
        <f t="shared" si="0"/>
        <v/>
      </c>
      <c r="K11" s="67"/>
      <c r="L11" s="66" t="str">
        <f t="shared" si="1"/>
        <v/>
      </c>
      <c r="M11" s="59">
        <v>44775</v>
      </c>
    </row>
    <row r="12" spans="2:14">
      <c r="B12" s="60" t="s">
        <v>14</v>
      </c>
      <c r="C12" s="61" t="s">
        <v>22</v>
      </c>
      <c r="D12" s="62">
        <v>36756558</v>
      </c>
      <c r="E12" s="63" t="s">
        <v>16</v>
      </c>
      <c r="F12" s="64" t="s">
        <v>17</v>
      </c>
      <c r="G12" s="300" t="s">
        <v>20</v>
      </c>
      <c r="H12" s="301"/>
      <c r="I12" s="65">
        <v>2852490</v>
      </c>
      <c r="J12" s="66">
        <f t="shared" si="0"/>
        <v>4770894</v>
      </c>
      <c r="K12" s="67"/>
      <c r="L12" s="66" t="str">
        <f t="shared" si="1"/>
        <v/>
      </c>
      <c r="M12" s="59">
        <v>44772</v>
      </c>
    </row>
    <row r="13" spans="2:14">
      <c r="B13" s="60" t="s">
        <v>14</v>
      </c>
      <c r="C13" s="61" t="s">
        <v>22</v>
      </c>
      <c r="D13" s="62">
        <v>36756558</v>
      </c>
      <c r="E13" s="63" t="s">
        <v>16</v>
      </c>
      <c r="F13" s="64" t="s">
        <v>17</v>
      </c>
      <c r="G13" s="300" t="s">
        <v>21</v>
      </c>
      <c r="H13" s="301"/>
      <c r="I13" s="65">
        <v>1918404</v>
      </c>
      <c r="J13" s="66" t="str">
        <f t="shared" si="0"/>
        <v/>
      </c>
      <c r="K13" s="67"/>
      <c r="L13" s="66" t="str">
        <f t="shared" si="1"/>
        <v/>
      </c>
      <c r="M13" s="59">
        <v>44775</v>
      </c>
    </row>
    <row r="14" spans="2:14">
      <c r="B14" s="60" t="s">
        <v>14</v>
      </c>
      <c r="C14" s="61" t="s">
        <v>23</v>
      </c>
      <c r="D14" s="62">
        <v>98355389</v>
      </c>
      <c r="E14" s="63" t="s">
        <v>16</v>
      </c>
      <c r="F14" s="64" t="s">
        <v>17</v>
      </c>
      <c r="G14" s="300" t="s">
        <v>24</v>
      </c>
      <c r="H14" s="301"/>
      <c r="I14" s="65">
        <v>9800941</v>
      </c>
      <c r="J14" s="66">
        <f t="shared" si="0"/>
        <v>9800941</v>
      </c>
      <c r="K14" s="67"/>
      <c r="L14" s="66" t="str">
        <f t="shared" si="1"/>
        <v/>
      </c>
      <c r="M14" s="59">
        <v>44615</v>
      </c>
    </row>
    <row r="15" spans="2:14">
      <c r="B15" s="60" t="s">
        <v>14</v>
      </c>
      <c r="C15" s="61" t="s">
        <v>25</v>
      </c>
      <c r="D15" s="62">
        <v>98386128</v>
      </c>
      <c r="E15" s="63" t="s">
        <v>16</v>
      </c>
      <c r="F15" s="64" t="s">
        <v>17</v>
      </c>
      <c r="G15" s="300" t="s">
        <v>26</v>
      </c>
      <c r="H15" s="301"/>
      <c r="I15" s="65">
        <v>30000000</v>
      </c>
      <c r="J15" s="66">
        <f t="shared" si="0"/>
        <v>31744681</v>
      </c>
      <c r="K15" s="67"/>
      <c r="L15" s="66" t="str">
        <f t="shared" si="1"/>
        <v/>
      </c>
      <c r="M15" s="59">
        <v>44681</v>
      </c>
    </row>
    <row r="16" spans="2:14">
      <c r="B16" s="60" t="s">
        <v>14</v>
      </c>
      <c r="C16" s="61" t="s">
        <v>25</v>
      </c>
      <c r="D16" s="62">
        <v>98386128</v>
      </c>
      <c r="E16" s="63" t="s">
        <v>16</v>
      </c>
      <c r="F16" s="64" t="s">
        <v>17</v>
      </c>
      <c r="G16" s="300" t="s">
        <v>21</v>
      </c>
      <c r="H16" s="301"/>
      <c r="I16" s="65">
        <v>1744681</v>
      </c>
      <c r="J16" s="66" t="str">
        <f t="shared" si="0"/>
        <v/>
      </c>
      <c r="K16" s="67"/>
      <c r="L16" s="66" t="str">
        <f t="shared" si="1"/>
        <v/>
      </c>
      <c r="M16" s="59">
        <v>44775</v>
      </c>
    </row>
    <row r="17" spans="2:13">
      <c r="B17" s="60" t="s">
        <v>14</v>
      </c>
      <c r="C17" s="61" t="s">
        <v>27</v>
      </c>
      <c r="D17" s="62">
        <v>891280008</v>
      </c>
      <c r="E17" s="63" t="s">
        <v>16</v>
      </c>
      <c r="F17" s="64" t="s">
        <v>17</v>
      </c>
      <c r="G17" s="300" t="s">
        <v>28</v>
      </c>
      <c r="H17" s="301"/>
      <c r="I17" s="65">
        <v>688000</v>
      </c>
      <c r="J17" s="66">
        <f t="shared" si="0"/>
        <v>688000</v>
      </c>
      <c r="K17" s="67"/>
      <c r="L17" s="66" t="str">
        <f t="shared" si="1"/>
        <v/>
      </c>
      <c r="M17" s="59">
        <v>44772</v>
      </c>
    </row>
    <row r="18" spans="2:13">
      <c r="B18" s="60" t="s">
        <v>14</v>
      </c>
      <c r="C18" s="61" t="s">
        <v>29</v>
      </c>
      <c r="D18" s="62">
        <v>1085247624</v>
      </c>
      <c r="E18" s="63" t="s">
        <v>16</v>
      </c>
      <c r="F18" s="64" t="s">
        <v>17</v>
      </c>
      <c r="G18" s="300" t="s">
        <v>20</v>
      </c>
      <c r="H18" s="301"/>
      <c r="I18" s="65">
        <v>920000</v>
      </c>
      <c r="J18" s="66">
        <f t="shared" si="0"/>
        <v>231448144</v>
      </c>
      <c r="K18" s="67"/>
      <c r="L18" s="66" t="str">
        <f t="shared" si="1"/>
        <v/>
      </c>
      <c r="M18" s="59">
        <v>44772</v>
      </c>
    </row>
    <row r="19" spans="2:13">
      <c r="B19" s="60" t="s">
        <v>14</v>
      </c>
      <c r="C19" s="61" t="s">
        <v>29</v>
      </c>
      <c r="D19" s="62">
        <v>1085247624</v>
      </c>
      <c r="E19" s="63" t="s">
        <v>16</v>
      </c>
      <c r="F19" s="64" t="s">
        <v>17</v>
      </c>
      <c r="G19" s="300" t="s">
        <v>30</v>
      </c>
      <c r="H19" s="301"/>
      <c r="I19" s="65">
        <v>5000000</v>
      </c>
      <c r="J19" s="66" t="str">
        <f t="shared" si="0"/>
        <v/>
      </c>
      <c r="K19" s="67"/>
      <c r="L19" s="66" t="str">
        <f t="shared" si="1"/>
        <v/>
      </c>
      <c r="M19" s="59">
        <v>44042</v>
      </c>
    </row>
    <row r="20" spans="2:13">
      <c r="B20" s="60" t="s">
        <v>14</v>
      </c>
      <c r="C20" s="61" t="s">
        <v>29</v>
      </c>
      <c r="D20" s="62">
        <v>1085247624</v>
      </c>
      <c r="E20" s="63" t="s">
        <v>16</v>
      </c>
      <c r="F20" s="64" t="s">
        <v>17</v>
      </c>
      <c r="G20" s="300" t="s">
        <v>30</v>
      </c>
      <c r="H20" s="301"/>
      <c r="I20" s="65">
        <v>224861744</v>
      </c>
      <c r="J20" s="66" t="str">
        <f t="shared" si="0"/>
        <v/>
      </c>
      <c r="K20" s="67"/>
      <c r="L20" s="66" t="str">
        <f t="shared" si="1"/>
        <v/>
      </c>
      <c r="M20" s="59">
        <v>44775</v>
      </c>
    </row>
    <row r="21" spans="2:13">
      <c r="B21" s="60" t="s">
        <v>14</v>
      </c>
      <c r="C21" s="61" t="s">
        <v>29</v>
      </c>
      <c r="D21" s="62">
        <v>1085247624</v>
      </c>
      <c r="E21" s="63" t="s">
        <v>16</v>
      </c>
      <c r="F21" s="64" t="s">
        <v>17</v>
      </c>
      <c r="G21" s="300" t="s">
        <v>21</v>
      </c>
      <c r="H21" s="301"/>
      <c r="I21" s="65">
        <v>666400</v>
      </c>
      <c r="J21" s="66" t="str">
        <f t="shared" si="0"/>
        <v/>
      </c>
      <c r="K21" s="67"/>
      <c r="L21" s="66" t="str">
        <f t="shared" si="1"/>
        <v/>
      </c>
      <c r="M21" s="59">
        <v>44775</v>
      </c>
    </row>
    <row r="22" spans="2:13">
      <c r="B22" s="60" t="s">
        <v>14</v>
      </c>
      <c r="C22" s="61" t="s">
        <v>31</v>
      </c>
      <c r="D22" s="62">
        <v>1085295805</v>
      </c>
      <c r="E22" s="63" t="s">
        <v>16</v>
      </c>
      <c r="F22" s="64" t="s">
        <v>17</v>
      </c>
      <c r="G22" s="300" t="s">
        <v>20</v>
      </c>
      <c r="H22" s="301"/>
      <c r="I22" s="65">
        <v>2065421</v>
      </c>
      <c r="J22" s="66">
        <f t="shared" si="0"/>
        <v>3413924</v>
      </c>
      <c r="K22" s="67"/>
      <c r="L22" s="66" t="str">
        <f t="shared" si="1"/>
        <v/>
      </c>
      <c r="M22" s="59">
        <v>44772</v>
      </c>
    </row>
    <row r="23" spans="2:13">
      <c r="B23" s="60" t="s">
        <v>14</v>
      </c>
      <c r="C23" s="61" t="s">
        <v>31</v>
      </c>
      <c r="D23" s="62">
        <v>1085295805</v>
      </c>
      <c r="E23" s="63" t="s">
        <v>16</v>
      </c>
      <c r="F23" s="64" t="s">
        <v>17</v>
      </c>
      <c r="G23" s="300" t="s">
        <v>21</v>
      </c>
      <c r="H23" s="301"/>
      <c r="I23" s="65">
        <v>1348503</v>
      </c>
      <c r="J23" s="66" t="str">
        <f t="shared" si="0"/>
        <v/>
      </c>
      <c r="K23" s="67"/>
      <c r="L23" s="66" t="str">
        <f t="shared" si="1"/>
        <v/>
      </c>
      <c r="M23" s="59">
        <v>44775</v>
      </c>
    </row>
    <row r="24" spans="2:13">
      <c r="B24" s="60" t="s">
        <v>14</v>
      </c>
      <c r="C24" s="61" t="s">
        <v>32</v>
      </c>
      <c r="D24" s="62">
        <v>1085305813</v>
      </c>
      <c r="E24" s="63" t="s">
        <v>16</v>
      </c>
      <c r="F24" s="64" t="s">
        <v>17</v>
      </c>
      <c r="G24" s="300" t="s">
        <v>20</v>
      </c>
      <c r="H24" s="301"/>
      <c r="I24" s="65">
        <v>1555787</v>
      </c>
      <c r="J24" s="66">
        <f t="shared" si="0"/>
        <v>2561195</v>
      </c>
      <c r="K24" s="67"/>
      <c r="L24" s="66" t="str">
        <f t="shared" si="1"/>
        <v/>
      </c>
      <c r="M24" s="59">
        <v>44772</v>
      </c>
    </row>
    <row r="25" spans="2:13">
      <c r="B25" s="60" t="s">
        <v>14</v>
      </c>
      <c r="C25" s="61" t="s">
        <v>32</v>
      </c>
      <c r="D25" s="62">
        <v>1085305813</v>
      </c>
      <c r="E25" s="63" t="s">
        <v>16</v>
      </c>
      <c r="F25" s="64" t="s">
        <v>17</v>
      </c>
      <c r="G25" s="300" t="s">
        <v>21</v>
      </c>
      <c r="H25" s="301"/>
      <c r="I25" s="65">
        <v>1005408</v>
      </c>
      <c r="J25" s="66" t="str">
        <f t="shared" si="0"/>
        <v/>
      </c>
      <c r="K25" s="67"/>
      <c r="L25" s="66" t="str">
        <f t="shared" si="1"/>
        <v/>
      </c>
      <c r="M25" s="59">
        <v>44775</v>
      </c>
    </row>
    <row r="26" spans="2:13">
      <c r="B26" s="60" t="s">
        <v>14</v>
      </c>
      <c r="C26" s="61" t="s">
        <v>33</v>
      </c>
      <c r="D26" s="62">
        <v>1085336166</v>
      </c>
      <c r="E26" s="63" t="s">
        <v>16</v>
      </c>
      <c r="F26" s="64" t="s">
        <v>17</v>
      </c>
      <c r="G26" s="300" t="s">
        <v>20</v>
      </c>
      <c r="H26" s="301"/>
      <c r="I26" s="65">
        <v>1037192</v>
      </c>
      <c r="J26" s="66">
        <f t="shared" si="0"/>
        <v>1519348</v>
      </c>
      <c r="K26" s="67"/>
      <c r="L26" s="66" t="str">
        <f t="shared" si="1"/>
        <v/>
      </c>
      <c r="M26" s="59">
        <v>44772</v>
      </c>
    </row>
    <row r="27" spans="2:13">
      <c r="B27" s="60" t="s">
        <v>14</v>
      </c>
      <c r="C27" s="61" t="s">
        <v>33</v>
      </c>
      <c r="D27" s="62">
        <v>1085336166</v>
      </c>
      <c r="E27" s="63" t="s">
        <v>16</v>
      </c>
      <c r="F27" s="64" t="s">
        <v>17</v>
      </c>
      <c r="G27" s="300" t="s">
        <v>21</v>
      </c>
      <c r="H27" s="301"/>
      <c r="I27" s="65">
        <v>482156</v>
      </c>
      <c r="J27" s="66" t="str">
        <f t="shared" si="0"/>
        <v/>
      </c>
      <c r="K27" s="67"/>
      <c r="L27" s="66" t="str">
        <f t="shared" si="1"/>
        <v/>
      </c>
      <c r="M27" s="59">
        <v>44775</v>
      </c>
    </row>
    <row r="28" spans="2:13">
      <c r="B28" s="60" t="s">
        <v>14</v>
      </c>
      <c r="C28" s="61" t="s">
        <v>34</v>
      </c>
      <c r="D28" s="62">
        <v>1085336651</v>
      </c>
      <c r="E28" s="63" t="s">
        <v>16</v>
      </c>
      <c r="F28" s="64" t="s">
        <v>17</v>
      </c>
      <c r="G28" s="300" t="s">
        <v>20</v>
      </c>
      <c r="H28" s="301"/>
      <c r="I28" s="65">
        <v>927290</v>
      </c>
      <c r="J28" s="66">
        <f t="shared" si="0"/>
        <v>2191099</v>
      </c>
      <c r="K28" s="67"/>
      <c r="L28" s="66" t="str">
        <f t="shared" si="1"/>
        <v/>
      </c>
      <c r="M28" s="59">
        <v>44772</v>
      </c>
    </row>
    <row r="29" spans="2:13">
      <c r="B29" s="60" t="s">
        <v>14</v>
      </c>
      <c r="C29" s="61" t="s">
        <v>34</v>
      </c>
      <c r="D29" s="62">
        <v>1085336651</v>
      </c>
      <c r="E29" s="63" t="s">
        <v>16</v>
      </c>
      <c r="F29" s="64" t="s">
        <v>17</v>
      </c>
      <c r="G29" s="300" t="s">
        <v>21</v>
      </c>
      <c r="H29" s="301"/>
      <c r="I29" s="65">
        <v>1263809</v>
      </c>
      <c r="J29" s="66" t="str">
        <f t="shared" si="0"/>
        <v/>
      </c>
      <c r="K29" s="67"/>
      <c r="L29" s="66" t="str">
        <f t="shared" si="1"/>
        <v/>
      </c>
      <c r="M29" s="59">
        <v>44775</v>
      </c>
    </row>
    <row r="30" spans="2:13">
      <c r="B30" s="60" t="s">
        <v>14</v>
      </c>
      <c r="C30" s="61" t="s">
        <v>35</v>
      </c>
      <c r="D30" s="62">
        <v>1086135517</v>
      </c>
      <c r="E30" s="63" t="s">
        <v>16</v>
      </c>
      <c r="F30" s="64" t="s">
        <v>17</v>
      </c>
      <c r="G30" s="300" t="s">
        <v>20</v>
      </c>
      <c r="H30" s="301"/>
      <c r="I30" s="65">
        <v>7063874</v>
      </c>
      <c r="J30" s="66">
        <f t="shared" si="0"/>
        <v>11863506</v>
      </c>
      <c r="K30" s="67"/>
      <c r="L30" s="66" t="str">
        <f t="shared" si="1"/>
        <v/>
      </c>
      <c r="M30" s="59">
        <v>44772</v>
      </c>
    </row>
    <row r="31" spans="2:13">
      <c r="B31" s="60" t="s">
        <v>14</v>
      </c>
      <c r="C31" s="61" t="s">
        <v>35</v>
      </c>
      <c r="D31" s="62">
        <v>1086135517</v>
      </c>
      <c r="E31" s="63" t="s">
        <v>16</v>
      </c>
      <c r="F31" s="64" t="s">
        <v>17</v>
      </c>
      <c r="G31" s="300" t="s">
        <v>21</v>
      </c>
      <c r="H31" s="301"/>
      <c r="I31" s="65">
        <v>4799632</v>
      </c>
      <c r="J31" s="66" t="str">
        <f t="shared" si="0"/>
        <v/>
      </c>
      <c r="K31" s="67"/>
      <c r="L31" s="66" t="str">
        <f t="shared" si="1"/>
        <v/>
      </c>
      <c r="M31" s="59">
        <v>44775</v>
      </c>
    </row>
    <row r="32" spans="2:13">
      <c r="B32" s="68"/>
      <c r="C32" s="54" t="s">
        <v>36</v>
      </c>
      <c r="D32" s="69"/>
      <c r="E32" s="68"/>
      <c r="F32" s="69"/>
      <c r="G32" s="293"/>
      <c r="H32" s="292"/>
      <c r="I32" s="70">
        <f>SUM(I9:I31)</f>
        <v>314945547</v>
      </c>
      <c r="J32" s="70">
        <f>SUM(J9:J31)</f>
        <v>314945547</v>
      </c>
      <c r="K32" s="70">
        <f>SUM(K9:K31)</f>
        <v>0</v>
      </c>
      <c r="L32" s="71">
        <f>SUM(L9:L31)</f>
        <v>0</v>
      </c>
      <c r="M32" s="59"/>
    </row>
    <row r="33" spans="2:18" s="74" customFormat="1">
      <c r="B33" s="60" t="s">
        <v>14</v>
      </c>
      <c r="C33" s="61" t="s">
        <v>37</v>
      </c>
      <c r="D33" s="72">
        <v>891280000</v>
      </c>
      <c r="E33" s="63" t="s">
        <v>38</v>
      </c>
      <c r="F33" s="64" t="s">
        <v>17</v>
      </c>
      <c r="G33" s="300" t="s">
        <v>39</v>
      </c>
      <c r="H33" s="301"/>
      <c r="I33" s="65">
        <v>63826244</v>
      </c>
      <c r="J33" s="66">
        <f>IF(IF(C33=C32,0,SUMIF($C$33:$C$40,C33,$I$33:$I$40))=0,"",IF(C33=C32,0,SUMIF($C$33:$C$40,C33,$I$33:$I$40)))</f>
        <v>338488790</v>
      </c>
      <c r="K33" s="67"/>
      <c r="L33" s="66" t="str">
        <f t="shared" ref="L33:L38" si="2">IF(IF(C33=C32,0,SUMIF($C$33:$C$40,C33,$K$33:$K$40))=0,"",IF(C33=C32,0,SUMIF($C$33:$C$40,C33,$K$33:$K$40)))</f>
        <v/>
      </c>
      <c r="M33" s="59">
        <v>42490</v>
      </c>
      <c r="N33" s="73"/>
    </row>
    <row r="34" spans="2:18" s="74" customFormat="1">
      <c r="B34" s="60" t="s">
        <v>14</v>
      </c>
      <c r="C34" s="61" t="s">
        <v>37</v>
      </c>
      <c r="D34" s="72">
        <v>891280000</v>
      </c>
      <c r="E34" s="63" t="s">
        <v>38</v>
      </c>
      <c r="F34" s="64" t="s">
        <v>17</v>
      </c>
      <c r="G34" s="300" t="s">
        <v>40</v>
      </c>
      <c r="H34" s="301"/>
      <c r="I34" s="65">
        <v>104626000</v>
      </c>
      <c r="J34" s="66" t="str">
        <f>IF(IF(C34=C33,0,SUMIF($C$33:$C$40,C34,$I$33:$I$40))=0,"",IF(C34=C33,0,SUMIF($C$33:$C$40,C34,$I$33:$I$40)))</f>
        <v/>
      </c>
      <c r="K34" s="67"/>
      <c r="L34" s="66" t="str">
        <f t="shared" si="2"/>
        <v/>
      </c>
      <c r="M34" s="59">
        <v>43220</v>
      </c>
      <c r="N34" s="73"/>
    </row>
    <row r="35" spans="2:18" s="74" customFormat="1">
      <c r="B35" s="60" t="s">
        <v>14</v>
      </c>
      <c r="C35" s="61" t="s">
        <v>37</v>
      </c>
      <c r="D35" s="72">
        <v>891280000</v>
      </c>
      <c r="E35" s="63" t="s">
        <v>38</v>
      </c>
      <c r="F35" s="64" t="s">
        <v>17</v>
      </c>
      <c r="G35" s="300" t="s">
        <v>41</v>
      </c>
      <c r="H35" s="301"/>
      <c r="I35" s="65">
        <v>91908000</v>
      </c>
      <c r="J35" s="66" t="str">
        <f>IF(IF(C35=C34,0,SUMIF($C$33:$C$40,C35,$I$33:$I$40))=0,"",IF(C35=C34,0,SUMIF($C$33:$C$40,C35,$I$33:$I$40)))</f>
        <v/>
      </c>
      <c r="K35" s="26"/>
      <c r="L35" s="66" t="str">
        <f t="shared" si="2"/>
        <v/>
      </c>
      <c r="M35" s="59">
        <v>43951</v>
      </c>
      <c r="N35" s="73"/>
    </row>
    <row r="36" spans="2:18" s="74" customFormat="1">
      <c r="B36" s="60" t="s">
        <v>14</v>
      </c>
      <c r="C36" s="61" t="s">
        <v>37</v>
      </c>
      <c r="D36" s="72">
        <v>891280000</v>
      </c>
      <c r="E36" s="63" t="s">
        <v>38</v>
      </c>
      <c r="F36" s="64" t="s">
        <v>17</v>
      </c>
      <c r="G36" s="300" t="s">
        <v>42</v>
      </c>
      <c r="H36" s="301"/>
      <c r="I36" s="65">
        <v>59301000</v>
      </c>
      <c r="J36" s="66" t="str">
        <f>IF(IF(C36=C35,0,SUMIF($C$33:$C$40,C36,$I$33:$I$40))=0,"",IF(C36=C35,0,SUMIF($C$33:$C$40,C36,$I$33:$I$40)))</f>
        <v/>
      </c>
      <c r="K36" s="67"/>
      <c r="L36" s="66" t="str">
        <f t="shared" si="2"/>
        <v/>
      </c>
      <c r="M36" s="59">
        <v>44316</v>
      </c>
      <c r="N36" s="73"/>
    </row>
    <row r="37" spans="2:18" s="74" customFormat="1">
      <c r="B37" s="60" t="s">
        <v>14</v>
      </c>
      <c r="C37" s="61" t="s">
        <v>37</v>
      </c>
      <c r="D37" s="72">
        <v>891280000</v>
      </c>
      <c r="E37" s="63" t="s">
        <v>38</v>
      </c>
      <c r="F37" s="64" t="s">
        <v>17</v>
      </c>
      <c r="G37" s="300" t="s">
        <v>1083</v>
      </c>
      <c r="H37" s="301"/>
      <c r="I37" s="49">
        <v>13954646</v>
      </c>
      <c r="J37" s="66" t="str">
        <f>IF(IF(C37=C35,0,SUMIF($C$33:$C$40,C37,$I$33:$I$40))=0,"",IF(C37=C35,0,SUMIF($C$33:$C$40,C37,$I$33:$I$40)))</f>
        <v/>
      </c>
      <c r="K37" s="67"/>
      <c r="L37" s="66" t="str">
        <f t="shared" si="2"/>
        <v/>
      </c>
      <c r="M37" s="59">
        <v>44316</v>
      </c>
      <c r="N37" s="73"/>
      <c r="R37" s="148"/>
    </row>
    <row r="38" spans="2:18" s="74" customFormat="1">
      <c r="B38" s="60" t="s">
        <v>14</v>
      </c>
      <c r="C38" s="61" t="s">
        <v>37</v>
      </c>
      <c r="D38" s="72">
        <v>891280000</v>
      </c>
      <c r="E38" s="63" t="s">
        <v>38</v>
      </c>
      <c r="F38" s="64" t="s">
        <v>17</v>
      </c>
      <c r="G38" s="300" t="s">
        <v>1084</v>
      </c>
      <c r="H38" s="301"/>
      <c r="I38" s="149">
        <v>4872900</v>
      </c>
      <c r="J38" s="66" t="str">
        <f>IF(IF(C38=C36,0,SUMIF($C$33:$C$40,C38,$I$33:$I$40))=0,"",IF(C38=C36,0,SUMIF($C$33:$C$40,C38,$I$33:$I$40)))</f>
        <v/>
      </c>
      <c r="K38" s="67"/>
      <c r="L38" s="66" t="str">
        <f t="shared" si="2"/>
        <v/>
      </c>
      <c r="M38" s="59">
        <v>44316</v>
      </c>
      <c r="N38" s="73"/>
      <c r="R38" s="148"/>
    </row>
    <row r="39" spans="2:18" s="74" customFormat="1">
      <c r="B39" s="68"/>
      <c r="C39" s="54" t="s">
        <v>43</v>
      </c>
      <c r="D39" s="69"/>
      <c r="E39" s="68"/>
      <c r="F39" s="69"/>
      <c r="G39" s="293"/>
      <c r="H39" s="292"/>
      <c r="I39" s="70">
        <f>SUM(I33:I38)</f>
        <v>338488790</v>
      </c>
      <c r="J39" s="70">
        <f>SUM(J33:J36)</f>
        <v>338488790</v>
      </c>
      <c r="K39" s="71">
        <f>SUM(K33:K36)</f>
        <v>0</v>
      </c>
      <c r="L39" s="71">
        <f>SUM(L33:L36)</f>
        <v>0</v>
      </c>
      <c r="M39" s="59"/>
      <c r="N39" s="73"/>
    </row>
    <row r="40" spans="2:18" s="74" customFormat="1">
      <c r="B40" s="75" t="s">
        <v>14</v>
      </c>
      <c r="C40" s="76" t="s">
        <v>44</v>
      </c>
      <c r="D40" s="77">
        <v>899999086</v>
      </c>
      <c r="E40" s="78" t="s">
        <v>45</v>
      </c>
      <c r="F40" s="79" t="s">
        <v>17</v>
      </c>
      <c r="G40" s="302" t="s">
        <v>46</v>
      </c>
      <c r="H40" s="303"/>
      <c r="I40" s="80">
        <v>6365000</v>
      </c>
      <c r="J40" s="66">
        <f>IF(IF(C40=C39,0,SUMIF($C$33:$C$40,C40,$I$33:$I$40))=0,"",IF(C40=C39,0,SUMIF($C$33:$C$40,C40,$I$33:$I$40)))</f>
        <v>6365000</v>
      </c>
      <c r="K40" s="66"/>
      <c r="L40" s="66" t="str">
        <f>IF(IF(C40=C39,0,SUMIF($C$33:$C$40,C40,$K$33:$K$40))=0,"",IF(C40=C39,0,SUMIF($C$33:$C$40,C40,$K$33:$K$40)))</f>
        <v/>
      </c>
      <c r="M40" s="59">
        <v>44522</v>
      </c>
      <c r="N40" s="73"/>
    </row>
    <row r="41" spans="2:18" s="74" customFormat="1">
      <c r="B41" s="68"/>
      <c r="C41" s="54" t="s">
        <v>47</v>
      </c>
      <c r="D41" s="69"/>
      <c r="E41" s="68"/>
      <c r="F41" s="69"/>
      <c r="G41" s="293"/>
      <c r="H41" s="292"/>
      <c r="I41" s="70">
        <f>SUM(I40)</f>
        <v>6365000</v>
      </c>
      <c r="J41" s="70">
        <f>SUM(J40)</f>
        <v>6365000</v>
      </c>
      <c r="K41" s="71">
        <f>SUM(K34:K40)</f>
        <v>0</v>
      </c>
      <c r="L41" s="71">
        <f>SUM(L34:L40)</f>
        <v>0</v>
      </c>
      <c r="M41" s="59"/>
      <c r="N41" s="73"/>
    </row>
    <row r="42" spans="2:18" s="74" customFormat="1">
      <c r="B42" s="68"/>
      <c r="C42" s="54" t="s">
        <v>48</v>
      </c>
      <c r="D42" s="69"/>
      <c r="E42" s="68"/>
      <c r="F42" s="69"/>
      <c r="G42" s="293"/>
      <c r="H42" s="292"/>
      <c r="I42" s="70">
        <f>+I32+I39+I41</f>
        <v>659799337</v>
      </c>
      <c r="J42" s="70">
        <f>+J32+J39+J41</f>
        <v>659799337</v>
      </c>
      <c r="K42" s="71">
        <f>+SUM(K8:K39)</f>
        <v>0</v>
      </c>
      <c r="L42" s="71">
        <f>+SUM(L8:L39)</f>
        <v>0</v>
      </c>
      <c r="M42" s="59" t="s">
        <v>49</v>
      </c>
      <c r="N42" s="73"/>
    </row>
    <row r="43" spans="2:18" s="74" customFormat="1">
      <c r="B43" s="81"/>
      <c r="C43" s="24"/>
      <c r="D43" s="82"/>
      <c r="E43" s="24"/>
      <c r="G43" s="24"/>
      <c r="H43" s="24"/>
      <c r="I43" s="83"/>
      <c r="J43" s="20"/>
      <c r="K43" s="84"/>
      <c r="L43" s="85"/>
      <c r="M43" s="59"/>
      <c r="N43" s="73"/>
    </row>
    <row r="44" spans="2:18" s="74" customFormat="1">
      <c r="B44" s="23" t="s">
        <v>50</v>
      </c>
      <c r="C44" s="24"/>
      <c r="D44" s="24"/>
      <c r="E44" s="24"/>
      <c r="G44" s="24"/>
      <c r="H44" s="24"/>
      <c r="I44" s="83"/>
      <c r="J44" s="20"/>
      <c r="K44" s="86"/>
      <c r="L44" s="87"/>
      <c r="M44" s="59"/>
      <c r="N44" s="73"/>
    </row>
    <row r="45" spans="2:18" s="74" customFormat="1">
      <c r="B45" s="81"/>
      <c r="C45" s="24"/>
      <c r="D45" s="82"/>
      <c r="E45" s="24"/>
      <c r="G45" s="24"/>
      <c r="H45" s="24"/>
      <c r="I45" s="83"/>
      <c r="J45" s="20"/>
      <c r="K45" s="84"/>
      <c r="L45" s="85"/>
      <c r="M45" s="59"/>
      <c r="N45" s="73"/>
    </row>
    <row r="46" spans="2:18" ht="27.6">
      <c r="B46" s="54" t="s">
        <v>4</v>
      </c>
      <c r="C46" s="54" t="s">
        <v>5</v>
      </c>
      <c r="D46" s="55" t="s">
        <v>6</v>
      </c>
      <c r="E46" s="54" t="s">
        <v>7</v>
      </c>
      <c r="F46" s="56" t="s">
        <v>8</v>
      </c>
      <c r="G46" s="281" t="s">
        <v>9</v>
      </c>
      <c r="H46" s="282"/>
      <c r="I46" s="57" t="s">
        <v>10</v>
      </c>
      <c r="J46" s="58" t="s">
        <v>11</v>
      </c>
      <c r="K46" s="58" t="s">
        <v>12</v>
      </c>
      <c r="L46" s="58" t="s">
        <v>13</v>
      </c>
      <c r="M46" s="59"/>
    </row>
    <row r="47" spans="2:18" s="74" customFormat="1">
      <c r="B47" s="60" t="s">
        <v>51</v>
      </c>
      <c r="C47" s="88" t="s">
        <v>52</v>
      </c>
      <c r="D47" s="89">
        <v>4588183</v>
      </c>
      <c r="E47" s="90" t="s">
        <v>53</v>
      </c>
      <c r="F47" s="64" t="s">
        <v>17</v>
      </c>
      <c r="G47" s="298" t="s">
        <v>54</v>
      </c>
      <c r="H47" s="299"/>
      <c r="I47" s="65">
        <v>38052900</v>
      </c>
      <c r="J47" s="66">
        <f t="shared" ref="J47:J110" si="3">IF(IF(C47=C46,0,SUMIF($C$47:$C$289,C47,$I$47:$I$289))=0,"",IF(C47=C46,0,SUMIF($C$47:$C$289,C47,$I$47:$I$289)))</f>
        <v>38052900</v>
      </c>
      <c r="K47" s="67"/>
      <c r="L47" s="66" t="str">
        <f t="shared" ref="L47:L110" si="4">IF(IF(C47=C46,0,SUMIF($C$47:$C$289,C47,$K$47:$K$289))=0,"",IF(C47=C46,0,SUMIF($C$47:$C$289,C47,$K$47:$K$289)))</f>
        <v/>
      </c>
      <c r="M47" s="91">
        <v>43399</v>
      </c>
      <c r="N47" s="73">
        <v>6193183.322619007</v>
      </c>
    </row>
    <row r="48" spans="2:18" s="74" customFormat="1">
      <c r="B48" s="60" t="s">
        <v>51</v>
      </c>
      <c r="C48" s="88" t="s">
        <v>55</v>
      </c>
      <c r="D48" s="89">
        <v>5206356</v>
      </c>
      <c r="E48" s="90" t="s">
        <v>53</v>
      </c>
      <c r="F48" s="64" t="s">
        <v>17</v>
      </c>
      <c r="G48" s="298" t="s">
        <v>56</v>
      </c>
      <c r="H48" s="299"/>
      <c r="I48" s="65">
        <v>198170000</v>
      </c>
      <c r="J48" s="66">
        <f t="shared" si="3"/>
        <v>198170000</v>
      </c>
      <c r="K48" s="67"/>
      <c r="L48" s="66" t="str">
        <f t="shared" si="4"/>
        <v/>
      </c>
      <c r="M48" s="91">
        <v>43398</v>
      </c>
      <c r="N48" s="73"/>
    </row>
    <row r="49" spans="2:14" s="74" customFormat="1">
      <c r="B49" s="60" t="s">
        <v>51</v>
      </c>
      <c r="C49" s="88" t="s">
        <v>57</v>
      </c>
      <c r="D49" s="89">
        <v>5206632</v>
      </c>
      <c r="E49" s="90" t="s">
        <v>53</v>
      </c>
      <c r="F49" s="64" t="s">
        <v>17</v>
      </c>
      <c r="G49" s="298" t="s">
        <v>58</v>
      </c>
      <c r="H49" s="299"/>
      <c r="I49" s="65">
        <v>97700000</v>
      </c>
      <c r="J49" s="66">
        <f t="shared" si="3"/>
        <v>97700000</v>
      </c>
      <c r="K49" s="67"/>
      <c r="L49" s="66" t="str">
        <f t="shared" si="4"/>
        <v/>
      </c>
      <c r="M49" s="91">
        <v>41818</v>
      </c>
      <c r="N49" s="73"/>
    </row>
    <row r="50" spans="2:14" s="74" customFormat="1">
      <c r="B50" s="60" t="s">
        <v>51</v>
      </c>
      <c r="C50" s="88" t="s">
        <v>59</v>
      </c>
      <c r="D50" s="89">
        <v>5207725</v>
      </c>
      <c r="E50" s="90" t="s">
        <v>53</v>
      </c>
      <c r="F50" s="64" t="s">
        <v>17</v>
      </c>
      <c r="G50" s="298" t="s">
        <v>60</v>
      </c>
      <c r="H50" s="299"/>
      <c r="I50" s="65">
        <v>9000000</v>
      </c>
      <c r="J50" s="66">
        <f t="shared" si="3"/>
        <v>9000000</v>
      </c>
      <c r="K50" s="67"/>
      <c r="L50" s="66" t="str">
        <f t="shared" si="4"/>
        <v/>
      </c>
      <c r="M50" s="91">
        <v>42734</v>
      </c>
      <c r="N50" s="73"/>
    </row>
    <row r="51" spans="2:14" s="74" customFormat="1">
      <c r="B51" s="60" t="s">
        <v>51</v>
      </c>
      <c r="C51" s="88" t="s">
        <v>61</v>
      </c>
      <c r="D51" s="89">
        <v>5245360</v>
      </c>
      <c r="E51" s="90" t="s">
        <v>53</v>
      </c>
      <c r="F51" s="64" t="s">
        <v>17</v>
      </c>
      <c r="G51" s="298" t="s">
        <v>62</v>
      </c>
      <c r="H51" s="299"/>
      <c r="I51" s="65">
        <v>81100000</v>
      </c>
      <c r="J51" s="66">
        <f t="shared" si="3"/>
        <v>81100000</v>
      </c>
      <c r="K51" s="67"/>
      <c r="L51" s="66" t="str">
        <f t="shared" si="4"/>
        <v/>
      </c>
      <c r="M51" s="91">
        <v>42183</v>
      </c>
      <c r="N51" s="73"/>
    </row>
    <row r="52" spans="2:14" s="74" customFormat="1">
      <c r="B52" s="60" t="s">
        <v>51</v>
      </c>
      <c r="C52" s="88" t="s">
        <v>63</v>
      </c>
      <c r="D52" s="89">
        <v>5261308</v>
      </c>
      <c r="E52" s="90" t="s">
        <v>53</v>
      </c>
      <c r="F52" s="64" t="s">
        <v>17</v>
      </c>
      <c r="G52" s="298" t="s">
        <v>64</v>
      </c>
      <c r="H52" s="299"/>
      <c r="I52" s="65">
        <v>21000000</v>
      </c>
      <c r="J52" s="66">
        <f t="shared" si="3"/>
        <v>21000000</v>
      </c>
      <c r="K52" s="67"/>
      <c r="L52" s="66" t="str">
        <f t="shared" si="4"/>
        <v/>
      </c>
      <c r="M52" s="91">
        <v>43981</v>
      </c>
      <c r="N52" s="73"/>
    </row>
    <row r="53" spans="2:14" s="74" customFormat="1">
      <c r="B53" s="60" t="s">
        <v>51</v>
      </c>
      <c r="C53" s="88" t="s">
        <v>65</v>
      </c>
      <c r="D53" s="89">
        <v>5292194</v>
      </c>
      <c r="E53" s="90" t="s">
        <v>53</v>
      </c>
      <c r="F53" s="64" t="s">
        <v>17</v>
      </c>
      <c r="G53" s="298" t="s">
        <v>66</v>
      </c>
      <c r="H53" s="299"/>
      <c r="I53" s="65">
        <v>9015562</v>
      </c>
      <c r="J53" s="66">
        <f t="shared" si="3"/>
        <v>9015562</v>
      </c>
      <c r="K53" s="67"/>
      <c r="L53" s="66" t="str">
        <f t="shared" si="4"/>
        <v/>
      </c>
      <c r="M53" s="91">
        <v>43069</v>
      </c>
      <c r="N53" s="73"/>
    </row>
    <row r="54" spans="2:14" s="74" customFormat="1">
      <c r="B54" s="60" t="s">
        <v>51</v>
      </c>
      <c r="C54" s="88" t="s">
        <v>67</v>
      </c>
      <c r="D54" s="89">
        <v>5292982</v>
      </c>
      <c r="E54" s="90" t="s">
        <v>53</v>
      </c>
      <c r="F54" s="64" t="s">
        <v>17</v>
      </c>
      <c r="G54" s="298" t="s">
        <v>68</v>
      </c>
      <c r="H54" s="299"/>
      <c r="I54" s="65">
        <v>10000000</v>
      </c>
      <c r="J54" s="66">
        <f t="shared" si="3"/>
        <v>10000000</v>
      </c>
      <c r="K54" s="67"/>
      <c r="L54" s="66" t="str">
        <f t="shared" si="4"/>
        <v/>
      </c>
      <c r="M54" s="91">
        <v>43738</v>
      </c>
      <c r="N54" s="73"/>
    </row>
    <row r="55" spans="2:14" s="74" customFormat="1">
      <c r="B55" s="60" t="s">
        <v>51</v>
      </c>
      <c r="C55" s="88" t="s">
        <v>69</v>
      </c>
      <c r="D55" s="89">
        <v>5314460</v>
      </c>
      <c r="E55" s="90" t="s">
        <v>53</v>
      </c>
      <c r="F55" s="64" t="s">
        <v>17</v>
      </c>
      <c r="G55" s="298" t="s">
        <v>70</v>
      </c>
      <c r="H55" s="299"/>
      <c r="I55" s="65">
        <v>136600100</v>
      </c>
      <c r="J55" s="66">
        <f t="shared" si="3"/>
        <v>136600100</v>
      </c>
      <c r="K55" s="67"/>
      <c r="L55" s="66" t="str">
        <f t="shared" si="4"/>
        <v/>
      </c>
      <c r="M55" s="91">
        <v>43357</v>
      </c>
      <c r="N55" s="73"/>
    </row>
    <row r="56" spans="2:14" s="74" customFormat="1">
      <c r="B56" s="60" t="s">
        <v>51</v>
      </c>
      <c r="C56" s="88" t="s">
        <v>71</v>
      </c>
      <c r="D56" s="89">
        <v>5336743</v>
      </c>
      <c r="E56" s="90" t="s">
        <v>53</v>
      </c>
      <c r="F56" s="64" t="s">
        <v>17</v>
      </c>
      <c r="G56" s="298" t="s">
        <v>72</v>
      </c>
      <c r="H56" s="299"/>
      <c r="I56" s="65">
        <v>155982707</v>
      </c>
      <c r="J56" s="66">
        <f t="shared" si="3"/>
        <v>155982707</v>
      </c>
      <c r="K56" s="67"/>
      <c r="L56" s="66" t="str">
        <f t="shared" si="4"/>
        <v/>
      </c>
      <c r="M56" s="91">
        <v>43391</v>
      </c>
      <c r="N56" s="73"/>
    </row>
    <row r="57" spans="2:14" s="74" customFormat="1">
      <c r="B57" s="60" t="s">
        <v>51</v>
      </c>
      <c r="C57" s="88" t="s">
        <v>73</v>
      </c>
      <c r="D57" s="89">
        <v>10160766</v>
      </c>
      <c r="E57" s="90" t="s">
        <v>53</v>
      </c>
      <c r="F57" s="64" t="s">
        <v>17</v>
      </c>
      <c r="G57" s="298" t="s">
        <v>74</v>
      </c>
      <c r="H57" s="299"/>
      <c r="I57" s="65">
        <v>5500000</v>
      </c>
      <c r="J57" s="66">
        <f t="shared" si="3"/>
        <v>5500000</v>
      </c>
      <c r="K57" s="67"/>
      <c r="L57" s="66" t="str">
        <f t="shared" si="4"/>
        <v/>
      </c>
      <c r="M57" s="91">
        <v>42277</v>
      </c>
      <c r="N57" s="73"/>
    </row>
    <row r="58" spans="2:14" s="74" customFormat="1">
      <c r="B58" s="60" t="s">
        <v>51</v>
      </c>
      <c r="C58" s="88" t="s">
        <v>75</v>
      </c>
      <c r="D58" s="89">
        <v>10304527</v>
      </c>
      <c r="E58" s="90" t="s">
        <v>53</v>
      </c>
      <c r="F58" s="64" t="s">
        <v>17</v>
      </c>
      <c r="G58" s="298" t="s">
        <v>76</v>
      </c>
      <c r="H58" s="299"/>
      <c r="I58" s="65">
        <v>91602709</v>
      </c>
      <c r="J58" s="66">
        <f t="shared" si="3"/>
        <v>91602709</v>
      </c>
      <c r="K58" s="67"/>
      <c r="L58" s="66" t="str">
        <f t="shared" si="4"/>
        <v/>
      </c>
      <c r="M58" s="91">
        <v>43391</v>
      </c>
      <c r="N58" s="73"/>
    </row>
    <row r="59" spans="2:14" s="74" customFormat="1">
      <c r="B59" s="60" t="s">
        <v>51</v>
      </c>
      <c r="C59" s="88" t="s">
        <v>77</v>
      </c>
      <c r="D59" s="89">
        <v>12103245</v>
      </c>
      <c r="E59" s="90" t="s">
        <v>53</v>
      </c>
      <c r="F59" s="64" t="s">
        <v>17</v>
      </c>
      <c r="G59" s="298" t="s">
        <v>78</v>
      </c>
      <c r="H59" s="299"/>
      <c r="I59" s="65">
        <v>9000000</v>
      </c>
      <c r="J59" s="66">
        <f t="shared" si="3"/>
        <v>9000000</v>
      </c>
      <c r="K59" s="67"/>
      <c r="L59" s="66" t="str">
        <f t="shared" si="4"/>
        <v/>
      </c>
      <c r="M59" s="91">
        <v>43069</v>
      </c>
      <c r="N59" s="73"/>
    </row>
    <row r="60" spans="2:14" s="74" customFormat="1">
      <c r="B60" s="60" t="s">
        <v>51</v>
      </c>
      <c r="C60" s="88" t="s">
        <v>79</v>
      </c>
      <c r="D60" s="89">
        <v>12144931</v>
      </c>
      <c r="E60" s="90" t="s">
        <v>53</v>
      </c>
      <c r="F60" s="64" t="s">
        <v>17</v>
      </c>
      <c r="G60" s="298" t="s">
        <v>80</v>
      </c>
      <c r="H60" s="299"/>
      <c r="I60" s="65">
        <v>9000000</v>
      </c>
      <c r="J60" s="66">
        <f t="shared" si="3"/>
        <v>9000000</v>
      </c>
      <c r="K60" s="67"/>
      <c r="L60" s="66" t="str">
        <f t="shared" si="4"/>
        <v/>
      </c>
      <c r="M60" s="91">
        <v>43069</v>
      </c>
      <c r="N60" s="73"/>
    </row>
    <row r="61" spans="2:14" s="74" customFormat="1">
      <c r="B61" s="60" t="s">
        <v>51</v>
      </c>
      <c r="C61" s="88" t="s">
        <v>81</v>
      </c>
      <c r="D61" s="89">
        <v>12746065</v>
      </c>
      <c r="E61" s="90" t="s">
        <v>53</v>
      </c>
      <c r="F61" s="64" t="s">
        <v>17</v>
      </c>
      <c r="G61" s="298" t="s">
        <v>82</v>
      </c>
      <c r="H61" s="299"/>
      <c r="I61" s="65">
        <v>280908000</v>
      </c>
      <c r="J61" s="66">
        <f t="shared" si="3"/>
        <v>280908000</v>
      </c>
      <c r="K61" s="67"/>
      <c r="L61" s="66" t="str">
        <f t="shared" si="4"/>
        <v/>
      </c>
      <c r="M61" s="91">
        <v>44012</v>
      </c>
      <c r="N61" s="73"/>
    </row>
    <row r="62" spans="2:14" s="74" customFormat="1">
      <c r="B62" s="60" t="s">
        <v>51</v>
      </c>
      <c r="C62" s="88" t="s">
        <v>83</v>
      </c>
      <c r="D62" s="89">
        <v>12747012</v>
      </c>
      <c r="E62" s="90" t="s">
        <v>53</v>
      </c>
      <c r="F62" s="64" t="s">
        <v>17</v>
      </c>
      <c r="G62" s="298" t="s">
        <v>84</v>
      </c>
      <c r="H62" s="299"/>
      <c r="I62" s="65">
        <v>65805200</v>
      </c>
      <c r="J62" s="66">
        <f t="shared" si="3"/>
        <v>65805200</v>
      </c>
      <c r="K62" s="67"/>
      <c r="L62" s="66" t="str">
        <f t="shared" si="4"/>
        <v/>
      </c>
      <c r="M62" s="91">
        <v>43324</v>
      </c>
      <c r="N62" s="73"/>
    </row>
    <row r="63" spans="2:14" s="74" customFormat="1">
      <c r="B63" s="60" t="s">
        <v>51</v>
      </c>
      <c r="C63" s="88" t="s">
        <v>85</v>
      </c>
      <c r="D63" s="89">
        <v>12747919</v>
      </c>
      <c r="E63" s="90" t="s">
        <v>53</v>
      </c>
      <c r="F63" s="64" t="s">
        <v>17</v>
      </c>
      <c r="G63" s="298" t="s">
        <v>86</v>
      </c>
      <c r="H63" s="299"/>
      <c r="I63" s="65">
        <v>51150000</v>
      </c>
      <c r="J63" s="66">
        <f t="shared" si="3"/>
        <v>51150000</v>
      </c>
      <c r="K63" s="67"/>
      <c r="L63" s="66" t="str">
        <f t="shared" si="4"/>
        <v/>
      </c>
      <c r="M63" s="91">
        <v>43291</v>
      </c>
      <c r="N63" s="73"/>
    </row>
    <row r="64" spans="2:14" s="74" customFormat="1">
      <c r="B64" s="60" t="s">
        <v>51</v>
      </c>
      <c r="C64" s="88" t="s">
        <v>87</v>
      </c>
      <c r="D64" s="89">
        <v>12750437</v>
      </c>
      <c r="E64" s="90" t="s">
        <v>53</v>
      </c>
      <c r="F64" s="64" t="s">
        <v>17</v>
      </c>
      <c r="G64" s="298" t="s">
        <v>88</v>
      </c>
      <c r="H64" s="299"/>
      <c r="I64" s="65">
        <v>9000000</v>
      </c>
      <c r="J64" s="66">
        <f t="shared" si="3"/>
        <v>9000000</v>
      </c>
      <c r="K64" s="67"/>
      <c r="L64" s="66" t="str">
        <f t="shared" si="4"/>
        <v/>
      </c>
      <c r="M64" s="91">
        <v>42977</v>
      </c>
      <c r="N64" s="73"/>
    </row>
    <row r="65" spans="2:14" s="74" customFormat="1">
      <c r="B65" s="60" t="s">
        <v>51</v>
      </c>
      <c r="C65" s="88" t="s">
        <v>89</v>
      </c>
      <c r="D65" s="89">
        <v>12751008</v>
      </c>
      <c r="E65" s="90" t="s">
        <v>53</v>
      </c>
      <c r="F65" s="64" t="s">
        <v>17</v>
      </c>
      <c r="G65" s="298" t="s">
        <v>90</v>
      </c>
      <c r="H65" s="299"/>
      <c r="I65" s="65">
        <v>156646000</v>
      </c>
      <c r="J65" s="66">
        <f t="shared" si="3"/>
        <v>156646000</v>
      </c>
      <c r="K65" s="67"/>
      <c r="L65" s="66" t="str">
        <f t="shared" si="4"/>
        <v/>
      </c>
      <c r="M65" s="91">
        <v>44265</v>
      </c>
      <c r="N65" s="73"/>
    </row>
    <row r="66" spans="2:14" s="74" customFormat="1">
      <c r="B66" s="60" t="s">
        <v>51</v>
      </c>
      <c r="C66" s="88" t="s">
        <v>91</v>
      </c>
      <c r="D66" s="89">
        <v>12751698</v>
      </c>
      <c r="E66" s="90" t="s">
        <v>53</v>
      </c>
      <c r="F66" s="64" t="s">
        <v>17</v>
      </c>
      <c r="G66" s="298" t="s">
        <v>92</v>
      </c>
      <c r="H66" s="299"/>
      <c r="I66" s="65">
        <v>34150000</v>
      </c>
      <c r="J66" s="66">
        <f t="shared" si="3"/>
        <v>34150000</v>
      </c>
      <c r="K66" s="67"/>
      <c r="L66" s="66" t="str">
        <f t="shared" si="4"/>
        <v/>
      </c>
      <c r="M66" s="91">
        <v>44286</v>
      </c>
      <c r="N66" s="73"/>
    </row>
    <row r="67" spans="2:14" s="74" customFormat="1">
      <c r="B67" s="60" t="s">
        <v>51</v>
      </c>
      <c r="C67" s="88" t="s">
        <v>93</v>
      </c>
      <c r="D67" s="89">
        <v>12752280</v>
      </c>
      <c r="E67" s="90" t="s">
        <v>53</v>
      </c>
      <c r="F67" s="64" t="s">
        <v>17</v>
      </c>
      <c r="G67" s="298" t="s">
        <v>94</v>
      </c>
      <c r="H67" s="299"/>
      <c r="I67" s="65">
        <v>128901456</v>
      </c>
      <c r="J67" s="66">
        <f t="shared" si="3"/>
        <v>128901456</v>
      </c>
      <c r="K67" s="67"/>
      <c r="L67" s="66" t="str">
        <f t="shared" si="4"/>
        <v/>
      </c>
      <c r="M67" s="91">
        <v>43373</v>
      </c>
      <c r="N67" s="73"/>
    </row>
    <row r="68" spans="2:14" s="74" customFormat="1">
      <c r="B68" s="60" t="s">
        <v>51</v>
      </c>
      <c r="C68" s="88" t="s">
        <v>95</v>
      </c>
      <c r="D68" s="89">
        <v>12754384</v>
      </c>
      <c r="E68" s="90" t="s">
        <v>53</v>
      </c>
      <c r="F68" s="64" t="s">
        <v>17</v>
      </c>
      <c r="G68" s="298" t="s">
        <v>96</v>
      </c>
      <c r="H68" s="299"/>
      <c r="I68" s="65">
        <v>80500000</v>
      </c>
      <c r="J68" s="66">
        <f t="shared" si="3"/>
        <v>80500000</v>
      </c>
      <c r="K68" s="67"/>
      <c r="L68" s="66" t="str">
        <f t="shared" si="4"/>
        <v/>
      </c>
      <c r="M68" s="91">
        <v>41818</v>
      </c>
      <c r="N68" s="73"/>
    </row>
    <row r="69" spans="2:14" s="74" customFormat="1">
      <c r="B69" s="60" t="s">
        <v>51</v>
      </c>
      <c r="C69" s="88" t="s">
        <v>97</v>
      </c>
      <c r="D69" s="89">
        <v>12951670</v>
      </c>
      <c r="E69" s="90" t="s">
        <v>53</v>
      </c>
      <c r="F69" s="64" t="s">
        <v>17</v>
      </c>
      <c r="G69" s="298" t="s">
        <v>98</v>
      </c>
      <c r="H69" s="299"/>
      <c r="I69" s="65">
        <v>138100000</v>
      </c>
      <c r="J69" s="66">
        <f t="shared" si="3"/>
        <v>138100000</v>
      </c>
      <c r="K69" s="67"/>
      <c r="L69" s="66" t="str">
        <f t="shared" si="4"/>
        <v/>
      </c>
      <c r="M69" s="91">
        <v>43377</v>
      </c>
      <c r="N69" s="73"/>
    </row>
    <row r="70" spans="2:14" s="74" customFormat="1">
      <c r="B70" s="60" t="s">
        <v>51</v>
      </c>
      <c r="C70" s="88" t="s">
        <v>99</v>
      </c>
      <c r="D70" s="89">
        <v>12958582</v>
      </c>
      <c r="E70" s="90" t="s">
        <v>53</v>
      </c>
      <c r="F70" s="64" t="s">
        <v>17</v>
      </c>
      <c r="G70" s="298" t="s">
        <v>100</v>
      </c>
      <c r="H70" s="299"/>
      <c r="I70" s="65">
        <v>163503250</v>
      </c>
      <c r="J70" s="66">
        <f t="shared" si="3"/>
        <v>163503250</v>
      </c>
      <c r="K70" s="67"/>
      <c r="L70" s="66" t="str">
        <f t="shared" si="4"/>
        <v/>
      </c>
      <c r="M70" s="91">
        <v>43399</v>
      </c>
      <c r="N70" s="73"/>
    </row>
    <row r="71" spans="2:14" s="74" customFormat="1">
      <c r="B71" s="60" t="s">
        <v>51</v>
      </c>
      <c r="C71" s="88" t="s">
        <v>101</v>
      </c>
      <c r="D71" s="89">
        <v>12963673</v>
      </c>
      <c r="E71" s="90" t="s">
        <v>53</v>
      </c>
      <c r="F71" s="64" t="s">
        <v>17</v>
      </c>
      <c r="G71" s="298" t="s">
        <v>102</v>
      </c>
      <c r="H71" s="299"/>
      <c r="I71" s="65">
        <v>171700600</v>
      </c>
      <c r="J71" s="66">
        <f t="shared" si="3"/>
        <v>171700600</v>
      </c>
      <c r="K71" s="67"/>
      <c r="L71" s="66" t="str">
        <f t="shared" si="4"/>
        <v/>
      </c>
      <c r="M71" s="91">
        <v>43338</v>
      </c>
      <c r="N71" s="73"/>
    </row>
    <row r="72" spans="2:14" s="74" customFormat="1">
      <c r="B72" s="60" t="s">
        <v>51</v>
      </c>
      <c r="C72" s="88" t="s">
        <v>103</v>
      </c>
      <c r="D72" s="89">
        <v>12965735</v>
      </c>
      <c r="E72" s="90" t="s">
        <v>53</v>
      </c>
      <c r="F72" s="64" t="s">
        <v>17</v>
      </c>
      <c r="G72" s="298" t="s">
        <v>104</v>
      </c>
      <c r="H72" s="299"/>
      <c r="I72" s="65">
        <v>8000000</v>
      </c>
      <c r="J72" s="66">
        <f t="shared" si="3"/>
        <v>8000000</v>
      </c>
      <c r="K72" s="67"/>
      <c r="L72" s="66" t="str">
        <f t="shared" si="4"/>
        <v/>
      </c>
      <c r="M72" s="91">
        <v>43163</v>
      </c>
      <c r="N72" s="73"/>
    </row>
    <row r="73" spans="2:14" s="74" customFormat="1">
      <c r="B73" s="60" t="s">
        <v>51</v>
      </c>
      <c r="C73" s="88" t="s">
        <v>105</v>
      </c>
      <c r="D73" s="89">
        <v>12971698</v>
      </c>
      <c r="E73" s="90" t="s">
        <v>53</v>
      </c>
      <c r="F73" s="64" t="s">
        <v>17</v>
      </c>
      <c r="G73" s="298" t="s">
        <v>106</v>
      </c>
      <c r="H73" s="299"/>
      <c r="I73" s="65">
        <v>40980000</v>
      </c>
      <c r="J73" s="66">
        <f t="shared" si="3"/>
        <v>40980000</v>
      </c>
      <c r="K73" s="67"/>
      <c r="L73" s="66" t="str">
        <f t="shared" si="4"/>
        <v/>
      </c>
      <c r="M73" s="91">
        <v>43399</v>
      </c>
      <c r="N73" s="73"/>
    </row>
    <row r="74" spans="2:14" s="74" customFormat="1">
      <c r="B74" s="60" t="s">
        <v>51</v>
      </c>
      <c r="C74" s="88" t="s">
        <v>107</v>
      </c>
      <c r="D74" s="89">
        <v>12978964</v>
      </c>
      <c r="E74" s="90" t="s">
        <v>53</v>
      </c>
      <c r="F74" s="64" t="s">
        <v>17</v>
      </c>
      <c r="G74" s="298" t="s">
        <v>108</v>
      </c>
      <c r="H74" s="299"/>
      <c r="I74" s="65">
        <v>219376175</v>
      </c>
      <c r="J74" s="66">
        <f t="shared" si="3"/>
        <v>219376175</v>
      </c>
      <c r="K74" s="67"/>
      <c r="L74" s="66" t="str">
        <f t="shared" si="4"/>
        <v/>
      </c>
      <c r="M74" s="91">
        <v>44134</v>
      </c>
      <c r="N74" s="73"/>
    </row>
    <row r="75" spans="2:14" s="74" customFormat="1">
      <c r="B75" s="60" t="s">
        <v>51</v>
      </c>
      <c r="C75" s="88" t="s">
        <v>109</v>
      </c>
      <c r="D75" s="89">
        <v>12984222</v>
      </c>
      <c r="E75" s="90" t="s">
        <v>53</v>
      </c>
      <c r="F75" s="64" t="s">
        <v>17</v>
      </c>
      <c r="G75" s="298" t="s">
        <v>110</v>
      </c>
      <c r="H75" s="299"/>
      <c r="I75" s="65">
        <v>90472853</v>
      </c>
      <c r="J75" s="66">
        <f t="shared" si="3"/>
        <v>90472853</v>
      </c>
      <c r="K75" s="67"/>
      <c r="L75" s="66" t="str">
        <f t="shared" si="4"/>
        <v/>
      </c>
      <c r="M75" s="91">
        <v>41818</v>
      </c>
      <c r="N75" s="73"/>
    </row>
    <row r="76" spans="2:14" s="74" customFormat="1">
      <c r="B76" s="60" t="s">
        <v>51</v>
      </c>
      <c r="C76" s="88" t="s">
        <v>111</v>
      </c>
      <c r="D76" s="89">
        <v>12985924</v>
      </c>
      <c r="E76" s="90" t="s">
        <v>53</v>
      </c>
      <c r="F76" s="64" t="s">
        <v>17</v>
      </c>
      <c r="G76" s="298" t="s">
        <v>112</v>
      </c>
      <c r="H76" s="299"/>
      <c r="I76" s="65">
        <v>36000000</v>
      </c>
      <c r="J76" s="66">
        <f t="shared" si="3"/>
        <v>36000000</v>
      </c>
      <c r="K76" s="67"/>
      <c r="L76" s="66" t="str">
        <f t="shared" si="4"/>
        <v/>
      </c>
      <c r="M76" s="91">
        <v>44270</v>
      </c>
      <c r="N76" s="73"/>
    </row>
    <row r="77" spans="2:14" s="74" customFormat="1">
      <c r="B77" s="60" t="s">
        <v>51</v>
      </c>
      <c r="C77" s="88" t="s">
        <v>113</v>
      </c>
      <c r="D77" s="89">
        <v>12986157</v>
      </c>
      <c r="E77" s="90" t="s">
        <v>53</v>
      </c>
      <c r="F77" s="64" t="s">
        <v>17</v>
      </c>
      <c r="G77" s="298" t="s">
        <v>114</v>
      </c>
      <c r="H77" s="299"/>
      <c r="I77" s="65">
        <v>163200000</v>
      </c>
      <c r="J77" s="66">
        <f t="shared" si="3"/>
        <v>163200000</v>
      </c>
      <c r="K77" s="67"/>
      <c r="L77" s="66" t="str">
        <f t="shared" si="4"/>
        <v/>
      </c>
      <c r="M77" s="91">
        <v>43407</v>
      </c>
      <c r="N77" s="73"/>
    </row>
    <row r="78" spans="2:14" s="74" customFormat="1">
      <c r="B78" s="60" t="s">
        <v>51</v>
      </c>
      <c r="C78" s="88" t="s">
        <v>115</v>
      </c>
      <c r="D78" s="89">
        <v>12987040</v>
      </c>
      <c r="E78" s="90" t="s">
        <v>53</v>
      </c>
      <c r="F78" s="64" t="s">
        <v>17</v>
      </c>
      <c r="G78" s="298" t="s">
        <v>116</v>
      </c>
      <c r="H78" s="299"/>
      <c r="I78" s="65">
        <v>8000000</v>
      </c>
      <c r="J78" s="66">
        <f t="shared" si="3"/>
        <v>8000000</v>
      </c>
      <c r="K78" s="67"/>
      <c r="L78" s="66" t="str">
        <f t="shared" si="4"/>
        <v/>
      </c>
      <c r="M78" s="91">
        <v>42488</v>
      </c>
      <c r="N78" s="73"/>
    </row>
    <row r="79" spans="2:14" s="74" customFormat="1">
      <c r="B79" s="60" t="s">
        <v>51</v>
      </c>
      <c r="C79" s="88" t="s">
        <v>117</v>
      </c>
      <c r="D79" s="89">
        <v>12992320</v>
      </c>
      <c r="E79" s="90" t="s">
        <v>53</v>
      </c>
      <c r="F79" s="64" t="s">
        <v>17</v>
      </c>
      <c r="G79" s="298" t="s">
        <v>118</v>
      </c>
      <c r="H79" s="299"/>
      <c r="I79" s="65">
        <v>415800700</v>
      </c>
      <c r="J79" s="66">
        <f t="shared" si="3"/>
        <v>415800700</v>
      </c>
      <c r="K79" s="67"/>
      <c r="L79" s="66" t="str">
        <f t="shared" si="4"/>
        <v/>
      </c>
      <c r="M79" s="91">
        <v>43271</v>
      </c>
      <c r="N79" s="73"/>
    </row>
    <row r="80" spans="2:14" s="74" customFormat="1">
      <c r="B80" s="60" t="s">
        <v>51</v>
      </c>
      <c r="C80" s="88" t="s">
        <v>119</v>
      </c>
      <c r="D80" s="89">
        <v>12992525</v>
      </c>
      <c r="E80" s="90" t="s">
        <v>53</v>
      </c>
      <c r="F80" s="64" t="s">
        <v>17</v>
      </c>
      <c r="G80" s="298" t="s">
        <v>120</v>
      </c>
      <c r="H80" s="299"/>
      <c r="I80" s="65">
        <v>55556353</v>
      </c>
      <c r="J80" s="66">
        <f t="shared" si="3"/>
        <v>55556353</v>
      </c>
      <c r="K80" s="67"/>
      <c r="L80" s="66" t="str">
        <f t="shared" si="4"/>
        <v/>
      </c>
      <c r="M80" s="91">
        <v>41390</v>
      </c>
      <c r="N80" s="73"/>
    </row>
    <row r="81" spans="2:14" s="74" customFormat="1">
      <c r="B81" s="60" t="s">
        <v>51</v>
      </c>
      <c r="C81" s="88" t="s">
        <v>121</v>
      </c>
      <c r="D81" s="89">
        <v>12993319</v>
      </c>
      <c r="E81" s="90" t="s">
        <v>53</v>
      </c>
      <c r="F81" s="64" t="s">
        <v>17</v>
      </c>
      <c r="G81" s="298" t="s">
        <v>122</v>
      </c>
      <c r="H81" s="299"/>
      <c r="I81" s="65">
        <v>148600300</v>
      </c>
      <c r="J81" s="66">
        <f t="shared" si="3"/>
        <v>148600300</v>
      </c>
      <c r="K81" s="67"/>
      <c r="L81" s="66" t="str">
        <f t="shared" si="4"/>
        <v/>
      </c>
      <c r="M81" s="91">
        <v>43378</v>
      </c>
      <c r="N81" s="73"/>
    </row>
    <row r="82" spans="2:14" s="74" customFormat="1">
      <c r="B82" s="60" t="s">
        <v>51</v>
      </c>
      <c r="C82" s="88" t="s">
        <v>123</v>
      </c>
      <c r="D82" s="89">
        <v>12995291</v>
      </c>
      <c r="E82" s="90" t="s">
        <v>53</v>
      </c>
      <c r="F82" s="64" t="s">
        <v>17</v>
      </c>
      <c r="G82" s="298" t="s">
        <v>124</v>
      </c>
      <c r="H82" s="299"/>
      <c r="I82" s="65">
        <v>18000000</v>
      </c>
      <c r="J82" s="66">
        <f t="shared" si="3"/>
        <v>18000000</v>
      </c>
      <c r="K82" s="67"/>
      <c r="L82" s="66" t="str">
        <f t="shared" si="4"/>
        <v/>
      </c>
      <c r="M82" s="91">
        <v>42734</v>
      </c>
      <c r="N82" s="73"/>
    </row>
    <row r="83" spans="2:14" s="74" customFormat="1">
      <c r="B83" s="60" t="s">
        <v>51</v>
      </c>
      <c r="C83" s="88" t="s">
        <v>125</v>
      </c>
      <c r="D83" s="89">
        <v>12995707</v>
      </c>
      <c r="E83" s="90" t="s">
        <v>53</v>
      </c>
      <c r="F83" s="64" t="s">
        <v>17</v>
      </c>
      <c r="G83" s="298" t="s">
        <v>126</v>
      </c>
      <c r="H83" s="299"/>
      <c r="I83" s="65">
        <v>150600000</v>
      </c>
      <c r="J83" s="66">
        <f t="shared" si="3"/>
        <v>150600000</v>
      </c>
      <c r="K83" s="67"/>
      <c r="L83" s="66" t="str">
        <f t="shared" si="4"/>
        <v/>
      </c>
      <c r="M83" s="91">
        <v>43373</v>
      </c>
      <c r="N83" s="73"/>
    </row>
    <row r="84" spans="2:14" s="74" customFormat="1">
      <c r="B84" s="60" t="s">
        <v>51</v>
      </c>
      <c r="C84" s="88" t="s">
        <v>127</v>
      </c>
      <c r="D84" s="89">
        <v>12999269</v>
      </c>
      <c r="E84" s="90" t="s">
        <v>53</v>
      </c>
      <c r="F84" s="64" t="s">
        <v>17</v>
      </c>
      <c r="G84" s="298" t="s">
        <v>128</v>
      </c>
      <c r="H84" s="299"/>
      <c r="I84" s="65">
        <v>15000000</v>
      </c>
      <c r="J84" s="66">
        <f t="shared" si="3"/>
        <v>15000000</v>
      </c>
      <c r="K84" s="67"/>
      <c r="L84" s="66" t="str">
        <f t="shared" si="4"/>
        <v/>
      </c>
      <c r="M84" s="91">
        <v>43342</v>
      </c>
      <c r="N84" s="73"/>
    </row>
    <row r="85" spans="2:14" s="74" customFormat="1">
      <c r="B85" s="60" t="s">
        <v>51</v>
      </c>
      <c r="C85" s="88" t="s">
        <v>129</v>
      </c>
      <c r="D85" s="89">
        <v>12999805</v>
      </c>
      <c r="E85" s="90" t="s">
        <v>53</v>
      </c>
      <c r="F85" s="64" t="s">
        <v>17</v>
      </c>
      <c r="G85" s="298" t="s">
        <v>130</v>
      </c>
      <c r="H85" s="299"/>
      <c r="I85" s="65">
        <v>172200000</v>
      </c>
      <c r="J85" s="66">
        <f t="shared" si="3"/>
        <v>172200000</v>
      </c>
      <c r="K85" s="67"/>
      <c r="L85" s="66" t="str">
        <f t="shared" si="4"/>
        <v/>
      </c>
      <c r="M85" s="91">
        <v>43450</v>
      </c>
      <c r="N85" s="73"/>
    </row>
    <row r="86" spans="2:14" s="74" customFormat="1">
      <c r="B86" s="60" t="s">
        <v>51</v>
      </c>
      <c r="C86" s="88" t="s">
        <v>131</v>
      </c>
      <c r="D86" s="89">
        <v>13013457</v>
      </c>
      <c r="E86" s="90" t="s">
        <v>53</v>
      </c>
      <c r="F86" s="64" t="s">
        <v>17</v>
      </c>
      <c r="G86" s="298" t="s">
        <v>132</v>
      </c>
      <c r="H86" s="299"/>
      <c r="I86" s="65">
        <v>56842950</v>
      </c>
      <c r="J86" s="66">
        <f t="shared" si="3"/>
        <v>56842950</v>
      </c>
      <c r="K86" s="67"/>
      <c r="L86" s="66" t="str">
        <f t="shared" si="4"/>
        <v/>
      </c>
      <c r="M86" s="91">
        <v>43407</v>
      </c>
      <c r="N86" s="73"/>
    </row>
    <row r="87" spans="2:14" s="74" customFormat="1">
      <c r="B87" s="60" t="s">
        <v>51</v>
      </c>
      <c r="C87" s="88" t="s">
        <v>133</v>
      </c>
      <c r="D87" s="89">
        <v>13062078</v>
      </c>
      <c r="E87" s="90" t="s">
        <v>53</v>
      </c>
      <c r="F87" s="64" t="s">
        <v>17</v>
      </c>
      <c r="G87" s="298" t="s">
        <v>134</v>
      </c>
      <c r="H87" s="299"/>
      <c r="I87" s="65">
        <v>9000000</v>
      </c>
      <c r="J87" s="66">
        <f t="shared" si="3"/>
        <v>9000000</v>
      </c>
      <c r="K87" s="67"/>
      <c r="L87" s="66" t="str">
        <f t="shared" si="4"/>
        <v/>
      </c>
      <c r="M87" s="91">
        <v>42855</v>
      </c>
      <c r="N87" s="73"/>
    </row>
    <row r="88" spans="2:14" s="74" customFormat="1">
      <c r="B88" s="60" t="s">
        <v>51</v>
      </c>
      <c r="C88" s="88" t="s">
        <v>135</v>
      </c>
      <c r="D88" s="89">
        <v>13062512</v>
      </c>
      <c r="E88" s="90" t="s">
        <v>53</v>
      </c>
      <c r="F88" s="64" t="s">
        <v>17</v>
      </c>
      <c r="G88" s="298" t="s">
        <v>136</v>
      </c>
      <c r="H88" s="299"/>
      <c r="I88" s="65">
        <v>135000000</v>
      </c>
      <c r="J88" s="66">
        <f t="shared" si="3"/>
        <v>135000000</v>
      </c>
      <c r="K88" s="67"/>
      <c r="L88" s="66" t="str">
        <f t="shared" si="4"/>
        <v/>
      </c>
      <c r="M88" s="91">
        <v>43300</v>
      </c>
      <c r="N88" s="73"/>
    </row>
    <row r="89" spans="2:14" s="74" customFormat="1">
      <c r="B89" s="60" t="s">
        <v>51</v>
      </c>
      <c r="C89" s="88" t="s">
        <v>137</v>
      </c>
      <c r="D89" s="89">
        <v>13069707</v>
      </c>
      <c r="E89" s="90" t="s">
        <v>53</v>
      </c>
      <c r="F89" s="64" t="s">
        <v>17</v>
      </c>
      <c r="G89" s="298" t="s">
        <v>138</v>
      </c>
      <c r="H89" s="299"/>
      <c r="I89" s="65">
        <v>485118622</v>
      </c>
      <c r="J89" s="66">
        <f t="shared" si="3"/>
        <v>485118622</v>
      </c>
      <c r="K89" s="67"/>
      <c r="L89" s="66" t="str">
        <f t="shared" si="4"/>
        <v/>
      </c>
      <c r="M89" s="91">
        <v>43416</v>
      </c>
      <c r="N89" s="73"/>
    </row>
    <row r="90" spans="2:14" s="74" customFormat="1">
      <c r="B90" s="60" t="s">
        <v>51</v>
      </c>
      <c r="C90" s="88" t="s">
        <v>139</v>
      </c>
      <c r="D90" s="89">
        <v>13071651</v>
      </c>
      <c r="E90" s="90" t="s">
        <v>53</v>
      </c>
      <c r="F90" s="64" t="s">
        <v>17</v>
      </c>
      <c r="G90" s="298" t="s">
        <v>140</v>
      </c>
      <c r="H90" s="299"/>
      <c r="I90" s="65">
        <v>158000000</v>
      </c>
      <c r="J90" s="66">
        <f t="shared" si="3"/>
        <v>158000000</v>
      </c>
      <c r="K90" s="67"/>
      <c r="L90" s="66" t="str">
        <f t="shared" si="4"/>
        <v/>
      </c>
      <c r="M90" s="91">
        <v>43217</v>
      </c>
      <c r="N90" s="73"/>
    </row>
    <row r="91" spans="2:14" s="74" customFormat="1">
      <c r="B91" s="60" t="s">
        <v>51</v>
      </c>
      <c r="C91" s="88" t="s">
        <v>141</v>
      </c>
      <c r="D91" s="89">
        <v>14620865</v>
      </c>
      <c r="E91" s="90" t="s">
        <v>53</v>
      </c>
      <c r="F91" s="64" t="s">
        <v>17</v>
      </c>
      <c r="G91" s="298" t="s">
        <v>142</v>
      </c>
      <c r="H91" s="299"/>
      <c r="I91" s="65">
        <v>68860000</v>
      </c>
      <c r="J91" s="66">
        <f t="shared" si="3"/>
        <v>68860000</v>
      </c>
      <c r="K91" s="67"/>
      <c r="L91" s="66" t="str">
        <f t="shared" si="4"/>
        <v/>
      </c>
      <c r="M91" s="91">
        <v>43380</v>
      </c>
      <c r="N91" s="73"/>
    </row>
    <row r="92" spans="2:14" s="74" customFormat="1">
      <c r="B92" s="60" t="s">
        <v>51</v>
      </c>
      <c r="C92" s="88" t="s">
        <v>143</v>
      </c>
      <c r="D92" s="89">
        <v>15816639</v>
      </c>
      <c r="E92" s="90" t="s">
        <v>53</v>
      </c>
      <c r="F92" s="64" t="s">
        <v>17</v>
      </c>
      <c r="G92" s="298" t="s">
        <v>144</v>
      </c>
      <c r="H92" s="299"/>
      <c r="I92" s="65">
        <v>173570000</v>
      </c>
      <c r="J92" s="66">
        <f t="shared" si="3"/>
        <v>173570000</v>
      </c>
      <c r="K92" s="67"/>
      <c r="L92" s="66" t="str">
        <f t="shared" si="4"/>
        <v/>
      </c>
      <c r="M92" s="91">
        <v>43394</v>
      </c>
      <c r="N92" s="73"/>
    </row>
    <row r="93" spans="2:14" s="74" customFormat="1">
      <c r="B93" s="60" t="s">
        <v>51</v>
      </c>
      <c r="C93" s="88" t="s">
        <v>145</v>
      </c>
      <c r="D93" s="89">
        <v>19073871</v>
      </c>
      <c r="E93" s="90" t="s">
        <v>53</v>
      </c>
      <c r="F93" s="64" t="s">
        <v>17</v>
      </c>
      <c r="G93" s="298" t="s">
        <v>146</v>
      </c>
      <c r="H93" s="299"/>
      <c r="I93" s="65">
        <v>303870000</v>
      </c>
      <c r="J93" s="66">
        <f t="shared" si="3"/>
        <v>303870000</v>
      </c>
      <c r="K93" s="67"/>
      <c r="L93" s="66" t="str">
        <f t="shared" si="4"/>
        <v/>
      </c>
      <c r="M93" s="91">
        <v>43400</v>
      </c>
      <c r="N93" s="73"/>
    </row>
    <row r="94" spans="2:14" s="74" customFormat="1">
      <c r="B94" s="60" t="s">
        <v>51</v>
      </c>
      <c r="C94" s="88" t="s">
        <v>147</v>
      </c>
      <c r="D94" s="89">
        <v>21112636</v>
      </c>
      <c r="E94" s="90" t="s">
        <v>53</v>
      </c>
      <c r="F94" s="64" t="s">
        <v>17</v>
      </c>
      <c r="G94" s="298" t="s">
        <v>148</v>
      </c>
      <c r="H94" s="299"/>
      <c r="I94" s="65">
        <v>137315000</v>
      </c>
      <c r="J94" s="66">
        <f t="shared" si="3"/>
        <v>137315000</v>
      </c>
      <c r="K94" s="67"/>
      <c r="L94" s="66" t="str">
        <f t="shared" si="4"/>
        <v/>
      </c>
      <c r="M94" s="91">
        <v>43373</v>
      </c>
      <c r="N94" s="73"/>
    </row>
    <row r="95" spans="2:14" s="74" customFormat="1">
      <c r="B95" s="60" t="s">
        <v>51</v>
      </c>
      <c r="C95" s="88" t="s">
        <v>149</v>
      </c>
      <c r="D95" s="89">
        <v>24346937</v>
      </c>
      <c r="E95" s="90" t="s">
        <v>53</v>
      </c>
      <c r="F95" s="64" t="s">
        <v>17</v>
      </c>
      <c r="G95" s="298" t="s">
        <v>150</v>
      </c>
      <c r="H95" s="299"/>
      <c r="I95" s="65">
        <v>87606949</v>
      </c>
      <c r="J95" s="66">
        <f t="shared" si="3"/>
        <v>87606949</v>
      </c>
      <c r="K95" s="67"/>
      <c r="L95" s="66" t="str">
        <f t="shared" si="4"/>
        <v/>
      </c>
      <c r="M95" s="91">
        <v>43391</v>
      </c>
      <c r="N95" s="73"/>
    </row>
    <row r="96" spans="2:14" s="74" customFormat="1">
      <c r="B96" s="60" t="s">
        <v>51</v>
      </c>
      <c r="C96" s="88" t="s">
        <v>151</v>
      </c>
      <c r="D96" s="89">
        <v>27072839</v>
      </c>
      <c r="E96" s="90" t="s">
        <v>53</v>
      </c>
      <c r="F96" s="64" t="s">
        <v>17</v>
      </c>
      <c r="G96" s="298" t="s">
        <v>152</v>
      </c>
      <c r="H96" s="299"/>
      <c r="I96" s="65">
        <v>163886000</v>
      </c>
      <c r="J96" s="66">
        <f t="shared" si="3"/>
        <v>163886000</v>
      </c>
      <c r="K96" s="67"/>
      <c r="L96" s="66" t="str">
        <f t="shared" si="4"/>
        <v/>
      </c>
      <c r="M96" s="91">
        <v>43281</v>
      </c>
      <c r="N96" s="73"/>
    </row>
    <row r="97" spans="2:14" s="74" customFormat="1">
      <c r="B97" s="60" t="s">
        <v>51</v>
      </c>
      <c r="C97" s="88" t="s">
        <v>153</v>
      </c>
      <c r="D97" s="89">
        <v>27073366</v>
      </c>
      <c r="E97" s="90" t="s">
        <v>53</v>
      </c>
      <c r="F97" s="64" t="s">
        <v>17</v>
      </c>
      <c r="G97" s="298" t="s">
        <v>154</v>
      </c>
      <c r="H97" s="299"/>
      <c r="I97" s="65">
        <v>136228850</v>
      </c>
      <c r="J97" s="66">
        <f t="shared" si="3"/>
        <v>136228850</v>
      </c>
      <c r="K97" s="67"/>
      <c r="L97" s="66" t="str">
        <f t="shared" si="4"/>
        <v/>
      </c>
      <c r="M97" s="91">
        <v>43391</v>
      </c>
      <c r="N97" s="73"/>
    </row>
    <row r="98" spans="2:14" s="74" customFormat="1">
      <c r="B98" s="60" t="s">
        <v>51</v>
      </c>
      <c r="C98" s="88" t="s">
        <v>155</v>
      </c>
      <c r="D98" s="89">
        <v>27075672</v>
      </c>
      <c r="E98" s="90" t="s">
        <v>53</v>
      </c>
      <c r="F98" s="64" t="s">
        <v>17</v>
      </c>
      <c r="G98" s="298" t="s">
        <v>156</v>
      </c>
      <c r="H98" s="299"/>
      <c r="I98" s="65">
        <v>13000000</v>
      </c>
      <c r="J98" s="66">
        <f t="shared" si="3"/>
        <v>13000000</v>
      </c>
      <c r="K98" s="67"/>
      <c r="L98" s="66" t="str">
        <f t="shared" si="4"/>
        <v/>
      </c>
      <c r="M98" s="91">
        <v>43250</v>
      </c>
      <c r="N98" s="73"/>
    </row>
    <row r="99" spans="2:14" s="74" customFormat="1">
      <c r="B99" s="60" t="s">
        <v>51</v>
      </c>
      <c r="C99" s="88" t="s">
        <v>157</v>
      </c>
      <c r="D99" s="89">
        <v>27081274</v>
      </c>
      <c r="E99" s="90" t="s">
        <v>53</v>
      </c>
      <c r="F99" s="64" t="s">
        <v>17</v>
      </c>
      <c r="G99" s="298" t="s">
        <v>158</v>
      </c>
      <c r="H99" s="299"/>
      <c r="I99" s="65">
        <v>97000000</v>
      </c>
      <c r="J99" s="66">
        <f t="shared" si="3"/>
        <v>97000000</v>
      </c>
      <c r="K99" s="67"/>
      <c r="L99" s="66" t="str">
        <f t="shared" si="4"/>
        <v/>
      </c>
      <c r="M99" s="91">
        <v>43126</v>
      </c>
      <c r="N99" s="73"/>
    </row>
    <row r="100" spans="2:14" s="74" customFormat="1">
      <c r="B100" s="60" t="s">
        <v>51</v>
      </c>
      <c r="C100" s="88" t="s">
        <v>159</v>
      </c>
      <c r="D100" s="89">
        <v>27082870</v>
      </c>
      <c r="E100" s="90" t="s">
        <v>53</v>
      </c>
      <c r="F100" s="64" t="s">
        <v>17</v>
      </c>
      <c r="G100" s="298" t="s">
        <v>160</v>
      </c>
      <c r="H100" s="299"/>
      <c r="I100" s="65">
        <v>131021800</v>
      </c>
      <c r="J100" s="66">
        <f t="shared" si="3"/>
        <v>131021800</v>
      </c>
      <c r="K100" s="67"/>
      <c r="L100" s="66" t="str">
        <f t="shared" si="4"/>
        <v/>
      </c>
      <c r="M100" s="91">
        <v>43212</v>
      </c>
      <c r="N100" s="73"/>
    </row>
    <row r="101" spans="2:14" s="74" customFormat="1">
      <c r="B101" s="60" t="s">
        <v>51</v>
      </c>
      <c r="C101" s="88" t="s">
        <v>161</v>
      </c>
      <c r="D101" s="89">
        <v>27088134</v>
      </c>
      <c r="E101" s="90" t="s">
        <v>53</v>
      </c>
      <c r="F101" s="64" t="s">
        <v>17</v>
      </c>
      <c r="G101" s="298" t="s">
        <v>162</v>
      </c>
      <c r="H101" s="299"/>
      <c r="I101" s="65">
        <v>72200000</v>
      </c>
      <c r="J101" s="66">
        <f t="shared" si="3"/>
        <v>72200000</v>
      </c>
      <c r="K101" s="67"/>
      <c r="L101" s="66" t="str">
        <f t="shared" si="4"/>
        <v/>
      </c>
      <c r="M101" s="91">
        <v>42397</v>
      </c>
      <c r="N101" s="73"/>
    </row>
    <row r="102" spans="2:14" s="74" customFormat="1">
      <c r="B102" s="60" t="s">
        <v>51</v>
      </c>
      <c r="C102" s="88" t="s">
        <v>163</v>
      </c>
      <c r="D102" s="89">
        <v>27089903</v>
      </c>
      <c r="E102" s="90" t="s">
        <v>53</v>
      </c>
      <c r="F102" s="64" t="s">
        <v>17</v>
      </c>
      <c r="G102" s="298" t="s">
        <v>164</v>
      </c>
      <c r="H102" s="299"/>
      <c r="I102" s="65">
        <v>87120000</v>
      </c>
      <c r="J102" s="66">
        <f t="shared" si="3"/>
        <v>87120000</v>
      </c>
      <c r="K102" s="67"/>
      <c r="L102" s="66" t="str">
        <f t="shared" si="4"/>
        <v/>
      </c>
      <c r="M102" s="91">
        <v>43347</v>
      </c>
      <c r="N102" s="73"/>
    </row>
    <row r="103" spans="2:14" s="74" customFormat="1">
      <c r="B103" s="60" t="s">
        <v>51</v>
      </c>
      <c r="C103" s="88" t="s">
        <v>165</v>
      </c>
      <c r="D103" s="89">
        <v>27090433</v>
      </c>
      <c r="E103" s="90" t="s">
        <v>53</v>
      </c>
      <c r="F103" s="64" t="s">
        <v>17</v>
      </c>
      <c r="G103" s="298" t="s">
        <v>166</v>
      </c>
      <c r="H103" s="299"/>
      <c r="I103" s="65">
        <v>53130000</v>
      </c>
      <c r="J103" s="66">
        <f t="shared" si="3"/>
        <v>53130000</v>
      </c>
      <c r="K103" s="67"/>
      <c r="L103" s="66" t="str">
        <f t="shared" si="4"/>
        <v/>
      </c>
      <c r="M103" s="91">
        <v>43408</v>
      </c>
      <c r="N103" s="73"/>
    </row>
    <row r="104" spans="2:14" s="74" customFormat="1">
      <c r="B104" s="60" t="s">
        <v>51</v>
      </c>
      <c r="C104" s="88" t="s">
        <v>167</v>
      </c>
      <c r="D104" s="89">
        <v>27094773</v>
      </c>
      <c r="E104" s="90" t="s">
        <v>53</v>
      </c>
      <c r="F104" s="64" t="s">
        <v>17</v>
      </c>
      <c r="G104" s="298" t="s">
        <v>168</v>
      </c>
      <c r="H104" s="299"/>
      <c r="I104" s="65">
        <v>43000000</v>
      </c>
      <c r="J104" s="66">
        <f t="shared" si="3"/>
        <v>43000000</v>
      </c>
      <c r="K104" s="67"/>
      <c r="L104" s="66" t="str">
        <f t="shared" si="4"/>
        <v/>
      </c>
      <c r="M104" s="91">
        <v>43402</v>
      </c>
      <c r="N104" s="73"/>
    </row>
    <row r="105" spans="2:14" s="74" customFormat="1">
      <c r="B105" s="60" t="s">
        <v>51</v>
      </c>
      <c r="C105" s="88" t="s">
        <v>169</v>
      </c>
      <c r="D105" s="89">
        <v>27098487</v>
      </c>
      <c r="E105" s="90" t="s">
        <v>53</v>
      </c>
      <c r="F105" s="64" t="s">
        <v>17</v>
      </c>
      <c r="G105" s="298" t="s">
        <v>170</v>
      </c>
      <c r="H105" s="299"/>
      <c r="I105" s="65">
        <v>77000000</v>
      </c>
      <c r="J105" s="66">
        <f t="shared" si="3"/>
        <v>77000000</v>
      </c>
      <c r="K105" s="67"/>
      <c r="L105" s="66" t="str">
        <f t="shared" si="4"/>
        <v/>
      </c>
      <c r="M105" s="91">
        <v>41818</v>
      </c>
      <c r="N105" s="73"/>
    </row>
    <row r="106" spans="2:14" s="74" customFormat="1">
      <c r="B106" s="60" t="s">
        <v>51</v>
      </c>
      <c r="C106" s="88" t="s">
        <v>171</v>
      </c>
      <c r="D106" s="89">
        <v>27142191</v>
      </c>
      <c r="E106" s="90" t="s">
        <v>53</v>
      </c>
      <c r="F106" s="64" t="s">
        <v>17</v>
      </c>
      <c r="G106" s="298" t="s">
        <v>172</v>
      </c>
      <c r="H106" s="299"/>
      <c r="I106" s="65">
        <v>118220000</v>
      </c>
      <c r="J106" s="66">
        <f t="shared" si="3"/>
        <v>118220000</v>
      </c>
      <c r="K106" s="67"/>
      <c r="L106" s="66" t="str">
        <f t="shared" si="4"/>
        <v/>
      </c>
      <c r="M106" s="91">
        <v>43984</v>
      </c>
      <c r="N106" s="73"/>
    </row>
    <row r="107" spans="2:14" s="74" customFormat="1">
      <c r="B107" s="60" t="s">
        <v>51</v>
      </c>
      <c r="C107" s="88" t="s">
        <v>173</v>
      </c>
      <c r="D107" s="89">
        <v>27172858</v>
      </c>
      <c r="E107" s="90" t="s">
        <v>53</v>
      </c>
      <c r="F107" s="64" t="s">
        <v>17</v>
      </c>
      <c r="G107" s="298" t="s">
        <v>174</v>
      </c>
      <c r="H107" s="299"/>
      <c r="I107" s="65">
        <v>75600000</v>
      </c>
      <c r="J107" s="66">
        <f t="shared" si="3"/>
        <v>75600000</v>
      </c>
      <c r="K107" s="67"/>
      <c r="L107" s="66" t="str">
        <f t="shared" si="4"/>
        <v/>
      </c>
      <c r="M107" s="91">
        <v>43189</v>
      </c>
      <c r="N107" s="73"/>
    </row>
    <row r="108" spans="2:14" s="74" customFormat="1">
      <c r="B108" s="60" t="s">
        <v>51</v>
      </c>
      <c r="C108" s="88" t="s">
        <v>175</v>
      </c>
      <c r="D108" s="89">
        <v>27174668</v>
      </c>
      <c r="E108" s="90" t="s">
        <v>53</v>
      </c>
      <c r="F108" s="64" t="s">
        <v>17</v>
      </c>
      <c r="G108" s="298" t="s">
        <v>176</v>
      </c>
      <c r="H108" s="299"/>
      <c r="I108" s="65">
        <v>7000000</v>
      </c>
      <c r="J108" s="66">
        <f t="shared" si="3"/>
        <v>7000000</v>
      </c>
      <c r="K108" s="67"/>
      <c r="L108" s="66" t="str">
        <f t="shared" si="4"/>
        <v/>
      </c>
      <c r="M108" s="91">
        <v>42459</v>
      </c>
      <c r="N108" s="73"/>
    </row>
    <row r="109" spans="2:14" s="74" customFormat="1">
      <c r="B109" s="60" t="s">
        <v>51</v>
      </c>
      <c r="C109" s="88" t="s">
        <v>177</v>
      </c>
      <c r="D109" s="89">
        <v>27187870</v>
      </c>
      <c r="E109" s="90" t="s">
        <v>53</v>
      </c>
      <c r="F109" s="64" t="s">
        <v>17</v>
      </c>
      <c r="G109" s="298" t="s">
        <v>178</v>
      </c>
      <c r="H109" s="299"/>
      <c r="I109" s="65">
        <v>81100000</v>
      </c>
      <c r="J109" s="66">
        <f t="shared" si="3"/>
        <v>81100000</v>
      </c>
      <c r="K109" s="67"/>
      <c r="L109" s="66" t="str">
        <f t="shared" si="4"/>
        <v/>
      </c>
      <c r="M109" s="91">
        <v>42183</v>
      </c>
      <c r="N109" s="73"/>
    </row>
    <row r="110" spans="2:14" s="74" customFormat="1">
      <c r="B110" s="60" t="s">
        <v>51</v>
      </c>
      <c r="C110" s="88" t="s">
        <v>179</v>
      </c>
      <c r="D110" s="89">
        <v>27190772</v>
      </c>
      <c r="E110" s="90" t="s">
        <v>53</v>
      </c>
      <c r="F110" s="64" t="s">
        <v>17</v>
      </c>
      <c r="G110" s="298" t="s">
        <v>180</v>
      </c>
      <c r="H110" s="299"/>
      <c r="I110" s="65">
        <v>49574000</v>
      </c>
      <c r="J110" s="66">
        <f t="shared" si="3"/>
        <v>49574000</v>
      </c>
      <c r="K110" s="67"/>
      <c r="L110" s="66" t="str">
        <f t="shared" si="4"/>
        <v/>
      </c>
      <c r="M110" s="91">
        <v>44365</v>
      </c>
      <c r="N110" s="73"/>
    </row>
    <row r="111" spans="2:14" s="74" customFormat="1">
      <c r="B111" s="60" t="s">
        <v>51</v>
      </c>
      <c r="C111" s="88" t="s">
        <v>181</v>
      </c>
      <c r="D111" s="89">
        <v>27217511</v>
      </c>
      <c r="E111" s="90" t="s">
        <v>53</v>
      </c>
      <c r="F111" s="64" t="s">
        <v>17</v>
      </c>
      <c r="G111" s="298" t="s">
        <v>182</v>
      </c>
      <c r="H111" s="299"/>
      <c r="I111" s="65">
        <v>8000000</v>
      </c>
      <c r="J111" s="66">
        <f t="shared" ref="J111:J141" si="5">IF(IF(C111=C110,0,SUMIF($C$47:$C$289,C111,$I$47:$I$289))=0,"",IF(C111=C110,0,SUMIF($C$47:$C$289,C111,$I$47:$I$289)))</f>
        <v>8000000</v>
      </c>
      <c r="K111" s="67"/>
      <c r="L111" s="66" t="str">
        <f t="shared" ref="L111:L141" si="6">IF(IF(C111=C110,0,SUMIF($C$47:$C$289,C111,$K$47:$K$289))=0,"",IF(C111=C110,0,SUMIF($C$47:$C$289,C111,$K$47:$K$289)))</f>
        <v/>
      </c>
      <c r="M111" s="91">
        <v>42488</v>
      </c>
      <c r="N111" s="73"/>
    </row>
    <row r="112" spans="2:14" s="74" customFormat="1">
      <c r="B112" s="60" t="s">
        <v>51</v>
      </c>
      <c r="C112" s="88" t="s">
        <v>183</v>
      </c>
      <c r="D112" s="89">
        <v>27221341</v>
      </c>
      <c r="E112" s="90" t="s">
        <v>53</v>
      </c>
      <c r="F112" s="64" t="s">
        <v>17</v>
      </c>
      <c r="G112" s="298" t="s">
        <v>184</v>
      </c>
      <c r="H112" s="299"/>
      <c r="I112" s="65">
        <v>10000000</v>
      </c>
      <c r="J112" s="66">
        <f t="shared" si="5"/>
        <v>10000000</v>
      </c>
      <c r="K112" s="67"/>
      <c r="L112" s="66" t="str">
        <f t="shared" si="6"/>
        <v/>
      </c>
      <c r="M112" s="91">
        <v>43373</v>
      </c>
      <c r="N112" s="73"/>
    </row>
    <row r="113" spans="2:14" s="74" customFormat="1">
      <c r="B113" s="60" t="s">
        <v>51</v>
      </c>
      <c r="C113" s="88" t="s">
        <v>185</v>
      </c>
      <c r="D113" s="89">
        <v>27222288</v>
      </c>
      <c r="E113" s="90" t="s">
        <v>53</v>
      </c>
      <c r="F113" s="64" t="s">
        <v>17</v>
      </c>
      <c r="G113" s="298" t="s">
        <v>186</v>
      </c>
      <c r="H113" s="299"/>
      <c r="I113" s="65">
        <v>9000000</v>
      </c>
      <c r="J113" s="66">
        <f t="shared" si="5"/>
        <v>9000000</v>
      </c>
      <c r="K113" s="67"/>
      <c r="L113" s="66" t="str">
        <f t="shared" si="6"/>
        <v/>
      </c>
      <c r="M113" s="91">
        <v>42977</v>
      </c>
      <c r="N113" s="73"/>
    </row>
    <row r="114" spans="2:14" s="74" customFormat="1">
      <c r="B114" s="60" t="s">
        <v>51</v>
      </c>
      <c r="C114" s="88" t="s">
        <v>187</v>
      </c>
      <c r="D114" s="89">
        <v>27285363</v>
      </c>
      <c r="E114" s="90" t="s">
        <v>53</v>
      </c>
      <c r="F114" s="64" t="s">
        <v>17</v>
      </c>
      <c r="G114" s="298" t="s">
        <v>188</v>
      </c>
      <c r="H114" s="299"/>
      <c r="I114" s="65">
        <v>136600100</v>
      </c>
      <c r="J114" s="66">
        <f t="shared" si="5"/>
        <v>136600100</v>
      </c>
      <c r="K114" s="67"/>
      <c r="L114" s="66" t="str">
        <f t="shared" si="6"/>
        <v/>
      </c>
      <c r="M114" s="91">
        <v>43448</v>
      </c>
      <c r="N114" s="73"/>
    </row>
    <row r="115" spans="2:14" s="74" customFormat="1">
      <c r="B115" s="60" t="s">
        <v>51</v>
      </c>
      <c r="C115" s="88" t="s">
        <v>189</v>
      </c>
      <c r="D115" s="89">
        <v>27297535</v>
      </c>
      <c r="E115" s="90" t="s">
        <v>53</v>
      </c>
      <c r="F115" s="64" t="s">
        <v>17</v>
      </c>
      <c r="G115" s="298" t="s">
        <v>190</v>
      </c>
      <c r="H115" s="299"/>
      <c r="I115" s="65">
        <v>120300000</v>
      </c>
      <c r="J115" s="66">
        <f t="shared" si="5"/>
        <v>120300000</v>
      </c>
      <c r="K115" s="67"/>
      <c r="L115" s="66" t="str">
        <f t="shared" si="6"/>
        <v/>
      </c>
      <c r="M115" s="91">
        <v>43433</v>
      </c>
      <c r="N115" s="73"/>
    </row>
    <row r="116" spans="2:14" s="74" customFormat="1">
      <c r="B116" s="60" t="s">
        <v>51</v>
      </c>
      <c r="C116" s="88" t="s">
        <v>191</v>
      </c>
      <c r="D116" s="89">
        <v>27332549</v>
      </c>
      <c r="E116" s="90" t="s">
        <v>53</v>
      </c>
      <c r="F116" s="64" t="s">
        <v>17</v>
      </c>
      <c r="G116" s="298" t="s">
        <v>192</v>
      </c>
      <c r="H116" s="299"/>
      <c r="I116" s="65">
        <v>176115000</v>
      </c>
      <c r="J116" s="66">
        <f t="shared" si="5"/>
        <v>176115000</v>
      </c>
      <c r="K116" s="67"/>
      <c r="L116" s="66" t="str">
        <f t="shared" si="6"/>
        <v/>
      </c>
      <c r="M116" s="91">
        <v>43377</v>
      </c>
      <c r="N116" s="73"/>
    </row>
    <row r="117" spans="2:14" s="74" customFormat="1">
      <c r="B117" s="60" t="s">
        <v>51</v>
      </c>
      <c r="C117" s="88" t="s">
        <v>193</v>
      </c>
      <c r="D117" s="89">
        <v>27333102</v>
      </c>
      <c r="E117" s="90" t="s">
        <v>53</v>
      </c>
      <c r="F117" s="64" t="s">
        <v>17</v>
      </c>
      <c r="G117" s="298" t="s">
        <v>194</v>
      </c>
      <c r="H117" s="299"/>
      <c r="I117" s="65">
        <v>90000000</v>
      </c>
      <c r="J117" s="66">
        <f t="shared" si="5"/>
        <v>90000000</v>
      </c>
      <c r="K117" s="67"/>
      <c r="L117" s="66" t="str">
        <f t="shared" si="6"/>
        <v/>
      </c>
      <c r="M117" s="91">
        <v>42397</v>
      </c>
      <c r="N117" s="73"/>
    </row>
    <row r="118" spans="2:14" s="74" customFormat="1">
      <c r="B118" s="60" t="s">
        <v>51</v>
      </c>
      <c r="C118" s="88" t="s">
        <v>195</v>
      </c>
      <c r="D118" s="89">
        <v>27385690</v>
      </c>
      <c r="E118" s="90" t="s">
        <v>53</v>
      </c>
      <c r="F118" s="64" t="s">
        <v>17</v>
      </c>
      <c r="G118" s="298" t="s">
        <v>196</v>
      </c>
      <c r="H118" s="299"/>
      <c r="I118" s="65">
        <v>13000000</v>
      </c>
      <c r="J118" s="66">
        <f t="shared" si="5"/>
        <v>13000000</v>
      </c>
      <c r="K118" s="67"/>
      <c r="L118" s="66" t="str">
        <f t="shared" si="6"/>
        <v/>
      </c>
      <c r="M118" s="91">
        <v>43250</v>
      </c>
      <c r="N118" s="73"/>
    </row>
    <row r="119" spans="2:14" s="74" customFormat="1">
      <c r="B119" s="60" t="s">
        <v>51</v>
      </c>
      <c r="C119" s="88" t="s">
        <v>197</v>
      </c>
      <c r="D119" s="89">
        <v>27386353</v>
      </c>
      <c r="E119" s="90" t="s">
        <v>53</v>
      </c>
      <c r="F119" s="64" t="s">
        <v>17</v>
      </c>
      <c r="G119" s="298" t="s">
        <v>198</v>
      </c>
      <c r="H119" s="299"/>
      <c r="I119" s="65">
        <v>88700000</v>
      </c>
      <c r="J119" s="66">
        <f t="shared" si="5"/>
        <v>88700000</v>
      </c>
      <c r="K119" s="67"/>
      <c r="L119" s="66" t="str">
        <f t="shared" si="6"/>
        <v/>
      </c>
      <c r="M119" s="91">
        <v>42397</v>
      </c>
      <c r="N119" s="73"/>
    </row>
    <row r="120" spans="2:14" s="74" customFormat="1">
      <c r="B120" s="60" t="s">
        <v>51</v>
      </c>
      <c r="C120" s="88" t="s">
        <v>199</v>
      </c>
      <c r="D120" s="89">
        <v>27399833</v>
      </c>
      <c r="E120" s="90" t="s">
        <v>53</v>
      </c>
      <c r="F120" s="64" t="s">
        <v>17</v>
      </c>
      <c r="G120" s="298" t="s">
        <v>200</v>
      </c>
      <c r="H120" s="299"/>
      <c r="I120" s="65">
        <v>18000000</v>
      </c>
      <c r="J120" s="66">
        <f t="shared" si="5"/>
        <v>18000000</v>
      </c>
      <c r="K120" s="67"/>
      <c r="L120" s="66" t="str">
        <f t="shared" si="6"/>
        <v/>
      </c>
      <c r="M120" s="91">
        <v>43720</v>
      </c>
      <c r="N120" s="73"/>
    </row>
    <row r="121" spans="2:14" s="74" customFormat="1">
      <c r="B121" s="60" t="s">
        <v>51</v>
      </c>
      <c r="C121" s="88" t="s">
        <v>201</v>
      </c>
      <c r="D121" s="89">
        <v>27400170</v>
      </c>
      <c r="E121" s="90" t="s">
        <v>53</v>
      </c>
      <c r="F121" s="64" t="s">
        <v>17</v>
      </c>
      <c r="G121" s="298" t="s">
        <v>202</v>
      </c>
      <c r="H121" s="299"/>
      <c r="I121" s="65">
        <v>9000000</v>
      </c>
      <c r="J121" s="66">
        <f t="shared" si="5"/>
        <v>9000000</v>
      </c>
      <c r="K121" s="67"/>
      <c r="L121" s="66" t="str">
        <f t="shared" si="6"/>
        <v/>
      </c>
      <c r="M121" s="91">
        <v>42824</v>
      </c>
      <c r="N121" s="73"/>
    </row>
    <row r="122" spans="2:14" s="74" customFormat="1">
      <c r="B122" s="60" t="s">
        <v>51</v>
      </c>
      <c r="C122" s="88" t="s">
        <v>203</v>
      </c>
      <c r="D122" s="89">
        <v>27435403</v>
      </c>
      <c r="E122" s="90" t="s">
        <v>53</v>
      </c>
      <c r="F122" s="64" t="s">
        <v>17</v>
      </c>
      <c r="G122" s="298" t="s">
        <v>204</v>
      </c>
      <c r="H122" s="299"/>
      <c r="I122" s="65">
        <v>15000000</v>
      </c>
      <c r="J122" s="66">
        <f t="shared" si="5"/>
        <v>15000000</v>
      </c>
      <c r="K122" s="67"/>
      <c r="L122" s="66" t="str">
        <f t="shared" si="6"/>
        <v/>
      </c>
      <c r="M122" s="91">
        <v>43626</v>
      </c>
      <c r="N122" s="73"/>
    </row>
    <row r="123" spans="2:14" s="74" customFormat="1">
      <c r="B123" s="60" t="s">
        <v>51</v>
      </c>
      <c r="C123" s="88" t="s">
        <v>205</v>
      </c>
      <c r="D123" s="89">
        <v>27443041</v>
      </c>
      <c r="E123" s="90" t="s">
        <v>53</v>
      </c>
      <c r="F123" s="64" t="s">
        <v>17</v>
      </c>
      <c r="G123" s="298" t="s">
        <v>206</v>
      </c>
      <c r="H123" s="299"/>
      <c r="I123" s="65">
        <v>65400000</v>
      </c>
      <c r="J123" s="66">
        <f t="shared" si="5"/>
        <v>65400000</v>
      </c>
      <c r="K123" s="67"/>
      <c r="L123" s="66" t="str">
        <f t="shared" si="6"/>
        <v/>
      </c>
      <c r="M123" s="91">
        <v>44012</v>
      </c>
      <c r="N123" s="73"/>
    </row>
    <row r="124" spans="2:14" s="74" customFormat="1">
      <c r="B124" s="60" t="s">
        <v>51</v>
      </c>
      <c r="C124" s="88" t="s">
        <v>207</v>
      </c>
      <c r="D124" s="89">
        <v>27450129</v>
      </c>
      <c r="E124" s="90" t="s">
        <v>53</v>
      </c>
      <c r="F124" s="64" t="s">
        <v>17</v>
      </c>
      <c r="G124" s="298" t="s">
        <v>208</v>
      </c>
      <c r="H124" s="299"/>
      <c r="I124" s="65">
        <v>120151000</v>
      </c>
      <c r="J124" s="66">
        <f t="shared" si="5"/>
        <v>120151000</v>
      </c>
      <c r="K124" s="67"/>
      <c r="L124" s="66" t="str">
        <f t="shared" si="6"/>
        <v/>
      </c>
      <c r="M124" s="91">
        <v>43427</v>
      </c>
      <c r="N124" s="73"/>
    </row>
    <row r="125" spans="2:14" s="74" customFormat="1">
      <c r="B125" s="60" t="s">
        <v>51</v>
      </c>
      <c r="C125" s="88" t="s">
        <v>209</v>
      </c>
      <c r="D125" s="89">
        <v>27472532</v>
      </c>
      <c r="E125" s="90" t="s">
        <v>53</v>
      </c>
      <c r="F125" s="64" t="s">
        <v>17</v>
      </c>
      <c r="G125" s="298" t="s">
        <v>210</v>
      </c>
      <c r="H125" s="299"/>
      <c r="I125" s="65">
        <v>44601270</v>
      </c>
      <c r="J125" s="66">
        <f t="shared" si="5"/>
        <v>44601270</v>
      </c>
      <c r="K125" s="67"/>
      <c r="L125" s="66" t="str">
        <f t="shared" si="6"/>
        <v/>
      </c>
      <c r="M125" s="91">
        <v>43280</v>
      </c>
      <c r="N125" s="73"/>
    </row>
    <row r="126" spans="2:14" s="74" customFormat="1">
      <c r="B126" s="60" t="s">
        <v>51</v>
      </c>
      <c r="C126" s="88" t="s">
        <v>211</v>
      </c>
      <c r="D126" s="89">
        <v>27476475</v>
      </c>
      <c r="E126" s="90" t="s">
        <v>53</v>
      </c>
      <c r="F126" s="64" t="s">
        <v>17</v>
      </c>
      <c r="G126" s="298" t="s">
        <v>212</v>
      </c>
      <c r="H126" s="299"/>
      <c r="I126" s="65">
        <v>59780300</v>
      </c>
      <c r="J126" s="66">
        <f t="shared" si="5"/>
        <v>59780300</v>
      </c>
      <c r="K126" s="67"/>
      <c r="L126" s="66" t="str">
        <f t="shared" si="6"/>
        <v/>
      </c>
      <c r="M126" s="91">
        <v>43401</v>
      </c>
      <c r="N126" s="73"/>
    </row>
    <row r="127" spans="2:14" s="74" customFormat="1">
      <c r="B127" s="60" t="s">
        <v>51</v>
      </c>
      <c r="C127" s="88" t="s">
        <v>213</v>
      </c>
      <c r="D127" s="89">
        <v>27478875</v>
      </c>
      <c r="E127" s="90" t="s">
        <v>53</v>
      </c>
      <c r="F127" s="64" t="s">
        <v>17</v>
      </c>
      <c r="G127" s="298" t="s">
        <v>214</v>
      </c>
      <c r="H127" s="299"/>
      <c r="I127" s="65">
        <v>62780150</v>
      </c>
      <c r="J127" s="66">
        <f t="shared" si="5"/>
        <v>62780150</v>
      </c>
      <c r="K127" s="67"/>
      <c r="L127" s="66" t="str">
        <f t="shared" si="6"/>
        <v/>
      </c>
      <c r="M127" s="91">
        <v>43401</v>
      </c>
      <c r="N127" s="73"/>
    </row>
    <row r="128" spans="2:14" s="74" customFormat="1">
      <c r="B128" s="60" t="s">
        <v>51</v>
      </c>
      <c r="C128" s="88" t="s">
        <v>215</v>
      </c>
      <c r="D128" s="89">
        <v>27480076</v>
      </c>
      <c r="E128" s="90" t="s">
        <v>53</v>
      </c>
      <c r="F128" s="64" t="s">
        <v>17</v>
      </c>
      <c r="G128" s="298" t="s">
        <v>216</v>
      </c>
      <c r="H128" s="299"/>
      <c r="I128" s="65">
        <v>135100000</v>
      </c>
      <c r="J128" s="66">
        <f t="shared" si="5"/>
        <v>135100000</v>
      </c>
      <c r="K128" s="67"/>
      <c r="L128" s="66" t="str">
        <f t="shared" si="6"/>
        <v/>
      </c>
      <c r="M128" s="91">
        <v>43278</v>
      </c>
      <c r="N128" s="73"/>
    </row>
    <row r="129" spans="2:15" s="74" customFormat="1">
      <c r="B129" s="60" t="s">
        <v>51</v>
      </c>
      <c r="C129" s="88" t="s">
        <v>217</v>
      </c>
      <c r="D129" s="89">
        <v>27532634</v>
      </c>
      <c r="E129" s="90" t="s">
        <v>53</v>
      </c>
      <c r="F129" s="64" t="s">
        <v>17</v>
      </c>
      <c r="G129" s="298" t="s">
        <v>218</v>
      </c>
      <c r="H129" s="299"/>
      <c r="I129" s="65">
        <v>7000000</v>
      </c>
      <c r="J129" s="66">
        <f t="shared" si="5"/>
        <v>7000000</v>
      </c>
      <c r="K129" s="67"/>
      <c r="L129" s="66" t="str">
        <f t="shared" si="6"/>
        <v/>
      </c>
      <c r="M129" s="91">
        <v>42152</v>
      </c>
      <c r="N129" s="73"/>
    </row>
    <row r="130" spans="2:15" s="74" customFormat="1">
      <c r="B130" s="60" t="s">
        <v>51</v>
      </c>
      <c r="C130" s="88" t="s">
        <v>219</v>
      </c>
      <c r="D130" s="89">
        <v>27532741</v>
      </c>
      <c r="E130" s="90" t="s">
        <v>53</v>
      </c>
      <c r="F130" s="64" t="s">
        <v>17</v>
      </c>
      <c r="G130" s="298" t="s">
        <v>220</v>
      </c>
      <c r="H130" s="299"/>
      <c r="I130" s="65">
        <v>88950000</v>
      </c>
      <c r="J130" s="66">
        <f t="shared" si="5"/>
        <v>88950000</v>
      </c>
      <c r="K130" s="67"/>
      <c r="L130" s="66" t="str">
        <f t="shared" si="6"/>
        <v/>
      </c>
      <c r="M130" s="91">
        <v>42549</v>
      </c>
      <c r="N130" s="73"/>
    </row>
    <row r="131" spans="2:15" s="74" customFormat="1">
      <c r="B131" s="60" t="s">
        <v>51</v>
      </c>
      <c r="C131" s="88" t="s">
        <v>221</v>
      </c>
      <c r="D131" s="89">
        <v>30705829</v>
      </c>
      <c r="E131" s="90" t="s">
        <v>53</v>
      </c>
      <c r="F131" s="64" t="s">
        <v>17</v>
      </c>
      <c r="G131" s="298" t="s">
        <v>222</v>
      </c>
      <c r="H131" s="299"/>
      <c r="I131" s="65">
        <v>158475000</v>
      </c>
      <c r="J131" s="66">
        <f t="shared" si="5"/>
        <v>158475000</v>
      </c>
      <c r="K131" s="67"/>
      <c r="L131" s="66" t="str">
        <f t="shared" si="6"/>
        <v/>
      </c>
      <c r="M131" s="91">
        <v>43391</v>
      </c>
      <c r="N131" s="73"/>
    </row>
    <row r="132" spans="2:15" s="74" customFormat="1">
      <c r="B132" s="60" t="s">
        <v>51</v>
      </c>
      <c r="C132" s="88" t="s">
        <v>223</v>
      </c>
      <c r="D132" s="89">
        <v>30706450</v>
      </c>
      <c r="E132" s="90" t="s">
        <v>53</v>
      </c>
      <c r="F132" s="64" t="s">
        <v>17</v>
      </c>
      <c r="G132" s="298" t="s">
        <v>224</v>
      </c>
      <c r="H132" s="299"/>
      <c r="I132" s="65">
        <v>144643601</v>
      </c>
      <c r="J132" s="66">
        <f t="shared" si="5"/>
        <v>144643601</v>
      </c>
      <c r="K132" s="67"/>
      <c r="L132" s="66" t="str">
        <f t="shared" si="6"/>
        <v/>
      </c>
      <c r="M132" s="91">
        <v>43384</v>
      </c>
      <c r="N132" s="73"/>
    </row>
    <row r="133" spans="2:15" s="74" customFormat="1">
      <c r="B133" s="60" t="s">
        <v>51</v>
      </c>
      <c r="C133" s="88" t="s">
        <v>225</v>
      </c>
      <c r="D133" s="89">
        <v>30709220</v>
      </c>
      <c r="E133" s="90" t="s">
        <v>53</v>
      </c>
      <c r="F133" s="64" t="s">
        <v>17</v>
      </c>
      <c r="G133" s="298" t="s">
        <v>226</v>
      </c>
      <c r="H133" s="299"/>
      <c r="I133" s="65">
        <v>150000000</v>
      </c>
      <c r="J133" s="66">
        <f t="shared" si="5"/>
        <v>150000000</v>
      </c>
      <c r="K133" s="67"/>
      <c r="L133" s="66" t="str">
        <f t="shared" si="6"/>
        <v/>
      </c>
      <c r="M133" s="91">
        <v>44316</v>
      </c>
      <c r="N133" s="73"/>
    </row>
    <row r="134" spans="2:15" s="74" customFormat="1">
      <c r="B134" s="60" t="s">
        <v>51</v>
      </c>
      <c r="C134" s="88" t="s">
        <v>227</v>
      </c>
      <c r="D134" s="89">
        <v>30709260</v>
      </c>
      <c r="E134" s="90" t="s">
        <v>53</v>
      </c>
      <c r="F134" s="64" t="s">
        <v>17</v>
      </c>
      <c r="G134" s="298" t="s">
        <v>228</v>
      </c>
      <c r="H134" s="299"/>
      <c r="I134" s="65">
        <v>58605039</v>
      </c>
      <c r="J134" s="66">
        <f t="shared" si="5"/>
        <v>58605039</v>
      </c>
      <c r="K134" s="67"/>
      <c r="L134" s="66" t="str">
        <f t="shared" si="6"/>
        <v/>
      </c>
      <c r="M134" s="91">
        <v>43400</v>
      </c>
      <c r="N134" s="73"/>
    </row>
    <row r="135" spans="2:15" s="74" customFormat="1">
      <c r="B135" s="60" t="s">
        <v>51</v>
      </c>
      <c r="C135" s="88" t="s">
        <v>229</v>
      </c>
      <c r="D135" s="89">
        <v>30709398</v>
      </c>
      <c r="E135" s="90" t="s">
        <v>53</v>
      </c>
      <c r="F135" s="64" t="s">
        <v>17</v>
      </c>
      <c r="G135" s="298" t="s">
        <v>230</v>
      </c>
      <c r="H135" s="299"/>
      <c r="I135" s="65">
        <v>139800000</v>
      </c>
      <c r="J135" s="66">
        <f t="shared" si="5"/>
        <v>139800000</v>
      </c>
      <c r="K135" s="67"/>
      <c r="L135" s="66" t="str">
        <f t="shared" si="6"/>
        <v/>
      </c>
      <c r="M135" s="91">
        <v>43189</v>
      </c>
      <c r="N135" s="73"/>
    </row>
    <row r="136" spans="2:15" s="74" customFormat="1">
      <c r="B136" s="60" t="s">
        <v>51</v>
      </c>
      <c r="C136" s="88" t="s">
        <v>231</v>
      </c>
      <c r="D136" s="89">
        <v>30711758</v>
      </c>
      <c r="E136" s="90" t="s">
        <v>53</v>
      </c>
      <c r="F136" s="64" t="s">
        <v>17</v>
      </c>
      <c r="G136" s="298" t="s">
        <v>232</v>
      </c>
      <c r="H136" s="299"/>
      <c r="I136" s="65">
        <v>142600030</v>
      </c>
      <c r="J136" s="66">
        <f t="shared" si="5"/>
        <v>142600030</v>
      </c>
      <c r="K136" s="67"/>
      <c r="L136" s="66" t="str">
        <f t="shared" si="6"/>
        <v/>
      </c>
      <c r="M136" s="91">
        <v>43401</v>
      </c>
      <c r="N136" s="73"/>
    </row>
    <row r="137" spans="2:15" s="74" customFormat="1">
      <c r="B137" s="60" t="s">
        <v>51</v>
      </c>
      <c r="C137" s="88" t="s">
        <v>233</v>
      </c>
      <c r="D137" s="89">
        <v>30711936</v>
      </c>
      <c r="E137" s="90" t="s">
        <v>53</v>
      </c>
      <c r="F137" s="64" t="s">
        <v>17</v>
      </c>
      <c r="G137" s="298" t="s">
        <v>234</v>
      </c>
      <c r="H137" s="299"/>
      <c r="I137" s="65">
        <v>8000000</v>
      </c>
      <c r="J137" s="66">
        <f t="shared" si="5"/>
        <v>8000000</v>
      </c>
      <c r="K137" s="67"/>
      <c r="L137" s="66" t="str">
        <f t="shared" si="6"/>
        <v/>
      </c>
      <c r="M137" s="91">
        <v>42003</v>
      </c>
      <c r="N137" s="73"/>
    </row>
    <row r="138" spans="2:15" s="74" customFormat="1">
      <c r="B138" s="60" t="s">
        <v>51</v>
      </c>
      <c r="C138" s="88" t="s">
        <v>235</v>
      </c>
      <c r="D138" s="89">
        <v>30715129</v>
      </c>
      <c r="E138" s="90" t="s">
        <v>53</v>
      </c>
      <c r="F138" s="64" t="s">
        <v>17</v>
      </c>
      <c r="G138" s="298" t="s">
        <v>236</v>
      </c>
      <c r="H138" s="299"/>
      <c r="I138" s="65">
        <v>2600000</v>
      </c>
      <c r="J138" s="66">
        <f t="shared" si="5"/>
        <v>2600000</v>
      </c>
      <c r="K138" s="67"/>
      <c r="L138" s="66" t="str">
        <f t="shared" si="6"/>
        <v/>
      </c>
      <c r="M138" s="91">
        <v>44073</v>
      </c>
      <c r="N138" s="73"/>
    </row>
    <row r="139" spans="2:15" s="74" customFormat="1">
      <c r="B139" s="60" t="s">
        <v>51</v>
      </c>
      <c r="C139" s="88" t="s">
        <v>237</v>
      </c>
      <c r="D139" s="89">
        <v>30717269</v>
      </c>
      <c r="E139" s="90" t="s">
        <v>53</v>
      </c>
      <c r="F139" s="64" t="s">
        <v>17</v>
      </c>
      <c r="G139" s="298" t="s">
        <v>238</v>
      </c>
      <c r="H139" s="299"/>
      <c r="I139" s="65">
        <v>7000000</v>
      </c>
      <c r="J139" s="66">
        <f t="shared" si="5"/>
        <v>7000000</v>
      </c>
      <c r="K139" s="67"/>
      <c r="L139" s="66" t="str">
        <f t="shared" si="6"/>
        <v/>
      </c>
      <c r="M139" s="91">
        <v>42520</v>
      </c>
      <c r="N139" s="73"/>
    </row>
    <row r="140" spans="2:15" s="74" customFormat="1">
      <c r="B140" s="60" t="s">
        <v>51</v>
      </c>
      <c r="C140" s="88" t="s">
        <v>239</v>
      </c>
      <c r="D140" s="89">
        <v>30721082</v>
      </c>
      <c r="E140" s="90" t="s">
        <v>53</v>
      </c>
      <c r="F140" s="64" t="s">
        <v>17</v>
      </c>
      <c r="G140" s="298" t="s">
        <v>240</v>
      </c>
      <c r="H140" s="299"/>
      <c r="I140" s="65">
        <v>100000000</v>
      </c>
      <c r="J140" s="66">
        <f t="shared" si="5"/>
        <v>193000000</v>
      </c>
      <c r="K140" s="67"/>
      <c r="L140" s="66" t="str">
        <f t="shared" si="6"/>
        <v/>
      </c>
      <c r="M140" s="91">
        <v>43282</v>
      </c>
      <c r="N140" s="73"/>
      <c r="O140" s="133">
        <f>+I140</f>
        <v>100000000</v>
      </c>
    </row>
    <row r="141" spans="2:15" s="74" customFormat="1">
      <c r="B141" s="60" t="s">
        <v>51</v>
      </c>
      <c r="C141" s="88" t="s">
        <v>239</v>
      </c>
      <c r="D141" s="89">
        <v>30721082</v>
      </c>
      <c r="E141" s="90" t="s">
        <v>53</v>
      </c>
      <c r="F141" s="64" t="s">
        <v>17</v>
      </c>
      <c r="G141" s="298" t="s">
        <v>241</v>
      </c>
      <c r="H141" s="299"/>
      <c r="I141" s="65">
        <v>93000000</v>
      </c>
      <c r="J141" s="66" t="str">
        <f t="shared" si="5"/>
        <v/>
      </c>
      <c r="K141" s="67"/>
      <c r="L141" s="66" t="str">
        <f t="shared" si="6"/>
        <v/>
      </c>
      <c r="M141" s="91">
        <v>43282</v>
      </c>
      <c r="N141" s="73"/>
      <c r="O141" s="133">
        <f>+I141</f>
        <v>93000000</v>
      </c>
    </row>
    <row r="142" spans="2:15" s="74" customFormat="1">
      <c r="B142" s="60" t="s">
        <v>51</v>
      </c>
      <c r="C142" s="88" t="s">
        <v>242</v>
      </c>
      <c r="D142" s="89">
        <v>30725083</v>
      </c>
      <c r="E142" s="90" t="s">
        <v>53</v>
      </c>
      <c r="F142" s="64" t="s">
        <v>17</v>
      </c>
      <c r="G142" s="298" t="s">
        <v>243</v>
      </c>
      <c r="H142" s="299"/>
      <c r="I142" s="65">
        <v>16000000</v>
      </c>
      <c r="J142" s="66">
        <f>IF(IF(C142=C140,0,SUMIF($C$47:$C$289,C142,$I$47:$I$289))=0,"",IF(C142=C140,0,SUMIF($C$47:$C$289,C142,$I$47:$I$289)))</f>
        <v>16000000</v>
      </c>
      <c r="K142" s="67"/>
      <c r="L142" s="66" t="str">
        <f>IF(IF(C142=C140,0,SUMIF($C$47:$C$289,C142,$K$47:$K$289))=0,"",IF(C142=C140,0,SUMIF($C$47:$C$289,C142,$K$47:$K$289)))</f>
        <v/>
      </c>
      <c r="M142" s="91">
        <v>43738</v>
      </c>
      <c r="N142" s="73"/>
    </row>
    <row r="143" spans="2:15" s="74" customFormat="1">
      <c r="B143" s="60" t="s">
        <v>51</v>
      </c>
      <c r="C143" s="88" t="s">
        <v>244</v>
      </c>
      <c r="D143" s="89">
        <v>30727745</v>
      </c>
      <c r="E143" s="90" t="s">
        <v>53</v>
      </c>
      <c r="F143" s="64" t="s">
        <v>17</v>
      </c>
      <c r="G143" s="298" t="s">
        <v>245</v>
      </c>
      <c r="H143" s="299"/>
      <c r="I143" s="65">
        <v>139600300</v>
      </c>
      <c r="J143" s="66">
        <f t="shared" ref="J143:J206" si="7">IF(IF(C143=C142,0,SUMIF($C$47:$C$289,C143,$I$47:$I$289))=0,"",IF(C143=C142,0,SUMIF($C$47:$C$289,C143,$I$47:$I$289)))</f>
        <v>139600300</v>
      </c>
      <c r="K143" s="67"/>
      <c r="L143" s="66" t="str">
        <f t="shared" ref="L143:L206" si="8">IF(IF(C143=C142,0,SUMIF($C$47:$C$289,C143,$K$47:$K$289))=0,"",IF(C143=C142,0,SUMIF($C$47:$C$289,C143,$K$47:$K$289)))</f>
        <v/>
      </c>
      <c r="M143" s="91">
        <v>43271</v>
      </c>
      <c r="N143" s="73"/>
    </row>
    <row r="144" spans="2:15" s="74" customFormat="1">
      <c r="B144" s="60" t="s">
        <v>51</v>
      </c>
      <c r="C144" s="88" t="s">
        <v>246</v>
      </c>
      <c r="D144" s="89">
        <v>30727949</v>
      </c>
      <c r="E144" s="90" t="s">
        <v>53</v>
      </c>
      <c r="F144" s="64" t="s">
        <v>17</v>
      </c>
      <c r="G144" s="298" t="s">
        <v>247</v>
      </c>
      <c r="H144" s="299"/>
      <c r="I144" s="65">
        <v>5000000</v>
      </c>
      <c r="J144" s="66">
        <f t="shared" si="7"/>
        <v>5000000</v>
      </c>
      <c r="K144" s="67"/>
      <c r="L144" s="66" t="str">
        <f t="shared" si="8"/>
        <v/>
      </c>
      <c r="M144" s="91">
        <v>42063</v>
      </c>
      <c r="N144" s="73"/>
    </row>
    <row r="145" spans="2:15" s="74" customFormat="1">
      <c r="B145" s="60" t="s">
        <v>51</v>
      </c>
      <c r="C145" s="88" t="s">
        <v>248</v>
      </c>
      <c r="D145" s="89">
        <v>30728345</v>
      </c>
      <c r="E145" s="90" t="s">
        <v>53</v>
      </c>
      <c r="F145" s="64" t="s">
        <v>17</v>
      </c>
      <c r="G145" s="298" t="s">
        <v>249</v>
      </c>
      <c r="H145" s="299"/>
      <c r="I145" s="65">
        <v>127035900</v>
      </c>
      <c r="J145" s="66">
        <f t="shared" si="7"/>
        <v>127035900</v>
      </c>
      <c r="K145" s="67"/>
      <c r="L145" s="66" t="str">
        <f t="shared" si="8"/>
        <v/>
      </c>
      <c r="M145" s="91">
        <v>43380</v>
      </c>
      <c r="N145" s="73"/>
    </row>
    <row r="146" spans="2:15" s="74" customFormat="1">
      <c r="B146" s="60" t="s">
        <v>51</v>
      </c>
      <c r="C146" s="88" t="s">
        <v>250</v>
      </c>
      <c r="D146" s="89">
        <v>30729500</v>
      </c>
      <c r="E146" s="90" t="s">
        <v>53</v>
      </c>
      <c r="F146" s="64" t="s">
        <v>17</v>
      </c>
      <c r="G146" s="298" t="s">
        <v>251</v>
      </c>
      <c r="H146" s="299"/>
      <c r="I146" s="65">
        <v>9000000</v>
      </c>
      <c r="J146" s="66">
        <f t="shared" si="7"/>
        <v>9000000</v>
      </c>
      <c r="K146" s="67"/>
      <c r="L146" s="66" t="str">
        <f t="shared" si="8"/>
        <v/>
      </c>
      <c r="M146" s="91">
        <v>42916</v>
      </c>
      <c r="N146" s="73"/>
    </row>
    <row r="147" spans="2:15" s="74" customFormat="1">
      <c r="B147" s="60" t="s">
        <v>51</v>
      </c>
      <c r="C147" s="88" t="s">
        <v>252</v>
      </c>
      <c r="D147" s="89">
        <v>30730557</v>
      </c>
      <c r="E147" s="90" t="s">
        <v>53</v>
      </c>
      <c r="F147" s="64" t="s">
        <v>17</v>
      </c>
      <c r="G147" s="298" t="s">
        <v>253</v>
      </c>
      <c r="H147" s="299"/>
      <c r="I147" s="65">
        <v>145100000</v>
      </c>
      <c r="J147" s="66">
        <f t="shared" si="7"/>
        <v>145100000</v>
      </c>
      <c r="K147" s="67"/>
      <c r="L147" s="66" t="str">
        <f t="shared" si="8"/>
        <v/>
      </c>
      <c r="M147" s="91">
        <v>43381</v>
      </c>
      <c r="N147" s="73"/>
    </row>
    <row r="148" spans="2:15" s="74" customFormat="1">
      <c r="B148" s="60" t="s">
        <v>51</v>
      </c>
      <c r="C148" s="88" t="s">
        <v>254</v>
      </c>
      <c r="D148" s="89">
        <v>30731103</v>
      </c>
      <c r="E148" s="90" t="s">
        <v>53</v>
      </c>
      <c r="F148" s="64" t="s">
        <v>17</v>
      </c>
      <c r="G148" s="298" t="s">
        <v>255</v>
      </c>
      <c r="H148" s="299"/>
      <c r="I148" s="65">
        <v>79300000</v>
      </c>
      <c r="J148" s="66">
        <f t="shared" si="7"/>
        <v>79300000</v>
      </c>
      <c r="K148" s="67"/>
      <c r="L148" s="66" t="str">
        <f t="shared" si="8"/>
        <v/>
      </c>
      <c r="M148" s="91">
        <v>44590</v>
      </c>
      <c r="N148" s="73"/>
    </row>
    <row r="149" spans="2:15" s="74" customFormat="1">
      <c r="B149" s="60" t="s">
        <v>51</v>
      </c>
      <c r="C149" s="88" t="s">
        <v>256</v>
      </c>
      <c r="D149" s="89">
        <v>30735577</v>
      </c>
      <c r="E149" s="90" t="s">
        <v>53</v>
      </c>
      <c r="F149" s="64" t="s">
        <v>17</v>
      </c>
      <c r="G149" s="298" t="s">
        <v>257</v>
      </c>
      <c r="H149" s="299"/>
      <c r="I149" s="65">
        <v>7500000</v>
      </c>
      <c r="J149" s="66">
        <f t="shared" si="7"/>
        <v>7500000</v>
      </c>
      <c r="K149" s="67"/>
      <c r="L149" s="66" t="str">
        <f t="shared" si="8"/>
        <v/>
      </c>
      <c r="M149" s="91">
        <v>42673</v>
      </c>
      <c r="N149" s="73"/>
    </row>
    <row r="150" spans="2:15" s="74" customFormat="1">
      <c r="B150" s="60" t="s">
        <v>51</v>
      </c>
      <c r="C150" s="88" t="s">
        <v>258</v>
      </c>
      <c r="D150" s="89">
        <v>30736243</v>
      </c>
      <c r="E150" s="90" t="s">
        <v>53</v>
      </c>
      <c r="F150" s="64" t="s">
        <v>17</v>
      </c>
      <c r="G150" s="298" t="s">
        <v>259</v>
      </c>
      <c r="H150" s="299"/>
      <c r="I150" s="65">
        <v>7728000</v>
      </c>
      <c r="J150" s="66">
        <f t="shared" si="7"/>
        <v>7728000</v>
      </c>
      <c r="K150" s="67"/>
      <c r="L150" s="66" t="str">
        <f t="shared" si="8"/>
        <v/>
      </c>
      <c r="M150" s="91">
        <v>44499</v>
      </c>
      <c r="N150" s="73"/>
    </row>
    <row r="151" spans="2:15" s="74" customFormat="1">
      <c r="B151" s="60" t="s">
        <v>51</v>
      </c>
      <c r="C151" s="88" t="s">
        <v>260</v>
      </c>
      <c r="D151" s="89">
        <v>30738932</v>
      </c>
      <c r="E151" s="90" t="s">
        <v>53</v>
      </c>
      <c r="F151" s="64" t="s">
        <v>17</v>
      </c>
      <c r="G151" s="298" t="s">
        <v>261</v>
      </c>
      <c r="H151" s="299"/>
      <c r="I151" s="65">
        <v>130914750</v>
      </c>
      <c r="J151" s="66">
        <f t="shared" si="7"/>
        <v>130914750</v>
      </c>
      <c r="K151" s="67"/>
      <c r="L151" s="66" t="str">
        <f t="shared" si="8"/>
        <v/>
      </c>
      <c r="M151" s="91">
        <v>43397</v>
      </c>
      <c r="N151" s="73"/>
      <c r="O151" s="133">
        <f>+I151</f>
        <v>130914750</v>
      </c>
    </row>
    <row r="152" spans="2:15" s="74" customFormat="1">
      <c r="B152" s="60" t="s">
        <v>51</v>
      </c>
      <c r="C152" s="88" t="s">
        <v>262</v>
      </c>
      <c r="D152" s="89">
        <v>30740160</v>
      </c>
      <c r="E152" s="90" t="s">
        <v>53</v>
      </c>
      <c r="F152" s="64" t="s">
        <v>17</v>
      </c>
      <c r="G152" s="298" t="s">
        <v>263</v>
      </c>
      <c r="H152" s="299"/>
      <c r="I152" s="65">
        <v>9000000</v>
      </c>
      <c r="J152" s="66">
        <f t="shared" si="7"/>
        <v>9000000</v>
      </c>
      <c r="K152" s="67"/>
      <c r="L152" s="66" t="str">
        <f t="shared" si="8"/>
        <v/>
      </c>
      <c r="M152" s="91">
        <v>42855</v>
      </c>
      <c r="N152" s="73"/>
    </row>
    <row r="153" spans="2:15" s="74" customFormat="1">
      <c r="B153" s="60" t="s">
        <v>51</v>
      </c>
      <c r="C153" s="88" t="s">
        <v>264</v>
      </c>
      <c r="D153" s="89">
        <v>30740796</v>
      </c>
      <c r="E153" s="90" t="s">
        <v>53</v>
      </c>
      <c r="F153" s="64" t="s">
        <v>17</v>
      </c>
      <c r="G153" s="298" t="s">
        <v>265</v>
      </c>
      <c r="H153" s="299"/>
      <c r="I153" s="65">
        <v>9000000</v>
      </c>
      <c r="J153" s="66">
        <f t="shared" si="7"/>
        <v>9000000</v>
      </c>
      <c r="K153" s="67"/>
      <c r="L153" s="66" t="str">
        <f t="shared" si="8"/>
        <v/>
      </c>
      <c r="M153" s="91">
        <v>43069</v>
      </c>
      <c r="N153" s="73"/>
    </row>
    <row r="154" spans="2:15" s="74" customFormat="1">
      <c r="B154" s="60" t="s">
        <v>51</v>
      </c>
      <c r="C154" s="88" t="s">
        <v>266</v>
      </c>
      <c r="D154" s="89">
        <v>30744262</v>
      </c>
      <c r="E154" s="90" t="s">
        <v>53</v>
      </c>
      <c r="F154" s="64" t="s">
        <v>17</v>
      </c>
      <c r="G154" s="298" t="s">
        <v>267</v>
      </c>
      <c r="H154" s="299"/>
      <c r="I154" s="65">
        <v>74040000</v>
      </c>
      <c r="J154" s="66">
        <f t="shared" si="7"/>
        <v>74040000</v>
      </c>
      <c r="K154" s="67"/>
      <c r="L154" s="66" t="str">
        <f t="shared" si="8"/>
        <v/>
      </c>
      <c r="M154" s="91">
        <v>43270</v>
      </c>
      <c r="N154" s="73"/>
    </row>
    <row r="155" spans="2:15" s="74" customFormat="1">
      <c r="B155" s="60" t="s">
        <v>51</v>
      </c>
      <c r="C155" s="88" t="s">
        <v>268</v>
      </c>
      <c r="D155" s="89">
        <v>36754558</v>
      </c>
      <c r="E155" s="90" t="s">
        <v>53</v>
      </c>
      <c r="F155" s="64" t="s">
        <v>17</v>
      </c>
      <c r="G155" s="298" t="s">
        <v>269</v>
      </c>
      <c r="H155" s="299"/>
      <c r="I155" s="65">
        <v>8000000</v>
      </c>
      <c r="J155" s="66">
        <f t="shared" si="7"/>
        <v>8000000</v>
      </c>
      <c r="K155" s="67"/>
      <c r="L155" s="66" t="str">
        <f t="shared" si="8"/>
        <v/>
      </c>
      <c r="M155" s="91">
        <v>43035</v>
      </c>
      <c r="N155" s="73"/>
    </row>
    <row r="156" spans="2:15" s="74" customFormat="1">
      <c r="B156" s="60" t="s">
        <v>51</v>
      </c>
      <c r="C156" s="88" t="s">
        <v>270</v>
      </c>
      <c r="D156" s="89">
        <v>36755476</v>
      </c>
      <c r="E156" s="90" t="s">
        <v>53</v>
      </c>
      <c r="F156" s="64" t="s">
        <v>17</v>
      </c>
      <c r="G156" s="298" t="s">
        <v>271</v>
      </c>
      <c r="H156" s="299"/>
      <c r="I156" s="65">
        <v>2500000</v>
      </c>
      <c r="J156" s="66">
        <f t="shared" si="7"/>
        <v>2500000</v>
      </c>
      <c r="K156" s="67"/>
      <c r="L156" s="66" t="str">
        <f t="shared" si="8"/>
        <v/>
      </c>
      <c r="M156" s="91">
        <v>44073</v>
      </c>
      <c r="N156" s="73"/>
    </row>
    <row r="157" spans="2:15" s="74" customFormat="1">
      <c r="B157" s="60" t="s">
        <v>51</v>
      </c>
      <c r="C157" s="88" t="s">
        <v>272</v>
      </c>
      <c r="D157" s="89">
        <v>36758838</v>
      </c>
      <c r="E157" s="90" t="s">
        <v>53</v>
      </c>
      <c r="F157" s="64" t="s">
        <v>17</v>
      </c>
      <c r="G157" s="298" t="s">
        <v>273</v>
      </c>
      <c r="H157" s="299"/>
      <c r="I157" s="65">
        <v>197315001</v>
      </c>
      <c r="J157" s="66">
        <f t="shared" si="7"/>
        <v>197315001</v>
      </c>
      <c r="K157" s="67"/>
      <c r="L157" s="66" t="str">
        <f t="shared" si="8"/>
        <v/>
      </c>
      <c r="M157" s="91">
        <v>43377</v>
      </c>
      <c r="N157" s="73"/>
    </row>
    <row r="158" spans="2:15" s="74" customFormat="1">
      <c r="B158" s="60" t="s">
        <v>51</v>
      </c>
      <c r="C158" s="88" t="s">
        <v>274</v>
      </c>
      <c r="D158" s="89">
        <v>36930867</v>
      </c>
      <c r="E158" s="90" t="s">
        <v>53</v>
      </c>
      <c r="F158" s="64" t="s">
        <v>17</v>
      </c>
      <c r="G158" s="298" t="s">
        <v>275</v>
      </c>
      <c r="H158" s="299"/>
      <c r="I158" s="65">
        <v>89100000</v>
      </c>
      <c r="J158" s="66">
        <f t="shared" si="7"/>
        <v>89100000</v>
      </c>
      <c r="K158" s="67"/>
      <c r="L158" s="66" t="str">
        <f t="shared" si="8"/>
        <v/>
      </c>
      <c r="M158" s="91">
        <v>41818</v>
      </c>
      <c r="N158" s="73"/>
    </row>
    <row r="159" spans="2:15" s="74" customFormat="1">
      <c r="B159" s="60" t="s">
        <v>51</v>
      </c>
      <c r="C159" s="88" t="s">
        <v>276</v>
      </c>
      <c r="D159" s="89">
        <v>36934074</v>
      </c>
      <c r="E159" s="90" t="s">
        <v>53</v>
      </c>
      <c r="F159" s="64" t="s">
        <v>17</v>
      </c>
      <c r="G159" s="298" t="s">
        <v>277</v>
      </c>
      <c r="H159" s="299"/>
      <c r="I159" s="65">
        <v>9000000</v>
      </c>
      <c r="J159" s="66">
        <f t="shared" si="7"/>
        <v>9000000</v>
      </c>
      <c r="K159" s="67"/>
      <c r="L159" s="66" t="str">
        <f t="shared" si="8"/>
        <v/>
      </c>
      <c r="M159" s="91">
        <v>43151</v>
      </c>
      <c r="N159" s="73"/>
    </row>
    <row r="160" spans="2:15" s="74" customFormat="1">
      <c r="B160" s="60" t="s">
        <v>51</v>
      </c>
      <c r="C160" s="88" t="s">
        <v>278</v>
      </c>
      <c r="D160" s="89">
        <v>36952260</v>
      </c>
      <c r="E160" s="90" t="s">
        <v>53</v>
      </c>
      <c r="F160" s="64" t="s">
        <v>17</v>
      </c>
      <c r="G160" s="298" t="s">
        <v>279</v>
      </c>
      <c r="H160" s="299"/>
      <c r="I160" s="65">
        <v>52785293</v>
      </c>
      <c r="J160" s="66">
        <f t="shared" si="7"/>
        <v>52785293</v>
      </c>
      <c r="K160" s="67"/>
      <c r="L160" s="66" t="str">
        <f t="shared" si="8"/>
        <v/>
      </c>
      <c r="M160" s="91">
        <v>43278</v>
      </c>
      <c r="N160" s="73"/>
    </row>
    <row r="161" spans="2:14" s="74" customFormat="1">
      <c r="B161" s="60" t="s">
        <v>51</v>
      </c>
      <c r="C161" s="88" t="s">
        <v>280</v>
      </c>
      <c r="D161" s="89">
        <v>36953284</v>
      </c>
      <c r="E161" s="90" t="s">
        <v>53</v>
      </c>
      <c r="F161" s="64" t="s">
        <v>17</v>
      </c>
      <c r="G161" s="298" t="s">
        <v>281</v>
      </c>
      <c r="H161" s="299"/>
      <c r="I161" s="65">
        <v>146182774</v>
      </c>
      <c r="J161" s="66">
        <f t="shared" si="7"/>
        <v>146182774</v>
      </c>
      <c r="K161" s="67"/>
      <c r="L161" s="66" t="str">
        <f t="shared" si="8"/>
        <v/>
      </c>
      <c r="M161" s="91">
        <v>43401</v>
      </c>
      <c r="N161" s="73"/>
    </row>
    <row r="162" spans="2:14" s="74" customFormat="1">
      <c r="B162" s="60" t="s">
        <v>51</v>
      </c>
      <c r="C162" s="88" t="s">
        <v>282</v>
      </c>
      <c r="D162" s="89">
        <v>36954642</v>
      </c>
      <c r="E162" s="90" t="s">
        <v>53</v>
      </c>
      <c r="F162" s="64" t="s">
        <v>17</v>
      </c>
      <c r="G162" s="298" t="s">
        <v>283</v>
      </c>
      <c r="H162" s="299"/>
      <c r="I162" s="65">
        <v>122200000</v>
      </c>
      <c r="J162" s="66">
        <f t="shared" si="7"/>
        <v>122200000</v>
      </c>
      <c r="K162" s="67"/>
      <c r="L162" s="66" t="str">
        <f t="shared" si="8"/>
        <v/>
      </c>
      <c r="M162" s="91">
        <v>43740</v>
      </c>
      <c r="N162" s="73"/>
    </row>
    <row r="163" spans="2:14" s="74" customFormat="1">
      <c r="B163" s="60" t="s">
        <v>51</v>
      </c>
      <c r="C163" s="88" t="s">
        <v>284</v>
      </c>
      <c r="D163" s="89">
        <v>36994262</v>
      </c>
      <c r="E163" s="90" t="s">
        <v>53</v>
      </c>
      <c r="F163" s="64" t="s">
        <v>17</v>
      </c>
      <c r="G163" s="298" t="s">
        <v>285</v>
      </c>
      <c r="H163" s="299"/>
      <c r="I163" s="65">
        <v>348839550</v>
      </c>
      <c r="J163" s="66">
        <f t="shared" si="7"/>
        <v>348839550</v>
      </c>
      <c r="K163" s="67"/>
      <c r="L163" s="66" t="str">
        <f t="shared" si="8"/>
        <v/>
      </c>
      <c r="M163" s="91">
        <v>43408</v>
      </c>
      <c r="N163" s="73"/>
    </row>
    <row r="164" spans="2:14" s="74" customFormat="1">
      <c r="B164" s="60" t="s">
        <v>51</v>
      </c>
      <c r="C164" s="88" t="s">
        <v>286</v>
      </c>
      <c r="D164" s="89">
        <v>37004555</v>
      </c>
      <c r="E164" s="90" t="s">
        <v>53</v>
      </c>
      <c r="F164" s="64" t="s">
        <v>17</v>
      </c>
      <c r="G164" s="298" t="s">
        <v>287</v>
      </c>
      <c r="H164" s="299"/>
      <c r="I164" s="65">
        <v>9000000</v>
      </c>
      <c r="J164" s="66">
        <f t="shared" si="7"/>
        <v>9000000</v>
      </c>
      <c r="K164" s="67"/>
      <c r="L164" s="66" t="str">
        <f t="shared" si="8"/>
        <v/>
      </c>
      <c r="M164" s="91">
        <v>43159</v>
      </c>
      <c r="N164" s="73"/>
    </row>
    <row r="165" spans="2:14" s="74" customFormat="1">
      <c r="B165" s="60" t="s">
        <v>51</v>
      </c>
      <c r="C165" s="88" t="s">
        <v>288</v>
      </c>
      <c r="D165" s="89">
        <v>37004744</v>
      </c>
      <c r="E165" s="90" t="s">
        <v>53</v>
      </c>
      <c r="F165" s="64" t="s">
        <v>17</v>
      </c>
      <c r="G165" s="298" t="s">
        <v>289</v>
      </c>
      <c r="H165" s="299"/>
      <c r="I165" s="65">
        <v>81200000</v>
      </c>
      <c r="J165" s="66">
        <f t="shared" si="7"/>
        <v>81200000</v>
      </c>
      <c r="K165" s="67"/>
      <c r="L165" s="66" t="str">
        <f t="shared" si="8"/>
        <v/>
      </c>
      <c r="M165" s="91">
        <v>43657</v>
      </c>
      <c r="N165" s="73"/>
    </row>
    <row r="166" spans="2:14" s="74" customFormat="1">
      <c r="B166" s="60" t="s">
        <v>51</v>
      </c>
      <c r="C166" s="88" t="s">
        <v>290</v>
      </c>
      <c r="D166" s="89">
        <v>37006953</v>
      </c>
      <c r="E166" s="90" t="s">
        <v>53</v>
      </c>
      <c r="F166" s="64" t="s">
        <v>17</v>
      </c>
      <c r="G166" s="298" t="s">
        <v>291</v>
      </c>
      <c r="H166" s="299"/>
      <c r="I166" s="65">
        <v>4743000</v>
      </c>
      <c r="J166" s="66">
        <f t="shared" si="7"/>
        <v>4743000</v>
      </c>
      <c r="K166" s="67"/>
      <c r="L166" s="66" t="str">
        <f t="shared" si="8"/>
        <v/>
      </c>
      <c r="M166" s="91">
        <v>43890</v>
      </c>
      <c r="N166" s="73"/>
    </row>
    <row r="167" spans="2:14" s="74" customFormat="1">
      <c r="B167" s="60" t="s">
        <v>51</v>
      </c>
      <c r="C167" s="88" t="s">
        <v>292</v>
      </c>
      <c r="D167" s="89">
        <v>37007045</v>
      </c>
      <c r="E167" s="90" t="s">
        <v>53</v>
      </c>
      <c r="F167" s="64" t="s">
        <v>17</v>
      </c>
      <c r="G167" s="298" t="s">
        <v>293</v>
      </c>
      <c r="H167" s="299"/>
      <c r="I167" s="65">
        <v>47084245</v>
      </c>
      <c r="J167" s="66">
        <f t="shared" si="7"/>
        <v>47084245</v>
      </c>
      <c r="K167" s="67"/>
      <c r="L167" s="66" t="str">
        <f t="shared" si="8"/>
        <v/>
      </c>
      <c r="M167" s="91">
        <v>43280</v>
      </c>
      <c r="N167" s="73"/>
    </row>
    <row r="168" spans="2:14" s="74" customFormat="1">
      <c r="B168" s="60" t="s">
        <v>51</v>
      </c>
      <c r="C168" s="88" t="s">
        <v>294</v>
      </c>
      <c r="D168" s="89">
        <v>37080070</v>
      </c>
      <c r="E168" s="90" t="s">
        <v>53</v>
      </c>
      <c r="F168" s="64" t="s">
        <v>17</v>
      </c>
      <c r="G168" s="298" t="s">
        <v>295</v>
      </c>
      <c r="H168" s="299"/>
      <c r="I168" s="65">
        <v>208000000</v>
      </c>
      <c r="J168" s="66">
        <f t="shared" si="7"/>
        <v>208000000</v>
      </c>
      <c r="K168" s="67"/>
      <c r="L168" s="66" t="str">
        <f t="shared" si="8"/>
        <v/>
      </c>
      <c r="M168" s="91">
        <v>43434</v>
      </c>
      <c r="N168" s="73"/>
    </row>
    <row r="169" spans="2:14" s="74" customFormat="1">
      <c r="B169" s="60" t="s">
        <v>51</v>
      </c>
      <c r="C169" s="88" t="s">
        <v>296</v>
      </c>
      <c r="D169" s="89">
        <v>37081937</v>
      </c>
      <c r="E169" s="90" t="s">
        <v>53</v>
      </c>
      <c r="F169" s="64" t="s">
        <v>17</v>
      </c>
      <c r="G169" s="298" t="s">
        <v>297</v>
      </c>
      <c r="H169" s="299"/>
      <c r="I169" s="65">
        <v>41300000</v>
      </c>
      <c r="J169" s="66">
        <f t="shared" si="7"/>
        <v>41300000</v>
      </c>
      <c r="K169" s="67"/>
      <c r="L169" s="66" t="str">
        <f t="shared" si="8"/>
        <v/>
      </c>
      <c r="M169" s="91">
        <v>44280</v>
      </c>
      <c r="N169" s="73"/>
    </row>
    <row r="170" spans="2:14" s="74" customFormat="1">
      <c r="B170" s="60" t="s">
        <v>51</v>
      </c>
      <c r="C170" s="88" t="s">
        <v>298</v>
      </c>
      <c r="D170" s="89">
        <v>37082311</v>
      </c>
      <c r="E170" s="90" t="s">
        <v>53</v>
      </c>
      <c r="F170" s="64" t="s">
        <v>17</v>
      </c>
      <c r="G170" s="298" t="s">
        <v>299</v>
      </c>
      <c r="H170" s="299"/>
      <c r="I170" s="65">
        <v>8000000</v>
      </c>
      <c r="J170" s="66">
        <f t="shared" si="7"/>
        <v>8000000</v>
      </c>
      <c r="K170" s="67"/>
      <c r="L170" s="66" t="str">
        <f t="shared" si="8"/>
        <v/>
      </c>
      <c r="M170" s="91">
        <v>42488</v>
      </c>
      <c r="N170" s="73"/>
    </row>
    <row r="171" spans="2:14" s="74" customFormat="1">
      <c r="B171" s="60" t="s">
        <v>51</v>
      </c>
      <c r="C171" s="88" t="s">
        <v>300</v>
      </c>
      <c r="D171" s="89">
        <v>37082796</v>
      </c>
      <c r="E171" s="90" t="s">
        <v>53</v>
      </c>
      <c r="F171" s="64" t="s">
        <v>17</v>
      </c>
      <c r="G171" s="298" t="s">
        <v>301</v>
      </c>
      <c r="H171" s="299"/>
      <c r="I171" s="65">
        <v>10000000</v>
      </c>
      <c r="J171" s="66">
        <f t="shared" si="7"/>
        <v>10000000</v>
      </c>
      <c r="K171" s="67"/>
      <c r="L171" s="66" t="str">
        <f t="shared" si="8"/>
        <v/>
      </c>
      <c r="M171" s="91">
        <v>42488</v>
      </c>
      <c r="N171" s="73"/>
    </row>
    <row r="172" spans="2:14" s="74" customFormat="1">
      <c r="B172" s="60" t="s">
        <v>51</v>
      </c>
      <c r="C172" s="88" t="s">
        <v>302</v>
      </c>
      <c r="D172" s="89">
        <v>37084513</v>
      </c>
      <c r="E172" s="90" t="s">
        <v>53</v>
      </c>
      <c r="F172" s="64" t="s">
        <v>17</v>
      </c>
      <c r="G172" s="298" t="s">
        <v>303</v>
      </c>
      <c r="H172" s="299"/>
      <c r="I172" s="65">
        <v>39882059</v>
      </c>
      <c r="J172" s="66">
        <f t="shared" si="7"/>
        <v>39882059</v>
      </c>
      <c r="K172" s="67"/>
      <c r="L172" s="66" t="str">
        <f t="shared" si="8"/>
        <v/>
      </c>
      <c r="M172" s="91">
        <v>43400</v>
      </c>
      <c r="N172" s="73"/>
    </row>
    <row r="173" spans="2:14" s="74" customFormat="1">
      <c r="B173" s="60" t="s">
        <v>51</v>
      </c>
      <c r="C173" s="88" t="s">
        <v>304</v>
      </c>
      <c r="D173" s="89">
        <v>37085836</v>
      </c>
      <c r="E173" s="90" t="s">
        <v>53</v>
      </c>
      <c r="F173" s="64" t="s">
        <v>17</v>
      </c>
      <c r="G173" s="298" t="s">
        <v>305</v>
      </c>
      <c r="H173" s="299"/>
      <c r="I173" s="65">
        <v>46344848</v>
      </c>
      <c r="J173" s="66">
        <f t="shared" si="7"/>
        <v>46344848</v>
      </c>
      <c r="K173" s="67"/>
      <c r="L173" s="66" t="str">
        <f t="shared" si="8"/>
        <v/>
      </c>
      <c r="M173" s="91">
        <v>44301</v>
      </c>
      <c r="N173" s="73"/>
    </row>
    <row r="174" spans="2:14" s="74" customFormat="1">
      <c r="B174" s="60" t="s">
        <v>51</v>
      </c>
      <c r="C174" s="88" t="s">
        <v>306</v>
      </c>
      <c r="D174" s="89">
        <v>37087577</v>
      </c>
      <c r="E174" s="90" t="s">
        <v>53</v>
      </c>
      <c r="F174" s="64" t="s">
        <v>17</v>
      </c>
      <c r="G174" s="298" t="s">
        <v>307</v>
      </c>
      <c r="H174" s="299"/>
      <c r="I174" s="65">
        <v>7000000</v>
      </c>
      <c r="J174" s="66">
        <f t="shared" si="7"/>
        <v>7000000</v>
      </c>
      <c r="K174" s="67"/>
      <c r="L174" s="66" t="str">
        <f t="shared" si="8"/>
        <v/>
      </c>
      <c r="M174" s="91">
        <v>42673</v>
      </c>
      <c r="N174" s="73"/>
    </row>
    <row r="175" spans="2:14" s="74" customFormat="1">
      <c r="B175" s="60" t="s">
        <v>51</v>
      </c>
      <c r="C175" s="88" t="s">
        <v>308</v>
      </c>
      <c r="D175" s="89">
        <v>37915381</v>
      </c>
      <c r="E175" s="90" t="s">
        <v>53</v>
      </c>
      <c r="F175" s="64" t="s">
        <v>17</v>
      </c>
      <c r="G175" s="298" t="s">
        <v>309</v>
      </c>
      <c r="H175" s="299"/>
      <c r="I175" s="65">
        <v>169500000</v>
      </c>
      <c r="J175" s="66">
        <f t="shared" si="7"/>
        <v>169500000</v>
      </c>
      <c r="K175" s="67"/>
      <c r="L175" s="66" t="str">
        <f t="shared" si="8"/>
        <v/>
      </c>
      <c r="M175" s="91">
        <v>43383</v>
      </c>
      <c r="N175" s="73"/>
    </row>
    <row r="176" spans="2:14" s="74" customFormat="1">
      <c r="B176" s="60" t="s">
        <v>51</v>
      </c>
      <c r="C176" s="88" t="s">
        <v>310</v>
      </c>
      <c r="D176" s="89">
        <v>40038823</v>
      </c>
      <c r="E176" s="90" t="s">
        <v>53</v>
      </c>
      <c r="F176" s="64" t="s">
        <v>17</v>
      </c>
      <c r="G176" s="298" t="s">
        <v>311</v>
      </c>
      <c r="H176" s="299"/>
      <c r="I176" s="65">
        <v>16000000</v>
      </c>
      <c r="J176" s="66">
        <f t="shared" si="7"/>
        <v>16000000</v>
      </c>
      <c r="K176" s="67"/>
      <c r="L176" s="66" t="str">
        <f t="shared" si="8"/>
        <v/>
      </c>
      <c r="M176" s="91">
        <v>43707</v>
      </c>
      <c r="N176" s="73"/>
    </row>
    <row r="177" spans="2:14" s="74" customFormat="1">
      <c r="B177" s="60" t="s">
        <v>51</v>
      </c>
      <c r="C177" s="88" t="s">
        <v>312</v>
      </c>
      <c r="D177" s="89">
        <v>41182309</v>
      </c>
      <c r="E177" s="90" t="s">
        <v>53</v>
      </c>
      <c r="F177" s="64" t="s">
        <v>17</v>
      </c>
      <c r="G177" s="298" t="s">
        <v>313</v>
      </c>
      <c r="H177" s="299"/>
      <c r="I177" s="65">
        <v>127465185</v>
      </c>
      <c r="J177" s="66">
        <f t="shared" si="7"/>
        <v>127465185</v>
      </c>
      <c r="K177" s="67"/>
      <c r="L177" s="66" t="str">
        <f t="shared" si="8"/>
        <v/>
      </c>
      <c r="M177" s="91">
        <v>43222</v>
      </c>
      <c r="N177" s="73"/>
    </row>
    <row r="178" spans="2:14" s="74" customFormat="1">
      <c r="B178" s="60" t="s">
        <v>51</v>
      </c>
      <c r="C178" s="88" t="s">
        <v>314</v>
      </c>
      <c r="D178" s="89">
        <v>51778323</v>
      </c>
      <c r="E178" s="90" t="s">
        <v>53</v>
      </c>
      <c r="F178" s="64" t="s">
        <v>17</v>
      </c>
      <c r="G178" s="298" t="s">
        <v>315</v>
      </c>
      <c r="H178" s="299"/>
      <c r="I178" s="65">
        <v>145020376</v>
      </c>
      <c r="J178" s="66">
        <f t="shared" si="7"/>
        <v>145020376</v>
      </c>
      <c r="K178" s="67"/>
      <c r="L178" s="66" t="str">
        <f t="shared" si="8"/>
        <v/>
      </c>
      <c r="M178" s="91">
        <v>43277</v>
      </c>
      <c r="N178" s="73"/>
    </row>
    <row r="179" spans="2:14" s="74" customFormat="1">
      <c r="B179" s="60" t="s">
        <v>51</v>
      </c>
      <c r="C179" s="88" t="s">
        <v>316</v>
      </c>
      <c r="D179" s="89">
        <v>52046292</v>
      </c>
      <c r="E179" s="90" t="s">
        <v>53</v>
      </c>
      <c r="F179" s="64" t="s">
        <v>17</v>
      </c>
      <c r="G179" s="298" t="s">
        <v>317</v>
      </c>
      <c r="H179" s="299"/>
      <c r="I179" s="65">
        <v>50932000</v>
      </c>
      <c r="J179" s="66">
        <f t="shared" si="7"/>
        <v>50932000</v>
      </c>
      <c r="K179" s="67"/>
      <c r="L179" s="66" t="str">
        <f t="shared" si="8"/>
        <v/>
      </c>
      <c r="M179" s="91">
        <v>43408</v>
      </c>
      <c r="N179" s="73"/>
    </row>
    <row r="180" spans="2:14" s="74" customFormat="1">
      <c r="B180" s="60" t="s">
        <v>51</v>
      </c>
      <c r="C180" s="88" t="s">
        <v>318</v>
      </c>
      <c r="D180" s="89">
        <v>52264677</v>
      </c>
      <c r="E180" s="90" t="s">
        <v>53</v>
      </c>
      <c r="F180" s="64" t="s">
        <v>17</v>
      </c>
      <c r="G180" s="298" t="s">
        <v>319</v>
      </c>
      <c r="H180" s="299"/>
      <c r="I180" s="65">
        <v>125400000</v>
      </c>
      <c r="J180" s="66">
        <f t="shared" si="7"/>
        <v>125400000</v>
      </c>
      <c r="K180" s="67"/>
      <c r="L180" s="66" t="str">
        <f t="shared" si="8"/>
        <v/>
      </c>
      <c r="M180" s="91">
        <v>43377</v>
      </c>
      <c r="N180" s="73"/>
    </row>
    <row r="181" spans="2:14" s="74" customFormat="1">
      <c r="B181" s="60" t="s">
        <v>51</v>
      </c>
      <c r="C181" s="88" t="s">
        <v>320</v>
      </c>
      <c r="D181" s="89">
        <v>59310884</v>
      </c>
      <c r="E181" s="90" t="s">
        <v>53</v>
      </c>
      <c r="F181" s="64" t="s">
        <v>17</v>
      </c>
      <c r="G181" s="298" t="s">
        <v>321</v>
      </c>
      <c r="H181" s="299"/>
      <c r="I181" s="65">
        <v>2300000</v>
      </c>
      <c r="J181" s="66">
        <f t="shared" si="7"/>
        <v>2300000</v>
      </c>
      <c r="K181" s="67"/>
      <c r="L181" s="66" t="str">
        <f t="shared" si="8"/>
        <v/>
      </c>
      <c r="M181" s="91">
        <v>44045</v>
      </c>
      <c r="N181" s="73"/>
    </row>
    <row r="182" spans="2:14" s="74" customFormat="1">
      <c r="B182" s="60" t="s">
        <v>51</v>
      </c>
      <c r="C182" s="88" t="s">
        <v>322</v>
      </c>
      <c r="D182" s="89">
        <v>59314976</v>
      </c>
      <c r="E182" s="90" t="s">
        <v>53</v>
      </c>
      <c r="F182" s="64" t="s">
        <v>17</v>
      </c>
      <c r="G182" s="298" t="s">
        <v>323</v>
      </c>
      <c r="H182" s="299"/>
      <c r="I182" s="65">
        <v>172418000</v>
      </c>
      <c r="J182" s="66">
        <f t="shared" si="7"/>
        <v>172418000</v>
      </c>
      <c r="K182" s="67"/>
      <c r="L182" s="66" t="str">
        <f t="shared" si="8"/>
        <v/>
      </c>
      <c r="M182" s="91">
        <v>43026</v>
      </c>
      <c r="N182" s="73"/>
    </row>
    <row r="183" spans="2:14" s="74" customFormat="1">
      <c r="B183" s="60" t="s">
        <v>51</v>
      </c>
      <c r="C183" s="88" t="s">
        <v>324</v>
      </c>
      <c r="D183" s="89">
        <v>59395466</v>
      </c>
      <c r="E183" s="90" t="s">
        <v>53</v>
      </c>
      <c r="F183" s="64" t="s">
        <v>17</v>
      </c>
      <c r="G183" s="298" t="s">
        <v>325</v>
      </c>
      <c r="H183" s="299"/>
      <c r="I183" s="65">
        <v>32827758</v>
      </c>
      <c r="J183" s="66">
        <f t="shared" si="7"/>
        <v>32827758</v>
      </c>
      <c r="K183" s="67"/>
      <c r="L183" s="66" t="str">
        <f t="shared" si="8"/>
        <v/>
      </c>
      <c r="M183" s="91">
        <v>43279</v>
      </c>
      <c r="N183" s="73"/>
    </row>
    <row r="184" spans="2:14" s="74" customFormat="1">
      <c r="B184" s="60" t="s">
        <v>51</v>
      </c>
      <c r="C184" s="88" t="s">
        <v>326</v>
      </c>
      <c r="D184" s="89">
        <v>59650129</v>
      </c>
      <c r="E184" s="90" t="s">
        <v>53</v>
      </c>
      <c r="F184" s="64" t="s">
        <v>17</v>
      </c>
      <c r="G184" s="298" t="s">
        <v>327</v>
      </c>
      <c r="H184" s="299"/>
      <c r="I184" s="65">
        <v>10000000</v>
      </c>
      <c r="J184" s="66">
        <f t="shared" si="7"/>
        <v>10000000</v>
      </c>
      <c r="K184" s="67"/>
      <c r="L184" s="66" t="str">
        <f t="shared" si="8"/>
        <v/>
      </c>
      <c r="M184" s="91">
        <v>44242</v>
      </c>
      <c r="N184" s="73"/>
    </row>
    <row r="185" spans="2:14" s="74" customFormat="1">
      <c r="B185" s="60" t="s">
        <v>51</v>
      </c>
      <c r="C185" s="88" t="s">
        <v>328</v>
      </c>
      <c r="D185" s="89">
        <v>59652938</v>
      </c>
      <c r="E185" s="90" t="s">
        <v>53</v>
      </c>
      <c r="F185" s="64" t="s">
        <v>17</v>
      </c>
      <c r="G185" s="298" t="s">
        <v>329</v>
      </c>
      <c r="H185" s="299"/>
      <c r="I185" s="65">
        <v>9000000</v>
      </c>
      <c r="J185" s="66">
        <f t="shared" si="7"/>
        <v>9000000</v>
      </c>
      <c r="K185" s="67"/>
      <c r="L185" s="66" t="str">
        <f t="shared" si="8"/>
        <v/>
      </c>
      <c r="M185" s="91">
        <v>42612</v>
      </c>
      <c r="N185" s="73"/>
    </row>
    <row r="186" spans="2:14" s="74" customFormat="1">
      <c r="B186" s="60" t="s">
        <v>51</v>
      </c>
      <c r="C186" s="88" t="s">
        <v>330</v>
      </c>
      <c r="D186" s="89">
        <v>59708547</v>
      </c>
      <c r="E186" s="90" t="s">
        <v>53</v>
      </c>
      <c r="F186" s="64" t="s">
        <v>17</v>
      </c>
      <c r="G186" s="298" t="s">
        <v>331</v>
      </c>
      <c r="H186" s="299"/>
      <c r="I186" s="65">
        <v>6284150</v>
      </c>
      <c r="J186" s="66">
        <f t="shared" si="7"/>
        <v>6284150</v>
      </c>
      <c r="K186" s="67"/>
      <c r="L186" s="66" t="str">
        <f t="shared" si="8"/>
        <v/>
      </c>
      <c r="M186" s="91">
        <v>43159</v>
      </c>
      <c r="N186" s="73"/>
    </row>
    <row r="187" spans="2:14" s="74" customFormat="1">
      <c r="B187" s="60" t="s">
        <v>51</v>
      </c>
      <c r="C187" s="88" t="s">
        <v>332</v>
      </c>
      <c r="D187" s="89">
        <v>59814022</v>
      </c>
      <c r="E187" s="90" t="s">
        <v>53</v>
      </c>
      <c r="F187" s="64" t="s">
        <v>17</v>
      </c>
      <c r="G187" s="298" t="s">
        <v>333</v>
      </c>
      <c r="H187" s="299"/>
      <c r="I187" s="65">
        <v>50300800</v>
      </c>
      <c r="J187" s="66">
        <f t="shared" si="7"/>
        <v>50300800</v>
      </c>
      <c r="K187" s="67"/>
      <c r="L187" s="66" t="str">
        <f t="shared" si="8"/>
        <v/>
      </c>
      <c r="M187" s="91">
        <v>43415</v>
      </c>
      <c r="N187" s="73"/>
    </row>
    <row r="188" spans="2:14" s="74" customFormat="1">
      <c r="B188" s="60" t="s">
        <v>51</v>
      </c>
      <c r="C188" s="88" t="s">
        <v>334</v>
      </c>
      <c r="D188" s="89">
        <v>59814404</v>
      </c>
      <c r="E188" s="90" t="s">
        <v>53</v>
      </c>
      <c r="F188" s="64" t="s">
        <v>17</v>
      </c>
      <c r="G188" s="298" t="s">
        <v>335</v>
      </c>
      <c r="H188" s="299"/>
      <c r="I188" s="65">
        <v>9000000</v>
      </c>
      <c r="J188" s="66">
        <f t="shared" si="7"/>
        <v>9000000</v>
      </c>
      <c r="K188" s="67"/>
      <c r="L188" s="66" t="str">
        <f t="shared" si="8"/>
        <v/>
      </c>
      <c r="M188" s="91">
        <v>43159</v>
      </c>
      <c r="N188" s="73"/>
    </row>
    <row r="189" spans="2:14" s="74" customFormat="1">
      <c r="B189" s="60" t="s">
        <v>51</v>
      </c>
      <c r="C189" s="88" t="s">
        <v>336</v>
      </c>
      <c r="D189" s="89">
        <v>59814470</v>
      </c>
      <c r="E189" s="90" t="s">
        <v>53</v>
      </c>
      <c r="F189" s="64" t="s">
        <v>17</v>
      </c>
      <c r="G189" s="298" t="s">
        <v>337</v>
      </c>
      <c r="H189" s="299"/>
      <c r="I189" s="65">
        <v>45000000</v>
      </c>
      <c r="J189" s="66">
        <f t="shared" si="7"/>
        <v>45000000</v>
      </c>
      <c r="K189" s="67"/>
      <c r="L189" s="66" t="str">
        <f t="shared" si="8"/>
        <v/>
      </c>
      <c r="M189" s="91">
        <v>44325</v>
      </c>
      <c r="N189" s="73"/>
    </row>
    <row r="190" spans="2:14" s="74" customFormat="1">
      <c r="B190" s="60" t="s">
        <v>51</v>
      </c>
      <c r="C190" s="88" t="s">
        <v>338</v>
      </c>
      <c r="D190" s="89">
        <v>59815903</v>
      </c>
      <c r="E190" s="90" t="s">
        <v>53</v>
      </c>
      <c r="F190" s="64" t="s">
        <v>17</v>
      </c>
      <c r="G190" s="298" t="s">
        <v>339</v>
      </c>
      <c r="H190" s="299"/>
      <c r="I190" s="65">
        <v>92650001</v>
      </c>
      <c r="J190" s="66">
        <f t="shared" si="7"/>
        <v>92650001</v>
      </c>
      <c r="K190" s="67"/>
      <c r="L190" s="66" t="str">
        <f t="shared" si="8"/>
        <v/>
      </c>
      <c r="M190" s="91">
        <v>43455</v>
      </c>
      <c r="N190" s="73"/>
    </row>
    <row r="191" spans="2:14" s="74" customFormat="1">
      <c r="B191" s="60" t="s">
        <v>51</v>
      </c>
      <c r="C191" s="88" t="s">
        <v>340</v>
      </c>
      <c r="D191" s="89">
        <v>59819141</v>
      </c>
      <c r="E191" s="90" t="s">
        <v>53</v>
      </c>
      <c r="F191" s="64" t="s">
        <v>17</v>
      </c>
      <c r="G191" s="298" t="s">
        <v>341</v>
      </c>
      <c r="H191" s="299"/>
      <c r="I191" s="65">
        <v>78900000</v>
      </c>
      <c r="J191" s="66">
        <f t="shared" si="7"/>
        <v>78900000</v>
      </c>
      <c r="K191" s="67"/>
      <c r="L191" s="66" t="str">
        <f t="shared" si="8"/>
        <v/>
      </c>
      <c r="M191" s="91">
        <v>43420</v>
      </c>
      <c r="N191" s="73"/>
    </row>
    <row r="192" spans="2:14" s="74" customFormat="1">
      <c r="B192" s="60" t="s">
        <v>51</v>
      </c>
      <c r="C192" s="88" t="s">
        <v>342</v>
      </c>
      <c r="D192" s="89">
        <v>59819323</v>
      </c>
      <c r="E192" s="90" t="s">
        <v>53</v>
      </c>
      <c r="F192" s="64" t="s">
        <v>17</v>
      </c>
      <c r="G192" s="298" t="s">
        <v>343</v>
      </c>
      <c r="H192" s="299"/>
      <c r="I192" s="65">
        <v>179270000</v>
      </c>
      <c r="J192" s="66">
        <f t="shared" si="7"/>
        <v>179270000</v>
      </c>
      <c r="K192" s="67"/>
      <c r="L192" s="66" t="str">
        <f t="shared" si="8"/>
        <v/>
      </c>
      <c r="M192" s="91">
        <v>43414</v>
      </c>
      <c r="N192" s="73"/>
    </row>
    <row r="193" spans="2:14" s="74" customFormat="1">
      <c r="B193" s="60" t="s">
        <v>51</v>
      </c>
      <c r="C193" s="88" t="s">
        <v>344</v>
      </c>
      <c r="D193" s="89">
        <v>59822743</v>
      </c>
      <c r="E193" s="90" t="s">
        <v>53</v>
      </c>
      <c r="F193" s="64" t="s">
        <v>17</v>
      </c>
      <c r="G193" s="298" t="s">
        <v>345</v>
      </c>
      <c r="H193" s="299"/>
      <c r="I193" s="65">
        <v>9000000</v>
      </c>
      <c r="J193" s="66">
        <f t="shared" si="7"/>
        <v>9000000</v>
      </c>
      <c r="K193" s="67"/>
      <c r="L193" s="66" t="str">
        <f t="shared" si="8"/>
        <v/>
      </c>
      <c r="M193" s="91">
        <v>42824</v>
      </c>
      <c r="N193" s="73"/>
    </row>
    <row r="194" spans="2:14" s="74" customFormat="1">
      <c r="B194" s="60" t="s">
        <v>51</v>
      </c>
      <c r="C194" s="88" t="s">
        <v>346</v>
      </c>
      <c r="D194" s="89">
        <v>59822845</v>
      </c>
      <c r="E194" s="90" t="s">
        <v>53</v>
      </c>
      <c r="F194" s="64" t="s">
        <v>17</v>
      </c>
      <c r="G194" s="298" t="s">
        <v>347</v>
      </c>
      <c r="H194" s="299"/>
      <c r="I194" s="65">
        <v>85600000</v>
      </c>
      <c r="J194" s="66">
        <f t="shared" si="7"/>
        <v>85600000</v>
      </c>
      <c r="K194" s="67"/>
      <c r="L194" s="66" t="str">
        <f t="shared" si="8"/>
        <v/>
      </c>
      <c r="M194" s="91">
        <v>44775</v>
      </c>
      <c r="N194" s="73"/>
    </row>
    <row r="195" spans="2:14" s="74" customFormat="1">
      <c r="B195" s="60" t="s">
        <v>51</v>
      </c>
      <c r="C195" s="88" t="s">
        <v>348</v>
      </c>
      <c r="D195" s="89">
        <v>59823015</v>
      </c>
      <c r="E195" s="90" t="s">
        <v>53</v>
      </c>
      <c r="F195" s="64" t="s">
        <v>17</v>
      </c>
      <c r="G195" s="298" t="s">
        <v>349</v>
      </c>
      <c r="H195" s="299"/>
      <c r="I195" s="65">
        <v>14000000</v>
      </c>
      <c r="J195" s="66">
        <f t="shared" si="7"/>
        <v>14000000</v>
      </c>
      <c r="K195" s="67"/>
      <c r="L195" s="66" t="str">
        <f t="shared" si="8"/>
        <v/>
      </c>
      <c r="M195" s="91">
        <v>43189</v>
      </c>
      <c r="N195" s="73"/>
    </row>
    <row r="196" spans="2:14" s="74" customFormat="1">
      <c r="B196" s="60" t="s">
        <v>51</v>
      </c>
      <c r="C196" s="88" t="s">
        <v>350</v>
      </c>
      <c r="D196" s="89">
        <v>59824882</v>
      </c>
      <c r="E196" s="90" t="s">
        <v>53</v>
      </c>
      <c r="F196" s="64" t="s">
        <v>17</v>
      </c>
      <c r="G196" s="298" t="s">
        <v>351</v>
      </c>
      <c r="H196" s="299"/>
      <c r="I196" s="65">
        <v>15000000</v>
      </c>
      <c r="J196" s="66">
        <f t="shared" si="7"/>
        <v>15000000</v>
      </c>
      <c r="K196" s="67"/>
      <c r="L196" s="66" t="str">
        <f t="shared" si="8"/>
        <v/>
      </c>
      <c r="M196" s="91">
        <v>43464</v>
      </c>
      <c r="N196" s="73"/>
    </row>
    <row r="197" spans="2:14" s="74" customFormat="1">
      <c r="B197" s="60" t="s">
        <v>51</v>
      </c>
      <c r="C197" s="88" t="s">
        <v>352</v>
      </c>
      <c r="D197" s="89">
        <v>59825398</v>
      </c>
      <c r="E197" s="90" t="s">
        <v>53</v>
      </c>
      <c r="F197" s="64" t="s">
        <v>17</v>
      </c>
      <c r="G197" s="298" t="s">
        <v>353</v>
      </c>
      <c r="H197" s="299"/>
      <c r="I197" s="65">
        <v>12000000</v>
      </c>
      <c r="J197" s="66">
        <f t="shared" si="7"/>
        <v>12000000</v>
      </c>
      <c r="K197" s="67"/>
      <c r="L197" s="66" t="str">
        <f t="shared" si="8"/>
        <v/>
      </c>
      <c r="M197" s="91">
        <v>43189</v>
      </c>
      <c r="N197" s="73"/>
    </row>
    <row r="198" spans="2:14" s="74" customFormat="1">
      <c r="B198" s="60" t="s">
        <v>51</v>
      </c>
      <c r="C198" s="88" t="s">
        <v>354</v>
      </c>
      <c r="D198" s="89">
        <v>59827829</v>
      </c>
      <c r="E198" s="90" t="s">
        <v>53</v>
      </c>
      <c r="F198" s="64" t="s">
        <v>17</v>
      </c>
      <c r="G198" s="298" t="s">
        <v>355</v>
      </c>
      <c r="H198" s="299"/>
      <c r="I198" s="65">
        <v>15000000</v>
      </c>
      <c r="J198" s="66">
        <f t="shared" si="7"/>
        <v>15000000</v>
      </c>
      <c r="K198" s="67"/>
      <c r="L198" s="66" t="str">
        <f t="shared" si="8"/>
        <v/>
      </c>
      <c r="M198" s="91">
        <v>43403</v>
      </c>
      <c r="N198" s="73"/>
    </row>
    <row r="199" spans="2:14" s="74" customFormat="1">
      <c r="B199" s="60" t="s">
        <v>51</v>
      </c>
      <c r="C199" s="88" t="s">
        <v>356</v>
      </c>
      <c r="D199" s="89">
        <v>59828205</v>
      </c>
      <c r="E199" s="90" t="s">
        <v>53</v>
      </c>
      <c r="F199" s="64" t="s">
        <v>17</v>
      </c>
      <c r="G199" s="298" t="s">
        <v>357</v>
      </c>
      <c r="H199" s="299"/>
      <c r="I199" s="65">
        <v>13000000</v>
      </c>
      <c r="J199" s="66">
        <f t="shared" si="7"/>
        <v>13000000</v>
      </c>
      <c r="K199" s="67"/>
      <c r="L199" s="66" t="str">
        <f t="shared" si="8"/>
        <v/>
      </c>
      <c r="M199" s="91">
        <v>43554</v>
      </c>
      <c r="N199" s="73"/>
    </row>
    <row r="200" spans="2:14" s="74" customFormat="1">
      <c r="B200" s="60" t="s">
        <v>51</v>
      </c>
      <c r="C200" s="88" t="s">
        <v>358</v>
      </c>
      <c r="D200" s="89">
        <v>59833203</v>
      </c>
      <c r="E200" s="90" t="s">
        <v>53</v>
      </c>
      <c r="F200" s="64" t="s">
        <v>17</v>
      </c>
      <c r="G200" s="298" t="s">
        <v>359</v>
      </c>
      <c r="H200" s="299"/>
      <c r="I200" s="65">
        <v>7000000</v>
      </c>
      <c r="J200" s="66">
        <f t="shared" si="7"/>
        <v>7000000</v>
      </c>
      <c r="K200" s="67"/>
      <c r="L200" s="66" t="str">
        <f t="shared" si="8"/>
        <v/>
      </c>
      <c r="M200" s="91">
        <v>42034</v>
      </c>
      <c r="N200" s="73"/>
    </row>
    <row r="201" spans="2:14" s="74" customFormat="1">
      <c r="B201" s="60" t="s">
        <v>51</v>
      </c>
      <c r="C201" s="88" t="s">
        <v>360</v>
      </c>
      <c r="D201" s="89">
        <v>59833607</v>
      </c>
      <c r="E201" s="90" t="s">
        <v>53</v>
      </c>
      <c r="F201" s="64" t="s">
        <v>17</v>
      </c>
      <c r="G201" s="298" t="s">
        <v>361</v>
      </c>
      <c r="H201" s="299"/>
      <c r="I201" s="65">
        <v>189600000</v>
      </c>
      <c r="J201" s="66">
        <f t="shared" si="7"/>
        <v>189600000</v>
      </c>
      <c r="K201" s="67"/>
      <c r="L201" s="66" t="str">
        <f t="shared" si="8"/>
        <v/>
      </c>
      <c r="M201" s="91">
        <v>43447</v>
      </c>
      <c r="N201" s="73"/>
    </row>
    <row r="202" spans="2:14" s="74" customFormat="1">
      <c r="B202" s="60" t="s">
        <v>51</v>
      </c>
      <c r="C202" s="88" t="s">
        <v>362</v>
      </c>
      <c r="D202" s="89">
        <v>59833939</v>
      </c>
      <c r="E202" s="90" t="s">
        <v>53</v>
      </c>
      <c r="F202" s="64" t="s">
        <v>17</v>
      </c>
      <c r="G202" s="298" t="s">
        <v>363</v>
      </c>
      <c r="H202" s="299"/>
      <c r="I202" s="65">
        <v>97682000</v>
      </c>
      <c r="J202" s="66">
        <f t="shared" si="7"/>
        <v>97682000</v>
      </c>
      <c r="K202" s="67"/>
      <c r="L202" s="66" t="str">
        <f t="shared" si="8"/>
        <v/>
      </c>
      <c r="M202" s="91">
        <v>43270</v>
      </c>
      <c r="N202" s="73"/>
    </row>
    <row r="203" spans="2:14" s="74" customFormat="1">
      <c r="B203" s="60" t="s">
        <v>51</v>
      </c>
      <c r="C203" s="88" t="s">
        <v>364</v>
      </c>
      <c r="D203" s="89">
        <v>59834185</v>
      </c>
      <c r="E203" s="90" t="s">
        <v>53</v>
      </c>
      <c r="F203" s="64" t="s">
        <v>17</v>
      </c>
      <c r="G203" s="298" t="s">
        <v>365</v>
      </c>
      <c r="H203" s="299"/>
      <c r="I203" s="65">
        <v>6580000</v>
      </c>
      <c r="J203" s="66">
        <f t="shared" si="7"/>
        <v>6580000</v>
      </c>
      <c r="K203" s="67"/>
      <c r="L203" s="66" t="str">
        <f t="shared" si="8"/>
        <v/>
      </c>
      <c r="M203" s="91">
        <v>42706</v>
      </c>
      <c r="N203" s="73"/>
    </row>
    <row r="204" spans="2:14" s="74" customFormat="1">
      <c r="B204" s="60" t="s">
        <v>51</v>
      </c>
      <c r="C204" s="88" t="s">
        <v>366</v>
      </c>
      <c r="D204" s="89">
        <v>59834658</v>
      </c>
      <c r="E204" s="90" t="s">
        <v>53</v>
      </c>
      <c r="F204" s="64" t="s">
        <v>17</v>
      </c>
      <c r="G204" s="298" t="s">
        <v>367</v>
      </c>
      <c r="H204" s="299"/>
      <c r="I204" s="65">
        <v>88805994</v>
      </c>
      <c r="J204" s="66">
        <f t="shared" si="7"/>
        <v>88805994</v>
      </c>
      <c r="K204" s="67"/>
      <c r="L204" s="66" t="str">
        <f t="shared" si="8"/>
        <v/>
      </c>
      <c r="M204" s="91">
        <v>41818</v>
      </c>
      <c r="N204" s="73"/>
    </row>
    <row r="205" spans="2:14" s="74" customFormat="1">
      <c r="B205" s="60" t="s">
        <v>51</v>
      </c>
      <c r="C205" s="88" t="s">
        <v>368</v>
      </c>
      <c r="D205" s="89">
        <v>59835805</v>
      </c>
      <c r="E205" s="90" t="s">
        <v>53</v>
      </c>
      <c r="F205" s="64" t="s">
        <v>17</v>
      </c>
      <c r="G205" s="298" t="s">
        <v>369</v>
      </c>
      <c r="H205" s="299"/>
      <c r="I205" s="65">
        <v>8000000</v>
      </c>
      <c r="J205" s="66">
        <f t="shared" si="7"/>
        <v>8000000</v>
      </c>
      <c r="K205" s="67"/>
      <c r="L205" s="66" t="str">
        <f t="shared" si="8"/>
        <v/>
      </c>
      <c r="M205" s="91">
        <v>43069</v>
      </c>
      <c r="N205" s="73"/>
    </row>
    <row r="206" spans="2:14" s="74" customFormat="1">
      <c r="B206" s="60" t="s">
        <v>51</v>
      </c>
      <c r="C206" s="88" t="s">
        <v>370</v>
      </c>
      <c r="D206" s="89">
        <v>59836193</v>
      </c>
      <c r="E206" s="90" t="s">
        <v>53</v>
      </c>
      <c r="F206" s="64" t="s">
        <v>17</v>
      </c>
      <c r="G206" s="298" t="s">
        <v>371</v>
      </c>
      <c r="H206" s="299"/>
      <c r="I206" s="65">
        <v>9000000</v>
      </c>
      <c r="J206" s="66">
        <f t="shared" si="7"/>
        <v>9000000</v>
      </c>
      <c r="K206" s="67"/>
      <c r="L206" s="66" t="str">
        <f t="shared" si="8"/>
        <v/>
      </c>
      <c r="M206" s="91">
        <v>42959</v>
      </c>
      <c r="N206" s="73"/>
    </row>
    <row r="207" spans="2:14" s="74" customFormat="1">
      <c r="B207" s="60" t="s">
        <v>51</v>
      </c>
      <c r="C207" s="88" t="s">
        <v>372</v>
      </c>
      <c r="D207" s="89">
        <v>59855908</v>
      </c>
      <c r="E207" s="90" t="s">
        <v>53</v>
      </c>
      <c r="F207" s="64" t="s">
        <v>17</v>
      </c>
      <c r="G207" s="298" t="s">
        <v>373</v>
      </c>
      <c r="H207" s="299"/>
      <c r="I207" s="65">
        <v>16000000</v>
      </c>
      <c r="J207" s="66">
        <f t="shared" ref="J207:J270" si="9">IF(IF(C207=C206,0,SUMIF($C$47:$C$289,C207,$I$47:$I$289))=0,"",IF(C207=C206,0,SUMIF($C$47:$C$289,C207,$I$47:$I$289)))</f>
        <v>16000000</v>
      </c>
      <c r="K207" s="67"/>
      <c r="L207" s="66" t="str">
        <f t="shared" ref="L207:L270" si="10">IF(IF(C207=C206,0,SUMIF($C$47:$C$289,C207,$K$47:$K$289))=0,"",IF(C207=C206,0,SUMIF($C$47:$C$289,C207,$K$47:$K$289)))</f>
        <v/>
      </c>
      <c r="M207" s="91">
        <v>43738</v>
      </c>
      <c r="N207" s="73"/>
    </row>
    <row r="208" spans="2:14" s="74" customFormat="1">
      <c r="B208" s="60" t="s">
        <v>51</v>
      </c>
      <c r="C208" s="88" t="s">
        <v>374</v>
      </c>
      <c r="D208" s="89">
        <v>64579358</v>
      </c>
      <c r="E208" s="90" t="s">
        <v>53</v>
      </c>
      <c r="F208" s="64" t="s">
        <v>17</v>
      </c>
      <c r="G208" s="298" t="s">
        <v>375</v>
      </c>
      <c r="H208" s="299"/>
      <c r="I208" s="65">
        <v>154900001</v>
      </c>
      <c r="J208" s="66">
        <f t="shared" si="9"/>
        <v>154900001</v>
      </c>
      <c r="K208" s="67"/>
      <c r="L208" s="66" t="str">
        <f t="shared" si="10"/>
        <v/>
      </c>
      <c r="M208" s="91">
        <v>43282</v>
      </c>
      <c r="N208" s="73"/>
    </row>
    <row r="209" spans="2:14" s="74" customFormat="1">
      <c r="B209" s="60" t="s">
        <v>51</v>
      </c>
      <c r="C209" s="88" t="s">
        <v>376</v>
      </c>
      <c r="D209" s="89">
        <v>66753667</v>
      </c>
      <c r="E209" s="90" t="s">
        <v>53</v>
      </c>
      <c r="F209" s="64" t="s">
        <v>17</v>
      </c>
      <c r="G209" s="298" t="s">
        <v>377</v>
      </c>
      <c r="H209" s="299"/>
      <c r="I209" s="65">
        <v>148600900</v>
      </c>
      <c r="J209" s="66">
        <f t="shared" si="9"/>
        <v>148600900</v>
      </c>
      <c r="K209" s="67"/>
      <c r="L209" s="66" t="str">
        <f t="shared" si="10"/>
        <v/>
      </c>
      <c r="M209" s="91">
        <v>43272</v>
      </c>
      <c r="N209" s="73"/>
    </row>
    <row r="210" spans="2:14" s="74" customFormat="1">
      <c r="B210" s="60" t="s">
        <v>51</v>
      </c>
      <c r="C210" s="88" t="s">
        <v>378</v>
      </c>
      <c r="D210" s="89">
        <v>75072009</v>
      </c>
      <c r="E210" s="90" t="s">
        <v>53</v>
      </c>
      <c r="F210" s="64" t="s">
        <v>17</v>
      </c>
      <c r="G210" s="298" t="s">
        <v>379</v>
      </c>
      <c r="H210" s="299"/>
      <c r="I210" s="65">
        <v>40142440</v>
      </c>
      <c r="J210" s="66">
        <f t="shared" si="9"/>
        <v>40142440</v>
      </c>
      <c r="K210" s="67"/>
      <c r="L210" s="66" t="str">
        <f t="shared" si="10"/>
        <v/>
      </c>
      <c r="M210" s="91">
        <v>43400</v>
      </c>
      <c r="N210" s="73"/>
    </row>
    <row r="211" spans="2:14" s="74" customFormat="1">
      <c r="B211" s="60" t="s">
        <v>51</v>
      </c>
      <c r="C211" s="88" t="s">
        <v>380</v>
      </c>
      <c r="D211" s="89">
        <v>79653600</v>
      </c>
      <c r="E211" s="90" t="s">
        <v>53</v>
      </c>
      <c r="F211" s="64" t="s">
        <v>17</v>
      </c>
      <c r="G211" s="298" t="s">
        <v>381</v>
      </c>
      <c r="H211" s="299"/>
      <c r="I211" s="65">
        <v>15000000</v>
      </c>
      <c r="J211" s="66">
        <f t="shared" si="9"/>
        <v>15000000</v>
      </c>
      <c r="K211" s="67"/>
      <c r="L211" s="66" t="str">
        <f t="shared" si="10"/>
        <v/>
      </c>
      <c r="M211" s="91">
        <v>43403</v>
      </c>
      <c r="N211" s="73"/>
    </row>
    <row r="212" spans="2:14" s="74" customFormat="1">
      <c r="B212" s="60" t="s">
        <v>51</v>
      </c>
      <c r="C212" s="88" t="s">
        <v>382</v>
      </c>
      <c r="D212" s="89">
        <v>79671683</v>
      </c>
      <c r="E212" s="90" t="s">
        <v>53</v>
      </c>
      <c r="F212" s="64" t="s">
        <v>17</v>
      </c>
      <c r="G212" s="298" t="s">
        <v>383</v>
      </c>
      <c r="H212" s="299"/>
      <c r="I212" s="65">
        <v>80500000</v>
      </c>
      <c r="J212" s="66">
        <f t="shared" si="9"/>
        <v>80500000</v>
      </c>
      <c r="K212" s="67"/>
      <c r="L212" s="66" t="str">
        <f t="shared" si="10"/>
        <v/>
      </c>
      <c r="M212" s="91">
        <v>44727</v>
      </c>
      <c r="N212" s="73"/>
    </row>
    <row r="213" spans="2:14" s="74" customFormat="1">
      <c r="B213" s="60" t="s">
        <v>51</v>
      </c>
      <c r="C213" s="88" t="s">
        <v>384</v>
      </c>
      <c r="D213" s="89">
        <v>80220697</v>
      </c>
      <c r="E213" s="90" t="s">
        <v>53</v>
      </c>
      <c r="F213" s="64" t="s">
        <v>17</v>
      </c>
      <c r="G213" s="298" t="s">
        <v>385</v>
      </c>
      <c r="H213" s="299"/>
      <c r="I213" s="65">
        <v>7000000</v>
      </c>
      <c r="J213" s="66">
        <f t="shared" si="9"/>
        <v>7000000</v>
      </c>
      <c r="K213" s="67"/>
      <c r="L213" s="66" t="str">
        <f t="shared" si="10"/>
        <v/>
      </c>
      <c r="M213" s="91">
        <v>42490</v>
      </c>
      <c r="N213" s="73"/>
    </row>
    <row r="214" spans="2:14" s="74" customFormat="1">
      <c r="B214" s="60" t="s">
        <v>51</v>
      </c>
      <c r="C214" s="88" t="s">
        <v>386</v>
      </c>
      <c r="D214" s="89">
        <v>87067672</v>
      </c>
      <c r="E214" s="90" t="s">
        <v>53</v>
      </c>
      <c r="F214" s="64" t="s">
        <v>17</v>
      </c>
      <c r="G214" s="298" t="s">
        <v>387</v>
      </c>
      <c r="H214" s="299"/>
      <c r="I214" s="65">
        <v>84900000</v>
      </c>
      <c r="J214" s="66">
        <f t="shared" si="9"/>
        <v>84900000</v>
      </c>
      <c r="K214" s="67"/>
      <c r="L214" s="66" t="str">
        <f t="shared" si="10"/>
        <v/>
      </c>
      <c r="M214" s="91">
        <v>44165</v>
      </c>
      <c r="N214" s="73"/>
    </row>
    <row r="215" spans="2:14" s="74" customFormat="1">
      <c r="B215" s="60" t="s">
        <v>51</v>
      </c>
      <c r="C215" s="88" t="s">
        <v>388</v>
      </c>
      <c r="D215" s="89">
        <v>87069363</v>
      </c>
      <c r="E215" s="90" t="s">
        <v>53</v>
      </c>
      <c r="F215" s="64" t="s">
        <v>17</v>
      </c>
      <c r="G215" s="298" t="s">
        <v>389</v>
      </c>
      <c r="H215" s="299"/>
      <c r="I215" s="65">
        <v>9000000</v>
      </c>
      <c r="J215" s="66">
        <f t="shared" si="9"/>
        <v>9000000</v>
      </c>
      <c r="K215" s="67"/>
      <c r="L215" s="66" t="str">
        <f t="shared" si="10"/>
        <v/>
      </c>
      <c r="M215" s="91">
        <v>44775</v>
      </c>
      <c r="N215" s="73"/>
    </row>
    <row r="216" spans="2:14" s="74" customFormat="1">
      <c r="B216" s="60" t="s">
        <v>51</v>
      </c>
      <c r="C216" s="88" t="s">
        <v>390</v>
      </c>
      <c r="D216" s="89">
        <v>87069479</v>
      </c>
      <c r="E216" s="90" t="s">
        <v>53</v>
      </c>
      <c r="F216" s="64" t="s">
        <v>17</v>
      </c>
      <c r="G216" s="298" t="s">
        <v>391</v>
      </c>
      <c r="H216" s="299"/>
      <c r="I216" s="65">
        <v>16000000</v>
      </c>
      <c r="J216" s="66">
        <f t="shared" si="9"/>
        <v>16000000</v>
      </c>
      <c r="K216" s="67"/>
      <c r="L216" s="66" t="str">
        <f t="shared" si="10"/>
        <v/>
      </c>
      <c r="M216" s="91">
        <v>43829</v>
      </c>
      <c r="N216" s="73"/>
    </row>
    <row r="217" spans="2:14" s="74" customFormat="1">
      <c r="B217" s="60" t="s">
        <v>51</v>
      </c>
      <c r="C217" s="88" t="s">
        <v>392</v>
      </c>
      <c r="D217" s="89">
        <v>87070054</v>
      </c>
      <c r="E217" s="90" t="s">
        <v>53</v>
      </c>
      <c r="F217" s="64" t="s">
        <v>17</v>
      </c>
      <c r="G217" s="298" t="s">
        <v>393</v>
      </c>
      <c r="H217" s="299"/>
      <c r="I217" s="65">
        <v>8000000</v>
      </c>
      <c r="J217" s="66">
        <f t="shared" si="9"/>
        <v>8000000</v>
      </c>
      <c r="K217" s="67"/>
      <c r="L217" s="66" t="str">
        <f t="shared" si="10"/>
        <v/>
      </c>
      <c r="M217" s="91">
        <v>42612</v>
      </c>
      <c r="N217" s="73"/>
    </row>
    <row r="218" spans="2:14" s="74" customFormat="1">
      <c r="B218" s="60" t="s">
        <v>51</v>
      </c>
      <c r="C218" s="88" t="s">
        <v>394</v>
      </c>
      <c r="D218" s="89">
        <v>87100661</v>
      </c>
      <c r="E218" s="90" t="s">
        <v>53</v>
      </c>
      <c r="F218" s="64" t="s">
        <v>17</v>
      </c>
      <c r="G218" s="298" t="s">
        <v>395</v>
      </c>
      <c r="H218" s="299"/>
      <c r="I218" s="65">
        <v>86099000</v>
      </c>
      <c r="J218" s="66">
        <f t="shared" si="9"/>
        <v>86099000</v>
      </c>
      <c r="K218" s="67"/>
      <c r="L218" s="66" t="str">
        <f t="shared" si="10"/>
        <v/>
      </c>
      <c r="M218" s="91">
        <v>43225</v>
      </c>
      <c r="N218" s="73"/>
    </row>
    <row r="219" spans="2:14" s="74" customFormat="1">
      <c r="B219" s="60" t="s">
        <v>51</v>
      </c>
      <c r="C219" s="88" t="s">
        <v>396</v>
      </c>
      <c r="D219" s="89">
        <v>87431772</v>
      </c>
      <c r="E219" s="90" t="s">
        <v>53</v>
      </c>
      <c r="F219" s="64" t="s">
        <v>17</v>
      </c>
      <c r="G219" s="298" t="s">
        <v>397</v>
      </c>
      <c r="H219" s="299"/>
      <c r="I219" s="65">
        <v>13000000</v>
      </c>
      <c r="J219" s="66">
        <f t="shared" si="9"/>
        <v>13000000</v>
      </c>
      <c r="K219" s="67"/>
      <c r="L219" s="66" t="str">
        <f t="shared" si="10"/>
        <v/>
      </c>
      <c r="M219" s="91">
        <v>43676</v>
      </c>
      <c r="N219" s="73"/>
    </row>
    <row r="220" spans="2:14" s="74" customFormat="1">
      <c r="B220" s="60" t="s">
        <v>51</v>
      </c>
      <c r="C220" s="88" t="s">
        <v>398</v>
      </c>
      <c r="D220" s="89">
        <v>87492082</v>
      </c>
      <c r="E220" s="90" t="s">
        <v>53</v>
      </c>
      <c r="F220" s="64" t="s">
        <v>17</v>
      </c>
      <c r="G220" s="298" t="s">
        <v>399</v>
      </c>
      <c r="H220" s="299"/>
      <c r="I220" s="65">
        <v>10000000</v>
      </c>
      <c r="J220" s="66">
        <f t="shared" si="9"/>
        <v>10000000</v>
      </c>
      <c r="K220" s="67"/>
      <c r="L220" s="66" t="str">
        <f t="shared" si="10"/>
        <v/>
      </c>
      <c r="M220" s="91">
        <v>42612</v>
      </c>
      <c r="N220" s="73"/>
    </row>
    <row r="221" spans="2:14" s="74" customFormat="1">
      <c r="B221" s="60" t="s">
        <v>51</v>
      </c>
      <c r="C221" s="88" t="s">
        <v>400</v>
      </c>
      <c r="D221" s="89">
        <v>87511055</v>
      </c>
      <c r="E221" s="90" t="s">
        <v>53</v>
      </c>
      <c r="F221" s="64" t="s">
        <v>17</v>
      </c>
      <c r="G221" s="298" t="s">
        <v>401</v>
      </c>
      <c r="H221" s="299"/>
      <c r="I221" s="65">
        <v>88000000</v>
      </c>
      <c r="J221" s="66">
        <f t="shared" si="9"/>
        <v>88000000</v>
      </c>
      <c r="K221" s="67"/>
      <c r="L221" s="66" t="str">
        <f t="shared" si="10"/>
        <v/>
      </c>
      <c r="M221" s="91">
        <v>42643</v>
      </c>
      <c r="N221" s="73"/>
    </row>
    <row r="222" spans="2:14" s="74" customFormat="1">
      <c r="B222" s="60" t="s">
        <v>51</v>
      </c>
      <c r="C222" s="88" t="s">
        <v>402</v>
      </c>
      <c r="D222" s="89">
        <v>87575183</v>
      </c>
      <c r="E222" s="90" t="s">
        <v>53</v>
      </c>
      <c r="F222" s="64" t="s">
        <v>17</v>
      </c>
      <c r="G222" s="298" t="s">
        <v>403</v>
      </c>
      <c r="H222" s="299"/>
      <c r="I222" s="65">
        <v>173908000</v>
      </c>
      <c r="J222" s="66">
        <f t="shared" si="9"/>
        <v>173908000</v>
      </c>
      <c r="K222" s="67"/>
      <c r="L222" s="66" t="str">
        <f t="shared" si="10"/>
        <v/>
      </c>
      <c r="M222" s="91">
        <v>43217</v>
      </c>
      <c r="N222" s="73"/>
    </row>
    <row r="223" spans="2:14" s="74" customFormat="1">
      <c r="B223" s="60" t="s">
        <v>51</v>
      </c>
      <c r="C223" s="88" t="s">
        <v>404</v>
      </c>
      <c r="D223" s="89">
        <v>88241362</v>
      </c>
      <c r="E223" s="90" t="s">
        <v>53</v>
      </c>
      <c r="F223" s="64" t="s">
        <v>17</v>
      </c>
      <c r="G223" s="298" t="s">
        <v>405</v>
      </c>
      <c r="H223" s="299"/>
      <c r="I223" s="65">
        <v>147100800</v>
      </c>
      <c r="J223" s="66">
        <f t="shared" si="9"/>
        <v>147100800</v>
      </c>
      <c r="K223" s="67"/>
      <c r="L223" s="66" t="str">
        <f t="shared" si="10"/>
        <v/>
      </c>
      <c r="M223" s="91">
        <v>43393</v>
      </c>
      <c r="N223" s="73"/>
    </row>
    <row r="224" spans="2:14" s="74" customFormat="1">
      <c r="B224" s="60" t="s">
        <v>51</v>
      </c>
      <c r="C224" s="88" t="s">
        <v>406</v>
      </c>
      <c r="D224" s="89">
        <v>98345500</v>
      </c>
      <c r="E224" s="90" t="s">
        <v>53</v>
      </c>
      <c r="F224" s="64" t="s">
        <v>17</v>
      </c>
      <c r="G224" s="298" t="s">
        <v>407</v>
      </c>
      <c r="H224" s="299"/>
      <c r="I224" s="65">
        <v>9000000</v>
      </c>
      <c r="J224" s="66">
        <f t="shared" si="9"/>
        <v>9000000</v>
      </c>
      <c r="K224" s="67"/>
      <c r="L224" s="66" t="str">
        <f t="shared" si="10"/>
        <v/>
      </c>
      <c r="M224" s="91">
        <v>43069</v>
      </c>
      <c r="N224" s="73"/>
    </row>
    <row r="225" spans="2:14" s="74" customFormat="1">
      <c r="B225" s="60" t="s">
        <v>51</v>
      </c>
      <c r="C225" s="88" t="s">
        <v>408</v>
      </c>
      <c r="D225" s="89">
        <v>98348794</v>
      </c>
      <c r="E225" s="90" t="s">
        <v>53</v>
      </c>
      <c r="F225" s="64" t="s">
        <v>17</v>
      </c>
      <c r="G225" s="298" t="s">
        <v>409</v>
      </c>
      <c r="H225" s="299"/>
      <c r="I225" s="65">
        <v>109500000</v>
      </c>
      <c r="J225" s="66">
        <f t="shared" si="9"/>
        <v>109500000</v>
      </c>
      <c r="K225" s="67"/>
      <c r="L225" s="66" t="str">
        <f t="shared" si="10"/>
        <v/>
      </c>
      <c r="M225" s="91">
        <v>42520</v>
      </c>
      <c r="N225" s="73"/>
    </row>
    <row r="226" spans="2:14" s="74" customFormat="1">
      <c r="B226" s="60" t="s">
        <v>51</v>
      </c>
      <c r="C226" s="88" t="s">
        <v>410</v>
      </c>
      <c r="D226" s="89">
        <v>98371503</v>
      </c>
      <c r="E226" s="90" t="s">
        <v>53</v>
      </c>
      <c r="F226" s="64" t="s">
        <v>17</v>
      </c>
      <c r="G226" s="298" t="s">
        <v>411</v>
      </c>
      <c r="H226" s="299"/>
      <c r="I226" s="65">
        <v>164051000</v>
      </c>
      <c r="J226" s="66">
        <f t="shared" si="9"/>
        <v>164051000</v>
      </c>
      <c r="K226" s="67"/>
      <c r="L226" s="66" t="str">
        <f t="shared" si="10"/>
        <v/>
      </c>
      <c r="M226" s="91">
        <v>43448</v>
      </c>
      <c r="N226" s="73"/>
    </row>
    <row r="227" spans="2:14" s="74" customFormat="1">
      <c r="B227" s="60" t="s">
        <v>51</v>
      </c>
      <c r="C227" s="88" t="s">
        <v>412</v>
      </c>
      <c r="D227" s="89">
        <v>98376283</v>
      </c>
      <c r="E227" s="90" t="s">
        <v>53</v>
      </c>
      <c r="F227" s="64" t="s">
        <v>17</v>
      </c>
      <c r="G227" s="298" t="s">
        <v>413</v>
      </c>
      <c r="H227" s="299"/>
      <c r="I227" s="65">
        <v>29000000</v>
      </c>
      <c r="J227" s="66">
        <f t="shared" si="9"/>
        <v>29000000</v>
      </c>
      <c r="K227" s="67"/>
      <c r="L227" s="66" t="str">
        <f t="shared" si="10"/>
        <v/>
      </c>
      <c r="M227" s="91">
        <v>44590</v>
      </c>
      <c r="N227" s="73"/>
    </row>
    <row r="228" spans="2:14" s="74" customFormat="1">
      <c r="B228" s="60" t="s">
        <v>51</v>
      </c>
      <c r="C228" s="88" t="s">
        <v>414</v>
      </c>
      <c r="D228" s="89">
        <v>98379377</v>
      </c>
      <c r="E228" s="90" t="s">
        <v>53</v>
      </c>
      <c r="F228" s="64" t="s">
        <v>17</v>
      </c>
      <c r="G228" s="298" t="s">
        <v>415</v>
      </c>
      <c r="H228" s="299"/>
      <c r="I228" s="65">
        <v>103000000</v>
      </c>
      <c r="J228" s="66">
        <f t="shared" si="9"/>
        <v>103000000</v>
      </c>
      <c r="K228" s="67"/>
      <c r="L228" s="66" t="str">
        <f t="shared" si="10"/>
        <v/>
      </c>
      <c r="M228" s="91">
        <v>43069</v>
      </c>
      <c r="N228" s="73"/>
    </row>
    <row r="229" spans="2:14" s="74" customFormat="1">
      <c r="B229" s="60" t="s">
        <v>51</v>
      </c>
      <c r="C229" s="88" t="s">
        <v>416</v>
      </c>
      <c r="D229" s="89">
        <v>98380217</v>
      </c>
      <c r="E229" s="90" t="s">
        <v>53</v>
      </c>
      <c r="F229" s="64" t="s">
        <v>17</v>
      </c>
      <c r="G229" s="298" t="s">
        <v>417</v>
      </c>
      <c r="H229" s="299"/>
      <c r="I229" s="65">
        <v>8000000</v>
      </c>
      <c r="J229" s="66">
        <f t="shared" si="9"/>
        <v>8000000</v>
      </c>
      <c r="K229" s="67"/>
      <c r="L229" s="66" t="str">
        <f t="shared" si="10"/>
        <v/>
      </c>
      <c r="M229" s="91">
        <v>42368</v>
      </c>
      <c r="N229" s="73"/>
    </row>
    <row r="230" spans="2:14" s="74" customFormat="1">
      <c r="B230" s="60" t="s">
        <v>51</v>
      </c>
      <c r="C230" s="88" t="s">
        <v>418</v>
      </c>
      <c r="D230" s="89">
        <v>98380976</v>
      </c>
      <c r="E230" s="90" t="s">
        <v>53</v>
      </c>
      <c r="F230" s="64" t="s">
        <v>17</v>
      </c>
      <c r="G230" s="298" t="s">
        <v>419</v>
      </c>
      <c r="H230" s="299"/>
      <c r="I230" s="65">
        <v>49480000</v>
      </c>
      <c r="J230" s="66">
        <f t="shared" si="9"/>
        <v>49480000</v>
      </c>
      <c r="K230" s="67"/>
      <c r="L230" s="66" t="str">
        <f t="shared" si="10"/>
        <v/>
      </c>
      <c r="M230" s="91">
        <v>43466</v>
      </c>
      <c r="N230" s="73"/>
    </row>
    <row r="231" spans="2:14" s="74" customFormat="1">
      <c r="B231" s="60" t="s">
        <v>51</v>
      </c>
      <c r="C231" s="88" t="s">
        <v>420</v>
      </c>
      <c r="D231" s="89">
        <v>98381036</v>
      </c>
      <c r="E231" s="90" t="s">
        <v>53</v>
      </c>
      <c r="F231" s="64" t="s">
        <v>17</v>
      </c>
      <c r="G231" s="298" t="s">
        <v>421</v>
      </c>
      <c r="H231" s="299"/>
      <c r="I231" s="65">
        <v>76567465</v>
      </c>
      <c r="J231" s="66">
        <f t="shared" si="9"/>
        <v>76567465</v>
      </c>
      <c r="K231" s="67"/>
      <c r="L231" s="66" t="str">
        <f t="shared" si="10"/>
        <v/>
      </c>
      <c r="M231" s="91">
        <v>42581</v>
      </c>
      <c r="N231" s="73"/>
    </row>
    <row r="232" spans="2:14" s="74" customFormat="1">
      <c r="B232" s="60" t="s">
        <v>51</v>
      </c>
      <c r="C232" s="88" t="s">
        <v>422</v>
      </c>
      <c r="D232" s="89">
        <v>98381246</v>
      </c>
      <c r="E232" s="90" t="s">
        <v>53</v>
      </c>
      <c r="F232" s="64" t="s">
        <v>17</v>
      </c>
      <c r="G232" s="298" t="s">
        <v>423</v>
      </c>
      <c r="H232" s="299"/>
      <c r="I232" s="65">
        <v>85100000</v>
      </c>
      <c r="J232" s="66">
        <f t="shared" si="9"/>
        <v>85100000</v>
      </c>
      <c r="K232" s="67"/>
      <c r="L232" s="66" t="str">
        <f t="shared" si="10"/>
        <v/>
      </c>
      <c r="M232" s="91">
        <v>41818</v>
      </c>
      <c r="N232" s="73"/>
    </row>
    <row r="233" spans="2:14" s="74" customFormat="1">
      <c r="B233" s="60" t="s">
        <v>51</v>
      </c>
      <c r="C233" s="88" t="s">
        <v>424</v>
      </c>
      <c r="D233" s="89">
        <v>98382599</v>
      </c>
      <c r="E233" s="90" t="s">
        <v>53</v>
      </c>
      <c r="F233" s="64" t="s">
        <v>17</v>
      </c>
      <c r="G233" s="298" t="s">
        <v>425</v>
      </c>
      <c r="H233" s="299"/>
      <c r="I233" s="65">
        <v>135560000</v>
      </c>
      <c r="J233" s="66">
        <f t="shared" si="9"/>
        <v>135560000</v>
      </c>
      <c r="K233" s="67"/>
      <c r="L233" s="66" t="str">
        <f t="shared" si="10"/>
        <v/>
      </c>
      <c r="M233" s="91">
        <v>43399</v>
      </c>
      <c r="N233" s="73"/>
    </row>
    <row r="234" spans="2:14" s="74" customFormat="1">
      <c r="B234" s="60" t="s">
        <v>51</v>
      </c>
      <c r="C234" s="88" t="s">
        <v>426</v>
      </c>
      <c r="D234" s="89">
        <v>98382986</v>
      </c>
      <c r="E234" s="90" t="s">
        <v>53</v>
      </c>
      <c r="F234" s="64" t="s">
        <v>17</v>
      </c>
      <c r="G234" s="298" t="s">
        <v>427</v>
      </c>
      <c r="H234" s="299"/>
      <c r="I234" s="65">
        <v>13000000</v>
      </c>
      <c r="J234" s="66">
        <f t="shared" si="9"/>
        <v>13000000</v>
      </c>
      <c r="K234" s="67"/>
      <c r="L234" s="66" t="str">
        <f t="shared" si="10"/>
        <v/>
      </c>
      <c r="M234" s="91">
        <v>43250</v>
      </c>
      <c r="N234" s="73"/>
    </row>
    <row r="235" spans="2:14" s="74" customFormat="1">
      <c r="B235" s="60" t="s">
        <v>51</v>
      </c>
      <c r="C235" s="88" t="s">
        <v>428</v>
      </c>
      <c r="D235" s="89">
        <v>98387755</v>
      </c>
      <c r="E235" s="90" t="s">
        <v>53</v>
      </c>
      <c r="F235" s="64" t="s">
        <v>17</v>
      </c>
      <c r="G235" s="298" t="s">
        <v>429</v>
      </c>
      <c r="H235" s="299"/>
      <c r="I235" s="65">
        <v>36700000</v>
      </c>
      <c r="J235" s="66">
        <f t="shared" si="9"/>
        <v>36700000</v>
      </c>
      <c r="K235" s="67"/>
      <c r="L235" s="66" t="str">
        <f t="shared" si="10"/>
        <v/>
      </c>
      <c r="M235" s="91">
        <v>44344</v>
      </c>
      <c r="N235" s="73"/>
    </row>
    <row r="236" spans="2:14" s="74" customFormat="1">
      <c r="B236" s="60" t="s">
        <v>51</v>
      </c>
      <c r="C236" s="88" t="s">
        <v>430</v>
      </c>
      <c r="D236" s="89">
        <v>98387776</v>
      </c>
      <c r="E236" s="90" t="s">
        <v>53</v>
      </c>
      <c r="F236" s="64" t="s">
        <v>17</v>
      </c>
      <c r="G236" s="298" t="s">
        <v>431</v>
      </c>
      <c r="H236" s="299"/>
      <c r="I236" s="65">
        <v>135052000</v>
      </c>
      <c r="J236" s="66">
        <f t="shared" si="9"/>
        <v>135052000</v>
      </c>
      <c r="K236" s="67"/>
      <c r="L236" s="66" t="str">
        <f t="shared" si="10"/>
        <v/>
      </c>
      <c r="M236" s="91">
        <v>43421</v>
      </c>
      <c r="N236" s="73"/>
    </row>
    <row r="237" spans="2:14" s="74" customFormat="1">
      <c r="B237" s="60" t="s">
        <v>51</v>
      </c>
      <c r="C237" s="88" t="s">
        <v>432</v>
      </c>
      <c r="D237" s="89">
        <v>98389647</v>
      </c>
      <c r="E237" s="90" t="s">
        <v>53</v>
      </c>
      <c r="F237" s="64" t="s">
        <v>17</v>
      </c>
      <c r="G237" s="298" t="s">
        <v>433</v>
      </c>
      <c r="H237" s="299"/>
      <c r="I237" s="65">
        <v>87800000</v>
      </c>
      <c r="J237" s="66">
        <f t="shared" si="9"/>
        <v>87800000</v>
      </c>
      <c r="K237" s="67"/>
      <c r="L237" s="66" t="str">
        <f t="shared" si="10"/>
        <v/>
      </c>
      <c r="M237" s="91">
        <v>41818</v>
      </c>
      <c r="N237" s="73"/>
    </row>
    <row r="238" spans="2:14" s="74" customFormat="1">
      <c r="B238" s="60" t="s">
        <v>51</v>
      </c>
      <c r="C238" s="88" t="s">
        <v>434</v>
      </c>
      <c r="D238" s="89">
        <v>98389955</v>
      </c>
      <c r="E238" s="90" t="s">
        <v>53</v>
      </c>
      <c r="F238" s="64" t="s">
        <v>17</v>
      </c>
      <c r="G238" s="298" t="s">
        <v>435</v>
      </c>
      <c r="H238" s="299"/>
      <c r="I238" s="65">
        <v>7000000</v>
      </c>
      <c r="J238" s="66">
        <f t="shared" si="9"/>
        <v>7000000</v>
      </c>
      <c r="K238" s="67"/>
      <c r="L238" s="66" t="str">
        <f t="shared" si="10"/>
        <v/>
      </c>
      <c r="M238" s="91">
        <v>42794</v>
      </c>
      <c r="N238" s="73"/>
    </row>
    <row r="239" spans="2:14" s="74" customFormat="1">
      <c r="B239" s="60" t="s">
        <v>51</v>
      </c>
      <c r="C239" s="88" t="s">
        <v>436</v>
      </c>
      <c r="D239" s="89">
        <v>98392362</v>
      </c>
      <c r="E239" s="90" t="s">
        <v>53</v>
      </c>
      <c r="F239" s="64" t="s">
        <v>17</v>
      </c>
      <c r="G239" s="298" t="s">
        <v>437</v>
      </c>
      <c r="H239" s="299"/>
      <c r="I239" s="65">
        <v>102000000</v>
      </c>
      <c r="J239" s="66">
        <f t="shared" si="9"/>
        <v>102000000</v>
      </c>
      <c r="K239" s="67"/>
      <c r="L239" s="66" t="str">
        <f t="shared" si="10"/>
        <v/>
      </c>
      <c r="M239" s="91">
        <v>42643</v>
      </c>
      <c r="N239" s="73"/>
    </row>
    <row r="240" spans="2:14" s="74" customFormat="1">
      <c r="B240" s="60" t="s">
        <v>51</v>
      </c>
      <c r="C240" s="88" t="s">
        <v>438</v>
      </c>
      <c r="D240" s="89">
        <v>98392402</v>
      </c>
      <c r="E240" s="90" t="s">
        <v>53</v>
      </c>
      <c r="F240" s="64" t="s">
        <v>17</v>
      </c>
      <c r="G240" s="298" t="s">
        <v>439</v>
      </c>
      <c r="H240" s="299"/>
      <c r="I240" s="65">
        <v>125450000</v>
      </c>
      <c r="J240" s="66">
        <f t="shared" si="9"/>
        <v>125450000</v>
      </c>
      <c r="K240" s="67"/>
      <c r="L240" s="66" t="str">
        <f t="shared" si="10"/>
        <v/>
      </c>
      <c r="M240" s="91">
        <v>43373</v>
      </c>
      <c r="N240" s="73"/>
    </row>
    <row r="241" spans="2:15" s="74" customFormat="1">
      <c r="B241" s="60" t="s">
        <v>51</v>
      </c>
      <c r="C241" s="88" t="s">
        <v>440</v>
      </c>
      <c r="D241" s="89">
        <v>98393326</v>
      </c>
      <c r="E241" s="90" t="s">
        <v>53</v>
      </c>
      <c r="F241" s="64" t="s">
        <v>17</v>
      </c>
      <c r="G241" s="298" t="s">
        <v>441</v>
      </c>
      <c r="H241" s="299"/>
      <c r="I241" s="65">
        <v>9000000</v>
      </c>
      <c r="J241" s="66">
        <f t="shared" si="9"/>
        <v>9000000</v>
      </c>
      <c r="K241" s="67"/>
      <c r="L241" s="66" t="str">
        <f t="shared" si="10"/>
        <v/>
      </c>
      <c r="M241" s="91">
        <v>43069</v>
      </c>
      <c r="N241" s="73"/>
    </row>
    <row r="242" spans="2:15" s="74" customFormat="1">
      <c r="B242" s="60" t="s">
        <v>51</v>
      </c>
      <c r="C242" s="88" t="s">
        <v>442</v>
      </c>
      <c r="D242" s="89">
        <v>98393891</v>
      </c>
      <c r="E242" s="90" t="s">
        <v>53</v>
      </c>
      <c r="F242" s="64" t="s">
        <v>17</v>
      </c>
      <c r="G242" s="298" t="s">
        <v>443</v>
      </c>
      <c r="H242" s="299"/>
      <c r="I242" s="65">
        <v>15500000</v>
      </c>
      <c r="J242" s="66">
        <f t="shared" si="9"/>
        <v>15500000</v>
      </c>
      <c r="K242" s="67"/>
      <c r="L242" s="66" t="str">
        <f t="shared" si="10"/>
        <v/>
      </c>
      <c r="M242" s="91">
        <v>43981</v>
      </c>
      <c r="N242" s="73"/>
    </row>
    <row r="243" spans="2:15" s="74" customFormat="1">
      <c r="B243" s="60" t="s">
        <v>51</v>
      </c>
      <c r="C243" s="88" t="s">
        <v>444</v>
      </c>
      <c r="D243" s="89">
        <v>98397767</v>
      </c>
      <c r="E243" s="90" t="s">
        <v>53</v>
      </c>
      <c r="F243" s="64" t="s">
        <v>17</v>
      </c>
      <c r="G243" s="298" t="s">
        <v>445</v>
      </c>
      <c r="H243" s="299"/>
      <c r="I243" s="65">
        <v>10000000</v>
      </c>
      <c r="J243" s="66">
        <f t="shared" si="9"/>
        <v>10000000</v>
      </c>
      <c r="K243" s="67"/>
      <c r="L243" s="66" t="str">
        <f t="shared" si="10"/>
        <v/>
      </c>
      <c r="M243" s="91">
        <v>43269</v>
      </c>
      <c r="N243" s="73"/>
    </row>
    <row r="244" spans="2:15" s="74" customFormat="1">
      <c r="B244" s="60" t="s">
        <v>51</v>
      </c>
      <c r="C244" s="88" t="s">
        <v>446</v>
      </c>
      <c r="D244" s="89">
        <v>814003232</v>
      </c>
      <c r="E244" s="90" t="s">
        <v>53</v>
      </c>
      <c r="F244" s="64" t="s">
        <v>17</v>
      </c>
      <c r="G244" s="298" t="s">
        <v>447</v>
      </c>
      <c r="H244" s="299"/>
      <c r="I244" s="65">
        <v>170202000</v>
      </c>
      <c r="J244" s="66">
        <f t="shared" si="9"/>
        <v>170202000</v>
      </c>
      <c r="K244" s="67"/>
      <c r="L244" s="66" t="str">
        <f t="shared" si="10"/>
        <v/>
      </c>
      <c r="M244" s="91">
        <v>43217</v>
      </c>
      <c r="N244" s="73"/>
    </row>
    <row r="245" spans="2:15" s="74" customFormat="1">
      <c r="B245" s="60" t="s">
        <v>51</v>
      </c>
      <c r="C245" s="88" t="s">
        <v>448</v>
      </c>
      <c r="D245" s="89">
        <v>860056930</v>
      </c>
      <c r="E245" s="90" t="s">
        <v>53</v>
      </c>
      <c r="F245" s="64" t="s">
        <v>17</v>
      </c>
      <c r="G245" s="298" t="s">
        <v>449</v>
      </c>
      <c r="H245" s="299"/>
      <c r="I245" s="65">
        <v>72900000</v>
      </c>
      <c r="J245" s="66">
        <f t="shared" si="9"/>
        <v>72900000</v>
      </c>
      <c r="K245" s="67"/>
      <c r="L245" s="66" t="str">
        <f t="shared" si="10"/>
        <v/>
      </c>
      <c r="M245" s="91">
        <v>41818</v>
      </c>
      <c r="N245" s="73"/>
    </row>
    <row r="246" spans="2:15" s="74" customFormat="1">
      <c r="B246" s="60" t="s">
        <v>51</v>
      </c>
      <c r="C246" s="88" t="s">
        <v>450</v>
      </c>
      <c r="D246" s="89">
        <v>891224818</v>
      </c>
      <c r="E246" s="90" t="s">
        <v>53</v>
      </c>
      <c r="F246" s="64" t="s">
        <v>17</v>
      </c>
      <c r="G246" s="298" t="s">
        <v>451</v>
      </c>
      <c r="H246" s="299"/>
      <c r="I246" s="65">
        <v>72400000</v>
      </c>
      <c r="J246" s="66">
        <f t="shared" si="9"/>
        <v>72400000</v>
      </c>
      <c r="K246" s="67"/>
      <c r="L246" s="66" t="str">
        <f t="shared" si="10"/>
        <v/>
      </c>
      <c r="M246" s="91">
        <v>42063</v>
      </c>
      <c r="N246" s="73"/>
    </row>
    <row r="247" spans="2:15" s="74" customFormat="1">
      <c r="B247" s="60" t="s">
        <v>51</v>
      </c>
      <c r="C247" s="88" t="s">
        <v>452</v>
      </c>
      <c r="D247" s="89">
        <v>900051210</v>
      </c>
      <c r="E247" s="90" t="s">
        <v>53</v>
      </c>
      <c r="F247" s="64" t="s">
        <v>17</v>
      </c>
      <c r="G247" s="298" t="s">
        <v>453</v>
      </c>
      <c r="H247" s="299"/>
      <c r="I247" s="65">
        <v>134000000</v>
      </c>
      <c r="J247" s="66">
        <f t="shared" si="9"/>
        <v>584000000</v>
      </c>
      <c r="K247" s="67"/>
      <c r="L247" s="66" t="str">
        <f t="shared" si="10"/>
        <v/>
      </c>
      <c r="M247" s="91">
        <v>43835</v>
      </c>
      <c r="N247" s="73"/>
    </row>
    <row r="248" spans="2:15" s="74" customFormat="1">
      <c r="B248" s="60" t="s">
        <v>51</v>
      </c>
      <c r="C248" s="88" t="s">
        <v>452</v>
      </c>
      <c r="D248" s="89">
        <v>900051210</v>
      </c>
      <c r="E248" s="90" t="s">
        <v>53</v>
      </c>
      <c r="F248" s="64" t="s">
        <v>17</v>
      </c>
      <c r="G248" s="298" t="s">
        <v>454</v>
      </c>
      <c r="H248" s="299"/>
      <c r="I248" s="65">
        <v>450000000</v>
      </c>
      <c r="J248" s="66" t="str">
        <f t="shared" si="9"/>
        <v/>
      </c>
      <c r="K248" s="67"/>
      <c r="L248" s="66" t="str">
        <f t="shared" si="10"/>
        <v/>
      </c>
      <c r="M248" s="91">
        <v>43478</v>
      </c>
      <c r="N248" s="73"/>
    </row>
    <row r="249" spans="2:15" s="74" customFormat="1">
      <c r="B249" s="60" t="s">
        <v>51</v>
      </c>
      <c r="C249" s="88" t="s">
        <v>455</v>
      </c>
      <c r="D249" s="89">
        <v>901023161</v>
      </c>
      <c r="E249" s="90" t="s">
        <v>53</v>
      </c>
      <c r="F249" s="64" t="s">
        <v>17</v>
      </c>
      <c r="G249" s="298" t="s">
        <v>456</v>
      </c>
      <c r="H249" s="299"/>
      <c r="I249" s="65">
        <v>184562188</v>
      </c>
      <c r="J249" s="66">
        <f t="shared" si="9"/>
        <v>184562188</v>
      </c>
      <c r="K249" s="67"/>
      <c r="L249" s="66" t="str">
        <f t="shared" si="10"/>
        <v/>
      </c>
      <c r="M249" s="91">
        <v>44285</v>
      </c>
      <c r="N249" s="73"/>
    </row>
    <row r="250" spans="2:15" s="74" customFormat="1">
      <c r="B250" s="60" t="s">
        <v>51</v>
      </c>
      <c r="C250" s="88" t="s">
        <v>457</v>
      </c>
      <c r="D250" s="89">
        <v>1004131330</v>
      </c>
      <c r="E250" s="90" t="s">
        <v>53</v>
      </c>
      <c r="F250" s="64" t="s">
        <v>17</v>
      </c>
      <c r="G250" s="298" t="s">
        <v>458</v>
      </c>
      <c r="H250" s="299"/>
      <c r="I250" s="65">
        <v>167320016</v>
      </c>
      <c r="J250" s="66">
        <f t="shared" si="9"/>
        <v>167320016</v>
      </c>
      <c r="K250" s="67"/>
      <c r="L250" s="66" t="str">
        <f t="shared" si="10"/>
        <v/>
      </c>
      <c r="M250" s="91">
        <v>43378</v>
      </c>
      <c r="N250" s="73"/>
    </row>
    <row r="251" spans="2:15" s="74" customFormat="1">
      <c r="B251" s="60" t="s">
        <v>51</v>
      </c>
      <c r="C251" s="88" t="s">
        <v>459</v>
      </c>
      <c r="D251" s="89">
        <v>1004213937</v>
      </c>
      <c r="E251" s="90" t="s">
        <v>53</v>
      </c>
      <c r="F251" s="64" t="s">
        <v>17</v>
      </c>
      <c r="G251" s="298" t="s">
        <v>460</v>
      </c>
      <c r="H251" s="299"/>
      <c r="I251" s="65">
        <v>87970000</v>
      </c>
      <c r="J251" s="66">
        <f t="shared" si="9"/>
        <v>87970000</v>
      </c>
      <c r="K251" s="67"/>
      <c r="L251" s="66" t="str">
        <f t="shared" si="10"/>
        <v/>
      </c>
      <c r="M251" s="91">
        <v>43859</v>
      </c>
      <c r="N251" s="73"/>
    </row>
    <row r="252" spans="2:15" s="74" customFormat="1">
      <c r="B252" s="60" t="s">
        <v>51</v>
      </c>
      <c r="C252" s="88" t="s">
        <v>461</v>
      </c>
      <c r="D252" s="89">
        <v>1004578096</v>
      </c>
      <c r="E252" s="90" t="s">
        <v>53</v>
      </c>
      <c r="F252" s="64" t="s">
        <v>17</v>
      </c>
      <c r="G252" s="298" t="s">
        <v>462</v>
      </c>
      <c r="H252" s="299"/>
      <c r="I252" s="65">
        <v>19080000</v>
      </c>
      <c r="J252" s="66">
        <f t="shared" si="9"/>
        <v>19080000</v>
      </c>
      <c r="K252" s="67"/>
      <c r="L252" s="66" t="str">
        <f t="shared" si="10"/>
        <v/>
      </c>
      <c r="M252" s="91">
        <v>44591</v>
      </c>
      <c r="N252" s="73"/>
    </row>
    <row r="253" spans="2:15" s="74" customFormat="1">
      <c r="B253" s="60" t="s">
        <v>51</v>
      </c>
      <c r="C253" s="88" t="s">
        <v>463</v>
      </c>
      <c r="D253" s="89">
        <v>1017128788</v>
      </c>
      <c r="E253" s="90" t="s">
        <v>53</v>
      </c>
      <c r="F253" s="64" t="s">
        <v>17</v>
      </c>
      <c r="G253" s="298" t="s">
        <v>464</v>
      </c>
      <c r="H253" s="299"/>
      <c r="I253" s="65">
        <v>94700874</v>
      </c>
      <c r="J253" s="66">
        <f t="shared" si="9"/>
        <v>94700874</v>
      </c>
      <c r="K253" s="67"/>
      <c r="L253" s="66" t="str">
        <f t="shared" si="10"/>
        <v/>
      </c>
      <c r="M253" s="91">
        <v>41818</v>
      </c>
      <c r="N253" s="73"/>
    </row>
    <row r="254" spans="2:15" s="74" customFormat="1">
      <c r="B254" s="60" t="s">
        <v>51</v>
      </c>
      <c r="C254" s="88" t="s">
        <v>465</v>
      </c>
      <c r="D254" s="89">
        <v>1018434497</v>
      </c>
      <c r="E254" s="90" t="s">
        <v>53</v>
      </c>
      <c r="F254" s="64" t="s">
        <v>17</v>
      </c>
      <c r="G254" s="298" t="s">
        <v>466</v>
      </c>
      <c r="H254" s="299"/>
      <c r="I254" s="65">
        <v>82472796</v>
      </c>
      <c r="J254" s="66">
        <f t="shared" si="9"/>
        <v>82472796</v>
      </c>
      <c r="K254" s="67"/>
      <c r="L254" s="66" t="str">
        <f t="shared" si="10"/>
        <v/>
      </c>
      <c r="M254" s="91">
        <v>43475</v>
      </c>
      <c r="N254" s="73"/>
    </row>
    <row r="255" spans="2:15" s="74" customFormat="1">
      <c r="B255" s="60" t="s">
        <v>51</v>
      </c>
      <c r="C255" s="88" t="s">
        <v>467</v>
      </c>
      <c r="D255" s="89">
        <v>1018434498</v>
      </c>
      <c r="E255" s="90" t="s">
        <v>53</v>
      </c>
      <c r="F255" s="64" t="s">
        <v>17</v>
      </c>
      <c r="G255" s="298" t="s">
        <v>468</v>
      </c>
      <c r="H255" s="299"/>
      <c r="I255" s="65">
        <v>79023798</v>
      </c>
      <c r="J255" s="66">
        <f t="shared" si="9"/>
        <v>79023798</v>
      </c>
      <c r="K255" s="67"/>
      <c r="L255" s="66" t="str">
        <f t="shared" si="10"/>
        <v/>
      </c>
      <c r="M255" s="91">
        <v>43475</v>
      </c>
      <c r="N255" s="73"/>
      <c r="O255" s="133">
        <f>+I255</f>
        <v>79023798</v>
      </c>
    </row>
    <row r="256" spans="2:15" s="74" customFormat="1">
      <c r="B256" s="60" t="s">
        <v>51</v>
      </c>
      <c r="C256" s="88" t="s">
        <v>469</v>
      </c>
      <c r="D256" s="89">
        <v>1032356311</v>
      </c>
      <c r="E256" s="90" t="s">
        <v>53</v>
      </c>
      <c r="F256" s="64" t="s">
        <v>17</v>
      </c>
      <c r="G256" s="298" t="s">
        <v>470</v>
      </c>
      <c r="H256" s="299"/>
      <c r="I256" s="65">
        <v>8000000</v>
      </c>
      <c r="J256" s="66">
        <f t="shared" si="9"/>
        <v>8000000</v>
      </c>
      <c r="K256" s="67"/>
      <c r="L256" s="66" t="str">
        <f t="shared" si="10"/>
        <v/>
      </c>
      <c r="M256" s="91">
        <v>42459</v>
      </c>
      <c r="N256" s="73"/>
    </row>
    <row r="257" spans="2:14" s="74" customFormat="1">
      <c r="B257" s="60" t="s">
        <v>51</v>
      </c>
      <c r="C257" s="88" t="s">
        <v>471</v>
      </c>
      <c r="D257" s="89">
        <v>1032425570</v>
      </c>
      <c r="E257" s="90" t="s">
        <v>53</v>
      </c>
      <c r="F257" s="64" t="s">
        <v>17</v>
      </c>
      <c r="G257" s="298" t="s">
        <v>472</v>
      </c>
      <c r="H257" s="299"/>
      <c r="I257" s="65">
        <v>28717804</v>
      </c>
      <c r="J257" s="66">
        <f t="shared" si="9"/>
        <v>28717804</v>
      </c>
      <c r="K257" s="67"/>
      <c r="L257" s="66" t="str">
        <f t="shared" si="10"/>
        <v/>
      </c>
      <c r="M257" s="91">
        <v>44560</v>
      </c>
      <c r="N257" s="73"/>
    </row>
    <row r="258" spans="2:14" s="74" customFormat="1">
      <c r="B258" s="60" t="s">
        <v>51</v>
      </c>
      <c r="C258" s="88" t="s">
        <v>473</v>
      </c>
      <c r="D258" s="89">
        <v>1032436689</v>
      </c>
      <c r="E258" s="90" t="s">
        <v>53</v>
      </c>
      <c r="F258" s="64" t="s">
        <v>17</v>
      </c>
      <c r="G258" s="298" t="s">
        <v>474</v>
      </c>
      <c r="H258" s="299"/>
      <c r="I258" s="65">
        <v>140000000</v>
      </c>
      <c r="J258" s="66">
        <f t="shared" si="9"/>
        <v>140000000</v>
      </c>
      <c r="K258" s="67"/>
      <c r="L258" s="66" t="str">
        <f t="shared" si="10"/>
        <v/>
      </c>
      <c r="M258" s="91">
        <v>44545</v>
      </c>
      <c r="N258" s="73"/>
    </row>
    <row r="259" spans="2:14" s="74" customFormat="1">
      <c r="B259" s="60" t="s">
        <v>51</v>
      </c>
      <c r="C259" s="88" t="s">
        <v>475</v>
      </c>
      <c r="D259" s="89">
        <v>1061721104</v>
      </c>
      <c r="E259" s="90" t="s">
        <v>53</v>
      </c>
      <c r="F259" s="64" t="s">
        <v>17</v>
      </c>
      <c r="G259" s="298" t="s">
        <v>476</v>
      </c>
      <c r="H259" s="299"/>
      <c r="I259" s="65">
        <v>17000000</v>
      </c>
      <c r="J259" s="66">
        <f t="shared" si="9"/>
        <v>17000000</v>
      </c>
      <c r="K259" s="67"/>
      <c r="L259" s="66" t="str">
        <f t="shared" si="10"/>
        <v/>
      </c>
      <c r="M259" s="91">
        <v>43738</v>
      </c>
      <c r="N259" s="73"/>
    </row>
    <row r="260" spans="2:14" s="74" customFormat="1">
      <c r="B260" s="60" t="s">
        <v>51</v>
      </c>
      <c r="C260" s="88" t="s">
        <v>477</v>
      </c>
      <c r="D260" s="89">
        <v>1085246891</v>
      </c>
      <c r="E260" s="90" t="s">
        <v>53</v>
      </c>
      <c r="F260" s="64" t="s">
        <v>17</v>
      </c>
      <c r="G260" s="298" t="s">
        <v>478</v>
      </c>
      <c r="H260" s="299"/>
      <c r="I260" s="65">
        <v>7000000</v>
      </c>
      <c r="J260" s="66">
        <f t="shared" si="9"/>
        <v>7000000</v>
      </c>
      <c r="K260" s="67"/>
      <c r="L260" s="66" t="str">
        <f t="shared" si="10"/>
        <v/>
      </c>
      <c r="M260" s="91">
        <v>42459</v>
      </c>
      <c r="N260" s="73"/>
    </row>
    <row r="261" spans="2:14" s="74" customFormat="1">
      <c r="B261" s="60" t="s">
        <v>51</v>
      </c>
      <c r="C261" s="88" t="s">
        <v>479</v>
      </c>
      <c r="D261" s="89">
        <v>1085249281</v>
      </c>
      <c r="E261" s="90" t="s">
        <v>53</v>
      </c>
      <c r="F261" s="64" t="s">
        <v>17</v>
      </c>
      <c r="G261" s="298" t="s">
        <v>480</v>
      </c>
      <c r="H261" s="299"/>
      <c r="I261" s="65">
        <v>7000000</v>
      </c>
      <c r="J261" s="66">
        <f t="shared" si="9"/>
        <v>7000000</v>
      </c>
      <c r="K261" s="67"/>
      <c r="L261" s="66" t="str">
        <f t="shared" si="10"/>
        <v/>
      </c>
      <c r="M261" s="91">
        <v>42459</v>
      </c>
      <c r="N261" s="73"/>
    </row>
    <row r="262" spans="2:14" s="74" customFormat="1">
      <c r="B262" s="60" t="s">
        <v>51</v>
      </c>
      <c r="C262" s="88" t="s">
        <v>481</v>
      </c>
      <c r="D262" s="89">
        <v>1085249478</v>
      </c>
      <c r="E262" s="90" t="s">
        <v>53</v>
      </c>
      <c r="F262" s="64" t="s">
        <v>17</v>
      </c>
      <c r="G262" s="298" t="s">
        <v>482</v>
      </c>
      <c r="H262" s="299"/>
      <c r="I262" s="65">
        <v>8000000</v>
      </c>
      <c r="J262" s="66">
        <f t="shared" si="9"/>
        <v>8000000</v>
      </c>
      <c r="K262" s="67"/>
      <c r="L262" s="66" t="str">
        <f t="shared" si="10"/>
        <v/>
      </c>
      <c r="M262" s="91">
        <v>42219</v>
      </c>
      <c r="N262" s="73"/>
    </row>
    <row r="263" spans="2:14" s="74" customFormat="1">
      <c r="B263" s="60" t="s">
        <v>51</v>
      </c>
      <c r="C263" s="88" t="s">
        <v>483</v>
      </c>
      <c r="D263" s="89">
        <v>1085260214</v>
      </c>
      <c r="E263" s="90" t="s">
        <v>53</v>
      </c>
      <c r="F263" s="64" t="s">
        <v>17</v>
      </c>
      <c r="G263" s="298" t="s">
        <v>484</v>
      </c>
      <c r="H263" s="299"/>
      <c r="I263" s="65">
        <v>176900000</v>
      </c>
      <c r="J263" s="66">
        <f t="shared" si="9"/>
        <v>176900000</v>
      </c>
      <c r="K263" s="67"/>
      <c r="L263" s="66" t="str">
        <f t="shared" si="10"/>
        <v/>
      </c>
      <c r="M263" s="91">
        <v>43401</v>
      </c>
      <c r="N263" s="73"/>
    </row>
    <row r="264" spans="2:14" s="74" customFormat="1">
      <c r="B264" s="60" t="s">
        <v>51</v>
      </c>
      <c r="C264" s="88" t="s">
        <v>485</v>
      </c>
      <c r="D264" s="89">
        <v>1085261081</v>
      </c>
      <c r="E264" s="90" t="s">
        <v>53</v>
      </c>
      <c r="F264" s="64" t="s">
        <v>17</v>
      </c>
      <c r="G264" s="298" t="s">
        <v>486</v>
      </c>
      <c r="H264" s="299"/>
      <c r="I264" s="65">
        <v>126150850</v>
      </c>
      <c r="J264" s="66">
        <f t="shared" si="9"/>
        <v>126150850</v>
      </c>
      <c r="K264" s="67"/>
      <c r="L264" s="66" t="str">
        <f t="shared" si="10"/>
        <v/>
      </c>
      <c r="M264" s="91">
        <v>43399</v>
      </c>
      <c r="N264" s="73"/>
    </row>
    <row r="265" spans="2:14" s="74" customFormat="1">
      <c r="B265" s="60" t="s">
        <v>51</v>
      </c>
      <c r="C265" s="88" t="s">
        <v>487</v>
      </c>
      <c r="D265" s="89">
        <v>1085262058</v>
      </c>
      <c r="E265" s="90" t="s">
        <v>53</v>
      </c>
      <c r="F265" s="64" t="s">
        <v>17</v>
      </c>
      <c r="G265" s="298" t="s">
        <v>488</v>
      </c>
      <c r="H265" s="299"/>
      <c r="I265" s="65">
        <v>45030000</v>
      </c>
      <c r="J265" s="66">
        <f t="shared" si="9"/>
        <v>45030000</v>
      </c>
      <c r="K265" s="67"/>
      <c r="L265" s="66" t="str">
        <f t="shared" si="10"/>
        <v/>
      </c>
      <c r="M265" s="91">
        <v>43399</v>
      </c>
      <c r="N265" s="73"/>
    </row>
    <row r="266" spans="2:14" s="74" customFormat="1">
      <c r="B266" s="60" t="s">
        <v>51</v>
      </c>
      <c r="C266" s="88" t="s">
        <v>489</v>
      </c>
      <c r="D266" s="89">
        <v>1085262079</v>
      </c>
      <c r="E266" s="90" t="s">
        <v>53</v>
      </c>
      <c r="F266" s="64" t="s">
        <v>17</v>
      </c>
      <c r="G266" s="298" t="s">
        <v>490</v>
      </c>
      <c r="H266" s="299"/>
      <c r="I266" s="65">
        <v>6354658</v>
      </c>
      <c r="J266" s="66">
        <f t="shared" si="9"/>
        <v>6354658</v>
      </c>
      <c r="K266" s="67"/>
      <c r="L266" s="66" t="str">
        <f t="shared" si="10"/>
        <v/>
      </c>
      <c r="M266" s="91">
        <v>42585</v>
      </c>
      <c r="N266" s="73"/>
    </row>
    <row r="267" spans="2:14" s="74" customFormat="1">
      <c r="B267" s="60" t="s">
        <v>51</v>
      </c>
      <c r="C267" s="88" t="s">
        <v>491</v>
      </c>
      <c r="D267" s="89">
        <v>1085263606</v>
      </c>
      <c r="E267" s="90" t="s">
        <v>53</v>
      </c>
      <c r="F267" s="64" t="s">
        <v>17</v>
      </c>
      <c r="G267" s="298" t="s">
        <v>492</v>
      </c>
      <c r="H267" s="299"/>
      <c r="I267" s="65">
        <v>41000000</v>
      </c>
      <c r="J267" s="66">
        <f t="shared" si="9"/>
        <v>41000000</v>
      </c>
      <c r="K267" s="67"/>
      <c r="L267" s="66" t="str">
        <f t="shared" si="10"/>
        <v/>
      </c>
      <c r="M267" s="91">
        <v>43400</v>
      </c>
      <c r="N267" s="73"/>
    </row>
    <row r="268" spans="2:14" s="74" customFormat="1">
      <c r="B268" s="60" t="s">
        <v>51</v>
      </c>
      <c r="C268" s="88" t="s">
        <v>493</v>
      </c>
      <c r="D268" s="89">
        <v>1085265715</v>
      </c>
      <c r="E268" s="90" t="s">
        <v>53</v>
      </c>
      <c r="F268" s="64" t="s">
        <v>17</v>
      </c>
      <c r="G268" s="298" t="s">
        <v>494</v>
      </c>
      <c r="H268" s="299"/>
      <c r="I268" s="65">
        <v>136593600</v>
      </c>
      <c r="J268" s="66">
        <f t="shared" si="9"/>
        <v>136593600</v>
      </c>
      <c r="K268" s="67"/>
      <c r="L268" s="66" t="str">
        <f t="shared" si="10"/>
        <v/>
      </c>
      <c r="M268" s="91">
        <v>43455</v>
      </c>
      <c r="N268" s="73"/>
    </row>
    <row r="269" spans="2:14" s="74" customFormat="1">
      <c r="B269" s="60" t="s">
        <v>51</v>
      </c>
      <c r="C269" s="88" t="s">
        <v>495</v>
      </c>
      <c r="D269" s="89">
        <v>1085266492</v>
      </c>
      <c r="E269" s="90" t="s">
        <v>53</v>
      </c>
      <c r="F269" s="64" t="s">
        <v>17</v>
      </c>
      <c r="G269" s="298" t="s">
        <v>496</v>
      </c>
      <c r="H269" s="299"/>
      <c r="I269" s="65">
        <v>163000001</v>
      </c>
      <c r="J269" s="66">
        <f t="shared" si="9"/>
        <v>163000001</v>
      </c>
      <c r="K269" s="67"/>
      <c r="L269" s="66" t="str">
        <f t="shared" si="10"/>
        <v/>
      </c>
      <c r="M269" s="91">
        <v>43355</v>
      </c>
      <c r="N269" s="73"/>
    </row>
    <row r="270" spans="2:14" s="74" customFormat="1">
      <c r="B270" s="60" t="s">
        <v>51</v>
      </c>
      <c r="C270" s="88" t="s">
        <v>497</v>
      </c>
      <c r="D270" s="89">
        <v>1085269693</v>
      </c>
      <c r="E270" s="90" t="s">
        <v>53</v>
      </c>
      <c r="F270" s="64" t="s">
        <v>17</v>
      </c>
      <c r="G270" s="298" t="s">
        <v>498</v>
      </c>
      <c r="H270" s="299"/>
      <c r="I270" s="65">
        <v>55815530</v>
      </c>
      <c r="J270" s="66">
        <f t="shared" si="9"/>
        <v>55815530</v>
      </c>
      <c r="K270" s="67"/>
      <c r="L270" s="66" t="str">
        <f t="shared" si="10"/>
        <v/>
      </c>
      <c r="M270" s="91">
        <v>43441</v>
      </c>
      <c r="N270" s="73"/>
    </row>
    <row r="271" spans="2:14" s="74" customFormat="1">
      <c r="B271" s="60" t="s">
        <v>51</v>
      </c>
      <c r="C271" s="88" t="s">
        <v>499</v>
      </c>
      <c r="D271" s="89">
        <v>1085270650</v>
      </c>
      <c r="E271" s="90" t="s">
        <v>53</v>
      </c>
      <c r="F271" s="64" t="s">
        <v>17</v>
      </c>
      <c r="G271" s="298" t="s">
        <v>500</v>
      </c>
      <c r="H271" s="299"/>
      <c r="I271" s="65">
        <v>74200000</v>
      </c>
      <c r="J271" s="66">
        <f t="shared" ref="J271:J289" si="11">IF(IF(C271=C270,0,SUMIF($C$47:$C$289,C271,$I$47:$I$289))=0,"",IF(C271=C270,0,SUMIF($C$47:$C$289,C271,$I$47:$I$289)))</f>
        <v>74200000</v>
      </c>
      <c r="K271" s="67"/>
      <c r="L271" s="66" t="str">
        <f t="shared" ref="L271:L289" si="12">IF(IF(C271=C270,0,SUMIF($C$47:$C$289,C271,$K$47:$K$289))=0,"",IF(C271=C270,0,SUMIF($C$47:$C$289,C271,$K$47:$K$289)))</f>
        <v/>
      </c>
      <c r="M271" s="91">
        <v>41818</v>
      </c>
      <c r="N271" s="73"/>
    </row>
    <row r="272" spans="2:14" s="74" customFormat="1">
      <c r="B272" s="60" t="s">
        <v>51</v>
      </c>
      <c r="C272" s="88" t="s">
        <v>501</v>
      </c>
      <c r="D272" s="89">
        <v>1085270853</v>
      </c>
      <c r="E272" s="90" t="s">
        <v>53</v>
      </c>
      <c r="F272" s="64" t="s">
        <v>17</v>
      </c>
      <c r="G272" s="298" t="s">
        <v>502</v>
      </c>
      <c r="H272" s="299"/>
      <c r="I272" s="65">
        <v>118000015</v>
      </c>
      <c r="J272" s="66">
        <f t="shared" si="11"/>
        <v>118000015</v>
      </c>
      <c r="K272" s="67"/>
      <c r="L272" s="66" t="str">
        <f t="shared" si="12"/>
        <v/>
      </c>
      <c r="M272" s="91">
        <v>43391</v>
      </c>
      <c r="N272" s="73"/>
    </row>
    <row r="273" spans="2:14" s="74" customFormat="1">
      <c r="B273" s="60" t="s">
        <v>51</v>
      </c>
      <c r="C273" s="88" t="s">
        <v>503</v>
      </c>
      <c r="D273" s="89">
        <v>1085272949</v>
      </c>
      <c r="E273" s="90" t="s">
        <v>53</v>
      </c>
      <c r="F273" s="64" t="s">
        <v>17</v>
      </c>
      <c r="G273" s="298" t="s">
        <v>504</v>
      </c>
      <c r="H273" s="299"/>
      <c r="I273" s="65">
        <v>13000000</v>
      </c>
      <c r="J273" s="66">
        <f t="shared" si="11"/>
        <v>13000000</v>
      </c>
      <c r="K273" s="67"/>
      <c r="L273" s="66" t="str">
        <f t="shared" si="12"/>
        <v/>
      </c>
      <c r="M273" s="91">
        <v>43373</v>
      </c>
      <c r="N273" s="73"/>
    </row>
    <row r="274" spans="2:14" s="74" customFormat="1">
      <c r="B274" s="60" t="s">
        <v>51</v>
      </c>
      <c r="C274" s="88" t="s">
        <v>505</v>
      </c>
      <c r="D274" s="89">
        <v>1085278313</v>
      </c>
      <c r="E274" s="90" t="s">
        <v>53</v>
      </c>
      <c r="F274" s="64" t="s">
        <v>17</v>
      </c>
      <c r="G274" s="298" t="s">
        <v>506</v>
      </c>
      <c r="H274" s="299"/>
      <c r="I274" s="65">
        <v>180758486</v>
      </c>
      <c r="J274" s="66">
        <f t="shared" si="11"/>
        <v>180758486</v>
      </c>
      <c r="K274" s="67"/>
      <c r="L274" s="66" t="str">
        <f t="shared" si="12"/>
        <v/>
      </c>
      <c r="M274" s="91">
        <v>43397</v>
      </c>
      <c r="N274" s="73"/>
    </row>
    <row r="275" spans="2:14" s="74" customFormat="1">
      <c r="B275" s="60" t="s">
        <v>51</v>
      </c>
      <c r="C275" s="88" t="s">
        <v>507</v>
      </c>
      <c r="D275" s="89">
        <v>1085280318</v>
      </c>
      <c r="E275" s="90" t="s">
        <v>53</v>
      </c>
      <c r="F275" s="64" t="s">
        <v>17</v>
      </c>
      <c r="G275" s="298" t="s">
        <v>508</v>
      </c>
      <c r="H275" s="299"/>
      <c r="I275" s="65">
        <v>37288700</v>
      </c>
      <c r="J275" s="66">
        <f t="shared" si="11"/>
        <v>37288700</v>
      </c>
      <c r="K275" s="67"/>
      <c r="L275" s="66" t="str">
        <f t="shared" si="12"/>
        <v/>
      </c>
      <c r="M275" s="91">
        <v>43270</v>
      </c>
      <c r="N275" s="73"/>
    </row>
    <row r="276" spans="2:14" s="74" customFormat="1">
      <c r="B276" s="60" t="s">
        <v>51</v>
      </c>
      <c r="C276" s="88" t="s">
        <v>509</v>
      </c>
      <c r="D276" s="89">
        <v>1085283134</v>
      </c>
      <c r="E276" s="90" t="s">
        <v>53</v>
      </c>
      <c r="F276" s="64" t="s">
        <v>17</v>
      </c>
      <c r="G276" s="298" t="s">
        <v>510</v>
      </c>
      <c r="H276" s="299"/>
      <c r="I276" s="65">
        <v>72829480</v>
      </c>
      <c r="J276" s="66">
        <f t="shared" si="11"/>
        <v>72829480</v>
      </c>
      <c r="K276" s="67"/>
      <c r="L276" s="66" t="str">
        <f t="shared" si="12"/>
        <v/>
      </c>
      <c r="M276" s="91">
        <v>44256</v>
      </c>
      <c r="N276" s="73"/>
    </row>
    <row r="277" spans="2:14" s="74" customFormat="1">
      <c r="B277" s="60" t="s">
        <v>51</v>
      </c>
      <c r="C277" s="88" t="s">
        <v>511</v>
      </c>
      <c r="D277" s="89">
        <v>1085284653</v>
      </c>
      <c r="E277" s="90" t="s">
        <v>53</v>
      </c>
      <c r="F277" s="64" t="s">
        <v>17</v>
      </c>
      <c r="G277" s="298" t="s">
        <v>512</v>
      </c>
      <c r="H277" s="299"/>
      <c r="I277" s="65">
        <v>8000000</v>
      </c>
      <c r="J277" s="66">
        <f t="shared" si="11"/>
        <v>8000000</v>
      </c>
      <c r="K277" s="67"/>
      <c r="L277" s="66" t="str">
        <f t="shared" si="12"/>
        <v/>
      </c>
      <c r="M277" s="91">
        <v>42219</v>
      </c>
      <c r="N277" s="73"/>
    </row>
    <row r="278" spans="2:14" s="74" customFormat="1">
      <c r="B278" s="60" t="s">
        <v>51</v>
      </c>
      <c r="C278" s="88" t="s">
        <v>513</v>
      </c>
      <c r="D278" s="89">
        <v>1085288605</v>
      </c>
      <c r="E278" s="90" t="s">
        <v>53</v>
      </c>
      <c r="F278" s="64" t="s">
        <v>17</v>
      </c>
      <c r="G278" s="298" t="s">
        <v>514</v>
      </c>
      <c r="H278" s="299"/>
      <c r="I278" s="65">
        <v>51788000</v>
      </c>
      <c r="J278" s="66">
        <f t="shared" si="11"/>
        <v>51788000</v>
      </c>
      <c r="K278" s="67"/>
      <c r="L278" s="66" t="str">
        <f t="shared" si="12"/>
        <v/>
      </c>
      <c r="M278" s="91">
        <v>43377</v>
      </c>
      <c r="N278" s="73"/>
    </row>
    <row r="279" spans="2:14" s="74" customFormat="1">
      <c r="B279" s="60" t="s">
        <v>51</v>
      </c>
      <c r="C279" s="88" t="s">
        <v>515</v>
      </c>
      <c r="D279" s="89">
        <v>1085289500</v>
      </c>
      <c r="E279" s="90" t="s">
        <v>53</v>
      </c>
      <c r="F279" s="64" t="s">
        <v>17</v>
      </c>
      <c r="G279" s="298" t="s">
        <v>516</v>
      </c>
      <c r="H279" s="299"/>
      <c r="I279" s="65">
        <v>183000000</v>
      </c>
      <c r="J279" s="66">
        <f t="shared" si="11"/>
        <v>183000000</v>
      </c>
      <c r="K279" s="67"/>
      <c r="L279" s="66" t="str">
        <f t="shared" si="12"/>
        <v/>
      </c>
      <c r="M279" s="91">
        <v>43271</v>
      </c>
      <c r="N279" s="73"/>
    </row>
    <row r="280" spans="2:14" s="74" customFormat="1">
      <c r="B280" s="60" t="s">
        <v>51</v>
      </c>
      <c r="C280" s="88" t="s">
        <v>517</v>
      </c>
      <c r="D280" s="89">
        <v>1085292544</v>
      </c>
      <c r="E280" s="90" t="s">
        <v>53</v>
      </c>
      <c r="F280" s="64" t="s">
        <v>17</v>
      </c>
      <c r="G280" s="298" t="s">
        <v>518</v>
      </c>
      <c r="H280" s="299"/>
      <c r="I280" s="65">
        <v>15000000</v>
      </c>
      <c r="J280" s="66">
        <f t="shared" si="11"/>
        <v>15000000</v>
      </c>
      <c r="K280" s="67"/>
      <c r="L280" s="66" t="str">
        <f t="shared" si="12"/>
        <v/>
      </c>
      <c r="M280" s="91">
        <v>43585</v>
      </c>
      <c r="N280" s="73"/>
    </row>
    <row r="281" spans="2:14" s="74" customFormat="1">
      <c r="B281" s="60" t="s">
        <v>51</v>
      </c>
      <c r="C281" s="88" t="s">
        <v>519</v>
      </c>
      <c r="D281" s="89">
        <v>1085293723</v>
      </c>
      <c r="E281" s="90" t="s">
        <v>53</v>
      </c>
      <c r="F281" s="64" t="s">
        <v>17</v>
      </c>
      <c r="G281" s="298" t="s">
        <v>520</v>
      </c>
      <c r="H281" s="299"/>
      <c r="I281" s="65">
        <v>47524200</v>
      </c>
      <c r="J281" s="66">
        <f t="shared" si="11"/>
        <v>47524200</v>
      </c>
      <c r="K281" s="67"/>
      <c r="L281" s="66" t="str">
        <f t="shared" si="12"/>
        <v/>
      </c>
      <c r="M281" s="91">
        <v>44330</v>
      </c>
      <c r="N281" s="73"/>
    </row>
    <row r="282" spans="2:14" s="74" customFormat="1">
      <c r="B282" s="60" t="s">
        <v>51</v>
      </c>
      <c r="C282" s="88" t="s">
        <v>521</v>
      </c>
      <c r="D282" s="89">
        <v>1085301751</v>
      </c>
      <c r="E282" s="90" t="s">
        <v>53</v>
      </c>
      <c r="F282" s="64" t="s">
        <v>17</v>
      </c>
      <c r="G282" s="298" t="s">
        <v>522</v>
      </c>
      <c r="H282" s="299"/>
      <c r="I282" s="65">
        <v>147900000</v>
      </c>
      <c r="J282" s="66">
        <f t="shared" si="11"/>
        <v>147900000</v>
      </c>
      <c r="K282" s="67"/>
      <c r="L282" s="66" t="str">
        <f t="shared" si="12"/>
        <v/>
      </c>
      <c r="M282" s="91">
        <v>43422</v>
      </c>
      <c r="N282" s="73"/>
    </row>
    <row r="283" spans="2:14" s="74" customFormat="1">
      <c r="B283" s="60" t="s">
        <v>51</v>
      </c>
      <c r="C283" s="88" t="s">
        <v>523</v>
      </c>
      <c r="D283" s="89">
        <v>1085321884</v>
      </c>
      <c r="E283" s="90" t="s">
        <v>53</v>
      </c>
      <c r="F283" s="64" t="s">
        <v>17</v>
      </c>
      <c r="G283" s="298" t="s">
        <v>524</v>
      </c>
      <c r="H283" s="299"/>
      <c r="I283" s="65">
        <v>85397893</v>
      </c>
      <c r="J283" s="66">
        <f t="shared" si="11"/>
        <v>85397893</v>
      </c>
      <c r="K283" s="67"/>
      <c r="L283" s="66" t="str">
        <f t="shared" si="12"/>
        <v/>
      </c>
      <c r="M283" s="91">
        <v>44468</v>
      </c>
      <c r="N283" s="73"/>
    </row>
    <row r="284" spans="2:14" s="74" customFormat="1">
      <c r="B284" s="60" t="s">
        <v>51</v>
      </c>
      <c r="C284" s="88" t="s">
        <v>525</v>
      </c>
      <c r="D284" s="89">
        <v>1085346589</v>
      </c>
      <c r="E284" s="90" t="s">
        <v>53</v>
      </c>
      <c r="F284" s="64" t="s">
        <v>17</v>
      </c>
      <c r="G284" s="298" t="s">
        <v>526</v>
      </c>
      <c r="H284" s="299"/>
      <c r="I284" s="65">
        <v>120000000</v>
      </c>
      <c r="J284" s="66">
        <f t="shared" si="11"/>
        <v>120000000</v>
      </c>
      <c r="K284" s="67"/>
      <c r="L284" s="66" t="str">
        <f t="shared" si="12"/>
        <v/>
      </c>
      <c r="M284" s="91">
        <v>44193</v>
      </c>
      <c r="N284" s="73"/>
    </row>
    <row r="285" spans="2:14" s="74" customFormat="1">
      <c r="B285" s="60" t="s">
        <v>51</v>
      </c>
      <c r="C285" s="88" t="s">
        <v>527</v>
      </c>
      <c r="D285" s="89">
        <v>1086135517</v>
      </c>
      <c r="E285" s="90" t="s">
        <v>53</v>
      </c>
      <c r="F285" s="64" t="s">
        <v>17</v>
      </c>
      <c r="G285" s="298" t="s">
        <v>528</v>
      </c>
      <c r="H285" s="299"/>
      <c r="I285" s="65">
        <v>6000000</v>
      </c>
      <c r="J285" s="66">
        <f t="shared" si="11"/>
        <v>6000000</v>
      </c>
      <c r="K285" s="67"/>
      <c r="L285" s="66" t="str">
        <f t="shared" si="12"/>
        <v/>
      </c>
      <c r="M285" s="91">
        <v>43554</v>
      </c>
      <c r="N285" s="73"/>
    </row>
    <row r="286" spans="2:14" s="74" customFormat="1">
      <c r="B286" s="60" t="s">
        <v>51</v>
      </c>
      <c r="C286" s="88" t="s">
        <v>529</v>
      </c>
      <c r="D286" s="89">
        <v>1086222721</v>
      </c>
      <c r="E286" s="90" t="s">
        <v>53</v>
      </c>
      <c r="F286" s="64" t="s">
        <v>17</v>
      </c>
      <c r="G286" s="298" t="s">
        <v>530</v>
      </c>
      <c r="H286" s="299"/>
      <c r="I286" s="65">
        <v>44829480</v>
      </c>
      <c r="J286" s="66">
        <f t="shared" si="11"/>
        <v>44829480</v>
      </c>
      <c r="K286" s="67"/>
      <c r="L286" s="66" t="str">
        <f t="shared" si="12"/>
        <v/>
      </c>
      <c r="M286" s="91">
        <v>44344</v>
      </c>
      <c r="N286" s="73"/>
    </row>
    <row r="287" spans="2:14" s="74" customFormat="1">
      <c r="B287" s="60" t="s">
        <v>51</v>
      </c>
      <c r="C287" s="88" t="s">
        <v>531</v>
      </c>
      <c r="D287" s="89">
        <v>1087410200</v>
      </c>
      <c r="E287" s="90" t="s">
        <v>53</v>
      </c>
      <c r="F287" s="64" t="s">
        <v>17</v>
      </c>
      <c r="G287" s="298" t="s">
        <v>532</v>
      </c>
      <c r="H287" s="299"/>
      <c r="I287" s="65">
        <v>9000000</v>
      </c>
      <c r="J287" s="66">
        <f t="shared" si="11"/>
        <v>9000000</v>
      </c>
      <c r="K287" s="67"/>
      <c r="L287" s="66" t="str">
        <f t="shared" si="12"/>
        <v/>
      </c>
      <c r="M287" s="91">
        <v>42824</v>
      </c>
      <c r="N287" s="73"/>
    </row>
    <row r="288" spans="2:14" s="74" customFormat="1">
      <c r="B288" s="60" t="s">
        <v>51</v>
      </c>
      <c r="C288" s="88" t="s">
        <v>533</v>
      </c>
      <c r="D288" s="89">
        <v>1088594895</v>
      </c>
      <c r="E288" s="90" t="s">
        <v>53</v>
      </c>
      <c r="F288" s="64" t="s">
        <v>17</v>
      </c>
      <c r="G288" s="298" t="s">
        <v>534</v>
      </c>
      <c r="H288" s="299"/>
      <c r="I288" s="65">
        <v>69100000</v>
      </c>
      <c r="J288" s="66">
        <f t="shared" si="11"/>
        <v>69100000</v>
      </c>
      <c r="K288" s="67"/>
      <c r="L288" s="66" t="str">
        <f t="shared" si="12"/>
        <v/>
      </c>
      <c r="M288" s="91">
        <v>44289</v>
      </c>
      <c r="N288" s="73"/>
    </row>
    <row r="289" spans="2:18" s="74" customFormat="1">
      <c r="B289" s="60" t="s">
        <v>51</v>
      </c>
      <c r="C289" s="88" t="s">
        <v>535</v>
      </c>
      <c r="D289" s="89">
        <v>1193273165</v>
      </c>
      <c r="E289" s="90" t="s">
        <v>53</v>
      </c>
      <c r="F289" s="64" t="s">
        <v>17</v>
      </c>
      <c r="G289" s="298" t="s">
        <v>536</v>
      </c>
      <c r="H289" s="299"/>
      <c r="I289" s="65">
        <v>82500000</v>
      </c>
      <c r="J289" s="66">
        <f t="shared" si="11"/>
        <v>82500000</v>
      </c>
      <c r="K289" s="67"/>
      <c r="L289" s="66" t="str">
        <f t="shared" si="12"/>
        <v/>
      </c>
      <c r="M289" s="91">
        <v>41818</v>
      </c>
      <c r="N289" s="73"/>
    </row>
    <row r="290" spans="2:18" s="74" customFormat="1">
      <c r="B290" s="68"/>
      <c r="C290" s="54" t="s">
        <v>537</v>
      </c>
      <c r="D290" s="69"/>
      <c r="E290" s="68"/>
      <c r="F290" s="69"/>
      <c r="G290" s="293"/>
      <c r="H290" s="292"/>
      <c r="I290" s="70">
        <f>SUM(I47:I289)</f>
        <v>19282794485</v>
      </c>
      <c r="J290" s="70">
        <f>SUM(J47:J289)</f>
        <v>19282794485</v>
      </c>
      <c r="K290" s="71">
        <f>SUM(K47:K289)</f>
        <v>0</v>
      </c>
      <c r="L290" s="71">
        <f>SUM(L47:L289)</f>
        <v>0</v>
      </c>
      <c r="M290" s="59"/>
      <c r="N290" s="73"/>
    </row>
    <row r="291" spans="2:18" s="74" customFormat="1">
      <c r="B291" s="68"/>
      <c r="C291" s="54" t="s">
        <v>538</v>
      </c>
      <c r="D291" s="69"/>
      <c r="E291" s="68"/>
      <c r="F291" s="69"/>
      <c r="G291" s="293"/>
      <c r="H291" s="292"/>
      <c r="I291" s="70">
        <f>+I290</f>
        <v>19282794485</v>
      </c>
      <c r="J291" s="70">
        <f>+J290</f>
        <v>19282794485</v>
      </c>
      <c r="K291" s="71">
        <f>+K290</f>
        <v>0</v>
      </c>
      <c r="L291" s="71">
        <f>+L290</f>
        <v>0</v>
      </c>
      <c r="M291" s="59"/>
      <c r="N291" s="73"/>
    </row>
    <row r="292" spans="2:18" s="74" customFormat="1">
      <c r="B292" s="81"/>
      <c r="C292" s="24"/>
      <c r="D292" s="82"/>
      <c r="E292" s="24"/>
      <c r="G292" s="24"/>
      <c r="H292" s="24"/>
      <c r="I292" s="83"/>
      <c r="J292" s="20"/>
      <c r="K292" s="84"/>
      <c r="L292" s="85"/>
      <c r="M292" s="59"/>
      <c r="N292" s="73"/>
    </row>
    <row r="293" spans="2:18" s="74" customFormat="1">
      <c r="B293" s="23" t="s">
        <v>539</v>
      </c>
      <c r="C293" s="24"/>
      <c r="D293" s="24"/>
      <c r="E293" s="24"/>
      <c r="G293" s="24"/>
      <c r="H293" s="24"/>
      <c r="I293" s="83"/>
      <c r="J293" s="20"/>
      <c r="K293" s="86"/>
      <c r="L293" s="87"/>
      <c r="M293" s="59"/>
      <c r="N293" s="73"/>
    </row>
    <row r="294" spans="2:18" s="74" customFormat="1">
      <c r="B294" s="81"/>
      <c r="C294" s="24"/>
      <c r="D294" s="82"/>
      <c r="E294" s="24"/>
      <c r="G294" s="24"/>
      <c r="H294" s="24"/>
      <c r="I294" s="83"/>
      <c r="J294" s="20"/>
      <c r="K294" s="84"/>
      <c r="L294" s="85"/>
      <c r="M294" s="59"/>
      <c r="N294" s="73"/>
    </row>
    <row r="295" spans="2:18" ht="27.6">
      <c r="B295" s="54" t="s">
        <v>4</v>
      </c>
      <c r="C295" s="54" t="s">
        <v>5</v>
      </c>
      <c r="D295" s="55" t="s">
        <v>6</v>
      </c>
      <c r="E295" s="54" t="s">
        <v>7</v>
      </c>
      <c r="F295" s="56" t="s">
        <v>8</v>
      </c>
      <c r="G295" s="281" t="s">
        <v>9</v>
      </c>
      <c r="H295" s="282"/>
      <c r="I295" s="57" t="s">
        <v>10</v>
      </c>
      <c r="J295" s="58" t="s">
        <v>11</v>
      </c>
      <c r="K295" s="58" t="s">
        <v>12</v>
      </c>
      <c r="L295" s="58" t="s">
        <v>13</v>
      </c>
      <c r="M295" s="59"/>
    </row>
    <row r="296" spans="2:18" s="74" customFormat="1">
      <c r="B296" s="60" t="s">
        <v>540</v>
      </c>
      <c r="C296" s="61" t="s">
        <v>541</v>
      </c>
      <c r="D296" s="92">
        <v>900535903</v>
      </c>
      <c r="E296" s="93" t="s">
        <v>542</v>
      </c>
      <c r="F296" s="64" t="s">
        <v>17</v>
      </c>
      <c r="G296" s="285" t="s">
        <v>1086</v>
      </c>
      <c r="H296" s="286"/>
      <c r="I296" s="80">
        <v>719823511.71833467</v>
      </c>
      <c r="J296" s="66">
        <f>+I296</f>
        <v>719823511.71833467</v>
      </c>
      <c r="K296" s="66">
        <v>685889654.28166533</v>
      </c>
      <c r="L296" s="66">
        <f>+K296</f>
        <v>685889654.28166533</v>
      </c>
      <c r="M296" s="59">
        <v>43602</v>
      </c>
      <c r="N296" s="73">
        <v>1494578000</v>
      </c>
      <c r="R296" s="148"/>
    </row>
    <row r="297" spans="2:18" s="74" customFormat="1">
      <c r="B297" s="68"/>
      <c r="C297" s="54" t="s">
        <v>544</v>
      </c>
      <c r="D297" s="69"/>
      <c r="E297" s="68"/>
      <c r="F297" s="69"/>
      <c r="G297" s="293"/>
      <c r="H297" s="292"/>
      <c r="I297" s="70">
        <f>SUM(I296:I296)</f>
        <v>719823511.71833467</v>
      </c>
      <c r="J297" s="70">
        <f>SUM(J296:J296)</f>
        <v>719823511.71833467</v>
      </c>
      <c r="K297" s="71">
        <f>SUM(K296:K296)</f>
        <v>685889654.28166533</v>
      </c>
      <c r="L297" s="71">
        <f>SUM(L296:L296)</f>
        <v>685889654.28166533</v>
      </c>
      <c r="M297" s="59"/>
      <c r="N297" s="73"/>
    </row>
    <row r="298" spans="2:18" s="74" customFormat="1">
      <c r="B298" s="81"/>
      <c r="C298" s="12"/>
      <c r="D298" s="96"/>
      <c r="E298" s="12"/>
      <c r="F298" s="97"/>
      <c r="G298" s="24"/>
      <c r="H298" s="24"/>
      <c r="I298" s="83"/>
      <c r="J298" s="20"/>
      <c r="K298" s="84"/>
      <c r="L298" s="85"/>
      <c r="M298" s="59"/>
      <c r="N298" s="73"/>
    </row>
    <row r="299" spans="2:18" s="74" customFormat="1">
      <c r="B299" s="23" t="s">
        <v>545</v>
      </c>
      <c r="C299" s="24"/>
      <c r="D299" s="24"/>
      <c r="E299" s="24"/>
      <c r="G299" s="24"/>
      <c r="H299" s="24"/>
      <c r="I299" s="83"/>
      <c r="J299" s="20"/>
      <c r="K299" s="86"/>
      <c r="L299" s="87"/>
      <c r="M299" s="59"/>
      <c r="N299" s="73"/>
    </row>
    <row r="300" spans="2:18" s="74" customFormat="1">
      <c r="B300" s="81"/>
      <c r="C300" s="24"/>
      <c r="D300" s="82"/>
      <c r="E300" s="24"/>
      <c r="G300" s="24"/>
      <c r="H300" s="24"/>
      <c r="I300" s="83"/>
      <c r="J300" s="20"/>
      <c r="K300" s="84"/>
      <c r="L300" s="85"/>
      <c r="M300" s="59"/>
      <c r="N300" s="73"/>
    </row>
    <row r="301" spans="2:18" ht="27.6">
      <c r="B301" s="54" t="s">
        <v>4</v>
      </c>
      <c r="C301" s="54" t="s">
        <v>5</v>
      </c>
      <c r="D301" s="55" t="s">
        <v>6</v>
      </c>
      <c r="E301" s="54" t="s">
        <v>7</v>
      </c>
      <c r="F301" s="56" t="s">
        <v>8</v>
      </c>
      <c r="G301" s="281" t="s">
        <v>9</v>
      </c>
      <c r="H301" s="282"/>
      <c r="I301" s="57" t="s">
        <v>10</v>
      </c>
      <c r="J301" s="58" t="s">
        <v>11</v>
      </c>
      <c r="K301" s="58" t="s">
        <v>12</v>
      </c>
      <c r="L301" s="58" t="s">
        <v>13</v>
      </c>
      <c r="M301" s="59"/>
    </row>
    <row r="302" spans="2:18" s="74" customFormat="1">
      <c r="B302" s="60" t="s">
        <v>546</v>
      </c>
      <c r="C302" s="61" t="s">
        <v>547</v>
      </c>
      <c r="D302" s="72">
        <v>5207563</v>
      </c>
      <c r="E302" s="63" t="s">
        <v>548</v>
      </c>
      <c r="F302" s="64" t="s">
        <v>17</v>
      </c>
      <c r="G302" s="294" t="s">
        <v>549</v>
      </c>
      <c r="H302" s="295"/>
      <c r="I302" s="94">
        <v>4939541</v>
      </c>
      <c r="J302" s="66">
        <f>IF(IF(C302=C301,0,SUMIF($C$302:$C$338,C302,$I$302:$I$338))=0,"",IF(C302=C301,0,SUMIF($C$302:$C$338,C302,$I$302:$I$338)))</f>
        <v>4939541</v>
      </c>
      <c r="K302" s="95"/>
      <c r="L302" s="66" t="str">
        <f>IF(IF(C302=C301,0,SUMIF($C$302:$C$338,C302,$K$302:$K$338))=0,"",IF(C302=C301,0,SUMIF($C$302:$C$338,C302,$K$302:$K$338)))</f>
        <v/>
      </c>
      <c r="M302" s="59">
        <v>42699</v>
      </c>
      <c r="N302" s="73">
        <f>VLOOKUP($D302,'[1]Votos VA'!$C$5:$P$1020,14,0)</f>
        <v>6472318.7140737083</v>
      </c>
    </row>
    <row r="303" spans="2:18" s="74" customFormat="1">
      <c r="B303" s="60" t="s">
        <v>546</v>
      </c>
      <c r="C303" s="61" t="s">
        <v>550</v>
      </c>
      <c r="D303" s="72">
        <v>12754580</v>
      </c>
      <c r="E303" s="63" t="s">
        <v>548</v>
      </c>
      <c r="F303" s="64" t="s">
        <v>17</v>
      </c>
      <c r="G303" s="294" t="s">
        <v>551</v>
      </c>
      <c r="H303" s="295"/>
      <c r="I303" s="94">
        <v>80000</v>
      </c>
      <c r="J303" s="66">
        <f t="shared" ref="J303:J338" si="13">IF(IF(C303=C302,0,SUMIF($C$302:$C$338,C303,$I$302:$I$338))=0,"",IF(C303=C302,0,SUMIF($C$302:$C$338,C303,$I$302:$I$338)))</f>
        <v>530000</v>
      </c>
      <c r="K303" s="95"/>
      <c r="L303" s="66" t="str">
        <f t="shared" ref="L303:L338" si="14">IF(IF(C303=C302,0,SUMIF($C$302:$C$338,C303,$K$302:$K$338))=0,"",IF(C303=C302,0,SUMIF($C$302:$C$338,C303,$K$302:$K$338)))</f>
        <v/>
      </c>
      <c r="M303" s="59">
        <v>44743</v>
      </c>
      <c r="N303" s="73">
        <f>VLOOKUP($D303,'[1]Votos VA'!$C$5:$P$1020,14,0)</f>
        <v>464488.99838586355</v>
      </c>
    </row>
    <row r="304" spans="2:18" s="74" customFormat="1">
      <c r="B304" s="60" t="s">
        <v>546</v>
      </c>
      <c r="C304" s="61" t="s">
        <v>550</v>
      </c>
      <c r="D304" s="72">
        <v>12754580</v>
      </c>
      <c r="E304" s="63" t="s">
        <v>548</v>
      </c>
      <c r="F304" s="64" t="s">
        <v>17</v>
      </c>
      <c r="G304" s="294" t="s">
        <v>552</v>
      </c>
      <c r="H304" s="295"/>
      <c r="I304" s="94">
        <v>450000</v>
      </c>
      <c r="J304" s="66" t="str">
        <f t="shared" si="13"/>
        <v/>
      </c>
      <c r="K304" s="95"/>
      <c r="L304" s="66" t="str">
        <f t="shared" si="14"/>
        <v/>
      </c>
      <c r="M304" s="59">
        <v>44680</v>
      </c>
      <c r="N304" s="73">
        <f>VLOOKUP($D304,'[1]Votos VA'!$C$5:$P$1020,14,0)</f>
        <v>464488.99838586355</v>
      </c>
    </row>
    <row r="305" spans="2:14" s="74" customFormat="1">
      <c r="B305" s="60" t="s">
        <v>546</v>
      </c>
      <c r="C305" s="61" t="s">
        <v>553</v>
      </c>
      <c r="D305" s="72">
        <v>94254681</v>
      </c>
      <c r="E305" s="63" t="s">
        <v>548</v>
      </c>
      <c r="F305" s="64" t="s">
        <v>17</v>
      </c>
      <c r="G305" s="294" t="s">
        <v>554</v>
      </c>
      <c r="H305" s="295"/>
      <c r="I305" s="94">
        <v>10574048</v>
      </c>
      <c r="J305" s="66">
        <f t="shared" si="13"/>
        <v>10574048</v>
      </c>
      <c r="K305" s="95"/>
      <c r="L305" s="66" t="str">
        <f t="shared" si="14"/>
        <v/>
      </c>
      <c r="M305" s="59">
        <v>44363</v>
      </c>
      <c r="N305" s="73">
        <f>VLOOKUP($D305,'[1]Votos VA'!$C$5:$P$1020,14,0)</f>
        <v>11810505.901820188</v>
      </c>
    </row>
    <row r="306" spans="2:14" s="74" customFormat="1">
      <c r="B306" s="60" t="s">
        <v>546</v>
      </c>
      <c r="C306" s="61" t="s">
        <v>555</v>
      </c>
      <c r="D306" s="72">
        <v>98383423</v>
      </c>
      <c r="E306" s="63" t="s">
        <v>548</v>
      </c>
      <c r="F306" s="64" t="s">
        <v>17</v>
      </c>
      <c r="G306" s="294" t="s">
        <v>556</v>
      </c>
      <c r="H306" s="295"/>
      <c r="I306" s="94">
        <v>4288000</v>
      </c>
      <c r="J306" s="66">
        <f t="shared" si="13"/>
        <v>49168325</v>
      </c>
      <c r="K306" s="95"/>
      <c r="L306" s="66" t="str">
        <f t="shared" si="14"/>
        <v/>
      </c>
      <c r="M306" s="59">
        <v>43062</v>
      </c>
      <c r="N306" s="73">
        <f>VLOOKUP($D306,'[1]Votos VA'!$C$5:$P$1020,14,0)</f>
        <v>1134037.3339398596</v>
      </c>
    </row>
    <row r="307" spans="2:14" s="74" customFormat="1">
      <c r="B307" s="60" t="s">
        <v>546</v>
      </c>
      <c r="C307" s="61" t="s">
        <v>555</v>
      </c>
      <c r="D307" s="72">
        <v>98383423</v>
      </c>
      <c r="E307" s="63" t="s">
        <v>548</v>
      </c>
      <c r="F307" s="64" t="s">
        <v>17</v>
      </c>
      <c r="G307" s="294" t="s">
        <v>557</v>
      </c>
      <c r="H307" s="295"/>
      <c r="I307" s="94">
        <v>4288000</v>
      </c>
      <c r="J307" s="66" t="str">
        <f t="shared" si="13"/>
        <v/>
      </c>
      <c r="K307" s="95"/>
      <c r="L307" s="66" t="str">
        <f t="shared" si="14"/>
        <v/>
      </c>
      <c r="M307" s="59">
        <v>43076</v>
      </c>
      <c r="N307" s="73">
        <f>VLOOKUP($D307,'[1]Votos VA'!$C$5:$P$1020,14,0)</f>
        <v>1134037.3339398596</v>
      </c>
    </row>
    <row r="308" spans="2:14" s="74" customFormat="1">
      <c r="B308" s="60" t="s">
        <v>546</v>
      </c>
      <c r="C308" s="61" t="s">
        <v>555</v>
      </c>
      <c r="D308" s="72">
        <v>98383423</v>
      </c>
      <c r="E308" s="63" t="s">
        <v>548</v>
      </c>
      <c r="F308" s="64" t="s">
        <v>17</v>
      </c>
      <c r="G308" s="294" t="s">
        <v>558</v>
      </c>
      <c r="H308" s="295"/>
      <c r="I308" s="94">
        <v>1715200</v>
      </c>
      <c r="J308" s="66" t="str">
        <f t="shared" si="13"/>
        <v/>
      </c>
      <c r="K308" s="95"/>
      <c r="L308" s="66" t="str">
        <f t="shared" si="14"/>
        <v/>
      </c>
      <c r="M308" s="59">
        <v>43097</v>
      </c>
      <c r="N308" s="73">
        <f>VLOOKUP($D308,'[1]Votos VA'!$C$5:$P$1020,14,0)</f>
        <v>1134037.3339398596</v>
      </c>
    </row>
    <row r="309" spans="2:14" s="74" customFormat="1">
      <c r="B309" s="60" t="s">
        <v>546</v>
      </c>
      <c r="C309" s="61" t="s">
        <v>555</v>
      </c>
      <c r="D309" s="72">
        <v>98383423</v>
      </c>
      <c r="E309" s="63" t="s">
        <v>548</v>
      </c>
      <c r="F309" s="64" t="s">
        <v>17</v>
      </c>
      <c r="G309" s="294" t="s">
        <v>559</v>
      </c>
      <c r="H309" s="295"/>
      <c r="I309" s="94">
        <v>899520</v>
      </c>
      <c r="J309" s="66" t="str">
        <f t="shared" si="13"/>
        <v/>
      </c>
      <c r="K309" s="95"/>
      <c r="L309" s="66" t="str">
        <f t="shared" si="14"/>
        <v/>
      </c>
      <c r="M309" s="59">
        <v>43035</v>
      </c>
      <c r="N309" s="73">
        <f>VLOOKUP($D309,'[1]Votos VA'!$C$5:$P$1020,14,0)</f>
        <v>1134037.3339398596</v>
      </c>
    </row>
    <row r="310" spans="2:14" s="74" customFormat="1">
      <c r="B310" s="60" t="s">
        <v>546</v>
      </c>
      <c r="C310" s="61" t="s">
        <v>555</v>
      </c>
      <c r="D310" s="72">
        <v>98383423</v>
      </c>
      <c r="E310" s="63" t="s">
        <v>548</v>
      </c>
      <c r="F310" s="64" t="s">
        <v>17</v>
      </c>
      <c r="G310" s="294" t="s">
        <v>560</v>
      </c>
      <c r="H310" s="295"/>
      <c r="I310" s="94">
        <v>1273536</v>
      </c>
      <c r="J310" s="66" t="str">
        <f t="shared" si="13"/>
        <v/>
      </c>
      <c r="K310" s="95"/>
      <c r="L310" s="66" t="str">
        <f t="shared" si="14"/>
        <v/>
      </c>
      <c r="M310" s="59">
        <v>43056</v>
      </c>
      <c r="N310" s="73">
        <f>VLOOKUP($D310,'[1]Votos VA'!$C$5:$P$1020,14,0)</f>
        <v>1134037.3339398596</v>
      </c>
    </row>
    <row r="311" spans="2:14" s="74" customFormat="1">
      <c r="B311" s="60" t="s">
        <v>546</v>
      </c>
      <c r="C311" s="61" t="s">
        <v>555</v>
      </c>
      <c r="D311" s="72">
        <v>98383423</v>
      </c>
      <c r="E311" s="63" t="s">
        <v>548</v>
      </c>
      <c r="F311" s="64" t="s">
        <v>17</v>
      </c>
      <c r="G311" s="294" t="s">
        <v>561</v>
      </c>
      <c r="H311" s="295"/>
      <c r="I311" s="94">
        <v>11407829</v>
      </c>
      <c r="J311" s="66" t="str">
        <f t="shared" si="13"/>
        <v/>
      </c>
      <c r="K311" s="95"/>
      <c r="L311" s="66" t="str">
        <f t="shared" si="14"/>
        <v/>
      </c>
      <c r="M311" s="59">
        <v>43056</v>
      </c>
      <c r="N311" s="73">
        <f>VLOOKUP($D311,'[1]Votos VA'!$C$5:$P$1020,14,0)</f>
        <v>1134037.3339398596</v>
      </c>
    </row>
    <row r="312" spans="2:14" s="74" customFormat="1">
      <c r="B312" s="60" t="s">
        <v>546</v>
      </c>
      <c r="C312" s="61" t="s">
        <v>555</v>
      </c>
      <c r="D312" s="72">
        <v>98383423</v>
      </c>
      <c r="E312" s="63" t="s">
        <v>548</v>
      </c>
      <c r="F312" s="64" t="s">
        <v>17</v>
      </c>
      <c r="G312" s="294" t="s">
        <v>562</v>
      </c>
      <c r="H312" s="295"/>
      <c r="I312" s="94">
        <v>13642525</v>
      </c>
      <c r="J312" s="66" t="str">
        <f t="shared" si="13"/>
        <v/>
      </c>
      <c r="K312" s="95"/>
      <c r="L312" s="66" t="str">
        <f t="shared" si="14"/>
        <v/>
      </c>
      <c r="M312" s="59">
        <v>43056</v>
      </c>
      <c r="N312" s="73">
        <f>VLOOKUP($D312,'[1]Votos VA'!$C$5:$P$1020,14,0)</f>
        <v>1134037.3339398596</v>
      </c>
    </row>
    <row r="313" spans="2:14" s="74" customFormat="1">
      <c r="B313" s="60" t="s">
        <v>546</v>
      </c>
      <c r="C313" s="61" t="s">
        <v>555</v>
      </c>
      <c r="D313" s="72">
        <v>98383423</v>
      </c>
      <c r="E313" s="63" t="s">
        <v>548</v>
      </c>
      <c r="F313" s="64" t="s">
        <v>17</v>
      </c>
      <c r="G313" s="294" t="s">
        <v>563</v>
      </c>
      <c r="H313" s="295"/>
      <c r="I313" s="94">
        <v>11653715</v>
      </c>
      <c r="J313" s="66" t="str">
        <f t="shared" si="13"/>
        <v/>
      </c>
      <c r="K313" s="95"/>
      <c r="L313" s="66" t="str">
        <f t="shared" si="14"/>
        <v/>
      </c>
      <c r="M313" s="59">
        <v>43776</v>
      </c>
      <c r="N313" s="73">
        <f>VLOOKUP($D313,'[1]Votos VA'!$C$5:$P$1020,14,0)</f>
        <v>1134037.3339398596</v>
      </c>
    </row>
    <row r="314" spans="2:14" s="74" customFormat="1">
      <c r="B314" s="60" t="s">
        <v>546</v>
      </c>
      <c r="C314" s="61" t="s">
        <v>564</v>
      </c>
      <c r="D314" s="72">
        <v>98384808</v>
      </c>
      <c r="E314" s="63" t="s">
        <v>548</v>
      </c>
      <c r="F314" s="64" t="s">
        <v>17</v>
      </c>
      <c r="G314" s="294" t="s">
        <v>565</v>
      </c>
      <c r="H314" s="295"/>
      <c r="I314" s="94">
        <v>956544</v>
      </c>
      <c r="J314" s="66">
        <f t="shared" si="13"/>
        <v>2395044</v>
      </c>
      <c r="K314" s="95"/>
      <c r="L314" s="66" t="str">
        <f t="shared" si="14"/>
        <v/>
      </c>
      <c r="M314" s="59">
        <v>43567</v>
      </c>
      <c r="N314" s="73">
        <f>VLOOKUP($D314,'[1]Votos VA'!$C$5:$P$1020,14,0)</f>
        <v>1138086.500378089</v>
      </c>
    </row>
    <row r="315" spans="2:14" s="74" customFormat="1">
      <c r="B315" s="60" t="s">
        <v>546</v>
      </c>
      <c r="C315" s="61" t="s">
        <v>564</v>
      </c>
      <c r="D315" s="72">
        <v>98384808</v>
      </c>
      <c r="E315" s="63" t="s">
        <v>548</v>
      </c>
      <c r="F315" s="64" t="s">
        <v>17</v>
      </c>
      <c r="G315" s="294" t="s">
        <v>566</v>
      </c>
      <c r="H315" s="295"/>
      <c r="I315" s="94">
        <v>1438500</v>
      </c>
      <c r="J315" s="66" t="str">
        <f t="shared" si="13"/>
        <v/>
      </c>
      <c r="K315" s="95"/>
      <c r="L315" s="66" t="str">
        <f t="shared" si="14"/>
        <v/>
      </c>
      <c r="M315" s="59">
        <v>43571</v>
      </c>
      <c r="N315" s="73">
        <f>VLOOKUP($D315,'[1]Votos VA'!$C$5:$P$1020,14,0)</f>
        <v>1138086.500378089</v>
      </c>
    </row>
    <row r="316" spans="2:14" s="74" customFormat="1">
      <c r="B316" s="60" t="s">
        <v>546</v>
      </c>
      <c r="C316" s="61" t="s">
        <v>567</v>
      </c>
      <c r="D316" s="72">
        <v>98397421</v>
      </c>
      <c r="E316" s="63" t="s">
        <v>548</v>
      </c>
      <c r="F316" s="64" t="s">
        <v>17</v>
      </c>
      <c r="G316" s="294" t="s">
        <v>568</v>
      </c>
      <c r="H316" s="295"/>
      <c r="I316" s="94">
        <v>1304504</v>
      </c>
      <c r="J316" s="66">
        <f t="shared" si="13"/>
        <v>1304504</v>
      </c>
      <c r="K316" s="95"/>
      <c r="L316" s="66" t="str">
        <f t="shared" si="14"/>
        <v/>
      </c>
      <c r="M316" s="59">
        <v>44186</v>
      </c>
      <c r="N316" s="73">
        <f>VLOOKUP($D316,'[1]Votos VA'!$C$5:$P$1020,14,0)</f>
        <v>1502628.3276450511</v>
      </c>
    </row>
    <row r="317" spans="2:14" s="74" customFormat="1" ht="27.6">
      <c r="B317" s="60" t="s">
        <v>546</v>
      </c>
      <c r="C317" s="61" t="s">
        <v>569</v>
      </c>
      <c r="D317" s="72">
        <v>860006743</v>
      </c>
      <c r="E317" s="63" t="s">
        <v>548</v>
      </c>
      <c r="F317" s="64" t="s">
        <v>17</v>
      </c>
      <c r="G317" s="294" t="s">
        <v>570</v>
      </c>
      <c r="H317" s="295"/>
      <c r="I317" s="94">
        <v>1321398181.3</v>
      </c>
      <c r="J317" s="66">
        <f t="shared" si="13"/>
        <v>1321398181.3</v>
      </c>
      <c r="K317" s="95"/>
      <c r="L317" s="66" t="str">
        <f t="shared" si="14"/>
        <v/>
      </c>
      <c r="M317" s="59">
        <v>44561</v>
      </c>
      <c r="N317" s="73">
        <f>VLOOKUP($D317,'[1]Votos VA'!$C$5:$P$1020,14,0)</f>
        <v>1441072426.424468</v>
      </c>
    </row>
    <row r="318" spans="2:14" s="74" customFormat="1">
      <c r="B318" s="60" t="s">
        <v>546</v>
      </c>
      <c r="C318" s="61" t="s">
        <v>571</v>
      </c>
      <c r="D318" s="72">
        <v>891200200</v>
      </c>
      <c r="E318" s="63" t="s">
        <v>548</v>
      </c>
      <c r="F318" s="64" t="s">
        <v>17</v>
      </c>
      <c r="G318" s="294" t="s">
        <v>572</v>
      </c>
      <c r="H318" s="295"/>
      <c r="I318" s="94">
        <v>4593920</v>
      </c>
      <c r="J318" s="66">
        <f t="shared" si="13"/>
        <v>185003131</v>
      </c>
      <c r="K318" s="95"/>
      <c r="L318" s="66" t="str">
        <f t="shared" si="14"/>
        <v/>
      </c>
      <c r="M318" s="59">
        <v>44756</v>
      </c>
      <c r="N318" s="73">
        <f>VLOOKUP($D318,'[1]Votos VA'!$C$5:$P$1020,14,0)</f>
        <v>183720720.27910483</v>
      </c>
    </row>
    <row r="319" spans="2:14" s="74" customFormat="1">
      <c r="B319" s="60" t="s">
        <v>546</v>
      </c>
      <c r="C319" s="61" t="s">
        <v>571</v>
      </c>
      <c r="D319" s="72">
        <v>891200200</v>
      </c>
      <c r="E319" s="63" t="s">
        <v>548</v>
      </c>
      <c r="F319" s="64" t="s">
        <v>17</v>
      </c>
      <c r="G319" s="294" t="s">
        <v>573</v>
      </c>
      <c r="H319" s="295"/>
      <c r="I319" s="94">
        <v>180409211</v>
      </c>
      <c r="J319" s="66" t="str">
        <f t="shared" si="13"/>
        <v/>
      </c>
      <c r="K319" s="95"/>
      <c r="L319" s="66" t="str">
        <f t="shared" si="14"/>
        <v/>
      </c>
      <c r="M319" s="59">
        <v>44736</v>
      </c>
      <c r="N319" s="73">
        <f>VLOOKUP($D319,'[1]Votos VA'!$C$5:$P$1020,14,0)</f>
        <v>183720720.27910483</v>
      </c>
    </row>
    <row r="320" spans="2:14" s="74" customFormat="1">
      <c r="B320" s="60" t="s">
        <v>546</v>
      </c>
      <c r="C320" s="61" t="s">
        <v>574</v>
      </c>
      <c r="D320" s="72">
        <v>891202093</v>
      </c>
      <c r="E320" s="63" t="s">
        <v>548</v>
      </c>
      <c r="F320" s="64" t="s">
        <v>17</v>
      </c>
      <c r="G320" s="294" t="s">
        <v>575</v>
      </c>
      <c r="H320" s="295"/>
      <c r="I320" s="94">
        <v>79700000</v>
      </c>
      <c r="J320" s="66">
        <f t="shared" si="13"/>
        <v>79700000</v>
      </c>
      <c r="K320" s="95"/>
      <c r="L320" s="66" t="str">
        <f t="shared" si="14"/>
        <v/>
      </c>
      <c r="M320" s="59">
        <v>44590</v>
      </c>
      <c r="N320" s="73">
        <f>VLOOKUP($D320,'[1]Votos VA'!$C$5:$P$1020,14,0)</f>
        <v>85498410.736358806</v>
      </c>
    </row>
    <row r="321" spans="2:15" s="74" customFormat="1">
      <c r="B321" s="60" t="s">
        <v>546</v>
      </c>
      <c r="C321" s="61" t="s">
        <v>576</v>
      </c>
      <c r="D321" s="72">
        <v>900013681</v>
      </c>
      <c r="E321" s="63" t="s">
        <v>548</v>
      </c>
      <c r="F321" s="64" t="s">
        <v>17</v>
      </c>
      <c r="G321" s="294" t="s">
        <v>577</v>
      </c>
      <c r="H321" s="295"/>
      <c r="I321" s="94">
        <v>1147720</v>
      </c>
      <c r="J321" s="66">
        <f t="shared" si="13"/>
        <v>54632600</v>
      </c>
      <c r="K321" s="95"/>
      <c r="L321" s="66" t="str">
        <f t="shared" si="14"/>
        <v/>
      </c>
      <c r="M321" s="59">
        <v>43929</v>
      </c>
      <c r="N321" s="73">
        <f>VLOOKUP($D321,'[1]Votos VA'!$C$5:$P$1020,14,0)</f>
        <v>31465549.251991455</v>
      </c>
      <c r="O321" s="10" t="s">
        <v>1020</v>
      </c>
    </row>
    <row r="322" spans="2:15" s="74" customFormat="1">
      <c r="B322" s="60" t="s">
        <v>546</v>
      </c>
      <c r="C322" s="61" t="s">
        <v>576</v>
      </c>
      <c r="D322" s="72">
        <v>900013681</v>
      </c>
      <c r="E322" s="63" t="s">
        <v>548</v>
      </c>
      <c r="F322" s="64" t="s">
        <v>17</v>
      </c>
      <c r="G322" s="294" t="s">
        <v>578</v>
      </c>
      <c r="H322" s="295"/>
      <c r="I322" s="94">
        <v>21147720</v>
      </c>
      <c r="J322" s="66" t="str">
        <f t="shared" si="13"/>
        <v/>
      </c>
      <c r="K322" s="95"/>
      <c r="L322" s="66" t="str">
        <f t="shared" si="14"/>
        <v/>
      </c>
      <c r="M322" s="59">
        <v>44068</v>
      </c>
      <c r="N322" s="73">
        <f>VLOOKUP($D322,'[1]Votos VA'!$C$5:$P$1020,14,0)</f>
        <v>31465549.251991455</v>
      </c>
      <c r="O322" s="10" t="s">
        <v>1021</v>
      </c>
    </row>
    <row r="323" spans="2:15" s="74" customFormat="1">
      <c r="B323" s="60" t="s">
        <v>546</v>
      </c>
      <c r="C323" s="61" t="s">
        <v>576</v>
      </c>
      <c r="D323" s="72">
        <v>900013681</v>
      </c>
      <c r="E323" s="63" t="s">
        <v>548</v>
      </c>
      <c r="F323" s="64" t="s">
        <v>17</v>
      </c>
      <c r="G323" s="294" t="s">
        <v>579</v>
      </c>
      <c r="H323" s="295"/>
      <c r="I323" s="94">
        <v>26658960</v>
      </c>
      <c r="J323" s="66" t="str">
        <f t="shared" si="13"/>
        <v/>
      </c>
      <c r="K323" s="95"/>
      <c r="L323" s="66" t="str">
        <f t="shared" si="14"/>
        <v/>
      </c>
      <c r="M323" s="59">
        <v>43659</v>
      </c>
      <c r="N323" s="73">
        <f>VLOOKUP($D323,'[1]Votos VA'!$C$5:$P$1020,14,0)</f>
        <v>31465549.251991455</v>
      </c>
      <c r="O323" s="10" t="s">
        <v>1023</v>
      </c>
    </row>
    <row r="324" spans="2:15" s="74" customFormat="1">
      <c r="B324" s="60" t="s">
        <v>546</v>
      </c>
      <c r="C324" s="61" t="s">
        <v>576</v>
      </c>
      <c r="D324" s="72">
        <v>900013681</v>
      </c>
      <c r="E324" s="63" t="s">
        <v>548</v>
      </c>
      <c r="F324" s="64" t="s">
        <v>17</v>
      </c>
      <c r="G324" s="294" t="s">
        <v>580</v>
      </c>
      <c r="H324" s="295"/>
      <c r="I324" s="94">
        <v>878950</v>
      </c>
      <c r="J324" s="66" t="str">
        <f t="shared" si="13"/>
        <v/>
      </c>
      <c r="K324" s="95"/>
      <c r="L324" s="66" t="str">
        <f t="shared" si="14"/>
        <v/>
      </c>
      <c r="M324" s="59">
        <v>44596</v>
      </c>
      <c r="N324" s="73">
        <f>VLOOKUP($D324,'[1]Votos VA'!$C$5:$P$1020,14,0)</f>
        <v>31465549.251991455</v>
      </c>
      <c r="O324" s="10" t="s">
        <v>1022</v>
      </c>
    </row>
    <row r="325" spans="2:15" s="74" customFormat="1">
      <c r="B325" s="60" t="s">
        <v>546</v>
      </c>
      <c r="C325" s="61" t="s">
        <v>576</v>
      </c>
      <c r="D325" s="72">
        <v>900013681</v>
      </c>
      <c r="E325" s="63" t="s">
        <v>548</v>
      </c>
      <c r="F325" s="64" t="s">
        <v>17</v>
      </c>
      <c r="G325" s="294" t="s">
        <v>581</v>
      </c>
      <c r="H325" s="295"/>
      <c r="I325" s="94">
        <v>959850</v>
      </c>
      <c r="J325" s="66" t="str">
        <f t="shared" si="13"/>
        <v/>
      </c>
      <c r="K325" s="95"/>
      <c r="L325" s="66" t="str">
        <f t="shared" si="14"/>
        <v/>
      </c>
      <c r="M325" s="59">
        <v>44624</v>
      </c>
      <c r="N325" s="73">
        <f>VLOOKUP($D325,'[1]Votos VA'!$C$5:$P$1020,14,0)</f>
        <v>31465549.251991455</v>
      </c>
      <c r="O325" s="10" t="s">
        <v>1022</v>
      </c>
    </row>
    <row r="326" spans="2:15" s="74" customFormat="1">
      <c r="B326" s="60" t="s">
        <v>546</v>
      </c>
      <c r="C326" s="61" t="s">
        <v>576</v>
      </c>
      <c r="D326" s="72">
        <v>900013681</v>
      </c>
      <c r="E326" s="63" t="s">
        <v>548</v>
      </c>
      <c r="F326" s="64" t="s">
        <v>17</v>
      </c>
      <c r="G326" s="294" t="s">
        <v>582</v>
      </c>
      <c r="H326" s="295"/>
      <c r="I326" s="94">
        <v>959850</v>
      </c>
      <c r="J326" s="66" t="str">
        <f t="shared" si="13"/>
        <v/>
      </c>
      <c r="K326" s="95"/>
      <c r="L326" s="66" t="str">
        <f t="shared" si="14"/>
        <v/>
      </c>
      <c r="M326" s="59">
        <v>44660</v>
      </c>
      <c r="N326" s="73">
        <f>VLOOKUP($D326,'[1]Votos VA'!$C$5:$P$1020,14,0)</f>
        <v>31465549.251991455</v>
      </c>
      <c r="O326" s="10" t="s">
        <v>1022</v>
      </c>
    </row>
    <row r="327" spans="2:15" s="74" customFormat="1">
      <c r="B327" s="60" t="s">
        <v>546</v>
      </c>
      <c r="C327" s="61" t="s">
        <v>576</v>
      </c>
      <c r="D327" s="72">
        <v>900013681</v>
      </c>
      <c r="E327" s="63" t="s">
        <v>548</v>
      </c>
      <c r="F327" s="64" t="s">
        <v>17</v>
      </c>
      <c r="G327" s="294" t="s">
        <v>583</v>
      </c>
      <c r="H327" s="295"/>
      <c r="I327" s="94">
        <v>959850</v>
      </c>
      <c r="J327" s="66" t="str">
        <f t="shared" si="13"/>
        <v/>
      </c>
      <c r="K327" s="95"/>
      <c r="L327" s="66" t="str">
        <f t="shared" si="14"/>
        <v/>
      </c>
      <c r="M327" s="59">
        <v>44690</v>
      </c>
      <c r="N327" s="73">
        <f>VLOOKUP($D327,'[1]Votos VA'!$C$5:$P$1020,14,0)</f>
        <v>31465549.251991455</v>
      </c>
      <c r="O327" s="10" t="s">
        <v>1022</v>
      </c>
    </row>
    <row r="328" spans="2:15" s="74" customFormat="1">
      <c r="B328" s="60" t="s">
        <v>546</v>
      </c>
      <c r="C328" s="61" t="s">
        <v>576</v>
      </c>
      <c r="D328" s="72">
        <v>900013681</v>
      </c>
      <c r="E328" s="63" t="s">
        <v>548</v>
      </c>
      <c r="F328" s="64" t="s">
        <v>17</v>
      </c>
      <c r="G328" s="294" t="s">
        <v>584</v>
      </c>
      <c r="H328" s="295"/>
      <c r="I328" s="94">
        <v>959850</v>
      </c>
      <c r="J328" s="66" t="str">
        <f t="shared" si="13"/>
        <v/>
      </c>
      <c r="K328" s="95"/>
      <c r="L328" s="66" t="str">
        <f t="shared" si="14"/>
        <v/>
      </c>
      <c r="M328" s="59">
        <v>44719</v>
      </c>
      <c r="N328" s="73">
        <f>VLOOKUP($D328,'[1]Votos VA'!$C$5:$P$1020,14,0)</f>
        <v>31465549.251991455</v>
      </c>
      <c r="O328" s="10" t="s">
        <v>1022</v>
      </c>
    </row>
    <row r="329" spans="2:15" s="74" customFormat="1">
      <c r="B329" s="60" t="s">
        <v>546</v>
      </c>
      <c r="C329" s="61" t="s">
        <v>576</v>
      </c>
      <c r="D329" s="72">
        <v>900013681</v>
      </c>
      <c r="E329" s="63" t="s">
        <v>548</v>
      </c>
      <c r="F329" s="64" t="s">
        <v>17</v>
      </c>
      <c r="G329" s="294" t="s">
        <v>585</v>
      </c>
      <c r="H329" s="295"/>
      <c r="I329" s="94">
        <v>959850</v>
      </c>
      <c r="J329" s="66" t="str">
        <f t="shared" si="13"/>
        <v/>
      </c>
      <c r="K329" s="95"/>
      <c r="L329" s="66" t="str">
        <f t="shared" si="14"/>
        <v/>
      </c>
      <c r="M329" s="59">
        <v>44753</v>
      </c>
      <c r="N329" s="73">
        <f>VLOOKUP($D329,'[1]Votos VA'!$C$5:$P$1020,14,0)</f>
        <v>31465549.251991455</v>
      </c>
      <c r="O329" s="10" t="s">
        <v>1022</v>
      </c>
    </row>
    <row r="330" spans="2:15" s="74" customFormat="1">
      <c r="B330" s="60" t="s">
        <v>546</v>
      </c>
      <c r="C330" s="61" t="s">
        <v>586</v>
      </c>
      <c r="D330" s="72">
        <v>900150644</v>
      </c>
      <c r="E330" s="63" t="s">
        <v>548</v>
      </c>
      <c r="F330" s="64" t="s">
        <v>17</v>
      </c>
      <c r="G330" s="294" t="s">
        <v>587</v>
      </c>
      <c r="H330" s="295"/>
      <c r="I330" s="94">
        <v>2697647</v>
      </c>
      <c r="J330" s="66">
        <f t="shared" si="13"/>
        <v>2697647</v>
      </c>
      <c r="K330" s="95"/>
      <c r="L330" s="66" t="str">
        <f t="shared" si="14"/>
        <v/>
      </c>
      <c r="M330" s="59">
        <v>43539</v>
      </c>
      <c r="N330" s="73">
        <f>VLOOKUP($D330,'[1]Votos VA'!$C$5:$P$1020,14,0)</f>
        <v>4677993</v>
      </c>
    </row>
    <row r="331" spans="2:15" s="74" customFormat="1">
      <c r="B331" s="60" t="s">
        <v>546</v>
      </c>
      <c r="C331" s="61" t="s">
        <v>588</v>
      </c>
      <c r="D331" s="72">
        <v>900481877</v>
      </c>
      <c r="E331" s="63" t="s">
        <v>548</v>
      </c>
      <c r="F331" s="64" t="s">
        <v>17</v>
      </c>
      <c r="G331" s="294" t="s">
        <v>589</v>
      </c>
      <c r="H331" s="295"/>
      <c r="I331" s="94">
        <v>5735180</v>
      </c>
      <c r="J331" s="66">
        <f t="shared" si="13"/>
        <v>5735180</v>
      </c>
      <c r="K331" s="95"/>
      <c r="L331" s="66" t="str">
        <f t="shared" si="14"/>
        <v/>
      </c>
      <c r="M331" s="59">
        <v>44320</v>
      </c>
      <c r="N331" s="73">
        <f>VLOOKUP($D331,'[1]Votos VA'!$C$5:$P$1020,14,0)</f>
        <v>6402281.9735391401</v>
      </c>
    </row>
    <row r="332" spans="2:15" s="74" customFormat="1">
      <c r="B332" s="60" t="s">
        <v>546</v>
      </c>
      <c r="C332" s="61" t="s">
        <v>590</v>
      </c>
      <c r="D332" s="72">
        <v>901038694</v>
      </c>
      <c r="E332" s="63" t="s">
        <v>548</v>
      </c>
      <c r="F332" s="64" t="s">
        <v>17</v>
      </c>
      <c r="G332" s="294" t="s">
        <v>591</v>
      </c>
      <c r="H332" s="295"/>
      <c r="I332" s="94">
        <v>2400000</v>
      </c>
      <c r="J332" s="66">
        <f t="shared" si="13"/>
        <v>2400000</v>
      </c>
      <c r="K332" s="95"/>
      <c r="L332" s="66" t="str">
        <f t="shared" si="14"/>
        <v/>
      </c>
      <c r="M332" s="59">
        <v>44708</v>
      </c>
      <c r="N332" s="73">
        <f>VLOOKUP($D332,'[1]Votos VA'!$C$5:$P$1020,14,0)</f>
        <v>2456613.3108677338</v>
      </c>
    </row>
    <row r="333" spans="2:15" s="74" customFormat="1">
      <c r="B333" s="60" t="s">
        <v>546</v>
      </c>
      <c r="C333" s="61" t="s">
        <v>592</v>
      </c>
      <c r="D333" s="72">
        <v>901078462</v>
      </c>
      <c r="E333" s="63" t="s">
        <v>548</v>
      </c>
      <c r="F333" s="64" t="s">
        <v>17</v>
      </c>
      <c r="G333" s="294" t="s">
        <v>593</v>
      </c>
      <c r="H333" s="295"/>
      <c r="I333" s="94">
        <v>17349579</v>
      </c>
      <c r="J333" s="66">
        <f t="shared" si="13"/>
        <v>17349579</v>
      </c>
      <c r="K333" s="95"/>
      <c r="L333" s="66" t="str">
        <f t="shared" si="14"/>
        <v/>
      </c>
      <c r="M333" s="59">
        <v>43363</v>
      </c>
      <c r="N333" s="73">
        <f>VLOOKUP($D333,'[1]Votos VA'!$C$5:$P$1020,14,0)</f>
        <v>386954.80295105802</v>
      </c>
    </row>
    <row r="334" spans="2:15" s="74" customFormat="1">
      <c r="B334" s="60" t="s">
        <v>546</v>
      </c>
      <c r="C334" s="61" t="s">
        <v>594</v>
      </c>
      <c r="D334" s="72">
        <v>1085321840</v>
      </c>
      <c r="E334" s="63" t="s">
        <v>548</v>
      </c>
      <c r="F334" s="64" t="s">
        <v>17</v>
      </c>
      <c r="G334" s="294" t="s">
        <v>595</v>
      </c>
      <c r="H334" s="295"/>
      <c r="I334" s="94">
        <v>700000</v>
      </c>
      <c r="J334" s="66">
        <f t="shared" si="13"/>
        <v>3450870</v>
      </c>
      <c r="K334" s="95"/>
      <c r="L334" s="66" t="str">
        <f t="shared" si="14"/>
        <v/>
      </c>
      <c r="M334" s="59">
        <v>44341</v>
      </c>
      <c r="N334" s="73">
        <f>VLOOKUP($D334,'[1]Votos VA'!$C$5:$P$1020,14,0)</f>
        <v>726577.59095920622</v>
      </c>
    </row>
    <row r="335" spans="2:15" s="74" customFormat="1">
      <c r="B335" s="60" t="s">
        <v>546</v>
      </c>
      <c r="C335" s="61" t="s">
        <v>594</v>
      </c>
      <c r="D335" s="72">
        <v>1085321840</v>
      </c>
      <c r="E335" s="63" t="s">
        <v>548</v>
      </c>
      <c r="F335" s="64" t="s">
        <v>17</v>
      </c>
      <c r="G335" s="294" t="s">
        <v>596</v>
      </c>
      <c r="H335" s="295"/>
      <c r="I335" s="94">
        <v>650870</v>
      </c>
      <c r="J335" s="66" t="str">
        <f t="shared" si="13"/>
        <v/>
      </c>
      <c r="K335" s="95"/>
      <c r="L335" s="66" t="str">
        <f t="shared" si="14"/>
        <v/>
      </c>
      <c r="M335" s="59">
        <v>44339</v>
      </c>
      <c r="N335" s="73">
        <f>VLOOKUP($D335,'[1]Votos VA'!$C$5:$P$1020,14,0)</f>
        <v>726577.59095920622</v>
      </c>
    </row>
    <row r="336" spans="2:15" s="74" customFormat="1">
      <c r="B336" s="60" t="s">
        <v>546</v>
      </c>
      <c r="C336" s="61" t="s">
        <v>594</v>
      </c>
      <c r="D336" s="72">
        <v>1085321840</v>
      </c>
      <c r="E336" s="63" t="s">
        <v>548</v>
      </c>
      <c r="F336" s="64" t="s">
        <v>17</v>
      </c>
      <c r="G336" s="294" t="s">
        <v>597</v>
      </c>
      <c r="H336" s="295"/>
      <c r="I336" s="94">
        <v>700000</v>
      </c>
      <c r="J336" s="66" t="str">
        <f t="shared" si="13"/>
        <v/>
      </c>
      <c r="K336" s="95"/>
      <c r="L336" s="66" t="str">
        <f t="shared" si="14"/>
        <v/>
      </c>
      <c r="M336" s="59">
        <v>44340</v>
      </c>
      <c r="N336" s="73">
        <f>VLOOKUP($D336,'[1]Votos VA'!$C$5:$P$1020,14,0)</f>
        <v>726577.59095920622</v>
      </c>
    </row>
    <row r="337" spans="2:18" s="74" customFormat="1">
      <c r="B337" s="60" t="s">
        <v>546</v>
      </c>
      <c r="C337" s="61" t="s">
        <v>594</v>
      </c>
      <c r="D337" s="72">
        <v>1085321840</v>
      </c>
      <c r="E337" s="63" t="s">
        <v>548</v>
      </c>
      <c r="F337" s="64" t="s">
        <v>17</v>
      </c>
      <c r="G337" s="294" t="s">
        <v>598</v>
      </c>
      <c r="H337" s="295"/>
      <c r="I337" s="94">
        <v>700000</v>
      </c>
      <c r="J337" s="66" t="str">
        <f t="shared" si="13"/>
        <v/>
      </c>
      <c r="K337" s="95"/>
      <c r="L337" s="66" t="str">
        <f t="shared" si="14"/>
        <v/>
      </c>
      <c r="M337" s="59">
        <v>44342</v>
      </c>
      <c r="N337" s="73">
        <f>VLOOKUP($D337,'[1]Votos VA'!$C$5:$P$1020,14,0)</f>
        <v>726577.59095920622</v>
      </c>
    </row>
    <row r="338" spans="2:18" s="74" customFormat="1">
      <c r="B338" s="137" t="s">
        <v>546</v>
      </c>
      <c r="C338" s="138" t="s">
        <v>594</v>
      </c>
      <c r="D338" s="147">
        <v>1085321840</v>
      </c>
      <c r="E338" s="140" t="s">
        <v>548</v>
      </c>
      <c r="F338" s="141" t="s">
        <v>17</v>
      </c>
      <c r="G338" s="296" t="s">
        <v>599</v>
      </c>
      <c r="H338" s="297"/>
      <c r="I338" s="94">
        <v>700000</v>
      </c>
      <c r="J338" s="66" t="str">
        <f t="shared" si="13"/>
        <v/>
      </c>
      <c r="K338" s="95"/>
      <c r="L338" s="66" t="str">
        <f t="shared" si="14"/>
        <v/>
      </c>
      <c r="M338" s="59">
        <v>44343</v>
      </c>
      <c r="N338" s="73">
        <f>VLOOKUP($D338,'[1]Votos VA'!$C$5:$P$1020,14,0)</f>
        <v>726577.59095920622</v>
      </c>
    </row>
    <row r="339" spans="2:18" s="74" customFormat="1">
      <c r="B339" s="142"/>
      <c r="C339" s="143" t="s">
        <v>600</v>
      </c>
      <c r="D339" s="144"/>
      <c r="E339" s="145"/>
      <c r="F339" s="144"/>
      <c r="G339" s="289"/>
      <c r="H339" s="290"/>
      <c r="I339" s="136">
        <f>SUM(I302:I338)</f>
        <v>1741278650.3</v>
      </c>
      <c r="J339" s="70">
        <f>SUM(J302:J338)</f>
        <v>1741278650.3</v>
      </c>
      <c r="K339" s="71">
        <f>SUM(K302:K338)</f>
        <v>0</v>
      </c>
      <c r="L339" s="71">
        <f>SUM(L302:L338)</f>
        <v>0</v>
      </c>
      <c r="M339" s="59"/>
      <c r="N339" s="73"/>
    </row>
    <row r="340" spans="2:18" s="74" customFormat="1">
      <c r="B340" s="100"/>
      <c r="C340" s="101" t="s">
        <v>601</v>
      </c>
      <c r="D340" s="102"/>
      <c r="E340" s="103"/>
      <c r="F340" s="102"/>
      <c r="G340" s="291"/>
      <c r="H340" s="292"/>
      <c r="I340" s="136">
        <f>+I339</f>
        <v>1741278650.3</v>
      </c>
      <c r="J340" s="70">
        <f>+J339</f>
        <v>1741278650.3</v>
      </c>
      <c r="K340" s="71">
        <f t="shared" ref="K340:L340" si="15">+K339</f>
        <v>0</v>
      </c>
      <c r="L340" s="71">
        <f t="shared" si="15"/>
        <v>0</v>
      </c>
      <c r="M340" s="59"/>
      <c r="N340" s="73"/>
    </row>
    <row r="341" spans="2:18" s="74" customFormat="1">
      <c r="B341" s="81"/>
      <c r="C341" s="24"/>
      <c r="D341" s="82"/>
      <c r="E341" s="24"/>
      <c r="G341" s="24"/>
      <c r="H341" s="24"/>
      <c r="I341" s="83"/>
      <c r="J341" s="20"/>
      <c r="K341" s="84"/>
      <c r="L341" s="85"/>
      <c r="M341" s="59"/>
      <c r="N341" s="73"/>
    </row>
    <row r="342" spans="2:18" s="74" customFormat="1">
      <c r="B342" s="23" t="s">
        <v>602</v>
      </c>
      <c r="C342" s="24"/>
      <c r="D342" s="24"/>
      <c r="E342" s="24"/>
      <c r="G342" s="24"/>
      <c r="H342" s="24"/>
      <c r="I342" s="83"/>
      <c r="J342" s="20"/>
      <c r="K342" s="98"/>
      <c r="L342" s="99"/>
      <c r="M342" s="59"/>
      <c r="N342" s="73"/>
    </row>
    <row r="343" spans="2:18" s="74" customFormat="1">
      <c r="B343" s="81"/>
      <c r="C343" s="24"/>
      <c r="D343" s="82"/>
      <c r="E343" s="24"/>
      <c r="G343" s="24"/>
      <c r="H343" s="24"/>
      <c r="I343" s="83"/>
      <c r="J343" s="20"/>
      <c r="K343" s="84"/>
      <c r="L343" s="85"/>
      <c r="M343" s="59"/>
      <c r="N343" s="73"/>
    </row>
    <row r="344" spans="2:18" ht="27.6">
      <c r="B344" s="54" t="s">
        <v>4</v>
      </c>
      <c r="C344" s="54" t="s">
        <v>5</v>
      </c>
      <c r="D344" s="55" t="s">
        <v>6</v>
      </c>
      <c r="E344" s="54" t="s">
        <v>7</v>
      </c>
      <c r="F344" s="56" t="s">
        <v>8</v>
      </c>
      <c r="G344" s="117" t="s">
        <v>9</v>
      </c>
      <c r="H344" s="134" t="s">
        <v>1081</v>
      </c>
      <c r="I344" s="57" t="s">
        <v>10</v>
      </c>
      <c r="J344" s="58" t="s">
        <v>11</v>
      </c>
      <c r="K344" s="58" t="s">
        <v>12</v>
      </c>
      <c r="L344" s="58" t="s">
        <v>13</v>
      </c>
      <c r="M344" s="59"/>
    </row>
    <row r="345" spans="2:18" s="74" customFormat="1">
      <c r="B345" s="75" t="s">
        <v>603</v>
      </c>
      <c r="C345" s="61" t="s">
        <v>604</v>
      </c>
      <c r="D345" s="92">
        <v>890903938</v>
      </c>
      <c r="E345" s="78" t="s">
        <v>605</v>
      </c>
      <c r="F345" s="64" t="s">
        <v>17</v>
      </c>
      <c r="G345" s="135" t="s">
        <v>606</v>
      </c>
      <c r="H345" s="150">
        <v>21130275.539999999</v>
      </c>
      <c r="I345" s="80">
        <v>6580879629.1599998</v>
      </c>
      <c r="J345" s="66">
        <f t="shared" ref="J345:J376" si="16">IF(IF(C345=C344,0,SUMIF($C$345:$C$587,C345,$I$345:$I$587))=0,"",IF(C345=C344,0,SUMIF($C$345:$C$587,C345,$I$345:$I$587)))</f>
        <v>20684812185.690002</v>
      </c>
      <c r="K345" s="66">
        <v>1590474800.5699999</v>
      </c>
      <c r="L345" s="66">
        <f t="shared" ref="L345:L376" si="17">IF(IF(C345=C344,0,SUMIF($C$345:$C$587,C345,$K$345:$K$587))=0,"",IF(C345=C344,0,SUMIF($C$345:$C$587,C345,$K$345:$K$587)))</f>
        <v>1590474800.5699999</v>
      </c>
      <c r="M345" s="59">
        <v>44218</v>
      </c>
      <c r="N345" s="73"/>
      <c r="R345" s="148"/>
    </row>
    <row r="346" spans="2:18" s="74" customFormat="1">
      <c r="B346" s="75" t="s">
        <v>603</v>
      </c>
      <c r="C346" s="61" t="s">
        <v>604</v>
      </c>
      <c r="D346" s="92">
        <v>890903938</v>
      </c>
      <c r="E346" s="78" t="s">
        <v>605</v>
      </c>
      <c r="F346" s="64" t="s">
        <v>17</v>
      </c>
      <c r="G346" s="135" t="s">
        <v>607</v>
      </c>
      <c r="H346" s="150">
        <v>45285715.109999999</v>
      </c>
      <c r="I346" s="80">
        <v>14103932556.530001</v>
      </c>
      <c r="J346" s="66" t="str">
        <f t="shared" si="16"/>
        <v/>
      </c>
      <c r="K346" s="66"/>
      <c r="L346" s="66" t="str">
        <f t="shared" si="17"/>
        <v/>
      </c>
      <c r="M346" s="59">
        <v>44541</v>
      </c>
      <c r="N346" s="73"/>
      <c r="R346" s="148"/>
    </row>
    <row r="347" spans="2:18" s="74" customFormat="1">
      <c r="B347" s="75" t="s">
        <v>603</v>
      </c>
      <c r="C347" s="61" t="s">
        <v>541</v>
      </c>
      <c r="D347" s="92">
        <v>900535903</v>
      </c>
      <c r="E347" s="78" t="s">
        <v>605</v>
      </c>
      <c r="F347" s="64" t="s">
        <v>17</v>
      </c>
      <c r="G347" s="285" t="s">
        <v>1085</v>
      </c>
      <c r="H347" s="286"/>
      <c r="I347" s="80">
        <v>1850176488.2816653</v>
      </c>
      <c r="J347" s="66">
        <f t="shared" si="16"/>
        <v>1850176488.2816653</v>
      </c>
      <c r="K347" s="66">
        <v>1762955629.0516677</v>
      </c>
      <c r="L347" s="66">
        <f t="shared" si="17"/>
        <v>1762955629.0516677</v>
      </c>
      <c r="M347" s="59">
        <v>43602</v>
      </c>
      <c r="N347" s="73">
        <v>1494578000</v>
      </c>
      <c r="R347" s="148"/>
    </row>
    <row r="348" spans="2:18" s="74" customFormat="1" ht="15" customHeight="1">
      <c r="B348" s="75" t="s">
        <v>603</v>
      </c>
      <c r="C348" s="76" t="s">
        <v>608</v>
      </c>
      <c r="D348" s="77">
        <v>1799327</v>
      </c>
      <c r="E348" s="78" t="s">
        <v>605</v>
      </c>
      <c r="F348" s="79" t="s">
        <v>17</v>
      </c>
      <c r="G348" s="285" t="s">
        <v>609</v>
      </c>
      <c r="H348" s="286"/>
      <c r="I348" s="80">
        <v>465100000</v>
      </c>
      <c r="J348" s="66">
        <f t="shared" si="16"/>
        <v>465100000</v>
      </c>
      <c r="K348" s="66"/>
      <c r="L348" s="66" t="str">
        <f t="shared" si="17"/>
        <v/>
      </c>
      <c r="M348" s="59">
        <v>44590</v>
      </c>
      <c r="N348" s="73"/>
    </row>
    <row r="349" spans="2:18" s="74" customFormat="1">
      <c r="B349" s="75" t="s">
        <v>603</v>
      </c>
      <c r="C349" s="76" t="s">
        <v>610</v>
      </c>
      <c r="D349" s="77">
        <v>5207950</v>
      </c>
      <c r="E349" s="78" t="s">
        <v>605</v>
      </c>
      <c r="F349" s="79" t="s">
        <v>17</v>
      </c>
      <c r="G349" s="285" t="s">
        <v>611</v>
      </c>
      <c r="H349" s="286"/>
      <c r="I349" s="80">
        <v>20000000</v>
      </c>
      <c r="J349" s="66">
        <f t="shared" si="16"/>
        <v>20000000</v>
      </c>
      <c r="K349" s="66"/>
      <c r="L349" s="66" t="str">
        <f t="shared" si="17"/>
        <v/>
      </c>
      <c r="M349" s="59">
        <v>44561</v>
      </c>
      <c r="N349" s="73"/>
    </row>
    <row r="350" spans="2:18" s="74" customFormat="1">
      <c r="B350" s="75" t="s">
        <v>603</v>
      </c>
      <c r="C350" s="76" t="s">
        <v>612</v>
      </c>
      <c r="D350" s="77">
        <v>5234995</v>
      </c>
      <c r="E350" s="78" t="s">
        <v>605</v>
      </c>
      <c r="F350" s="79" t="s">
        <v>17</v>
      </c>
      <c r="G350" s="285" t="s">
        <v>613</v>
      </c>
      <c r="H350" s="286"/>
      <c r="I350" s="80">
        <v>5200000</v>
      </c>
      <c r="J350" s="66">
        <f t="shared" si="16"/>
        <v>5200000</v>
      </c>
      <c r="K350" s="66"/>
      <c r="L350" s="66" t="str">
        <f t="shared" si="17"/>
        <v/>
      </c>
      <c r="M350" s="59">
        <v>42410</v>
      </c>
      <c r="N350" s="73"/>
    </row>
    <row r="351" spans="2:18" s="74" customFormat="1">
      <c r="B351" s="75" t="s">
        <v>603</v>
      </c>
      <c r="C351" s="76" t="s">
        <v>614</v>
      </c>
      <c r="D351" s="77">
        <v>5257858</v>
      </c>
      <c r="E351" s="78" t="s">
        <v>605</v>
      </c>
      <c r="F351" s="79" t="s">
        <v>17</v>
      </c>
      <c r="G351" s="285" t="s">
        <v>615</v>
      </c>
      <c r="H351" s="286"/>
      <c r="I351" s="80">
        <v>10000000</v>
      </c>
      <c r="J351" s="66">
        <f t="shared" si="16"/>
        <v>10000000</v>
      </c>
      <c r="K351" s="66"/>
      <c r="L351" s="66" t="str">
        <f t="shared" si="17"/>
        <v/>
      </c>
      <c r="M351" s="59">
        <v>44033</v>
      </c>
      <c r="N351" s="73"/>
    </row>
    <row r="352" spans="2:18" s="74" customFormat="1">
      <c r="B352" s="75" t="s">
        <v>603</v>
      </c>
      <c r="C352" s="76" t="s">
        <v>616</v>
      </c>
      <c r="D352" s="77">
        <v>7690126</v>
      </c>
      <c r="E352" s="78" t="s">
        <v>605</v>
      </c>
      <c r="F352" s="79" t="s">
        <v>17</v>
      </c>
      <c r="G352" s="285" t="s">
        <v>617</v>
      </c>
      <c r="H352" s="286"/>
      <c r="I352" s="80">
        <v>52850859.039999999</v>
      </c>
      <c r="J352" s="66">
        <f t="shared" si="16"/>
        <v>52850859.039999999</v>
      </c>
      <c r="K352" s="66"/>
      <c r="L352" s="66" t="str">
        <f t="shared" si="17"/>
        <v/>
      </c>
      <c r="M352" s="59">
        <v>44590</v>
      </c>
      <c r="N352" s="73" t="s">
        <v>1037</v>
      </c>
    </row>
    <row r="353" spans="2:14" s="74" customFormat="1">
      <c r="B353" s="75" t="s">
        <v>603</v>
      </c>
      <c r="C353" s="76" t="s">
        <v>618</v>
      </c>
      <c r="D353" s="77">
        <v>7694952</v>
      </c>
      <c r="E353" s="78" t="s">
        <v>605</v>
      </c>
      <c r="F353" s="79" t="s">
        <v>17</v>
      </c>
      <c r="G353" s="285" t="s">
        <v>619</v>
      </c>
      <c r="H353" s="286"/>
      <c r="I353" s="80">
        <v>25160935.050000001</v>
      </c>
      <c r="J353" s="66">
        <f t="shared" si="16"/>
        <v>25160935.050000001</v>
      </c>
      <c r="K353" s="66"/>
      <c r="L353" s="66" t="str">
        <f t="shared" si="17"/>
        <v/>
      </c>
      <c r="M353" s="59">
        <v>44590</v>
      </c>
      <c r="N353" s="73" t="s">
        <v>1026</v>
      </c>
    </row>
    <row r="354" spans="2:14" s="74" customFormat="1">
      <c r="B354" s="75" t="s">
        <v>603</v>
      </c>
      <c r="C354" s="76" t="s">
        <v>620</v>
      </c>
      <c r="D354" s="77">
        <v>7703311</v>
      </c>
      <c r="E354" s="78" t="s">
        <v>605</v>
      </c>
      <c r="F354" s="79" t="s">
        <v>17</v>
      </c>
      <c r="G354" s="285" t="s">
        <v>621</v>
      </c>
      <c r="H354" s="286"/>
      <c r="I354" s="80">
        <v>47070000.299999997</v>
      </c>
      <c r="J354" s="66">
        <f t="shared" si="16"/>
        <v>47070000.299999997</v>
      </c>
      <c r="K354" s="66"/>
      <c r="L354" s="66" t="str">
        <f t="shared" si="17"/>
        <v/>
      </c>
      <c r="M354" s="59">
        <v>44590</v>
      </c>
      <c r="N354" s="73" t="s">
        <v>1040</v>
      </c>
    </row>
    <row r="355" spans="2:14" s="74" customFormat="1">
      <c r="B355" s="75" t="s">
        <v>603</v>
      </c>
      <c r="C355" s="76" t="s">
        <v>622</v>
      </c>
      <c r="D355" s="77">
        <v>7708440</v>
      </c>
      <c r="E355" s="78" t="s">
        <v>605</v>
      </c>
      <c r="F355" s="79" t="s">
        <v>17</v>
      </c>
      <c r="G355" s="285" t="s">
        <v>623</v>
      </c>
      <c r="H355" s="286"/>
      <c r="I355" s="80">
        <v>50572815.82</v>
      </c>
      <c r="J355" s="66">
        <f t="shared" si="16"/>
        <v>50572815.82</v>
      </c>
      <c r="K355" s="66"/>
      <c r="L355" s="66" t="str">
        <f t="shared" si="17"/>
        <v/>
      </c>
      <c r="M355" s="59">
        <v>44590</v>
      </c>
      <c r="N355" s="73" t="s">
        <v>1028</v>
      </c>
    </row>
    <row r="356" spans="2:14" s="74" customFormat="1">
      <c r="B356" s="75" t="s">
        <v>603</v>
      </c>
      <c r="C356" s="76" t="s">
        <v>624</v>
      </c>
      <c r="D356" s="77">
        <v>7724164</v>
      </c>
      <c r="E356" s="78" t="s">
        <v>605</v>
      </c>
      <c r="F356" s="79" t="s">
        <v>17</v>
      </c>
      <c r="G356" s="285" t="s">
        <v>625</v>
      </c>
      <c r="H356" s="286"/>
      <c r="I356" s="80">
        <v>65883913</v>
      </c>
      <c r="J356" s="66">
        <f t="shared" si="16"/>
        <v>65883913</v>
      </c>
      <c r="K356" s="66"/>
      <c r="L356" s="66" t="str">
        <f t="shared" si="17"/>
        <v/>
      </c>
      <c r="M356" s="59">
        <v>44590</v>
      </c>
      <c r="N356" s="73"/>
    </row>
    <row r="357" spans="2:14" s="74" customFormat="1">
      <c r="B357" s="75" t="s">
        <v>603</v>
      </c>
      <c r="C357" s="76" t="s">
        <v>626</v>
      </c>
      <c r="D357" s="77">
        <v>12097564</v>
      </c>
      <c r="E357" s="78" t="s">
        <v>605</v>
      </c>
      <c r="F357" s="79" t="s">
        <v>17</v>
      </c>
      <c r="G357" s="285" t="s">
        <v>627</v>
      </c>
      <c r="H357" s="286"/>
      <c r="I357" s="80">
        <v>40374754.799999997</v>
      </c>
      <c r="J357" s="66">
        <f t="shared" si="16"/>
        <v>40374754.799999997</v>
      </c>
      <c r="K357" s="66"/>
      <c r="L357" s="66" t="str">
        <f t="shared" si="17"/>
        <v/>
      </c>
      <c r="M357" s="59">
        <v>44590</v>
      </c>
      <c r="N357" s="73" t="s">
        <v>1031</v>
      </c>
    </row>
    <row r="358" spans="2:14" s="74" customFormat="1">
      <c r="B358" s="75" t="s">
        <v>603</v>
      </c>
      <c r="C358" s="76" t="s">
        <v>628</v>
      </c>
      <c r="D358" s="77">
        <v>12110706</v>
      </c>
      <c r="E358" s="78" t="s">
        <v>605</v>
      </c>
      <c r="F358" s="79" t="s">
        <v>17</v>
      </c>
      <c r="G358" s="285" t="s">
        <v>629</v>
      </c>
      <c r="H358" s="286"/>
      <c r="I358" s="80">
        <v>47955119.57</v>
      </c>
      <c r="J358" s="66">
        <f t="shared" si="16"/>
        <v>47955119.57</v>
      </c>
      <c r="K358" s="66"/>
      <c r="L358" s="66" t="str">
        <f t="shared" si="17"/>
        <v/>
      </c>
      <c r="M358" s="59">
        <v>44590</v>
      </c>
      <c r="N358" s="73" t="s">
        <v>1048</v>
      </c>
    </row>
    <row r="359" spans="2:14" s="74" customFormat="1">
      <c r="B359" s="75" t="s">
        <v>603</v>
      </c>
      <c r="C359" s="76" t="s">
        <v>630</v>
      </c>
      <c r="D359" s="77">
        <v>12745057</v>
      </c>
      <c r="E359" s="78" t="s">
        <v>605</v>
      </c>
      <c r="F359" s="79" t="s">
        <v>17</v>
      </c>
      <c r="G359" s="285" t="s">
        <v>631</v>
      </c>
      <c r="H359" s="286"/>
      <c r="I359" s="80">
        <v>954520</v>
      </c>
      <c r="J359" s="66">
        <f t="shared" si="16"/>
        <v>1638520</v>
      </c>
      <c r="K359" s="66"/>
      <c r="L359" s="66" t="str">
        <f t="shared" si="17"/>
        <v/>
      </c>
      <c r="M359" s="59">
        <v>43455</v>
      </c>
      <c r="N359" s="73"/>
    </row>
    <row r="360" spans="2:14" s="74" customFormat="1">
      <c r="B360" s="75" t="s">
        <v>603</v>
      </c>
      <c r="C360" s="76" t="s">
        <v>630</v>
      </c>
      <c r="D360" s="77">
        <v>12745057</v>
      </c>
      <c r="E360" s="78" t="s">
        <v>605</v>
      </c>
      <c r="F360" s="79" t="s">
        <v>17</v>
      </c>
      <c r="G360" s="285" t="s">
        <v>632</v>
      </c>
      <c r="H360" s="286"/>
      <c r="I360" s="80">
        <v>684000</v>
      </c>
      <c r="J360" s="66" t="str">
        <f t="shared" si="16"/>
        <v/>
      </c>
      <c r="K360" s="66"/>
      <c r="L360" s="66" t="str">
        <f t="shared" si="17"/>
        <v/>
      </c>
      <c r="M360" s="59">
        <v>43551</v>
      </c>
      <c r="N360" s="73"/>
    </row>
    <row r="361" spans="2:14" s="74" customFormat="1">
      <c r="B361" s="75" t="s">
        <v>603</v>
      </c>
      <c r="C361" s="76" t="s">
        <v>633</v>
      </c>
      <c r="D361" s="77">
        <v>12745766</v>
      </c>
      <c r="E361" s="78" t="s">
        <v>605</v>
      </c>
      <c r="F361" s="79" t="s">
        <v>17</v>
      </c>
      <c r="G361" s="285" t="s">
        <v>634</v>
      </c>
      <c r="H361" s="286"/>
      <c r="I361" s="80">
        <v>18000000</v>
      </c>
      <c r="J361" s="66">
        <f t="shared" si="16"/>
        <v>18000000</v>
      </c>
      <c r="K361" s="66"/>
      <c r="L361" s="66" t="str">
        <f t="shared" si="17"/>
        <v/>
      </c>
      <c r="M361" s="59">
        <v>44590</v>
      </c>
      <c r="N361" s="73"/>
    </row>
    <row r="362" spans="2:14" s="74" customFormat="1">
      <c r="B362" s="75" t="s">
        <v>603</v>
      </c>
      <c r="C362" s="76" t="s">
        <v>635</v>
      </c>
      <c r="D362" s="77">
        <v>12748831</v>
      </c>
      <c r="E362" s="78" t="s">
        <v>605</v>
      </c>
      <c r="F362" s="79" t="s">
        <v>17</v>
      </c>
      <c r="G362" s="285" t="s">
        <v>636</v>
      </c>
      <c r="H362" s="286"/>
      <c r="I362" s="80">
        <v>204744</v>
      </c>
      <c r="J362" s="66">
        <f t="shared" si="16"/>
        <v>54437394</v>
      </c>
      <c r="K362" s="66"/>
      <c r="L362" s="66" t="str">
        <f t="shared" si="17"/>
        <v/>
      </c>
      <c r="M362" s="59">
        <v>43097</v>
      </c>
      <c r="N362" s="73"/>
    </row>
    <row r="363" spans="2:14" s="74" customFormat="1">
      <c r="B363" s="75" t="s">
        <v>603</v>
      </c>
      <c r="C363" s="76" t="s">
        <v>635</v>
      </c>
      <c r="D363" s="77">
        <v>12748831</v>
      </c>
      <c r="E363" s="78" t="s">
        <v>605</v>
      </c>
      <c r="F363" s="79" t="s">
        <v>17</v>
      </c>
      <c r="G363" s="285" t="s">
        <v>637</v>
      </c>
      <c r="H363" s="286"/>
      <c r="I363" s="80">
        <v>2048602</v>
      </c>
      <c r="J363" s="66" t="str">
        <f t="shared" si="16"/>
        <v/>
      </c>
      <c r="K363" s="66"/>
      <c r="L363" s="66" t="str">
        <f t="shared" si="17"/>
        <v/>
      </c>
      <c r="M363" s="59">
        <v>43250</v>
      </c>
      <c r="N363" s="73"/>
    </row>
    <row r="364" spans="2:14" s="74" customFormat="1">
      <c r="B364" s="75" t="s">
        <v>603</v>
      </c>
      <c r="C364" s="76" t="s">
        <v>635</v>
      </c>
      <c r="D364" s="77">
        <v>12748831</v>
      </c>
      <c r="E364" s="78" t="s">
        <v>605</v>
      </c>
      <c r="F364" s="79" t="s">
        <v>17</v>
      </c>
      <c r="G364" s="285" t="s">
        <v>638</v>
      </c>
      <c r="H364" s="286"/>
      <c r="I364" s="80">
        <v>52184048</v>
      </c>
      <c r="J364" s="66" t="str">
        <f t="shared" si="16"/>
        <v/>
      </c>
      <c r="K364" s="66"/>
      <c r="L364" s="66" t="str">
        <f t="shared" si="17"/>
        <v/>
      </c>
      <c r="M364" s="59">
        <v>43399</v>
      </c>
      <c r="N364" s="73"/>
    </row>
    <row r="365" spans="2:14" s="74" customFormat="1">
      <c r="B365" s="75" t="s">
        <v>603</v>
      </c>
      <c r="C365" s="76" t="s">
        <v>639</v>
      </c>
      <c r="D365" s="77">
        <v>12753070</v>
      </c>
      <c r="E365" s="78" t="s">
        <v>605</v>
      </c>
      <c r="F365" s="79" t="s">
        <v>17</v>
      </c>
      <c r="G365" s="285" t="s">
        <v>640</v>
      </c>
      <c r="H365" s="286"/>
      <c r="I365" s="80">
        <v>28106000</v>
      </c>
      <c r="J365" s="66">
        <f t="shared" si="16"/>
        <v>28106000</v>
      </c>
      <c r="K365" s="66"/>
      <c r="L365" s="66" t="str">
        <f t="shared" si="17"/>
        <v/>
      </c>
      <c r="M365" s="59">
        <v>43759</v>
      </c>
      <c r="N365" s="73"/>
    </row>
    <row r="366" spans="2:14" s="74" customFormat="1">
      <c r="B366" s="75" t="s">
        <v>603</v>
      </c>
      <c r="C366" s="76" t="s">
        <v>641</v>
      </c>
      <c r="D366" s="77">
        <v>12962680</v>
      </c>
      <c r="E366" s="78" t="s">
        <v>605</v>
      </c>
      <c r="F366" s="79" t="s">
        <v>17</v>
      </c>
      <c r="G366" s="285" t="s">
        <v>642</v>
      </c>
      <c r="H366" s="286"/>
      <c r="I366" s="80">
        <v>432438</v>
      </c>
      <c r="J366" s="66">
        <f t="shared" si="16"/>
        <v>432438</v>
      </c>
      <c r="K366" s="66"/>
      <c r="L366" s="66" t="str">
        <f t="shared" si="17"/>
        <v/>
      </c>
      <c r="M366" s="59">
        <v>44280</v>
      </c>
      <c r="N366" s="73"/>
    </row>
    <row r="367" spans="2:14" s="74" customFormat="1">
      <c r="B367" s="75" t="s">
        <v>603</v>
      </c>
      <c r="C367" s="76" t="s">
        <v>643</v>
      </c>
      <c r="D367" s="77">
        <v>12964251</v>
      </c>
      <c r="E367" s="78" t="s">
        <v>605</v>
      </c>
      <c r="F367" s="79" t="s">
        <v>17</v>
      </c>
      <c r="G367" s="285" t="s">
        <v>644</v>
      </c>
      <c r="H367" s="286"/>
      <c r="I367" s="80">
        <v>41680000</v>
      </c>
      <c r="J367" s="66">
        <f t="shared" si="16"/>
        <v>41680000</v>
      </c>
      <c r="K367" s="66"/>
      <c r="L367" s="66" t="str">
        <f t="shared" si="17"/>
        <v/>
      </c>
      <c r="M367" s="59">
        <v>44590</v>
      </c>
      <c r="N367" s="73"/>
    </row>
    <row r="368" spans="2:14" s="74" customFormat="1">
      <c r="B368" s="75" t="s">
        <v>603</v>
      </c>
      <c r="C368" s="76" t="s">
        <v>645</v>
      </c>
      <c r="D368" s="77">
        <v>12965007</v>
      </c>
      <c r="E368" s="78" t="s">
        <v>605</v>
      </c>
      <c r="F368" s="79" t="s">
        <v>17</v>
      </c>
      <c r="G368" s="285" t="s">
        <v>646</v>
      </c>
      <c r="H368" s="286"/>
      <c r="I368" s="80">
        <v>36700000</v>
      </c>
      <c r="J368" s="66">
        <f t="shared" si="16"/>
        <v>36700000</v>
      </c>
      <c r="K368" s="66"/>
      <c r="L368" s="66" t="str">
        <f t="shared" si="17"/>
        <v/>
      </c>
      <c r="M368" s="59">
        <v>44590</v>
      </c>
      <c r="N368" s="73"/>
    </row>
    <row r="369" spans="2:14" s="74" customFormat="1">
      <c r="B369" s="75" t="s">
        <v>603</v>
      </c>
      <c r="C369" s="76" t="s">
        <v>647</v>
      </c>
      <c r="D369" s="77">
        <v>12965444</v>
      </c>
      <c r="E369" s="78" t="s">
        <v>605</v>
      </c>
      <c r="F369" s="79" t="s">
        <v>17</v>
      </c>
      <c r="G369" s="285" t="s">
        <v>648</v>
      </c>
      <c r="H369" s="286"/>
      <c r="I369" s="80">
        <v>88000000</v>
      </c>
      <c r="J369" s="66">
        <f t="shared" si="16"/>
        <v>88000000</v>
      </c>
      <c r="K369" s="66"/>
      <c r="L369" s="66" t="str">
        <f t="shared" si="17"/>
        <v/>
      </c>
      <c r="M369" s="59">
        <v>44590</v>
      </c>
      <c r="N369" s="73"/>
    </row>
    <row r="370" spans="2:14" s="74" customFormat="1">
      <c r="B370" s="75" t="s">
        <v>603</v>
      </c>
      <c r="C370" s="76" t="s">
        <v>649</v>
      </c>
      <c r="D370" s="77">
        <v>12969625</v>
      </c>
      <c r="E370" s="78" t="s">
        <v>605</v>
      </c>
      <c r="F370" s="79" t="s">
        <v>17</v>
      </c>
      <c r="G370" s="285" t="s">
        <v>650</v>
      </c>
      <c r="H370" s="286"/>
      <c r="I370" s="80">
        <v>15000000</v>
      </c>
      <c r="J370" s="66">
        <f t="shared" si="16"/>
        <v>45000000</v>
      </c>
      <c r="K370" s="66"/>
      <c r="L370" s="66" t="str">
        <f t="shared" si="17"/>
        <v/>
      </c>
      <c r="M370" s="59">
        <v>43881</v>
      </c>
      <c r="N370" s="73"/>
    </row>
    <row r="371" spans="2:14" s="74" customFormat="1">
      <c r="B371" s="75" t="s">
        <v>603</v>
      </c>
      <c r="C371" s="76" t="s">
        <v>649</v>
      </c>
      <c r="D371" s="77">
        <v>12969625</v>
      </c>
      <c r="E371" s="78" t="s">
        <v>605</v>
      </c>
      <c r="F371" s="79" t="s">
        <v>17</v>
      </c>
      <c r="G371" s="285" t="s">
        <v>651</v>
      </c>
      <c r="H371" s="286"/>
      <c r="I371" s="80">
        <v>30000000</v>
      </c>
      <c r="J371" s="66" t="str">
        <f t="shared" si="16"/>
        <v/>
      </c>
      <c r="K371" s="66"/>
      <c r="L371" s="66" t="str">
        <f t="shared" si="17"/>
        <v/>
      </c>
      <c r="M371" s="59">
        <v>43881</v>
      </c>
      <c r="N371" s="73"/>
    </row>
    <row r="372" spans="2:14" s="74" customFormat="1">
      <c r="B372" s="75" t="s">
        <v>603</v>
      </c>
      <c r="C372" s="76" t="s">
        <v>652</v>
      </c>
      <c r="D372" s="77">
        <v>12975752</v>
      </c>
      <c r="E372" s="78" t="s">
        <v>605</v>
      </c>
      <c r="F372" s="79" t="s">
        <v>17</v>
      </c>
      <c r="G372" s="285" t="s">
        <v>653</v>
      </c>
      <c r="H372" s="286"/>
      <c r="I372" s="80">
        <v>3000000</v>
      </c>
      <c r="J372" s="66">
        <f t="shared" si="16"/>
        <v>3000000</v>
      </c>
      <c r="K372" s="66"/>
      <c r="L372" s="66" t="str">
        <f t="shared" si="17"/>
        <v/>
      </c>
      <c r="M372" s="59">
        <v>44590</v>
      </c>
      <c r="N372" s="73"/>
    </row>
    <row r="373" spans="2:14" s="74" customFormat="1">
      <c r="B373" s="75" t="s">
        <v>603</v>
      </c>
      <c r="C373" s="76" t="s">
        <v>654</v>
      </c>
      <c r="D373" s="77">
        <v>12976091</v>
      </c>
      <c r="E373" s="78" t="s">
        <v>605</v>
      </c>
      <c r="F373" s="79" t="s">
        <v>17</v>
      </c>
      <c r="G373" s="285" t="s">
        <v>655</v>
      </c>
      <c r="H373" s="286"/>
      <c r="I373" s="80">
        <v>1000000</v>
      </c>
      <c r="J373" s="66">
        <f t="shared" si="16"/>
        <v>1000000</v>
      </c>
      <c r="K373" s="66"/>
      <c r="L373" s="66" t="str">
        <f t="shared" si="17"/>
        <v/>
      </c>
      <c r="M373" s="59">
        <v>44561</v>
      </c>
      <c r="N373" s="73"/>
    </row>
    <row r="374" spans="2:14" s="74" customFormat="1">
      <c r="B374" s="75" t="s">
        <v>603</v>
      </c>
      <c r="C374" s="76" t="s">
        <v>656</v>
      </c>
      <c r="D374" s="77">
        <v>12993814</v>
      </c>
      <c r="E374" s="78" t="s">
        <v>605</v>
      </c>
      <c r="F374" s="79" t="s">
        <v>17</v>
      </c>
      <c r="G374" s="285" t="s">
        <v>657</v>
      </c>
      <c r="H374" s="286"/>
      <c r="I374" s="80">
        <v>23000000</v>
      </c>
      <c r="J374" s="66">
        <f t="shared" si="16"/>
        <v>23000000</v>
      </c>
      <c r="K374" s="66"/>
      <c r="L374" s="66" t="str">
        <f t="shared" si="17"/>
        <v/>
      </c>
      <c r="M374" s="59">
        <v>44590</v>
      </c>
      <c r="N374" s="73"/>
    </row>
    <row r="375" spans="2:14" s="74" customFormat="1">
      <c r="B375" s="75" t="s">
        <v>603</v>
      </c>
      <c r="C375" s="76" t="s">
        <v>658</v>
      </c>
      <c r="D375" s="77">
        <v>12994727</v>
      </c>
      <c r="E375" s="78" t="s">
        <v>605</v>
      </c>
      <c r="F375" s="79" t="s">
        <v>17</v>
      </c>
      <c r="G375" s="285" t="s">
        <v>659</v>
      </c>
      <c r="H375" s="286"/>
      <c r="I375" s="80">
        <v>3500000</v>
      </c>
      <c r="J375" s="66">
        <f t="shared" si="16"/>
        <v>3500000</v>
      </c>
      <c r="K375" s="66"/>
      <c r="L375" s="66" t="str">
        <f t="shared" si="17"/>
        <v/>
      </c>
      <c r="M375" s="59">
        <v>44561</v>
      </c>
      <c r="N375" s="73"/>
    </row>
    <row r="376" spans="2:14" s="74" customFormat="1">
      <c r="B376" s="75" t="s">
        <v>603</v>
      </c>
      <c r="C376" s="76" t="s">
        <v>660</v>
      </c>
      <c r="D376" s="77">
        <v>12997671</v>
      </c>
      <c r="E376" s="78" t="s">
        <v>605</v>
      </c>
      <c r="F376" s="79" t="s">
        <v>17</v>
      </c>
      <c r="G376" s="285" t="s">
        <v>661</v>
      </c>
      <c r="H376" s="286"/>
      <c r="I376" s="80">
        <v>35000030</v>
      </c>
      <c r="J376" s="66">
        <f t="shared" si="16"/>
        <v>35000030</v>
      </c>
      <c r="K376" s="66"/>
      <c r="L376" s="66" t="str">
        <f t="shared" si="17"/>
        <v/>
      </c>
      <c r="M376" s="59">
        <v>44590</v>
      </c>
      <c r="N376" s="73"/>
    </row>
    <row r="377" spans="2:14" s="74" customFormat="1">
      <c r="B377" s="75" t="s">
        <v>603</v>
      </c>
      <c r="C377" s="76" t="s">
        <v>662</v>
      </c>
      <c r="D377" s="77">
        <v>13062292</v>
      </c>
      <c r="E377" s="78" t="s">
        <v>605</v>
      </c>
      <c r="F377" s="79" t="s">
        <v>17</v>
      </c>
      <c r="G377" s="285" t="s">
        <v>663</v>
      </c>
      <c r="H377" s="286"/>
      <c r="I377" s="80">
        <v>5779166</v>
      </c>
      <c r="J377" s="66">
        <f t="shared" ref="J377:J408" si="18">IF(IF(C377=C376,0,SUMIF($C$345:$C$587,C377,$I$345:$I$587))=0,"",IF(C377=C376,0,SUMIF($C$345:$C$587,C377,$I$345:$I$587)))</f>
        <v>11558334</v>
      </c>
      <c r="K377" s="66"/>
      <c r="L377" s="66" t="str">
        <f t="shared" ref="L377:L408" si="19">IF(IF(C377=C376,0,SUMIF($C$345:$C$587,C377,$K$345:$K$587))=0,"",IF(C377=C376,0,SUMIF($C$345:$C$587,C377,$K$345:$K$587)))</f>
        <v/>
      </c>
      <c r="M377" s="59">
        <v>44355</v>
      </c>
      <c r="N377" s="73"/>
    </row>
    <row r="378" spans="2:14" s="74" customFormat="1">
      <c r="B378" s="75" t="s">
        <v>603</v>
      </c>
      <c r="C378" s="76" t="s">
        <v>662</v>
      </c>
      <c r="D378" s="77">
        <v>13062292</v>
      </c>
      <c r="E378" s="78" t="s">
        <v>605</v>
      </c>
      <c r="F378" s="79" t="s">
        <v>17</v>
      </c>
      <c r="G378" s="285" t="s">
        <v>664</v>
      </c>
      <c r="H378" s="286"/>
      <c r="I378" s="80">
        <v>5779168</v>
      </c>
      <c r="J378" s="66" t="str">
        <f t="shared" si="18"/>
        <v/>
      </c>
      <c r="K378" s="66"/>
      <c r="L378" s="66" t="str">
        <f t="shared" si="19"/>
        <v/>
      </c>
      <c r="M378" s="59">
        <v>44355</v>
      </c>
      <c r="N378" s="73"/>
    </row>
    <row r="379" spans="2:14" s="74" customFormat="1">
      <c r="B379" s="75" t="s">
        <v>603</v>
      </c>
      <c r="C379" s="76" t="s">
        <v>665</v>
      </c>
      <c r="D379" s="77">
        <v>13069707</v>
      </c>
      <c r="E379" s="78" t="s">
        <v>605</v>
      </c>
      <c r="F379" s="79" t="s">
        <v>17</v>
      </c>
      <c r="G379" s="285" t="s">
        <v>666</v>
      </c>
      <c r="H379" s="286"/>
      <c r="I379" s="80">
        <v>126600000</v>
      </c>
      <c r="J379" s="66">
        <f t="shared" si="18"/>
        <v>126600000</v>
      </c>
      <c r="K379" s="66"/>
      <c r="L379" s="66" t="str">
        <f t="shared" si="19"/>
        <v/>
      </c>
      <c r="M379" s="59">
        <v>44561</v>
      </c>
      <c r="N379" s="73"/>
    </row>
    <row r="380" spans="2:14" s="74" customFormat="1">
      <c r="B380" s="75" t="s">
        <v>603</v>
      </c>
      <c r="C380" s="76" t="s">
        <v>667</v>
      </c>
      <c r="D380" s="77">
        <v>13069773</v>
      </c>
      <c r="E380" s="78" t="s">
        <v>605</v>
      </c>
      <c r="F380" s="79" t="s">
        <v>17</v>
      </c>
      <c r="G380" s="285" t="s">
        <v>668</v>
      </c>
      <c r="H380" s="286"/>
      <c r="I380" s="80">
        <v>1338327</v>
      </c>
      <c r="J380" s="66">
        <f t="shared" si="18"/>
        <v>1338327</v>
      </c>
      <c r="K380" s="66"/>
      <c r="L380" s="66" t="str">
        <f t="shared" si="19"/>
        <v/>
      </c>
      <c r="M380" s="59">
        <v>43598</v>
      </c>
      <c r="N380" s="73"/>
    </row>
    <row r="381" spans="2:14" s="74" customFormat="1">
      <c r="B381" s="75" t="s">
        <v>603</v>
      </c>
      <c r="C381" s="76" t="s">
        <v>669</v>
      </c>
      <c r="D381" s="77">
        <v>13072293</v>
      </c>
      <c r="E381" s="78" t="s">
        <v>605</v>
      </c>
      <c r="F381" s="79" t="s">
        <v>17</v>
      </c>
      <c r="G381" s="285" t="s">
        <v>670</v>
      </c>
      <c r="H381" s="286"/>
      <c r="I381" s="80">
        <v>19000000</v>
      </c>
      <c r="J381" s="66">
        <f t="shared" si="18"/>
        <v>19000000</v>
      </c>
      <c r="K381" s="66"/>
      <c r="L381" s="66" t="str">
        <f t="shared" si="19"/>
        <v/>
      </c>
      <c r="M381" s="59">
        <v>44252</v>
      </c>
      <c r="N381" s="73"/>
    </row>
    <row r="382" spans="2:14" s="74" customFormat="1">
      <c r="B382" s="75" t="s">
        <v>603</v>
      </c>
      <c r="C382" s="76" t="s">
        <v>671</v>
      </c>
      <c r="D382" s="77">
        <v>14987786</v>
      </c>
      <c r="E382" s="78" t="s">
        <v>605</v>
      </c>
      <c r="F382" s="79" t="s">
        <v>17</v>
      </c>
      <c r="G382" s="285" t="s">
        <v>672</v>
      </c>
      <c r="H382" s="286"/>
      <c r="I382" s="80">
        <v>34375670</v>
      </c>
      <c r="J382" s="66">
        <f t="shared" si="18"/>
        <v>34375670</v>
      </c>
      <c r="K382" s="66"/>
      <c r="L382" s="66" t="str">
        <f t="shared" si="19"/>
        <v/>
      </c>
      <c r="M382" s="59">
        <v>43718</v>
      </c>
      <c r="N382" s="73" t="s">
        <v>1041</v>
      </c>
    </row>
    <row r="383" spans="2:14" s="74" customFormat="1">
      <c r="B383" s="75" t="s">
        <v>603</v>
      </c>
      <c r="C383" s="76" t="s">
        <v>673</v>
      </c>
      <c r="D383" s="77">
        <v>16704799</v>
      </c>
      <c r="E383" s="78" t="s">
        <v>605</v>
      </c>
      <c r="F383" s="79" t="s">
        <v>17</v>
      </c>
      <c r="G383" s="285" t="s">
        <v>674</v>
      </c>
      <c r="H383" s="286"/>
      <c r="I383" s="80">
        <v>27900000</v>
      </c>
      <c r="J383" s="66">
        <f t="shared" si="18"/>
        <v>27900000</v>
      </c>
      <c r="K383" s="66"/>
      <c r="L383" s="66" t="str">
        <f t="shared" si="19"/>
        <v/>
      </c>
      <c r="M383" s="59">
        <v>44014</v>
      </c>
      <c r="N383" s="73"/>
    </row>
    <row r="384" spans="2:14" s="74" customFormat="1">
      <c r="B384" s="75" t="s">
        <v>603</v>
      </c>
      <c r="C384" s="76" t="s">
        <v>675</v>
      </c>
      <c r="D384" s="77">
        <v>16792984</v>
      </c>
      <c r="E384" s="78" t="s">
        <v>605</v>
      </c>
      <c r="F384" s="79" t="s">
        <v>17</v>
      </c>
      <c r="G384" s="285" t="s">
        <v>676</v>
      </c>
      <c r="H384" s="286"/>
      <c r="I384" s="80">
        <v>2000000</v>
      </c>
      <c r="J384" s="66">
        <f t="shared" si="18"/>
        <v>2000000</v>
      </c>
      <c r="K384" s="66"/>
      <c r="L384" s="66" t="str">
        <f t="shared" si="19"/>
        <v/>
      </c>
      <c r="M384" s="59">
        <v>44419</v>
      </c>
      <c r="N384" s="73"/>
    </row>
    <row r="385" spans="2:14" s="74" customFormat="1">
      <c r="B385" s="75" t="s">
        <v>603</v>
      </c>
      <c r="C385" s="76" t="s">
        <v>677</v>
      </c>
      <c r="D385" s="77">
        <v>19073871</v>
      </c>
      <c r="E385" s="78" t="s">
        <v>605</v>
      </c>
      <c r="F385" s="79" t="s">
        <v>17</v>
      </c>
      <c r="G385" s="285" t="s">
        <v>678</v>
      </c>
      <c r="H385" s="286"/>
      <c r="I385" s="80">
        <v>2000000</v>
      </c>
      <c r="J385" s="66">
        <f t="shared" si="18"/>
        <v>2000000</v>
      </c>
      <c r="K385" s="66"/>
      <c r="L385" s="66" t="str">
        <f t="shared" si="19"/>
        <v/>
      </c>
      <c r="M385" s="59">
        <v>44183</v>
      </c>
      <c r="N385" s="73"/>
    </row>
    <row r="386" spans="2:14" s="74" customFormat="1">
      <c r="B386" s="75" t="s">
        <v>603</v>
      </c>
      <c r="C386" s="76" t="s">
        <v>679</v>
      </c>
      <c r="D386" s="77">
        <v>19171663</v>
      </c>
      <c r="E386" s="78" t="s">
        <v>605</v>
      </c>
      <c r="F386" s="79" t="s">
        <v>17</v>
      </c>
      <c r="G386" s="285" t="s">
        <v>680</v>
      </c>
      <c r="H386" s="286"/>
      <c r="I386" s="80">
        <v>24505500</v>
      </c>
      <c r="J386" s="66">
        <f t="shared" si="18"/>
        <v>67694204</v>
      </c>
      <c r="K386" s="66"/>
      <c r="L386" s="66" t="str">
        <f t="shared" si="19"/>
        <v/>
      </c>
      <c r="M386" s="59">
        <v>44774</v>
      </c>
      <c r="N386" s="73"/>
    </row>
    <row r="387" spans="2:14" s="74" customFormat="1">
      <c r="B387" s="75" t="s">
        <v>603</v>
      </c>
      <c r="C387" s="76" t="s">
        <v>679</v>
      </c>
      <c r="D387" s="77">
        <v>19171663</v>
      </c>
      <c r="E387" s="78" t="s">
        <v>605</v>
      </c>
      <c r="F387" s="79" t="s">
        <v>17</v>
      </c>
      <c r="G387" s="285" t="s">
        <v>681</v>
      </c>
      <c r="H387" s="286"/>
      <c r="I387" s="80">
        <v>43188704</v>
      </c>
      <c r="J387" s="66" t="str">
        <f t="shared" si="18"/>
        <v/>
      </c>
      <c r="K387" s="66"/>
      <c r="L387" s="66" t="str">
        <f t="shared" si="19"/>
        <v/>
      </c>
      <c r="M387" s="59">
        <v>44774</v>
      </c>
      <c r="N387" s="73"/>
    </row>
    <row r="388" spans="2:14" s="74" customFormat="1">
      <c r="B388" s="75" t="s">
        <v>603</v>
      </c>
      <c r="C388" s="76" t="s">
        <v>682</v>
      </c>
      <c r="D388" s="77">
        <v>19290452</v>
      </c>
      <c r="E388" s="78" t="s">
        <v>605</v>
      </c>
      <c r="F388" s="79" t="s">
        <v>17</v>
      </c>
      <c r="G388" s="285" t="s">
        <v>683</v>
      </c>
      <c r="H388" s="286"/>
      <c r="I388" s="80">
        <v>2253143817.23</v>
      </c>
      <c r="J388" s="66">
        <f t="shared" si="18"/>
        <v>2253143817.23</v>
      </c>
      <c r="K388" s="66">
        <v>746051691.66999996</v>
      </c>
      <c r="L388" s="66">
        <f t="shared" si="19"/>
        <v>746051691.66999996</v>
      </c>
      <c r="M388" s="59">
        <v>44775</v>
      </c>
      <c r="N388" s="73"/>
    </row>
    <row r="389" spans="2:14" s="74" customFormat="1">
      <c r="B389" s="75" t="s">
        <v>603</v>
      </c>
      <c r="C389" s="76" t="s">
        <v>684</v>
      </c>
      <c r="D389" s="77">
        <v>26421691</v>
      </c>
      <c r="E389" s="78" t="s">
        <v>605</v>
      </c>
      <c r="F389" s="79" t="s">
        <v>17</v>
      </c>
      <c r="G389" s="285" t="s">
        <v>685</v>
      </c>
      <c r="H389" s="286"/>
      <c r="I389" s="80">
        <v>22803747.510000002</v>
      </c>
      <c r="J389" s="66">
        <f t="shared" si="18"/>
        <v>22803747.510000002</v>
      </c>
      <c r="K389" s="66"/>
      <c r="L389" s="66" t="str">
        <f t="shared" si="19"/>
        <v/>
      </c>
      <c r="M389" s="59">
        <v>44590</v>
      </c>
      <c r="N389" s="73" t="s">
        <v>1029</v>
      </c>
    </row>
    <row r="390" spans="2:14" s="74" customFormat="1">
      <c r="B390" s="75" t="s">
        <v>603</v>
      </c>
      <c r="C390" s="76" t="s">
        <v>686</v>
      </c>
      <c r="D390" s="77">
        <v>26436310</v>
      </c>
      <c r="E390" s="78" t="s">
        <v>605</v>
      </c>
      <c r="F390" s="79" t="s">
        <v>17</v>
      </c>
      <c r="G390" s="285" t="s">
        <v>687</v>
      </c>
      <c r="H390" s="286"/>
      <c r="I390" s="80">
        <v>58643175</v>
      </c>
      <c r="J390" s="66">
        <f t="shared" si="18"/>
        <v>58643175</v>
      </c>
      <c r="K390" s="66"/>
      <c r="L390" s="66" t="str">
        <f t="shared" si="19"/>
        <v/>
      </c>
      <c r="M390" s="59">
        <v>44438</v>
      </c>
      <c r="N390" s="73" t="s">
        <v>1042</v>
      </c>
    </row>
    <row r="391" spans="2:14" s="74" customFormat="1">
      <c r="B391" s="75" t="s">
        <v>603</v>
      </c>
      <c r="C391" s="76" t="s">
        <v>688</v>
      </c>
      <c r="D391" s="77">
        <v>26440859</v>
      </c>
      <c r="E391" s="78" t="s">
        <v>605</v>
      </c>
      <c r="F391" s="79" t="s">
        <v>17</v>
      </c>
      <c r="G391" s="285" t="s">
        <v>689</v>
      </c>
      <c r="H391" s="286"/>
      <c r="I391" s="80">
        <v>38495195.600000001</v>
      </c>
      <c r="J391" s="66">
        <f t="shared" si="18"/>
        <v>38495195.600000001</v>
      </c>
      <c r="K391" s="66"/>
      <c r="L391" s="66" t="str">
        <f t="shared" si="19"/>
        <v/>
      </c>
      <c r="M391" s="59">
        <v>44590</v>
      </c>
      <c r="N391" s="73" t="s">
        <v>1036</v>
      </c>
    </row>
    <row r="392" spans="2:14" s="74" customFormat="1">
      <c r="B392" s="75" t="s">
        <v>603</v>
      </c>
      <c r="C392" s="76" t="s">
        <v>690</v>
      </c>
      <c r="D392" s="77">
        <v>26459416</v>
      </c>
      <c r="E392" s="78" t="s">
        <v>605</v>
      </c>
      <c r="F392" s="79" t="s">
        <v>17</v>
      </c>
      <c r="G392" s="285" t="s">
        <v>691</v>
      </c>
      <c r="H392" s="286"/>
      <c r="I392" s="80">
        <v>47069346.030000001</v>
      </c>
      <c r="J392" s="66">
        <f t="shared" si="18"/>
        <v>47069346.030000001</v>
      </c>
      <c r="K392" s="66"/>
      <c r="L392" s="66" t="str">
        <f t="shared" si="19"/>
        <v/>
      </c>
      <c r="M392" s="59">
        <v>44590</v>
      </c>
      <c r="N392" s="73" t="s">
        <v>1034</v>
      </c>
    </row>
    <row r="393" spans="2:14" s="74" customFormat="1">
      <c r="B393" s="75" t="s">
        <v>603</v>
      </c>
      <c r="C393" s="76" t="s">
        <v>692</v>
      </c>
      <c r="D393" s="77">
        <v>26592132</v>
      </c>
      <c r="E393" s="78" t="s">
        <v>605</v>
      </c>
      <c r="F393" s="79" t="s">
        <v>17</v>
      </c>
      <c r="G393" s="285" t="s">
        <v>693</v>
      </c>
      <c r="H393" s="286"/>
      <c r="I393" s="80">
        <v>303465</v>
      </c>
      <c r="J393" s="66">
        <f t="shared" si="18"/>
        <v>53303465</v>
      </c>
      <c r="K393" s="66"/>
      <c r="L393" s="66" t="str">
        <f t="shared" si="19"/>
        <v/>
      </c>
      <c r="M393" s="59">
        <v>43718</v>
      </c>
      <c r="N393" s="73" t="s">
        <v>1048</v>
      </c>
    </row>
    <row r="394" spans="2:14" s="74" customFormat="1">
      <c r="B394" s="75" t="s">
        <v>603</v>
      </c>
      <c r="C394" s="76" t="s">
        <v>692</v>
      </c>
      <c r="D394" s="77">
        <v>26592132</v>
      </c>
      <c r="E394" s="78" t="s">
        <v>605</v>
      </c>
      <c r="F394" s="79" t="s">
        <v>17</v>
      </c>
      <c r="G394" s="285" t="s">
        <v>694</v>
      </c>
      <c r="H394" s="286"/>
      <c r="I394" s="80">
        <v>8000000</v>
      </c>
      <c r="J394" s="66" t="str">
        <f t="shared" si="18"/>
        <v/>
      </c>
      <c r="K394" s="66"/>
      <c r="L394" s="66" t="str">
        <f t="shared" si="19"/>
        <v/>
      </c>
      <c r="M394" s="59">
        <v>43718</v>
      </c>
      <c r="N394" s="73" t="s">
        <v>1048</v>
      </c>
    </row>
    <row r="395" spans="2:14" s="74" customFormat="1">
      <c r="B395" s="75" t="s">
        <v>603</v>
      </c>
      <c r="C395" s="76" t="s">
        <v>692</v>
      </c>
      <c r="D395" s="77">
        <v>26592132</v>
      </c>
      <c r="E395" s="78" t="s">
        <v>605</v>
      </c>
      <c r="F395" s="79" t="s">
        <v>17</v>
      </c>
      <c r="G395" s="285" t="s">
        <v>695</v>
      </c>
      <c r="H395" s="286"/>
      <c r="I395" s="80">
        <v>8000000</v>
      </c>
      <c r="J395" s="66" t="str">
        <f t="shared" si="18"/>
        <v/>
      </c>
      <c r="K395" s="66"/>
      <c r="L395" s="66" t="str">
        <f t="shared" si="19"/>
        <v/>
      </c>
      <c r="M395" s="59">
        <v>43718</v>
      </c>
      <c r="N395" s="73" t="s">
        <v>1048</v>
      </c>
    </row>
    <row r="396" spans="2:14" s="74" customFormat="1">
      <c r="B396" s="75" t="s">
        <v>603</v>
      </c>
      <c r="C396" s="76" t="s">
        <v>692</v>
      </c>
      <c r="D396" s="77">
        <v>26592132</v>
      </c>
      <c r="E396" s="78" t="s">
        <v>605</v>
      </c>
      <c r="F396" s="79" t="s">
        <v>17</v>
      </c>
      <c r="G396" s="285" t="s">
        <v>696</v>
      </c>
      <c r="H396" s="286"/>
      <c r="I396" s="80">
        <v>8000000</v>
      </c>
      <c r="J396" s="66" t="str">
        <f t="shared" si="18"/>
        <v/>
      </c>
      <c r="K396" s="66"/>
      <c r="L396" s="66" t="str">
        <f t="shared" si="19"/>
        <v/>
      </c>
      <c r="M396" s="59">
        <v>43718</v>
      </c>
      <c r="N396" s="73" t="s">
        <v>1048</v>
      </c>
    </row>
    <row r="397" spans="2:14" s="74" customFormat="1">
      <c r="B397" s="75" t="s">
        <v>603</v>
      </c>
      <c r="C397" s="76" t="s">
        <v>692</v>
      </c>
      <c r="D397" s="77">
        <v>26592132</v>
      </c>
      <c r="E397" s="78" t="s">
        <v>605</v>
      </c>
      <c r="F397" s="79" t="s">
        <v>17</v>
      </c>
      <c r="G397" s="285" t="s">
        <v>697</v>
      </c>
      <c r="H397" s="286"/>
      <c r="I397" s="80">
        <v>8000000</v>
      </c>
      <c r="J397" s="66" t="str">
        <f t="shared" si="18"/>
        <v/>
      </c>
      <c r="K397" s="66"/>
      <c r="L397" s="66" t="str">
        <f t="shared" si="19"/>
        <v/>
      </c>
      <c r="M397" s="59">
        <v>43718</v>
      </c>
      <c r="N397" s="73" t="s">
        <v>1048</v>
      </c>
    </row>
    <row r="398" spans="2:14" s="74" customFormat="1">
      <c r="B398" s="75" t="s">
        <v>603</v>
      </c>
      <c r="C398" s="76" t="s">
        <v>692</v>
      </c>
      <c r="D398" s="77">
        <v>26592132</v>
      </c>
      <c r="E398" s="78" t="s">
        <v>605</v>
      </c>
      <c r="F398" s="79" t="s">
        <v>17</v>
      </c>
      <c r="G398" s="285" t="s">
        <v>698</v>
      </c>
      <c r="H398" s="286"/>
      <c r="I398" s="80">
        <v>8000000</v>
      </c>
      <c r="J398" s="66" t="str">
        <f t="shared" si="18"/>
        <v/>
      </c>
      <c r="K398" s="66"/>
      <c r="L398" s="66" t="str">
        <f t="shared" si="19"/>
        <v/>
      </c>
      <c r="M398" s="59">
        <v>43718</v>
      </c>
      <c r="N398" s="73" t="s">
        <v>1048</v>
      </c>
    </row>
    <row r="399" spans="2:14" s="74" customFormat="1">
      <c r="B399" s="75" t="s">
        <v>603</v>
      </c>
      <c r="C399" s="76" t="s">
        <v>692</v>
      </c>
      <c r="D399" s="77">
        <v>26592132</v>
      </c>
      <c r="E399" s="78" t="s">
        <v>605</v>
      </c>
      <c r="F399" s="79" t="s">
        <v>17</v>
      </c>
      <c r="G399" s="285" t="s">
        <v>699</v>
      </c>
      <c r="H399" s="286"/>
      <c r="I399" s="80">
        <v>8000000</v>
      </c>
      <c r="J399" s="66" t="str">
        <f t="shared" si="18"/>
        <v/>
      </c>
      <c r="K399" s="66"/>
      <c r="L399" s="66" t="str">
        <f t="shared" si="19"/>
        <v/>
      </c>
      <c r="M399" s="59">
        <v>43718</v>
      </c>
      <c r="N399" s="73" t="s">
        <v>1048</v>
      </c>
    </row>
    <row r="400" spans="2:14" s="74" customFormat="1">
      <c r="B400" s="75" t="s">
        <v>603</v>
      </c>
      <c r="C400" s="76" t="s">
        <v>692</v>
      </c>
      <c r="D400" s="77">
        <v>26592132</v>
      </c>
      <c r="E400" s="78" t="s">
        <v>605</v>
      </c>
      <c r="F400" s="79" t="s">
        <v>17</v>
      </c>
      <c r="G400" s="285" t="s">
        <v>700</v>
      </c>
      <c r="H400" s="286"/>
      <c r="I400" s="80">
        <v>5000000</v>
      </c>
      <c r="J400" s="66" t="str">
        <f t="shared" si="18"/>
        <v/>
      </c>
      <c r="K400" s="66"/>
      <c r="L400" s="66" t="str">
        <f t="shared" si="19"/>
        <v/>
      </c>
      <c r="M400" s="59">
        <v>43718</v>
      </c>
      <c r="N400" s="73" t="s">
        <v>1048</v>
      </c>
    </row>
    <row r="401" spans="2:14" s="74" customFormat="1">
      <c r="B401" s="75" t="s">
        <v>603</v>
      </c>
      <c r="C401" s="76" t="s">
        <v>701</v>
      </c>
      <c r="D401" s="77">
        <v>27073387</v>
      </c>
      <c r="E401" s="78" t="s">
        <v>605</v>
      </c>
      <c r="F401" s="79" t="s">
        <v>17</v>
      </c>
      <c r="G401" s="285" t="s">
        <v>702</v>
      </c>
      <c r="H401" s="286"/>
      <c r="I401" s="80">
        <v>24586666</v>
      </c>
      <c r="J401" s="66">
        <f t="shared" si="18"/>
        <v>49173332</v>
      </c>
      <c r="K401" s="66"/>
      <c r="L401" s="66" t="str">
        <f t="shared" si="19"/>
        <v/>
      </c>
      <c r="M401" s="59">
        <v>43650</v>
      </c>
      <c r="N401" s="73"/>
    </row>
    <row r="402" spans="2:14" s="74" customFormat="1">
      <c r="B402" s="75" t="s">
        <v>603</v>
      </c>
      <c r="C402" s="76" t="s">
        <v>701</v>
      </c>
      <c r="D402" s="77">
        <v>27073387</v>
      </c>
      <c r="E402" s="78" t="s">
        <v>605</v>
      </c>
      <c r="F402" s="79" t="s">
        <v>17</v>
      </c>
      <c r="G402" s="285" t="s">
        <v>703</v>
      </c>
      <c r="H402" s="286"/>
      <c r="I402" s="80">
        <v>24586666</v>
      </c>
      <c r="J402" s="66" t="str">
        <f t="shared" si="18"/>
        <v/>
      </c>
      <c r="K402" s="66"/>
      <c r="L402" s="66" t="str">
        <f t="shared" si="19"/>
        <v/>
      </c>
      <c r="M402" s="59">
        <v>43650</v>
      </c>
      <c r="N402" s="73"/>
    </row>
    <row r="403" spans="2:14" s="74" customFormat="1">
      <c r="B403" s="75" t="s">
        <v>603</v>
      </c>
      <c r="C403" s="76" t="s">
        <v>704</v>
      </c>
      <c r="D403" s="77">
        <v>27075905</v>
      </c>
      <c r="E403" s="78" t="s">
        <v>605</v>
      </c>
      <c r="F403" s="79" t="s">
        <v>17</v>
      </c>
      <c r="G403" s="285" t="s">
        <v>705</v>
      </c>
      <c r="H403" s="286"/>
      <c r="I403" s="80">
        <v>10000000</v>
      </c>
      <c r="J403" s="66">
        <f t="shared" si="18"/>
        <v>10000000</v>
      </c>
      <c r="K403" s="66">
        <v>0</v>
      </c>
      <c r="L403" s="66" t="str">
        <f t="shared" si="19"/>
        <v/>
      </c>
      <c r="M403" s="59">
        <v>44139</v>
      </c>
      <c r="N403" s="73"/>
    </row>
    <row r="404" spans="2:14" s="74" customFormat="1">
      <c r="B404" s="75" t="s">
        <v>603</v>
      </c>
      <c r="C404" s="76" t="s">
        <v>706</v>
      </c>
      <c r="D404" s="77">
        <v>27082212</v>
      </c>
      <c r="E404" s="78" t="s">
        <v>605</v>
      </c>
      <c r="F404" s="79" t="s">
        <v>17</v>
      </c>
      <c r="G404" s="285" t="s">
        <v>707</v>
      </c>
      <c r="H404" s="286"/>
      <c r="I404" s="80">
        <v>13320000</v>
      </c>
      <c r="J404" s="66">
        <f t="shared" si="18"/>
        <v>13320000</v>
      </c>
      <c r="K404" s="66"/>
      <c r="L404" s="66" t="str">
        <f t="shared" si="19"/>
        <v/>
      </c>
      <c r="M404" s="59">
        <v>44590</v>
      </c>
      <c r="N404" s="73"/>
    </row>
    <row r="405" spans="2:14" s="74" customFormat="1">
      <c r="B405" s="75" t="s">
        <v>603</v>
      </c>
      <c r="C405" s="76" t="s">
        <v>708</v>
      </c>
      <c r="D405" s="77">
        <v>27088345</v>
      </c>
      <c r="E405" s="78" t="s">
        <v>605</v>
      </c>
      <c r="F405" s="79" t="s">
        <v>17</v>
      </c>
      <c r="G405" s="285" t="s">
        <v>709</v>
      </c>
      <c r="H405" s="286"/>
      <c r="I405" s="80">
        <v>44500000</v>
      </c>
      <c r="J405" s="66">
        <f t="shared" si="18"/>
        <v>44500000</v>
      </c>
      <c r="K405" s="66"/>
      <c r="L405" s="66" t="str">
        <f t="shared" si="19"/>
        <v/>
      </c>
      <c r="M405" s="59">
        <v>44590</v>
      </c>
      <c r="N405" s="73"/>
    </row>
    <row r="406" spans="2:14" s="74" customFormat="1">
      <c r="B406" s="75" t="s">
        <v>603</v>
      </c>
      <c r="C406" s="76" t="s">
        <v>710</v>
      </c>
      <c r="D406" s="77">
        <v>27142204</v>
      </c>
      <c r="E406" s="78" t="s">
        <v>605</v>
      </c>
      <c r="F406" s="79" t="s">
        <v>17</v>
      </c>
      <c r="G406" s="285" t="s">
        <v>711</v>
      </c>
      <c r="H406" s="286"/>
      <c r="I406" s="80">
        <v>91272000</v>
      </c>
      <c r="J406" s="66">
        <f t="shared" si="18"/>
        <v>91272000</v>
      </c>
      <c r="K406" s="66"/>
      <c r="L406" s="66" t="str">
        <f t="shared" si="19"/>
        <v/>
      </c>
      <c r="M406" s="59">
        <v>44561</v>
      </c>
      <c r="N406" s="73"/>
    </row>
    <row r="407" spans="2:14" s="74" customFormat="1">
      <c r="B407" s="75" t="s">
        <v>603</v>
      </c>
      <c r="C407" s="76" t="s">
        <v>712</v>
      </c>
      <c r="D407" s="77">
        <v>27166951</v>
      </c>
      <c r="E407" s="78" t="s">
        <v>605</v>
      </c>
      <c r="F407" s="79" t="s">
        <v>17</v>
      </c>
      <c r="G407" s="285" t="s">
        <v>713</v>
      </c>
      <c r="H407" s="286"/>
      <c r="I407" s="80">
        <v>27158000</v>
      </c>
      <c r="J407" s="66">
        <f t="shared" si="18"/>
        <v>27158000</v>
      </c>
      <c r="K407" s="66"/>
      <c r="L407" s="66" t="str">
        <f t="shared" si="19"/>
        <v/>
      </c>
      <c r="M407" s="59">
        <v>44561</v>
      </c>
      <c r="N407" s="73"/>
    </row>
    <row r="408" spans="2:14" s="74" customFormat="1">
      <c r="B408" s="75" t="s">
        <v>603</v>
      </c>
      <c r="C408" s="76" t="s">
        <v>714</v>
      </c>
      <c r="D408" s="77">
        <v>27175603</v>
      </c>
      <c r="E408" s="78" t="s">
        <v>605</v>
      </c>
      <c r="F408" s="79" t="s">
        <v>17</v>
      </c>
      <c r="G408" s="285" t="s">
        <v>715</v>
      </c>
      <c r="H408" s="286"/>
      <c r="I408" s="80">
        <v>8000000</v>
      </c>
      <c r="J408" s="66">
        <f t="shared" si="18"/>
        <v>8000000</v>
      </c>
      <c r="K408" s="66"/>
      <c r="L408" s="66" t="str">
        <f t="shared" si="19"/>
        <v/>
      </c>
      <c r="M408" s="59">
        <v>44562</v>
      </c>
      <c r="N408" s="73"/>
    </row>
    <row r="409" spans="2:14" s="74" customFormat="1">
      <c r="B409" s="75" t="s">
        <v>603</v>
      </c>
      <c r="C409" s="76" t="s">
        <v>716</v>
      </c>
      <c r="D409" s="77">
        <v>27197098</v>
      </c>
      <c r="E409" s="78" t="s">
        <v>605</v>
      </c>
      <c r="F409" s="79" t="s">
        <v>17</v>
      </c>
      <c r="G409" s="285" t="s">
        <v>717</v>
      </c>
      <c r="H409" s="286"/>
      <c r="I409" s="80">
        <v>33040000</v>
      </c>
      <c r="J409" s="66">
        <f t="shared" ref="J409:J416" si="20">IF(IF(C409=C408,0,SUMIF($C$345:$C$587,C409,$I$345:$I$587))=0,"",IF(C409=C408,0,SUMIF($C$345:$C$587,C409,$I$345:$I$587)))</f>
        <v>33040000</v>
      </c>
      <c r="K409" s="66"/>
      <c r="L409" s="66" t="str">
        <f t="shared" ref="L409:L416" si="21">IF(IF(C409=C408,0,SUMIF($C$345:$C$587,C409,$K$345:$K$587))=0,"",IF(C409=C408,0,SUMIF($C$345:$C$587,C409,$K$345:$K$587)))</f>
        <v/>
      </c>
      <c r="M409" s="59">
        <v>44590</v>
      </c>
      <c r="N409" s="73"/>
    </row>
    <row r="410" spans="2:14" s="74" customFormat="1">
      <c r="B410" s="75" t="s">
        <v>603</v>
      </c>
      <c r="C410" s="76" t="s">
        <v>718</v>
      </c>
      <c r="D410" s="77">
        <v>27198480</v>
      </c>
      <c r="E410" s="78" t="s">
        <v>605</v>
      </c>
      <c r="F410" s="79" t="s">
        <v>17</v>
      </c>
      <c r="G410" s="285" t="s">
        <v>719</v>
      </c>
      <c r="H410" s="286"/>
      <c r="I410" s="80">
        <v>476960</v>
      </c>
      <c r="J410" s="66">
        <f t="shared" si="20"/>
        <v>2766560</v>
      </c>
      <c r="K410" s="66"/>
      <c r="L410" s="66" t="str">
        <f t="shared" si="21"/>
        <v/>
      </c>
      <c r="M410" s="59">
        <v>43676</v>
      </c>
      <c r="N410" s="73"/>
    </row>
    <row r="411" spans="2:14" s="74" customFormat="1">
      <c r="B411" s="75" t="s">
        <v>603</v>
      </c>
      <c r="C411" s="76" t="s">
        <v>718</v>
      </c>
      <c r="D411" s="77">
        <v>27198480</v>
      </c>
      <c r="E411" s="78" t="s">
        <v>605</v>
      </c>
      <c r="F411" s="79" t="s">
        <v>17</v>
      </c>
      <c r="G411" s="285" t="s">
        <v>720</v>
      </c>
      <c r="H411" s="286"/>
      <c r="I411" s="80">
        <v>686880</v>
      </c>
      <c r="J411" s="66" t="str">
        <f t="shared" si="20"/>
        <v/>
      </c>
      <c r="K411" s="66"/>
      <c r="L411" s="66" t="str">
        <f t="shared" si="21"/>
        <v/>
      </c>
      <c r="M411" s="59">
        <v>43718</v>
      </c>
      <c r="N411" s="73"/>
    </row>
    <row r="412" spans="2:14" s="74" customFormat="1">
      <c r="B412" s="75" t="s">
        <v>603</v>
      </c>
      <c r="C412" s="76" t="s">
        <v>718</v>
      </c>
      <c r="D412" s="77">
        <v>27198480</v>
      </c>
      <c r="E412" s="78" t="s">
        <v>605</v>
      </c>
      <c r="F412" s="79" t="s">
        <v>17</v>
      </c>
      <c r="G412" s="285" t="s">
        <v>721</v>
      </c>
      <c r="H412" s="286"/>
      <c r="I412" s="80">
        <v>686880</v>
      </c>
      <c r="J412" s="66" t="str">
        <f t="shared" si="20"/>
        <v/>
      </c>
      <c r="K412" s="66"/>
      <c r="L412" s="66" t="str">
        <f t="shared" si="21"/>
        <v/>
      </c>
      <c r="M412" s="59">
        <v>43728</v>
      </c>
      <c r="N412" s="73"/>
    </row>
    <row r="413" spans="2:14" s="74" customFormat="1">
      <c r="B413" s="75" t="s">
        <v>603</v>
      </c>
      <c r="C413" s="76" t="s">
        <v>718</v>
      </c>
      <c r="D413" s="77">
        <v>27198480</v>
      </c>
      <c r="E413" s="78" t="s">
        <v>605</v>
      </c>
      <c r="F413" s="79" t="s">
        <v>17</v>
      </c>
      <c r="G413" s="285" t="s">
        <v>722</v>
      </c>
      <c r="H413" s="286"/>
      <c r="I413" s="80">
        <v>915840</v>
      </c>
      <c r="J413" s="66" t="str">
        <f t="shared" si="20"/>
        <v/>
      </c>
      <c r="K413" s="66"/>
      <c r="L413" s="66" t="str">
        <f t="shared" si="21"/>
        <v/>
      </c>
      <c r="M413" s="59">
        <v>43769</v>
      </c>
      <c r="N413" s="73"/>
    </row>
    <row r="414" spans="2:14" s="74" customFormat="1">
      <c r="B414" s="75" t="s">
        <v>603</v>
      </c>
      <c r="C414" s="76" t="s">
        <v>723</v>
      </c>
      <c r="D414" s="77">
        <v>27211578</v>
      </c>
      <c r="E414" s="78" t="s">
        <v>605</v>
      </c>
      <c r="F414" s="79" t="s">
        <v>17</v>
      </c>
      <c r="G414" s="285" t="s">
        <v>724</v>
      </c>
      <c r="H414" s="286"/>
      <c r="I414" s="80">
        <v>36040995</v>
      </c>
      <c r="J414" s="66">
        <f t="shared" si="20"/>
        <v>36040995</v>
      </c>
      <c r="K414" s="66"/>
      <c r="L414" s="66" t="str">
        <f t="shared" si="21"/>
        <v/>
      </c>
      <c r="M414" s="59">
        <v>43607</v>
      </c>
      <c r="N414" s="73"/>
    </row>
    <row r="415" spans="2:14" s="74" customFormat="1">
      <c r="B415" s="75" t="s">
        <v>603</v>
      </c>
      <c r="C415" s="76" t="s">
        <v>725</v>
      </c>
      <c r="D415" s="77">
        <v>27219664</v>
      </c>
      <c r="E415" s="78" t="s">
        <v>605</v>
      </c>
      <c r="F415" s="79" t="s">
        <v>17</v>
      </c>
      <c r="G415" s="285" t="s">
        <v>726</v>
      </c>
      <c r="H415" s="286"/>
      <c r="I415" s="80">
        <v>2000000</v>
      </c>
      <c r="J415" s="66">
        <f t="shared" si="20"/>
        <v>78728000</v>
      </c>
      <c r="K415" s="66"/>
      <c r="L415" s="66" t="str">
        <f t="shared" si="21"/>
        <v/>
      </c>
      <c r="M415" s="59">
        <v>44561</v>
      </c>
      <c r="N415" s="73"/>
    </row>
    <row r="416" spans="2:14" s="74" customFormat="1">
      <c r="B416" s="75" t="s">
        <v>603</v>
      </c>
      <c r="C416" s="76" t="s">
        <v>725</v>
      </c>
      <c r="D416" s="77">
        <v>27219664</v>
      </c>
      <c r="E416" s="78" t="s">
        <v>605</v>
      </c>
      <c r="F416" s="79" t="s">
        <v>17</v>
      </c>
      <c r="G416" s="285" t="s">
        <v>726</v>
      </c>
      <c r="H416" s="286"/>
      <c r="I416" s="80">
        <v>76728000</v>
      </c>
      <c r="J416" s="66" t="str">
        <f t="shared" si="20"/>
        <v/>
      </c>
      <c r="K416" s="66"/>
      <c r="L416" s="66" t="str">
        <f t="shared" si="21"/>
        <v/>
      </c>
      <c r="M416" s="59">
        <v>44561</v>
      </c>
      <c r="N416" s="73"/>
    </row>
    <row r="417" spans="2:14" s="74" customFormat="1">
      <c r="B417" s="75" t="s">
        <v>603</v>
      </c>
      <c r="C417" s="76" t="s">
        <v>728</v>
      </c>
      <c r="D417" s="77">
        <v>27219908</v>
      </c>
      <c r="E417" s="78" t="s">
        <v>605</v>
      </c>
      <c r="F417" s="79" t="s">
        <v>17</v>
      </c>
      <c r="G417" s="285" t="s">
        <v>729</v>
      </c>
      <c r="H417" s="286"/>
      <c r="I417" s="80">
        <v>10000000</v>
      </c>
      <c r="J417" s="66">
        <f>IF(IF(C417=C415,0,SUMIF($C$345:$C$587,C417,$I$345:$I$587))=0,"",IF(C417=C415,0,SUMIF($C$345:$C$587,C417,$I$345:$I$587)))</f>
        <v>10000000</v>
      </c>
      <c r="K417" s="66"/>
      <c r="L417" s="66" t="str">
        <f>IF(IF(C417=C415,0,SUMIF($C$345:$C$587,C417,$K$345:$K$587))=0,"",IF(C417=C415,0,SUMIF($C$345:$C$587,C417,$K$345:$K$587)))</f>
        <v/>
      </c>
      <c r="M417" s="59">
        <v>42907</v>
      </c>
      <c r="N417" s="73"/>
    </row>
    <row r="418" spans="2:14" s="74" customFormat="1">
      <c r="B418" s="75" t="s">
        <v>603</v>
      </c>
      <c r="C418" s="76" t="s">
        <v>730</v>
      </c>
      <c r="D418" s="77">
        <v>27309611</v>
      </c>
      <c r="E418" s="78" t="s">
        <v>605</v>
      </c>
      <c r="F418" s="79" t="s">
        <v>17</v>
      </c>
      <c r="G418" s="285" t="s">
        <v>731</v>
      </c>
      <c r="H418" s="286"/>
      <c r="I418" s="80">
        <v>6000000</v>
      </c>
      <c r="J418" s="66">
        <f t="shared" ref="J418:J449" si="22">IF(IF(C418=C417,0,SUMIF($C$345:$C$587,C418,$I$345:$I$587))=0,"",IF(C418=C417,0,SUMIF($C$345:$C$587,C418,$I$345:$I$587)))</f>
        <v>6000000</v>
      </c>
      <c r="K418" s="66"/>
      <c r="L418" s="66" t="str">
        <f t="shared" ref="L418:L449" si="23">IF(IF(C418=C417,0,SUMIF($C$345:$C$587,C418,$K$345:$K$587))=0,"",IF(C418=C417,0,SUMIF($C$345:$C$587,C418,$K$345:$K$587)))</f>
        <v/>
      </c>
      <c r="M418" s="59">
        <v>44562</v>
      </c>
      <c r="N418" s="73"/>
    </row>
    <row r="419" spans="2:14" s="74" customFormat="1">
      <c r="B419" s="75" t="s">
        <v>603</v>
      </c>
      <c r="C419" s="76" t="s">
        <v>732</v>
      </c>
      <c r="D419" s="77">
        <v>27333102</v>
      </c>
      <c r="E419" s="78" t="s">
        <v>605</v>
      </c>
      <c r="F419" s="79" t="s">
        <v>17</v>
      </c>
      <c r="G419" s="285" t="s">
        <v>733</v>
      </c>
      <c r="H419" s="286"/>
      <c r="I419" s="80">
        <v>23000000</v>
      </c>
      <c r="J419" s="66">
        <f t="shared" si="22"/>
        <v>23000000</v>
      </c>
      <c r="K419" s="66"/>
      <c r="L419" s="66" t="str">
        <f t="shared" si="23"/>
        <v/>
      </c>
      <c r="M419" s="59">
        <v>44590</v>
      </c>
      <c r="N419" s="73"/>
    </row>
    <row r="420" spans="2:14" s="74" customFormat="1">
      <c r="B420" s="75" t="s">
        <v>603</v>
      </c>
      <c r="C420" s="76" t="s">
        <v>734</v>
      </c>
      <c r="D420" s="77">
        <v>27386873</v>
      </c>
      <c r="E420" s="78" t="s">
        <v>605</v>
      </c>
      <c r="F420" s="79" t="s">
        <v>17</v>
      </c>
      <c r="G420" s="285" t="s">
        <v>735</v>
      </c>
      <c r="H420" s="286"/>
      <c r="I420" s="80">
        <v>3000000</v>
      </c>
      <c r="J420" s="66">
        <f t="shared" si="22"/>
        <v>3000000</v>
      </c>
      <c r="K420" s="66"/>
      <c r="L420" s="66" t="str">
        <f t="shared" si="23"/>
        <v/>
      </c>
      <c r="M420" s="59">
        <v>43136</v>
      </c>
      <c r="N420" s="73"/>
    </row>
    <row r="421" spans="2:14" s="74" customFormat="1">
      <c r="B421" s="75" t="s">
        <v>603</v>
      </c>
      <c r="C421" s="76" t="s">
        <v>736</v>
      </c>
      <c r="D421" s="77">
        <v>27399672</v>
      </c>
      <c r="E421" s="78" t="s">
        <v>605</v>
      </c>
      <c r="F421" s="79" t="s">
        <v>17</v>
      </c>
      <c r="G421" s="285" t="s">
        <v>737</v>
      </c>
      <c r="H421" s="286"/>
      <c r="I421" s="80">
        <v>38800000</v>
      </c>
      <c r="J421" s="66">
        <f t="shared" si="22"/>
        <v>38800000</v>
      </c>
      <c r="K421" s="66"/>
      <c r="L421" s="66" t="str">
        <f t="shared" si="23"/>
        <v/>
      </c>
      <c r="M421" s="59">
        <v>44590</v>
      </c>
      <c r="N421" s="73"/>
    </row>
    <row r="422" spans="2:14" s="74" customFormat="1">
      <c r="B422" s="75" t="s">
        <v>603</v>
      </c>
      <c r="C422" s="76" t="s">
        <v>738</v>
      </c>
      <c r="D422" s="77">
        <v>27476446</v>
      </c>
      <c r="E422" s="78" t="s">
        <v>605</v>
      </c>
      <c r="F422" s="79" t="s">
        <v>17</v>
      </c>
      <c r="G422" s="285" t="s">
        <v>739</v>
      </c>
      <c r="H422" s="286"/>
      <c r="I422" s="80">
        <v>3000000</v>
      </c>
      <c r="J422" s="66">
        <f t="shared" si="22"/>
        <v>14550000</v>
      </c>
      <c r="K422" s="66"/>
      <c r="L422" s="66" t="str">
        <f t="shared" si="23"/>
        <v/>
      </c>
      <c r="M422" s="59">
        <v>44475</v>
      </c>
      <c r="N422" s="73"/>
    </row>
    <row r="423" spans="2:14" s="74" customFormat="1">
      <c r="B423" s="75" t="s">
        <v>603</v>
      </c>
      <c r="C423" s="76" t="s">
        <v>738</v>
      </c>
      <c r="D423" s="77">
        <v>27476446</v>
      </c>
      <c r="E423" s="78" t="s">
        <v>605</v>
      </c>
      <c r="F423" s="79" t="s">
        <v>17</v>
      </c>
      <c r="G423" s="285" t="s">
        <v>740</v>
      </c>
      <c r="H423" s="286"/>
      <c r="I423" s="80">
        <v>11550000</v>
      </c>
      <c r="J423" s="66" t="str">
        <f t="shared" si="22"/>
        <v/>
      </c>
      <c r="K423" s="66"/>
      <c r="L423" s="66" t="str">
        <f t="shared" si="23"/>
        <v/>
      </c>
      <c r="M423" s="59">
        <v>43503</v>
      </c>
      <c r="N423" s="73"/>
    </row>
    <row r="424" spans="2:14" s="74" customFormat="1">
      <c r="B424" s="75" t="s">
        <v>603</v>
      </c>
      <c r="C424" s="76" t="s">
        <v>741</v>
      </c>
      <c r="D424" s="77">
        <v>27479250</v>
      </c>
      <c r="E424" s="78" t="s">
        <v>605</v>
      </c>
      <c r="F424" s="79" t="s">
        <v>17</v>
      </c>
      <c r="G424" s="285" t="s">
        <v>742</v>
      </c>
      <c r="H424" s="286"/>
      <c r="I424" s="80">
        <v>355854</v>
      </c>
      <c r="J424" s="66">
        <f t="shared" si="22"/>
        <v>355854</v>
      </c>
      <c r="K424" s="66"/>
      <c r="L424" s="66" t="str">
        <f t="shared" si="23"/>
        <v/>
      </c>
      <c r="M424" s="59">
        <v>44701</v>
      </c>
      <c r="N424" s="73"/>
    </row>
    <row r="425" spans="2:14" s="74" customFormat="1">
      <c r="B425" s="75" t="s">
        <v>603</v>
      </c>
      <c r="C425" s="76" t="s">
        <v>743</v>
      </c>
      <c r="D425" s="77">
        <v>28563111</v>
      </c>
      <c r="E425" s="78" t="s">
        <v>605</v>
      </c>
      <c r="F425" s="79" t="s">
        <v>17</v>
      </c>
      <c r="G425" s="285" t="s">
        <v>744</v>
      </c>
      <c r="H425" s="286"/>
      <c r="I425" s="80">
        <v>75136537.5</v>
      </c>
      <c r="J425" s="66">
        <f t="shared" si="22"/>
        <v>75136537.5</v>
      </c>
      <c r="K425" s="66"/>
      <c r="L425" s="66" t="str">
        <f t="shared" si="23"/>
        <v/>
      </c>
      <c r="M425" s="59">
        <v>44590</v>
      </c>
      <c r="N425" s="73" t="s">
        <v>1033</v>
      </c>
    </row>
    <row r="426" spans="2:14" s="74" customFormat="1">
      <c r="B426" s="75" t="s">
        <v>603</v>
      </c>
      <c r="C426" s="76" t="s">
        <v>745</v>
      </c>
      <c r="D426" s="77">
        <v>30710452</v>
      </c>
      <c r="E426" s="78" t="s">
        <v>605</v>
      </c>
      <c r="F426" s="79" t="s">
        <v>17</v>
      </c>
      <c r="G426" s="285" t="s">
        <v>746</v>
      </c>
      <c r="H426" s="286"/>
      <c r="I426" s="80">
        <v>209729</v>
      </c>
      <c r="J426" s="66">
        <f t="shared" si="22"/>
        <v>209729</v>
      </c>
      <c r="K426" s="66"/>
      <c r="L426" s="66" t="str">
        <f t="shared" si="23"/>
        <v/>
      </c>
      <c r="M426" s="59">
        <v>44544</v>
      </c>
      <c r="N426" s="73"/>
    </row>
    <row r="427" spans="2:14" s="74" customFormat="1">
      <c r="B427" s="75" t="s">
        <v>603</v>
      </c>
      <c r="C427" s="76" t="s">
        <v>747</v>
      </c>
      <c r="D427" s="77">
        <v>30715129</v>
      </c>
      <c r="E427" s="78" t="s">
        <v>605</v>
      </c>
      <c r="F427" s="79" t="s">
        <v>17</v>
      </c>
      <c r="G427" s="285" t="s">
        <v>748</v>
      </c>
      <c r="H427" s="286"/>
      <c r="I427" s="80">
        <v>10000000</v>
      </c>
      <c r="J427" s="66">
        <f t="shared" si="22"/>
        <v>10311188</v>
      </c>
      <c r="K427" s="66"/>
      <c r="L427" s="66" t="str">
        <f t="shared" si="23"/>
        <v/>
      </c>
      <c r="M427" s="59">
        <v>44590</v>
      </c>
      <c r="N427" s="73"/>
    </row>
    <row r="428" spans="2:14" s="74" customFormat="1">
      <c r="B428" s="75" t="s">
        <v>603</v>
      </c>
      <c r="C428" s="76" t="s">
        <v>747</v>
      </c>
      <c r="D428" s="77">
        <v>30715129</v>
      </c>
      <c r="E428" s="78" t="s">
        <v>605</v>
      </c>
      <c r="F428" s="79" t="s">
        <v>17</v>
      </c>
      <c r="G428" s="285" t="s">
        <v>749</v>
      </c>
      <c r="H428" s="286"/>
      <c r="I428" s="80">
        <v>311188</v>
      </c>
      <c r="J428" s="66" t="str">
        <f t="shared" si="22"/>
        <v/>
      </c>
      <c r="K428" s="66"/>
      <c r="L428" s="66" t="str">
        <f t="shared" si="23"/>
        <v/>
      </c>
      <c r="M428" s="59">
        <v>44280</v>
      </c>
      <c r="N428" s="73"/>
    </row>
    <row r="429" spans="2:14" s="74" customFormat="1">
      <c r="B429" s="75" t="s">
        <v>603</v>
      </c>
      <c r="C429" s="76" t="s">
        <v>750</v>
      </c>
      <c r="D429" s="77">
        <v>30718082</v>
      </c>
      <c r="E429" s="78" t="s">
        <v>605</v>
      </c>
      <c r="F429" s="79" t="s">
        <v>17</v>
      </c>
      <c r="G429" s="285" t="s">
        <v>751</v>
      </c>
      <c r="H429" s="286"/>
      <c r="I429" s="80">
        <v>69100000</v>
      </c>
      <c r="J429" s="66">
        <f t="shared" si="22"/>
        <v>69100000</v>
      </c>
      <c r="K429" s="66"/>
      <c r="L429" s="66" t="str">
        <f t="shared" si="23"/>
        <v/>
      </c>
      <c r="M429" s="59">
        <v>44265</v>
      </c>
      <c r="N429" s="73"/>
    </row>
    <row r="430" spans="2:14" s="74" customFormat="1">
      <c r="B430" s="75" t="s">
        <v>603</v>
      </c>
      <c r="C430" s="76" t="s">
        <v>752</v>
      </c>
      <c r="D430" s="77">
        <v>30720976</v>
      </c>
      <c r="E430" s="78" t="s">
        <v>605</v>
      </c>
      <c r="F430" s="79" t="s">
        <v>17</v>
      </c>
      <c r="G430" s="285" t="s">
        <v>753</v>
      </c>
      <c r="H430" s="286"/>
      <c r="I430" s="80">
        <v>42400000</v>
      </c>
      <c r="J430" s="66">
        <f t="shared" si="22"/>
        <v>42400000</v>
      </c>
      <c r="K430" s="66"/>
      <c r="L430" s="66" t="str">
        <f t="shared" si="23"/>
        <v/>
      </c>
      <c r="M430" s="59">
        <v>44441</v>
      </c>
      <c r="N430" s="73"/>
    </row>
    <row r="431" spans="2:14" s="74" customFormat="1">
      <c r="B431" s="75" t="s">
        <v>603</v>
      </c>
      <c r="C431" s="76" t="s">
        <v>239</v>
      </c>
      <c r="D431" s="77">
        <v>30721082</v>
      </c>
      <c r="E431" s="78" t="s">
        <v>605</v>
      </c>
      <c r="F431" s="79" t="s">
        <v>17</v>
      </c>
      <c r="G431" s="285" t="s">
        <v>754</v>
      </c>
      <c r="H431" s="286"/>
      <c r="I431" s="80">
        <v>76228000</v>
      </c>
      <c r="J431" s="66">
        <f t="shared" si="22"/>
        <v>76228000</v>
      </c>
      <c r="K431" s="66"/>
      <c r="L431" s="66" t="str">
        <f t="shared" si="23"/>
        <v/>
      </c>
      <c r="M431" s="59">
        <v>44774</v>
      </c>
      <c r="N431" s="73">
        <f>+I431</f>
        <v>76228000</v>
      </c>
    </row>
    <row r="432" spans="2:14" s="74" customFormat="1">
      <c r="B432" s="75" t="s">
        <v>603</v>
      </c>
      <c r="C432" s="76" t="s">
        <v>755</v>
      </c>
      <c r="D432" s="77">
        <v>30724963</v>
      </c>
      <c r="E432" s="78" t="s">
        <v>605</v>
      </c>
      <c r="F432" s="79" t="s">
        <v>17</v>
      </c>
      <c r="G432" s="285" t="s">
        <v>756</v>
      </c>
      <c r="H432" s="286"/>
      <c r="I432" s="80">
        <v>354390</v>
      </c>
      <c r="J432" s="66">
        <f t="shared" si="22"/>
        <v>272211702.85000002</v>
      </c>
      <c r="K432" s="66"/>
      <c r="L432" s="66">
        <f t="shared" si="23"/>
        <v>120181632.88</v>
      </c>
      <c r="M432" s="59">
        <v>44183</v>
      </c>
      <c r="N432" s="73"/>
    </row>
    <row r="433" spans="2:18" s="74" customFormat="1">
      <c r="B433" s="75" t="s">
        <v>603</v>
      </c>
      <c r="C433" s="76" t="s">
        <v>755</v>
      </c>
      <c r="D433" s="77">
        <v>30724963</v>
      </c>
      <c r="E433" s="78" t="s">
        <v>605</v>
      </c>
      <c r="F433" s="79" t="s">
        <v>17</v>
      </c>
      <c r="G433" s="285" t="s">
        <v>683</v>
      </c>
      <c r="H433" s="286"/>
      <c r="I433" s="80">
        <v>271857312.85000002</v>
      </c>
      <c r="J433" s="66" t="str">
        <f t="shared" si="22"/>
        <v/>
      </c>
      <c r="K433" s="66">
        <v>120181632.88</v>
      </c>
      <c r="L433" s="66" t="str">
        <f t="shared" si="23"/>
        <v/>
      </c>
      <c r="M433" s="59">
        <v>44775</v>
      </c>
      <c r="N433" s="73"/>
    </row>
    <row r="434" spans="2:18" s="74" customFormat="1">
      <c r="B434" s="75" t="s">
        <v>603</v>
      </c>
      <c r="C434" s="76" t="s">
        <v>757</v>
      </c>
      <c r="D434" s="77">
        <v>30725092</v>
      </c>
      <c r="E434" s="78" t="s">
        <v>605</v>
      </c>
      <c r="F434" s="79" t="s">
        <v>17</v>
      </c>
      <c r="G434" s="285" t="s">
        <v>758</v>
      </c>
      <c r="H434" s="286"/>
      <c r="I434" s="80">
        <v>324255</v>
      </c>
      <c r="J434" s="66">
        <f t="shared" si="22"/>
        <v>324255</v>
      </c>
      <c r="K434" s="66"/>
      <c r="L434" s="66" t="str">
        <f t="shared" si="23"/>
        <v/>
      </c>
      <c r="M434" s="59">
        <v>44272</v>
      </c>
      <c r="N434" s="73"/>
    </row>
    <row r="435" spans="2:18" s="74" customFormat="1">
      <c r="B435" s="75" t="s">
        <v>603</v>
      </c>
      <c r="C435" s="76" t="s">
        <v>759</v>
      </c>
      <c r="D435" s="77">
        <v>30728740</v>
      </c>
      <c r="E435" s="78" t="s">
        <v>605</v>
      </c>
      <c r="F435" s="79" t="s">
        <v>17</v>
      </c>
      <c r="G435" s="285" t="s">
        <v>760</v>
      </c>
      <c r="H435" s="286"/>
      <c r="I435" s="80">
        <v>214262</v>
      </c>
      <c r="J435" s="66">
        <f t="shared" si="22"/>
        <v>214262</v>
      </c>
      <c r="K435" s="66"/>
      <c r="L435" s="66" t="str">
        <f t="shared" si="23"/>
        <v/>
      </c>
      <c r="M435" s="59">
        <v>44457</v>
      </c>
      <c r="N435" s="73"/>
    </row>
    <row r="436" spans="2:18" s="74" customFormat="1">
      <c r="B436" s="75" t="s">
        <v>603</v>
      </c>
      <c r="C436" s="76" t="s">
        <v>761</v>
      </c>
      <c r="D436" s="77">
        <v>30730557</v>
      </c>
      <c r="E436" s="78" t="s">
        <v>605</v>
      </c>
      <c r="F436" s="79" t="s">
        <v>17</v>
      </c>
      <c r="G436" s="285" t="s">
        <v>1087</v>
      </c>
      <c r="H436" s="286"/>
      <c r="I436" s="80">
        <v>8800000</v>
      </c>
      <c r="J436" s="66">
        <f t="shared" si="22"/>
        <v>8800000</v>
      </c>
      <c r="K436" s="66"/>
      <c r="L436" s="66" t="str">
        <f t="shared" si="23"/>
        <v/>
      </c>
      <c r="M436" s="59">
        <v>43860</v>
      </c>
      <c r="N436" s="73"/>
      <c r="R436" s="148"/>
    </row>
    <row r="437" spans="2:18" s="74" customFormat="1">
      <c r="B437" s="75" t="s">
        <v>603</v>
      </c>
      <c r="C437" s="76" t="s">
        <v>762</v>
      </c>
      <c r="D437" s="77">
        <v>30731103</v>
      </c>
      <c r="E437" s="78" t="s">
        <v>605</v>
      </c>
      <c r="F437" s="79" t="s">
        <v>17</v>
      </c>
      <c r="G437" s="285" t="s">
        <v>763</v>
      </c>
      <c r="H437" s="286"/>
      <c r="I437" s="80">
        <v>28000000</v>
      </c>
      <c r="J437" s="66">
        <f t="shared" si="22"/>
        <v>28000000</v>
      </c>
      <c r="K437" s="66"/>
      <c r="L437" s="66" t="str">
        <f t="shared" si="23"/>
        <v/>
      </c>
      <c r="M437" s="59">
        <v>44590</v>
      </c>
      <c r="N437" s="73"/>
    </row>
    <row r="438" spans="2:18" s="74" customFormat="1">
      <c r="B438" s="75" t="s">
        <v>603</v>
      </c>
      <c r="C438" s="76" t="s">
        <v>764</v>
      </c>
      <c r="D438" s="77">
        <v>30733203</v>
      </c>
      <c r="E438" s="78" t="s">
        <v>605</v>
      </c>
      <c r="F438" s="79" t="s">
        <v>17</v>
      </c>
      <c r="G438" s="285" t="s">
        <v>765</v>
      </c>
      <c r="H438" s="286"/>
      <c r="I438" s="80">
        <v>32000000</v>
      </c>
      <c r="J438" s="66">
        <f t="shared" si="22"/>
        <v>32000000</v>
      </c>
      <c r="K438" s="66"/>
      <c r="L438" s="66" t="str">
        <f t="shared" si="23"/>
        <v/>
      </c>
      <c r="M438" s="59">
        <v>44562</v>
      </c>
      <c r="N438" s="73"/>
    </row>
    <row r="439" spans="2:18" s="74" customFormat="1">
      <c r="B439" s="75" t="s">
        <v>603</v>
      </c>
      <c r="C439" s="76" t="s">
        <v>766</v>
      </c>
      <c r="D439" s="77">
        <v>30736243</v>
      </c>
      <c r="E439" s="78" t="s">
        <v>605</v>
      </c>
      <c r="F439" s="79" t="s">
        <v>17</v>
      </c>
      <c r="G439" s="285" t="s">
        <v>767</v>
      </c>
      <c r="H439" s="286"/>
      <c r="I439" s="80">
        <v>494529</v>
      </c>
      <c r="J439" s="66">
        <f t="shared" si="22"/>
        <v>773729</v>
      </c>
      <c r="K439" s="66"/>
      <c r="L439" s="66" t="str">
        <f t="shared" si="23"/>
        <v/>
      </c>
      <c r="M439" s="59">
        <v>44525</v>
      </c>
      <c r="N439" s="73"/>
    </row>
    <row r="440" spans="2:18" s="74" customFormat="1">
      <c r="B440" s="75" t="s">
        <v>603</v>
      </c>
      <c r="C440" s="76" t="s">
        <v>766</v>
      </c>
      <c r="D440" s="77">
        <v>30736243</v>
      </c>
      <c r="E440" s="78" t="s">
        <v>605</v>
      </c>
      <c r="F440" s="79" t="s">
        <v>17</v>
      </c>
      <c r="G440" s="285" t="s">
        <v>768</v>
      </c>
      <c r="H440" s="286"/>
      <c r="I440" s="80">
        <v>279200</v>
      </c>
      <c r="J440" s="66" t="str">
        <f t="shared" si="22"/>
        <v/>
      </c>
      <c r="K440" s="66"/>
      <c r="L440" s="66" t="str">
        <f t="shared" si="23"/>
        <v/>
      </c>
      <c r="M440" s="59">
        <v>44575</v>
      </c>
      <c r="N440" s="73"/>
    </row>
    <row r="441" spans="2:18" s="74" customFormat="1">
      <c r="B441" s="75" t="s">
        <v>603</v>
      </c>
      <c r="C441" s="76" t="s">
        <v>769</v>
      </c>
      <c r="D441" s="77">
        <v>30736482</v>
      </c>
      <c r="E441" s="78" t="s">
        <v>605</v>
      </c>
      <c r="F441" s="79" t="s">
        <v>17</v>
      </c>
      <c r="G441" s="285" t="s">
        <v>770</v>
      </c>
      <c r="H441" s="286"/>
      <c r="I441" s="80">
        <v>43335000</v>
      </c>
      <c r="J441" s="66">
        <f t="shared" si="22"/>
        <v>43335000</v>
      </c>
      <c r="K441" s="66"/>
      <c r="L441" s="66" t="str">
        <f t="shared" si="23"/>
        <v/>
      </c>
      <c r="M441" s="59">
        <v>44590</v>
      </c>
      <c r="N441" s="73"/>
    </row>
    <row r="442" spans="2:18" s="74" customFormat="1">
      <c r="B442" s="75" t="s">
        <v>603</v>
      </c>
      <c r="C442" s="76" t="s">
        <v>771</v>
      </c>
      <c r="D442" s="77">
        <v>30745385</v>
      </c>
      <c r="E442" s="78" t="s">
        <v>605</v>
      </c>
      <c r="F442" s="79" t="s">
        <v>17</v>
      </c>
      <c r="G442" s="285" t="s">
        <v>772</v>
      </c>
      <c r="H442" s="286"/>
      <c r="I442" s="80">
        <v>1000000</v>
      </c>
      <c r="J442" s="66">
        <f t="shared" si="22"/>
        <v>1000000</v>
      </c>
      <c r="K442" s="66"/>
      <c r="L442" s="66" t="str">
        <f t="shared" si="23"/>
        <v/>
      </c>
      <c r="M442" s="59">
        <v>44042</v>
      </c>
      <c r="N442" s="73"/>
    </row>
    <row r="443" spans="2:18" s="74" customFormat="1">
      <c r="B443" s="75" t="s">
        <v>603</v>
      </c>
      <c r="C443" s="76" t="s">
        <v>773</v>
      </c>
      <c r="D443" s="77">
        <v>31531175</v>
      </c>
      <c r="E443" s="78" t="s">
        <v>605</v>
      </c>
      <c r="F443" s="79" t="s">
        <v>17</v>
      </c>
      <c r="G443" s="285" t="s">
        <v>774</v>
      </c>
      <c r="H443" s="286"/>
      <c r="I443" s="80">
        <v>29910977</v>
      </c>
      <c r="J443" s="66">
        <f t="shared" si="22"/>
        <v>29910977</v>
      </c>
      <c r="K443" s="66"/>
      <c r="L443" s="66" t="str">
        <f t="shared" si="23"/>
        <v/>
      </c>
      <c r="M443" s="59">
        <v>44125</v>
      </c>
      <c r="N443" s="73"/>
    </row>
    <row r="444" spans="2:18" s="74" customFormat="1">
      <c r="B444" s="75" t="s">
        <v>603</v>
      </c>
      <c r="C444" s="76" t="s">
        <v>775</v>
      </c>
      <c r="D444" s="77">
        <v>36088279</v>
      </c>
      <c r="E444" s="78" t="s">
        <v>605</v>
      </c>
      <c r="F444" s="79" t="s">
        <v>17</v>
      </c>
      <c r="G444" s="285" t="s">
        <v>776</v>
      </c>
      <c r="H444" s="286"/>
      <c r="I444" s="80">
        <v>101839898.56</v>
      </c>
      <c r="J444" s="66">
        <f t="shared" si="22"/>
        <v>101839898.56</v>
      </c>
      <c r="K444" s="66"/>
      <c r="L444" s="66" t="str">
        <f t="shared" si="23"/>
        <v/>
      </c>
      <c r="M444" s="59">
        <v>44590</v>
      </c>
      <c r="N444" s="73" t="s">
        <v>1027</v>
      </c>
    </row>
    <row r="445" spans="2:18" s="74" customFormat="1">
      <c r="B445" s="75" t="s">
        <v>603</v>
      </c>
      <c r="C445" s="76" t="s">
        <v>777</v>
      </c>
      <c r="D445" s="77">
        <v>36145720</v>
      </c>
      <c r="E445" s="78" t="s">
        <v>605</v>
      </c>
      <c r="F445" s="79" t="s">
        <v>17</v>
      </c>
      <c r="G445" s="285" t="s">
        <v>778</v>
      </c>
      <c r="H445" s="286"/>
      <c r="I445" s="80">
        <v>53444051</v>
      </c>
      <c r="J445" s="66">
        <f t="shared" si="22"/>
        <v>53444051</v>
      </c>
      <c r="K445" s="66"/>
      <c r="L445" s="66" t="str">
        <f t="shared" si="23"/>
        <v/>
      </c>
      <c r="M445" s="59">
        <v>44590</v>
      </c>
      <c r="N445" s="73" t="s">
        <v>1035</v>
      </c>
    </row>
    <row r="446" spans="2:18" s="74" customFormat="1">
      <c r="B446" s="75" t="s">
        <v>603</v>
      </c>
      <c r="C446" s="76" t="s">
        <v>779</v>
      </c>
      <c r="D446" s="77">
        <v>36147608</v>
      </c>
      <c r="E446" s="78" t="s">
        <v>605</v>
      </c>
      <c r="F446" s="79" t="s">
        <v>17</v>
      </c>
      <c r="G446" s="285" t="s">
        <v>780</v>
      </c>
      <c r="H446" s="286"/>
      <c r="I446" s="80">
        <v>55651906.289999999</v>
      </c>
      <c r="J446" s="66">
        <f t="shared" si="22"/>
        <v>55651906.289999999</v>
      </c>
      <c r="K446" s="66"/>
      <c r="L446" s="66" t="str">
        <f t="shared" si="23"/>
        <v/>
      </c>
      <c r="M446" s="59">
        <v>44590</v>
      </c>
      <c r="N446" s="73" t="s">
        <v>1038</v>
      </c>
    </row>
    <row r="447" spans="2:18" s="74" customFormat="1">
      <c r="B447" s="75" t="s">
        <v>603</v>
      </c>
      <c r="C447" s="76" t="s">
        <v>781</v>
      </c>
      <c r="D447" s="77">
        <v>36148068</v>
      </c>
      <c r="E447" s="78" t="s">
        <v>605</v>
      </c>
      <c r="F447" s="79" t="s">
        <v>17</v>
      </c>
      <c r="G447" s="285" t="s">
        <v>782</v>
      </c>
      <c r="H447" s="286"/>
      <c r="I447" s="80">
        <v>62605526.049999997</v>
      </c>
      <c r="J447" s="66">
        <f t="shared" si="22"/>
        <v>62605526.049999997</v>
      </c>
      <c r="K447" s="66"/>
      <c r="L447" s="66" t="str">
        <f t="shared" si="23"/>
        <v/>
      </c>
      <c r="M447" s="59">
        <v>44590</v>
      </c>
      <c r="N447" s="73" t="s">
        <v>1043</v>
      </c>
    </row>
    <row r="448" spans="2:18" s="74" customFormat="1">
      <c r="B448" s="75" t="s">
        <v>603</v>
      </c>
      <c r="C448" s="76" t="s">
        <v>783</v>
      </c>
      <c r="D448" s="77">
        <v>36160698</v>
      </c>
      <c r="E448" s="78" t="s">
        <v>605</v>
      </c>
      <c r="F448" s="79" t="s">
        <v>17</v>
      </c>
      <c r="G448" s="285" t="s">
        <v>784</v>
      </c>
      <c r="H448" s="286"/>
      <c r="I448" s="80">
        <v>46621403.280000001</v>
      </c>
      <c r="J448" s="66">
        <f t="shared" si="22"/>
        <v>46621403.280000001</v>
      </c>
      <c r="K448" s="66"/>
      <c r="L448" s="66" t="str">
        <f t="shared" si="23"/>
        <v/>
      </c>
      <c r="M448" s="59">
        <v>44590</v>
      </c>
      <c r="N448" s="73" t="s">
        <v>1030</v>
      </c>
    </row>
    <row r="449" spans="2:14" s="74" customFormat="1">
      <c r="B449" s="75" t="s">
        <v>603</v>
      </c>
      <c r="C449" s="76" t="s">
        <v>785</v>
      </c>
      <c r="D449" s="77">
        <v>36170911</v>
      </c>
      <c r="E449" s="78" t="s">
        <v>605</v>
      </c>
      <c r="F449" s="79" t="s">
        <v>17</v>
      </c>
      <c r="G449" s="285" t="s">
        <v>786</v>
      </c>
      <c r="H449" s="286"/>
      <c r="I449" s="80">
        <v>56085173.170000002</v>
      </c>
      <c r="J449" s="66">
        <f t="shared" si="22"/>
        <v>56085173.170000002</v>
      </c>
      <c r="K449" s="66"/>
      <c r="L449" s="66" t="str">
        <f t="shared" si="23"/>
        <v/>
      </c>
      <c r="M449" s="59">
        <v>44590</v>
      </c>
      <c r="N449" s="73" t="s">
        <v>1025</v>
      </c>
    </row>
    <row r="450" spans="2:14" s="74" customFormat="1">
      <c r="B450" s="75" t="s">
        <v>603</v>
      </c>
      <c r="C450" s="76" t="s">
        <v>787</v>
      </c>
      <c r="D450" s="77">
        <v>36183375</v>
      </c>
      <c r="E450" s="78" t="s">
        <v>605</v>
      </c>
      <c r="F450" s="79" t="s">
        <v>17</v>
      </c>
      <c r="G450" s="285" t="s">
        <v>788</v>
      </c>
      <c r="H450" s="286"/>
      <c r="I450" s="80">
        <v>14221912.84</v>
      </c>
      <c r="J450" s="66">
        <f t="shared" ref="J450:J481" si="24">IF(IF(C450=C449,0,SUMIF($C$345:$C$587,C450,$I$345:$I$587))=0,"",IF(C450=C449,0,SUMIF($C$345:$C$587,C450,$I$345:$I$587)))</f>
        <v>14221912.84</v>
      </c>
      <c r="K450" s="66"/>
      <c r="L450" s="66" t="str">
        <f t="shared" ref="L450:L481" si="25">IF(IF(C450=C449,0,SUMIF($C$345:$C$587,C450,$K$345:$K$587))=0,"",IF(C450=C449,0,SUMIF($C$345:$C$587,C450,$K$345:$K$587)))</f>
        <v/>
      </c>
      <c r="M450" s="59">
        <v>44590</v>
      </c>
      <c r="N450" s="73" t="s">
        <v>1046</v>
      </c>
    </row>
    <row r="451" spans="2:14" s="74" customFormat="1">
      <c r="B451" s="75" t="s">
        <v>603</v>
      </c>
      <c r="C451" s="76" t="s">
        <v>789</v>
      </c>
      <c r="D451" s="77">
        <v>36758838</v>
      </c>
      <c r="E451" s="78" t="s">
        <v>605</v>
      </c>
      <c r="F451" s="79" t="s">
        <v>17</v>
      </c>
      <c r="G451" s="285" t="s">
        <v>790</v>
      </c>
      <c r="H451" s="286"/>
      <c r="I451" s="80">
        <v>3000000</v>
      </c>
      <c r="J451" s="66">
        <f t="shared" si="24"/>
        <v>3000000</v>
      </c>
      <c r="K451" s="66"/>
      <c r="L451" s="66" t="str">
        <f t="shared" si="25"/>
        <v/>
      </c>
      <c r="M451" s="59">
        <v>44590</v>
      </c>
      <c r="N451" s="73"/>
    </row>
    <row r="452" spans="2:14" s="74" customFormat="1">
      <c r="B452" s="75" t="s">
        <v>603</v>
      </c>
      <c r="C452" s="76" t="s">
        <v>791</v>
      </c>
      <c r="D452" s="77">
        <v>36951381</v>
      </c>
      <c r="E452" s="78" t="s">
        <v>605</v>
      </c>
      <c r="F452" s="79" t="s">
        <v>17</v>
      </c>
      <c r="G452" s="285" t="s">
        <v>792</v>
      </c>
      <c r="H452" s="286"/>
      <c r="I452" s="80">
        <v>4000000</v>
      </c>
      <c r="J452" s="66">
        <f t="shared" si="24"/>
        <v>4000000</v>
      </c>
      <c r="K452" s="66"/>
      <c r="L452" s="66" t="str">
        <f t="shared" si="25"/>
        <v/>
      </c>
      <c r="M452" s="59">
        <v>44273</v>
      </c>
      <c r="N452" s="73"/>
    </row>
    <row r="453" spans="2:14" s="74" customFormat="1">
      <c r="B453" s="75" t="s">
        <v>603</v>
      </c>
      <c r="C453" s="76" t="s">
        <v>793</v>
      </c>
      <c r="D453" s="77">
        <v>36994262</v>
      </c>
      <c r="E453" s="78" t="s">
        <v>605</v>
      </c>
      <c r="F453" s="79" t="s">
        <v>17</v>
      </c>
      <c r="G453" s="285" t="s">
        <v>794</v>
      </c>
      <c r="H453" s="286"/>
      <c r="I453" s="80">
        <v>71956654</v>
      </c>
      <c r="J453" s="66">
        <f t="shared" si="24"/>
        <v>71956654</v>
      </c>
      <c r="K453" s="66"/>
      <c r="L453" s="66" t="str">
        <f t="shared" si="25"/>
        <v/>
      </c>
      <c r="M453" s="59">
        <v>44562</v>
      </c>
      <c r="N453" s="73"/>
    </row>
    <row r="454" spans="2:14" s="74" customFormat="1">
      <c r="B454" s="75" t="s">
        <v>603</v>
      </c>
      <c r="C454" s="76" t="s">
        <v>795</v>
      </c>
      <c r="D454" s="77">
        <v>36994969</v>
      </c>
      <c r="E454" s="78" t="s">
        <v>605</v>
      </c>
      <c r="F454" s="79" t="s">
        <v>17</v>
      </c>
      <c r="G454" s="285" t="s">
        <v>796</v>
      </c>
      <c r="H454" s="286"/>
      <c r="I454" s="80">
        <v>423900</v>
      </c>
      <c r="J454" s="66">
        <f t="shared" si="24"/>
        <v>423900</v>
      </c>
      <c r="K454" s="66"/>
      <c r="L454" s="66" t="str">
        <f t="shared" si="25"/>
        <v/>
      </c>
      <c r="M454" s="59">
        <v>44040</v>
      </c>
      <c r="N454" s="73"/>
    </row>
    <row r="455" spans="2:14" s="74" customFormat="1">
      <c r="B455" s="75" t="s">
        <v>603</v>
      </c>
      <c r="C455" s="76" t="s">
        <v>797</v>
      </c>
      <c r="D455" s="77">
        <v>37084965</v>
      </c>
      <c r="E455" s="78" t="s">
        <v>605</v>
      </c>
      <c r="F455" s="79" t="s">
        <v>17</v>
      </c>
      <c r="G455" s="285" t="s">
        <v>798</v>
      </c>
      <c r="H455" s="286"/>
      <c r="I455" s="80">
        <v>174136</v>
      </c>
      <c r="J455" s="66">
        <f t="shared" si="24"/>
        <v>174136</v>
      </c>
      <c r="K455" s="66"/>
      <c r="L455" s="66" t="str">
        <f t="shared" si="25"/>
        <v/>
      </c>
      <c r="M455" s="59">
        <v>44380</v>
      </c>
      <c r="N455" s="73"/>
    </row>
    <row r="456" spans="2:14" s="74" customFormat="1">
      <c r="B456" s="75" t="s">
        <v>603</v>
      </c>
      <c r="C456" s="76" t="s">
        <v>799</v>
      </c>
      <c r="D456" s="77">
        <v>37087004</v>
      </c>
      <c r="E456" s="78" t="s">
        <v>605</v>
      </c>
      <c r="F456" s="79" t="s">
        <v>17</v>
      </c>
      <c r="G456" s="285" t="s">
        <v>800</v>
      </c>
      <c r="H456" s="286"/>
      <c r="I456" s="80">
        <v>166103</v>
      </c>
      <c r="J456" s="66">
        <f t="shared" si="24"/>
        <v>416378</v>
      </c>
      <c r="K456" s="66"/>
      <c r="L456" s="66" t="str">
        <f t="shared" si="25"/>
        <v/>
      </c>
      <c r="M456" s="59">
        <v>44461</v>
      </c>
      <c r="N456" s="73"/>
    </row>
    <row r="457" spans="2:14" s="74" customFormat="1">
      <c r="B457" s="75" t="s">
        <v>603</v>
      </c>
      <c r="C457" s="76" t="s">
        <v>799</v>
      </c>
      <c r="D457" s="77">
        <v>37087004</v>
      </c>
      <c r="E457" s="78" t="s">
        <v>605</v>
      </c>
      <c r="F457" s="79" t="s">
        <v>17</v>
      </c>
      <c r="G457" s="285" t="s">
        <v>801</v>
      </c>
      <c r="H457" s="286"/>
      <c r="I457" s="80">
        <v>250275</v>
      </c>
      <c r="J457" s="66" t="str">
        <f t="shared" si="24"/>
        <v/>
      </c>
      <c r="K457" s="66"/>
      <c r="L457" s="66" t="str">
        <f t="shared" si="25"/>
        <v/>
      </c>
      <c r="M457" s="59">
        <v>44392</v>
      </c>
      <c r="N457" s="73"/>
    </row>
    <row r="458" spans="2:14" s="74" customFormat="1">
      <c r="B458" s="75" t="s">
        <v>603</v>
      </c>
      <c r="C458" s="76" t="s">
        <v>802</v>
      </c>
      <c r="D458" s="77">
        <v>41180429</v>
      </c>
      <c r="E458" s="78" t="s">
        <v>605</v>
      </c>
      <c r="F458" s="79" t="s">
        <v>17</v>
      </c>
      <c r="G458" s="285" t="s">
        <v>803</v>
      </c>
      <c r="H458" s="286"/>
      <c r="I458" s="80">
        <v>449715</v>
      </c>
      <c r="J458" s="66">
        <f t="shared" si="24"/>
        <v>449715</v>
      </c>
      <c r="K458" s="66"/>
      <c r="L458" s="66" t="str">
        <f t="shared" si="25"/>
        <v/>
      </c>
      <c r="M458" s="59">
        <v>44540</v>
      </c>
      <c r="N458" s="73"/>
    </row>
    <row r="459" spans="2:14" s="74" customFormat="1">
      <c r="B459" s="75" t="s">
        <v>603</v>
      </c>
      <c r="C459" s="76" t="s">
        <v>804</v>
      </c>
      <c r="D459" s="77">
        <v>51853034</v>
      </c>
      <c r="E459" s="78" t="s">
        <v>605</v>
      </c>
      <c r="F459" s="79" t="s">
        <v>17</v>
      </c>
      <c r="G459" s="285" t="s">
        <v>805</v>
      </c>
      <c r="H459" s="286"/>
      <c r="I459" s="80">
        <v>46901410.350000001</v>
      </c>
      <c r="J459" s="66">
        <f t="shared" si="24"/>
        <v>46901410.350000001</v>
      </c>
      <c r="K459" s="66"/>
      <c r="L459" s="66" t="str">
        <f t="shared" si="25"/>
        <v/>
      </c>
      <c r="M459" s="59">
        <v>44590</v>
      </c>
      <c r="N459" s="73" t="s">
        <v>1024</v>
      </c>
    </row>
    <row r="460" spans="2:14" s="74" customFormat="1">
      <c r="B460" s="75" t="s">
        <v>603</v>
      </c>
      <c r="C460" s="76" t="s">
        <v>806</v>
      </c>
      <c r="D460" s="77">
        <v>52047030</v>
      </c>
      <c r="E460" s="78" t="s">
        <v>605</v>
      </c>
      <c r="F460" s="79" t="s">
        <v>17</v>
      </c>
      <c r="G460" s="285" t="s">
        <v>807</v>
      </c>
      <c r="H460" s="286"/>
      <c r="I460" s="80">
        <v>47670000.039999999</v>
      </c>
      <c r="J460" s="66">
        <f t="shared" si="24"/>
        <v>47670000.039999999</v>
      </c>
      <c r="K460" s="66"/>
      <c r="L460" s="66" t="str">
        <f t="shared" si="25"/>
        <v/>
      </c>
      <c r="M460" s="59">
        <v>44590</v>
      </c>
      <c r="N460" s="73" t="s">
        <v>1048</v>
      </c>
    </row>
    <row r="461" spans="2:14" s="74" customFormat="1">
      <c r="B461" s="75" t="s">
        <v>603</v>
      </c>
      <c r="C461" s="76" t="s">
        <v>808</v>
      </c>
      <c r="D461" s="77">
        <v>52644128</v>
      </c>
      <c r="E461" s="78" t="s">
        <v>605</v>
      </c>
      <c r="F461" s="79" t="s">
        <v>17</v>
      </c>
      <c r="G461" s="285" t="s">
        <v>809</v>
      </c>
      <c r="H461" s="286"/>
      <c r="I461" s="80">
        <v>3700000</v>
      </c>
      <c r="J461" s="66">
        <f t="shared" si="24"/>
        <v>3700000</v>
      </c>
      <c r="K461" s="66"/>
      <c r="L461" s="66" t="str">
        <f t="shared" si="25"/>
        <v/>
      </c>
      <c r="M461" s="59">
        <v>43298</v>
      </c>
      <c r="N461" s="73"/>
    </row>
    <row r="462" spans="2:14" s="74" customFormat="1">
      <c r="B462" s="75" t="s">
        <v>603</v>
      </c>
      <c r="C462" s="76" t="s">
        <v>810</v>
      </c>
      <c r="D462" s="77">
        <v>52965357</v>
      </c>
      <c r="E462" s="78" t="s">
        <v>605</v>
      </c>
      <c r="F462" s="79" t="s">
        <v>17</v>
      </c>
      <c r="G462" s="285" t="s">
        <v>811</v>
      </c>
      <c r="H462" s="286"/>
      <c r="I462" s="80">
        <v>69956600</v>
      </c>
      <c r="J462" s="66">
        <f t="shared" si="24"/>
        <v>69956600</v>
      </c>
      <c r="K462" s="66"/>
      <c r="L462" s="66" t="str">
        <f t="shared" si="25"/>
        <v/>
      </c>
      <c r="M462" s="59">
        <v>44590</v>
      </c>
      <c r="N462" s="73"/>
    </row>
    <row r="463" spans="2:14" s="74" customFormat="1">
      <c r="B463" s="75" t="s">
        <v>603</v>
      </c>
      <c r="C463" s="76" t="s">
        <v>812</v>
      </c>
      <c r="D463" s="77">
        <v>52992250</v>
      </c>
      <c r="E463" s="78" t="s">
        <v>605</v>
      </c>
      <c r="F463" s="79" t="s">
        <v>17</v>
      </c>
      <c r="G463" s="285" t="s">
        <v>813</v>
      </c>
      <c r="H463" s="286"/>
      <c r="I463" s="80">
        <v>30000000</v>
      </c>
      <c r="J463" s="66">
        <f t="shared" si="24"/>
        <v>30000000</v>
      </c>
      <c r="K463" s="66"/>
      <c r="L463" s="66" t="str">
        <f t="shared" si="25"/>
        <v/>
      </c>
      <c r="M463" s="59">
        <v>44590</v>
      </c>
      <c r="N463" s="73"/>
    </row>
    <row r="464" spans="2:14" s="74" customFormat="1">
      <c r="B464" s="75" t="s">
        <v>603</v>
      </c>
      <c r="C464" s="76" t="s">
        <v>814</v>
      </c>
      <c r="D464" s="77">
        <v>53123115</v>
      </c>
      <c r="E464" s="78" t="s">
        <v>605</v>
      </c>
      <c r="F464" s="79" t="s">
        <v>17</v>
      </c>
      <c r="G464" s="285" t="s">
        <v>815</v>
      </c>
      <c r="H464" s="286"/>
      <c r="I464" s="80">
        <v>333599</v>
      </c>
      <c r="J464" s="66">
        <f t="shared" si="24"/>
        <v>333599</v>
      </c>
      <c r="K464" s="66"/>
      <c r="L464" s="66" t="str">
        <f t="shared" si="25"/>
        <v/>
      </c>
      <c r="M464" s="59">
        <v>44284</v>
      </c>
      <c r="N464" s="73"/>
    </row>
    <row r="465" spans="2:14" s="74" customFormat="1">
      <c r="B465" s="75" t="s">
        <v>603</v>
      </c>
      <c r="C465" s="76" t="s">
        <v>816</v>
      </c>
      <c r="D465" s="77">
        <v>55111540</v>
      </c>
      <c r="E465" s="78" t="s">
        <v>605</v>
      </c>
      <c r="F465" s="79" t="s">
        <v>17</v>
      </c>
      <c r="G465" s="285" t="s">
        <v>817</v>
      </c>
      <c r="H465" s="286"/>
      <c r="I465" s="80">
        <v>2737542.4899999984</v>
      </c>
      <c r="J465" s="66">
        <f t="shared" si="24"/>
        <v>2737542.4899999984</v>
      </c>
      <c r="K465" s="66"/>
      <c r="L465" s="66" t="str">
        <f t="shared" si="25"/>
        <v/>
      </c>
      <c r="M465" s="59">
        <v>43378</v>
      </c>
      <c r="N465" s="73"/>
    </row>
    <row r="466" spans="2:14" s="74" customFormat="1">
      <c r="B466" s="75" t="s">
        <v>603</v>
      </c>
      <c r="C466" s="76" t="s">
        <v>818</v>
      </c>
      <c r="D466" s="77">
        <v>55151966</v>
      </c>
      <c r="E466" s="78" t="s">
        <v>605</v>
      </c>
      <c r="F466" s="79" t="s">
        <v>17</v>
      </c>
      <c r="G466" s="285" t="s">
        <v>819</v>
      </c>
      <c r="H466" s="286"/>
      <c r="I466" s="80">
        <v>46470345.840000004</v>
      </c>
      <c r="J466" s="66">
        <f t="shared" si="24"/>
        <v>46470345.840000004</v>
      </c>
      <c r="K466" s="66"/>
      <c r="L466" s="66" t="str">
        <f t="shared" si="25"/>
        <v/>
      </c>
      <c r="M466" s="59">
        <v>44590</v>
      </c>
      <c r="N466" s="73" t="s">
        <v>1045</v>
      </c>
    </row>
    <row r="467" spans="2:14" s="74" customFormat="1">
      <c r="B467" s="75" t="s">
        <v>603</v>
      </c>
      <c r="C467" s="76" t="s">
        <v>820</v>
      </c>
      <c r="D467" s="77">
        <v>55154256</v>
      </c>
      <c r="E467" s="78" t="s">
        <v>605</v>
      </c>
      <c r="F467" s="79" t="s">
        <v>17</v>
      </c>
      <c r="G467" s="285" t="s">
        <v>821</v>
      </c>
      <c r="H467" s="286"/>
      <c r="I467" s="80">
        <v>48270695.659999996</v>
      </c>
      <c r="J467" s="66">
        <f t="shared" si="24"/>
        <v>48270695.659999996</v>
      </c>
      <c r="K467" s="66"/>
      <c r="L467" s="66" t="str">
        <f t="shared" si="25"/>
        <v/>
      </c>
      <c r="M467" s="59">
        <v>44590</v>
      </c>
      <c r="N467" s="73" t="s">
        <v>1047</v>
      </c>
    </row>
    <row r="468" spans="2:14" s="74" customFormat="1">
      <c r="B468" s="75" t="s">
        <v>603</v>
      </c>
      <c r="C468" s="76" t="s">
        <v>822</v>
      </c>
      <c r="D468" s="77">
        <v>55162251</v>
      </c>
      <c r="E468" s="78" t="s">
        <v>605</v>
      </c>
      <c r="F468" s="79" t="s">
        <v>17</v>
      </c>
      <c r="G468" s="285" t="s">
        <v>823</v>
      </c>
      <c r="H468" s="286"/>
      <c r="I468" s="80">
        <v>11324054.789999999</v>
      </c>
      <c r="J468" s="66">
        <f t="shared" si="24"/>
        <v>11324054.789999999</v>
      </c>
      <c r="K468" s="66"/>
      <c r="L468" s="66" t="str">
        <f t="shared" si="25"/>
        <v/>
      </c>
      <c r="M468" s="59">
        <v>44590</v>
      </c>
      <c r="N468" s="73"/>
    </row>
    <row r="469" spans="2:14" s="74" customFormat="1">
      <c r="B469" s="75" t="s">
        <v>603</v>
      </c>
      <c r="C469" s="76" t="s">
        <v>824</v>
      </c>
      <c r="D469" s="77">
        <v>59650129</v>
      </c>
      <c r="E469" s="78" t="s">
        <v>605</v>
      </c>
      <c r="F469" s="79" t="s">
        <v>17</v>
      </c>
      <c r="G469" s="285" t="s">
        <v>825</v>
      </c>
      <c r="H469" s="286"/>
      <c r="I469" s="80">
        <v>452637</v>
      </c>
      <c r="J469" s="66">
        <f t="shared" si="24"/>
        <v>452637</v>
      </c>
      <c r="K469" s="66"/>
      <c r="L469" s="66" t="str">
        <f t="shared" si="25"/>
        <v/>
      </c>
      <c r="M469" s="59">
        <v>44302</v>
      </c>
      <c r="N469" s="73"/>
    </row>
    <row r="470" spans="2:14" s="74" customFormat="1">
      <c r="B470" s="75" t="s">
        <v>603</v>
      </c>
      <c r="C470" s="76" t="s">
        <v>826</v>
      </c>
      <c r="D470" s="77">
        <v>59802238</v>
      </c>
      <c r="E470" s="78" t="s">
        <v>605</v>
      </c>
      <c r="F470" s="79" t="s">
        <v>17</v>
      </c>
      <c r="G470" s="285" t="s">
        <v>827</v>
      </c>
      <c r="H470" s="286"/>
      <c r="I470" s="80">
        <v>2300000</v>
      </c>
      <c r="J470" s="66">
        <f t="shared" si="24"/>
        <v>4600000</v>
      </c>
      <c r="K470" s="66"/>
      <c r="L470" s="66" t="str">
        <f t="shared" si="25"/>
        <v/>
      </c>
      <c r="M470" s="59">
        <v>44587</v>
      </c>
      <c r="N470" s="73"/>
    </row>
    <row r="471" spans="2:14" s="74" customFormat="1">
      <c r="B471" s="75" t="s">
        <v>603</v>
      </c>
      <c r="C471" s="76" t="s">
        <v>826</v>
      </c>
      <c r="D471" s="77">
        <v>59802238</v>
      </c>
      <c r="E471" s="78" t="s">
        <v>605</v>
      </c>
      <c r="F471" s="79" t="s">
        <v>17</v>
      </c>
      <c r="G471" s="285" t="s">
        <v>828</v>
      </c>
      <c r="H471" s="286"/>
      <c r="I471" s="80">
        <v>2300000</v>
      </c>
      <c r="J471" s="66" t="str">
        <f t="shared" si="24"/>
        <v/>
      </c>
      <c r="K471" s="66"/>
      <c r="L471" s="66" t="str">
        <f t="shared" si="25"/>
        <v/>
      </c>
      <c r="M471" s="59">
        <v>44587</v>
      </c>
      <c r="N471" s="73"/>
    </row>
    <row r="472" spans="2:14" s="74" customFormat="1">
      <c r="B472" s="75" t="s">
        <v>603</v>
      </c>
      <c r="C472" s="76" t="s">
        <v>829</v>
      </c>
      <c r="D472" s="77">
        <v>59813853</v>
      </c>
      <c r="E472" s="78" t="s">
        <v>605</v>
      </c>
      <c r="F472" s="79" t="s">
        <v>17</v>
      </c>
      <c r="G472" s="285" t="s">
        <v>830</v>
      </c>
      <c r="H472" s="286"/>
      <c r="I472" s="80">
        <v>1000000</v>
      </c>
      <c r="J472" s="66">
        <f t="shared" si="24"/>
        <v>1000000</v>
      </c>
      <c r="K472" s="66"/>
      <c r="L472" s="66" t="str">
        <f t="shared" si="25"/>
        <v/>
      </c>
      <c r="M472" s="59">
        <v>44590</v>
      </c>
      <c r="N472" s="73"/>
    </row>
    <row r="473" spans="2:14" s="74" customFormat="1">
      <c r="B473" s="75" t="s">
        <v>603</v>
      </c>
      <c r="C473" s="76" t="s">
        <v>831</v>
      </c>
      <c r="D473" s="77">
        <v>59815201</v>
      </c>
      <c r="E473" s="78" t="s">
        <v>605</v>
      </c>
      <c r="F473" s="79" t="s">
        <v>17</v>
      </c>
      <c r="G473" s="285" t="s">
        <v>832</v>
      </c>
      <c r="H473" s="286"/>
      <c r="I473" s="80">
        <v>15000000</v>
      </c>
      <c r="J473" s="66">
        <f t="shared" si="24"/>
        <v>15000000</v>
      </c>
      <c r="K473" s="66"/>
      <c r="L473" s="66" t="str">
        <f t="shared" si="25"/>
        <v/>
      </c>
      <c r="M473" s="59">
        <v>43983</v>
      </c>
      <c r="N473" s="73"/>
    </row>
    <row r="474" spans="2:14" s="74" customFormat="1">
      <c r="B474" s="75" t="s">
        <v>603</v>
      </c>
      <c r="C474" s="76" t="s">
        <v>833</v>
      </c>
      <c r="D474" s="77">
        <v>59819116</v>
      </c>
      <c r="E474" s="78" t="s">
        <v>605</v>
      </c>
      <c r="F474" s="79" t="s">
        <v>17</v>
      </c>
      <c r="G474" s="285" t="s">
        <v>834</v>
      </c>
      <c r="H474" s="286"/>
      <c r="I474" s="80">
        <v>23950000</v>
      </c>
      <c r="J474" s="66">
        <f t="shared" si="24"/>
        <v>23950000</v>
      </c>
      <c r="K474" s="66"/>
      <c r="L474" s="66" t="str">
        <f t="shared" si="25"/>
        <v/>
      </c>
      <c r="M474" s="59">
        <v>44590</v>
      </c>
      <c r="N474" s="73"/>
    </row>
    <row r="475" spans="2:14" s="74" customFormat="1">
      <c r="B475" s="75" t="s">
        <v>603</v>
      </c>
      <c r="C475" s="76" t="s">
        <v>835</v>
      </c>
      <c r="D475" s="77">
        <v>59819901</v>
      </c>
      <c r="E475" s="78" t="s">
        <v>605</v>
      </c>
      <c r="F475" s="79" t="s">
        <v>17</v>
      </c>
      <c r="G475" s="285" t="s">
        <v>836</v>
      </c>
      <c r="H475" s="286"/>
      <c r="I475" s="80">
        <v>387673</v>
      </c>
      <c r="J475" s="66">
        <f t="shared" si="24"/>
        <v>387673</v>
      </c>
      <c r="K475" s="66"/>
      <c r="L475" s="66" t="str">
        <f t="shared" si="25"/>
        <v/>
      </c>
      <c r="M475" s="59">
        <v>44651</v>
      </c>
      <c r="N475" s="73"/>
    </row>
    <row r="476" spans="2:14" s="74" customFormat="1">
      <c r="B476" s="75" t="s">
        <v>603</v>
      </c>
      <c r="C476" s="76" t="s">
        <v>837</v>
      </c>
      <c r="D476" s="77">
        <v>59820091</v>
      </c>
      <c r="E476" s="78" t="s">
        <v>605</v>
      </c>
      <c r="F476" s="79" t="s">
        <v>17</v>
      </c>
      <c r="G476" s="285" t="s">
        <v>838</v>
      </c>
      <c r="H476" s="286"/>
      <c r="I476" s="80">
        <v>32800000</v>
      </c>
      <c r="J476" s="66">
        <f t="shared" si="24"/>
        <v>32800000</v>
      </c>
      <c r="K476" s="66"/>
      <c r="L476" s="66" t="str">
        <f t="shared" si="25"/>
        <v/>
      </c>
      <c r="M476" s="59">
        <v>44590</v>
      </c>
      <c r="N476" s="73"/>
    </row>
    <row r="477" spans="2:14" s="74" customFormat="1">
      <c r="B477" s="75" t="s">
        <v>603</v>
      </c>
      <c r="C477" s="76" t="s">
        <v>839</v>
      </c>
      <c r="D477" s="77">
        <v>59822306</v>
      </c>
      <c r="E477" s="78" t="s">
        <v>605</v>
      </c>
      <c r="F477" s="79" t="s">
        <v>17</v>
      </c>
      <c r="G477" s="285" t="s">
        <v>840</v>
      </c>
      <c r="H477" s="286"/>
      <c r="I477" s="80">
        <v>59100000</v>
      </c>
      <c r="J477" s="66">
        <f t="shared" si="24"/>
        <v>59100000</v>
      </c>
      <c r="K477" s="66"/>
      <c r="L477" s="66" t="str">
        <f t="shared" si="25"/>
        <v/>
      </c>
      <c r="M477" s="59">
        <v>44590</v>
      </c>
      <c r="N477" s="73"/>
    </row>
    <row r="478" spans="2:14" s="74" customFormat="1">
      <c r="B478" s="75" t="s">
        <v>603</v>
      </c>
      <c r="C478" s="76" t="s">
        <v>841</v>
      </c>
      <c r="D478" s="77">
        <v>59822565</v>
      </c>
      <c r="E478" s="78" t="s">
        <v>605</v>
      </c>
      <c r="F478" s="79" t="s">
        <v>17</v>
      </c>
      <c r="G478" s="285" t="s">
        <v>842</v>
      </c>
      <c r="H478" s="286"/>
      <c r="I478" s="80">
        <v>82046024</v>
      </c>
      <c r="J478" s="66">
        <f t="shared" si="24"/>
        <v>82046024</v>
      </c>
      <c r="K478" s="66"/>
      <c r="L478" s="66" t="str">
        <f t="shared" si="25"/>
        <v/>
      </c>
      <c r="M478" s="59">
        <v>43984</v>
      </c>
      <c r="N478" s="73"/>
    </row>
    <row r="479" spans="2:14" s="74" customFormat="1">
      <c r="B479" s="75" t="s">
        <v>603</v>
      </c>
      <c r="C479" s="76" t="s">
        <v>843</v>
      </c>
      <c r="D479" s="77">
        <v>59823893</v>
      </c>
      <c r="E479" s="78" t="s">
        <v>605</v>
      </c>
      <c r="F479" s="79" t="s">
        <v>17</v>
      </c>
      <c r="G479" s="285" t="s">
        <v>844</v>
      </c>
      <c r="H479" s="286"/>
      <c r="I479" s="80">
        <v>2000000</v>
      </c>
      <c r="J479" s="66">
        <f t="shared" si="24"/>
        <v>2000000</v>
      </c>
      <c r="K479" s="66"/>
      <c r="L479" s="66" t="str">
        <f t="shared" si="25"/>
        <v/>
      </c>
      <c r="M479" s="59">
        <v>44561</v>
      </c>
      <c r="N479" s="73"/>
    </row>
    <row r="480" spans="2:14" s="74" customFormat="1">
      <c r="B480" s="75" t="s">
        <v>603</v>
      </c>
      <c r="C480" s="76" t="s">
        <v>845</v>
      </c>
      <c r="D480" s="77">
        <v>59828996</v>
      </c>
      <c r="E480" s="78" t="s">
        <v>605</v>
      </c>
      <c r="F480" s="79" t="s">
        <v>17</v>
      </c>
      <c r="G480" s="285" t="s">
        <v>846</v>
      </c>
      <c r="H480" s="286"/>
      <c r="I480" s="80">
        <v>66000000</v>
      </c>
      <c r="J480" s="66">
        <f t="shared" si="24"/>
        <v>66000000</v>
      </c>
      <c r="K480" s="66"/>
      <c r="L480" s="66" t="str">
        <f t="shared" si="25"/>
        <v/>
      </c>
      <c r="M480" s="59">
        <v>44590</v>
      </c>
      <c r="N480" s="73"/>
    </row>
    <row r="481" spans="2:14" s="74" customFormat="1">
      <c r="B481" s="75" t="s">
        <v>603</v>
      </c>
      <c r="C481" s="76" t="s">
        <v>847</v>
      </c>
      <c r="D481" s="77">
        <v>59830825</v>
      </c>
      <c r="E481" s="78" t="s">
        <v>605</v>
      </c>
      <c r="F481" s="79" t="s">
        <v>17</v>
      </c>
      <c r="G481" s="285" t="s">
        <v>848</v>
      </c>
      <c r="H481" s="286"/>
      <c r="I481" s="80">
        <v>2000000</v>
      </c>
      <c r="J481" s="66">
        <f t="shared" si="24"/>
        <v>2000000</v>
      </c>
      <c r="K481" s="66"/>
      <c r="L481" s="66" t="str">
        <f t="shared" si="25"/>
        <v/>
      </c>
      <c r="M481" s="59">
        <v>44622</v>
      </c>
      <c r="N481" s="73"/>
    </row>
    <row r="482" spans="2:14" s="74" customFormat="1">
      <c r="B482" s="75" t="s">
        <v>603</v>
      </c>
      <c r="C482" s="76" t="s">
        <v>849</v>
      </c>
      <c r="D482" s="77">
        <v>59831657</v>
      </c>
      <c r="E482" s="78" t="s">
        <v>605</v>
      </c>
      <c r="F482" s="79" t="s">
        <v>17</v>
      </c>
      <c r="G482" s="285" t="s">
        <v>850</v>
      </c>
      <c r="H482" s="286"/>
      <c r="I482" s="80">
        <v>16500000</v>
      </c>
      <c r="J482" s="66">
        <f t="shared" ref="J482:J513" si="26">IF(IF(C482=C481,0,SUMIF($C$345:$C$587,C482,$I$345:$I$587))=0,"",IF(C482=C481,0,SUMIF($C$345:$C$587,C482,$I$345:$I$587)))</f>
        <v>16500000</v>
      </c>
      <c r="K482" s="66"/>
      <c r="L482" s="66" t="str">
        <f t="shared" ref="L482:L513" si="27">IF(IF(C482=C481,0,SUMIF($C$345:$C$587,C482,$K$345:$K$587))=0,"",IF(C482=C481,0,SUMIF($C$345:$C$587,C482,$K$345:$K$587)))</f>
        <v/>
      </c>
      <c r="M482" s="59">
        <v>44590</v>
      </c>
      <c r="N482" s="73"/>
    </row>
    <row r="483" spans="2:14" s="74" customFormat="1">
      <c r="B483" s="75" t="s">
        <v>603</v>
      </c>
      <c r="C483" s="76" t="s">
        <v>851</v>
      </c>
      <c r="D483" s="77">
        <v>59834646</v>
      </c>
      <c r="E483" s="78" t="s">
        <v>605</v>
      </c>
      <c r="F483" s="79" t="s">
        <v>17</v>
      </c>
      <c r="G483" s="285" t="s">
        <v>852</v>
      </c>
      <c r="H483" s="286"/>
      <c r="I483" s="80">
        <v>158000</v>
      </c>
      <c r="J483" s="66">
        <f t="shared" si="26"/>
        <v>158000</v>
      </c>
      <c r="K483" s="66"/>
      <c r="L483" s="66" t="str">
        <f t="shared" si="27"/>
        <v/>
      </c>
      <c r="M483" s="59">
        <v>44613</v>
      </c>
      <c r="N483" s="73"/>
    </row>
    <row r="484" spans="2:14" s="74" customFormat="1">
      <c r="B484" s="75" t="s">
        <v>603</v>
      </c>
      <c r="C484" s="76" t="s">
        <v>853</v>
      </c>
      <c r="D484" s="77">
        <v>59834970</v>
      </c>
      <c r="E484" s="78" t="s">
        <v>605</v>
      </c>
      <c r="F484" s="79" t="s">
        <v>17</v>
      </c>
      <c r="G484" s="285" t="s">
        <v>854</v>
      </c>
      <c r="H484" s="286"/>
      <c r="I484" s="80">
        <v>8199466</v>
      </c>
      <c r="J484" s="66">
        <f t="shared" si="26"/>
        <v>16398932</v>
      </c>
      <c r="K484" s="66"/>
      <c r="L484" s="66" t="str">
        <f t="shared" si="27"/>
        <v/>
      </c>
      <c r="M484" s="59">
        <v>43650</v>
      </c>
      <c r="N484" s="73"/>
    </row>
    <row r="485" spans="2:14" s="74" customFormat="1">
      <c r="B485" s="75" t="s">
        <v>603</v>
      </c>
      <c r="C485" s="76" t="s">
        <v>853</v>
      </c>
      <c r="D485" s="77">
        <v>59834970</v>
      </c>
      <c r="E485" s="78" t="s">
        <v>605</v>
      </c>
      <c r="F485" s="79" t="s">
        <v>17</v>
      </c>
      <c r="G485" s="285" t="s">
        <v>855</v>
      </c>
      <c r="H485" s="286"/>
      <c r="I485" s="80">
        <v>8199466</v>
      </c>
      <c r="J485" s="66" t="str">
        <f t="shared" si="26"/>
        <v/>
      </c>
      <c r="K485" s="66"/>
      <c r="L485" s="66" t="str">
        <f t="shared" si="27"/>
        <v/>
      </c>
      <c r="M485" s="59">
        <v>43650</v>
      </c>
      <c r="N485" s="73"/>
    </row>
    <row r="486" spans="2:14" s="74" customFormat="1">
      <c r="B486" s="75" t="s">
        <v>603</v>
      </c>
      <c r="C486" s="76" t="s">
        <v>856</v>
      </c>
      <c r="D486" s="77">
        <v>71268599</v>
      </c>
      <c r="E486" s="78" t="s">
        <v>605</v>
      </c>
      <c r="F486" s="79" t="s">
        <v>17</v>
      </c>
      <c r="G486" s="285" t="s">
        <v>857</v>
      </c>
      <c r="H486" s="286"/>
      <c r="I486" s="80">
        <v>20786013</v>
      </c>
      <c r="J486" s="66">
        <f t="shared" si="26"/>
        <v>20786013</v>
      </c>
      <c r="K486" s="66"/>
      <c r="L486" s="66" t="str">
        <f t="shared" si="27"/>
        <v/>
      </c>
      <c r="M486" s="59">
        <v>44590</v>
      </c>
      <c r="N486" s="73"/>
    </row>
    <row r="487" spans="2:14" s="74" customFormat="1">
      <c r="B487" s="75" t="s">
        <v>603</v>
      </c>
      <c r="C487" s="76" t="s">
        <v>858</v>
      </c>
      <c r="D487" s="77">
        <v>79557972</v>
      </c>
      <c r="E487" s="78" t="s">
        <v>605</v>
      </c>
      <c r="F487" s="79" t="s">
        <v>17</v>
      </c>
      <c r="G487" s="285" t="s">
        <v>859</v>
      </c>
      <c r="H487" s="286"/>
      <c r="I487" s="80">
        <v>40000000</v>
      </c>
      <c r="J487" s="66">
        <f t="shared" si="26"/>
        <v>40000000</v>
      </c>
      <c r="K487" s="66"/>
      <c r="L487" s="66" t="str">
        <f t="shared" si="27"/>
        <v/>
      </c>
      <c r="M487" s="59">
        <v>44590</v>
      </c>
      <c r="N487" s="73"/>
    </row>
    <row r="488" spans="2:14" s="74" customFormat="1">
      <c r="B488" s="75" t="s">
        <v>603</v>
      </c>
      <c r="C488" s="76" t="s">
        <v>860</v>
      </c>
      <c r="D488" s="77">
        <v>79591012</v>
      </c>
      <c r="E488" s="78" t="s">
        <v>605</v>
      </c>
      <c r="F488" s="79" t="s">
        <v>17</v>
      </c>
      <c r="G488" s="285" t="s">
        <v>861</v>
      </c>
      <c r="H488" s="286"/>
      <c r="I488" s="80">
        <v>1000000</v>
      </c>
      <c r="J488" s="66">
        <f t="shared" si="26"/>
        <v>1000000</v>
      </c>
      <c r="K488" s="66"/>
      <c r="L488" s="66" t="str">
        <f t="shared" si="27"/>
        <v/>
      </c>
      <c r="M488" s="59">
        <v>44590</v>
      </c>
      <c r="N488" s="73"/>
    </row>
    <row r="489" spans="2:14" s="74" customFormat="1">
      <c r="B489" s="75" t="s">
        <v>603</v>
      </c>
      <c r="C489" s="76" t="s">
        <v>862</v>
      </c>
      <c r="D489" s="77">
        <v>83091458</v>
      </c>
      <c r="E489" s="78" t="s">
        <v>605</v>
      </c>
      <c r="F489" s="79" t="s">
        <v>17</v>
      </c>
      <c r="G489" s="285" t="s">
        <v>863</v>
      </c>
      <c r="H489" s="286"/>
      <c r="I489" s="80">
        <v>61455389.289999999</v>
      </c>
      <c r="J489" s="66">
        <f t="shared" si="26"/>
        <v>61455389.289999999</v>
      </c>
      <c r="K489" s="66"/>
      <c r="L489" s="66" t="str">
        <f t="shared" si="27"/>
        <v/>
      </c>
      <c r="M489" s="59">
        <v>44590</v>
      </c>
      <c r="N489" s="73"/>
    </row>
    <row r="490" spans="2:14" s="74" customFormat="1">
      <c r="B490" s="75" t="s">
        <v>603</v>
      </c>
      <c r="C490" s="76" t="s">
        <v>864</v>
      </c>
      <c r="D490" s="77">
        <v>87061267</v>
      </c>
      <c r="E490" s="78" t="s">
        <v>605</v>
      </c>
      <c r="F490" s="79" t="s">
        <v>17</v>
      </c>
      <c r="G490" s="285" t="s">
        <v>865</v>
      </c>
      <c r="H490" s="286"/>
      <c r="I490" s="80">
        <v>5000000</v>
      </c>
      <c r="J490" s="66">
        <f t="shared" si="26"/>
        <v>10600000</v>
      </c>
      <c r="K490" s="66"/>
      <c r="L490" s="66" t="str">
        <f t="shared" si="27"/>
        <v/>
      </c>
      <c r="M490" s="59">
        <v>44502</v>
      </c>
      <c r="N490" s="73"/>
    </row>
    <row r="491" spans="2:14" s="74" customFormat="1">
      <c r="B491" s="75" t="s">
        <v>603</v>
      </c>
      <c r="C491" s="76" t="s">
        <v>864</v>
      </c>
      <c r="D491" s="77">
        <v>87061267</v>
      </c>
      <c r="E491" s="78" t="s">
        <v>605</v>
      </c>
      <c r="F491" s="79" t="s">
        <v>17</v>
      </c>
      <c r="G491" s="285" t="s">
        <v>866</v>
      </c>
      <c r="H491" s="286"/>
      <c r="I491" s="80">
        <v>5600000</v>
      </c>
      <c r="J491" s="66" t="str">
        <f t="shared" si="26"/>
        <v/>
      </c>
      <c r="K491" s="66"/>
      <c r="L491" s="66" t="str">
        <f t="shared" si="27"/>
        <v/>
      </c>
      <c r="M491" s="59">
        <v>44502</v>
      </c>
      <c r="N491" s="73"/>
    </row>
    <row r="492" spans="2:14" s="74" customFormat="1">
      <c r="B492" s="75" t="s">
        <v>603</v>
      </c>
      <c r="C492" s="76" t="s">
        <v>867</v>
      </c>
      <c r="D492" s="77">
        <v>87063283</v>
      </c>
      <c r="E492" s="78" t="s">
        <v>605</v>
      </c>
      <c r="F492" s="79" t="s">
        <v>17</v>
      </c>
      <c r="G492" s="285" t="s">
        <v>868</v>
      </c>
      <c r="H492" s="286"/>
      <c r="I492" s="80">
        <v>6134090</v>
      </c>
      <c r="J492" s="66">
        <f t="shared" si="26"/>
        <v>6134090</v>
      </c>
      <c r="K492" s="66"/>
      <c r="L492" s="66" t="str">
        <f t="shared" si="27"/>
        <v/>
      </c>
      <c r="M492" s="59">
        <v>44392</v>
      </c>
      <c r="N492" s="73"/>
    </row>
    <row r="493" spans="2:14" s="74" customFormat="1">
      <c r="B493" s="75" t="s">
        <v>603</v>
      </c>
      <c r="C493" s="76" t="s">
        <v>869</v>
      </c>
      <c r="D493" s="77">
        <v>87063362</v>
      </c>
      <c r="E493" s="78" t="s">
        <v>605</v>
      </c>
      <c r="F493" s="79" t="s">
        <v>17</v>
      </c>
      <c r="G493" s="285" t="s">
        <v>870</v>
      </c>
      <c r="H493" s="286"/>
      <c r="I493" s="80">
        <v>36000000</v>
      </c>
      <c r="J493" s="66">
        <f t="shared" si="26"/>
        <v>36000000</v>
      </c>
      <c r="K493" s="66"/>
      <c r="L493" s="66" t="str">
        <f t="shared" si="27"/>
        <v/>
      </c>
      <c r="M493" s="59">
        <v>44105</v>
      </c>
      <c r="N493" s="73"/>
    </row>
    <row r="494" spans="2:14" s="74" customFormat="1">
      <c r="B494" s="75" t="s">
        <v>603</v>
      </c>
      <c r="C494" s="76" t="s">
        <v>871</v>
      </c>
      <c r="D494" s="77">
        <v>87070190</v>
      </c>
      <c r="E494" s="78" t="s">
        <v>605</v>
      </c>
      <c r="F494" s="79" t="s">
        <v>17</v>
      </c>
      <c r="G494" s="285" t="s">
        <v>872</v>
      </c>
      <c r="H494" s="286"/>
      <c r="I494" s="80">
        <v>217212</v>
      </c>
      <c r="J494" s="66">
        <f t="shared" si="26"/>
        <v>217212</v>
      </c>
      <c r="K494" s="66"/>
      <c r="L494" s="66" t="str">
        <f t="shared" si="27"/>
        <v/>
      </c>
      <c r="M494" s="59">
        <v>44308</v>
      </c>
      <c r="N494" s="73"/>
    </row>
    <row r="495" spans="2:14" s="74" customFormat="1">
      <c r="B495" s="75" t="s">
        <v>603</v>
      </c>
      <c r="C495" s="76" t="s">
        <v>873</v>
      </c>
      <c r="D495" s="77">
        <v>87104807</v>
      </c>
      <c r="E495" s="78" t="s">
        <v>605</v>
      </c>
      <c r="F495" s="79" t="s">
        <v>17</v>
      </c>
      <c r="G495" s="285" t="s">
        <v>874</v>
      </c>
      <c r="H495" s="286"/>
      <c r="I495" s="80">
        <v>140399</v>
      </c>
      <c r="J495" s="66">
        <f t="shared" si="26"/>
        <v>503799</v>
      </c>
      <c r="K495" s="66"/>
      <c r="L495" s="66" t="str">
        <f t="shared" si="27"/>
        <v/>
      </c>
      <c r="M495" s="59">
        <v>44457</v>
      </c>
      <c r="N495" s="73"/>
    </row>
    <row r="496" spans="2:14" s="74" customFormat="1">
      <c r="B496" s="75" t="s">
        <v>603</v>
      </c>
      <c r="C496" s="76" t="s">
        <v>873</v>
      </c>
      <c r="D496" s="77">
        <v>87104807</v>
      </c>
      <c r="E496" s="78" t="s">
        <v>605</v>
      </c>
      <c r="F496" s="79" t="s">
        <v>17</v>
      </c>
      <c r="G496" s="285" t="s">
        <v>875</v>
      </c>
      <c r="H496" s="286"/>
      <c r="I496" s="80">
        <v>363400</v>
      </c>
      <c r="J496" s="66" t="str">
        <f t="shared" si="26"/>
        <v/>
      </c>
      <c r="K496" s="66"/>
      <c r="L496" s="66" t="str">
        <f t="shared" si="27"/>
        <v/>
      </c>
      <c r="M496" s="59">
        <v>44575</v>
      </c>
      <c r="N496" s="73"/>
    </row>
    <row r="497" spans="2:14" s="74" customFormat="1">
      <c r="B497" s="75" t="s">
        <v>603</v>
      </c>
      <c r="C497" s="76" t="s">
        <v>876</v>
      </c>
      <c r="D497" s="77">
        <v>87453006</v>
      </c>
      <c r="E497" s="78" t="s">
        <v>605</v>
      </c>
      <c r="F497" s="79" t="s">
        <v>17</v>
      </c>
      <c r="G497" s="285" t="s">
        <v>877</v>
      </c>
      <c r="H497" s="286"/>
      <c r="I497" s="80">
        <v>32000000</v>
      </c>
      <c r="J497" s="66">
        <f t="shared" si="26"/>
        <v>32000000</v>
      </c>
      <c r="K497" s="66"/>
      <c r="L497" s="66" t="str">
        <f t="shared" si="27"/>
        <v/>
      </c>
      <c r="M497" s="59">
        <v>44590</v>
      </c>
      <c r="N497" s="73"/>
    </row>
    <row r="498" spans="2:14" s="74" customFormat="1">
      <c r="B498" s="75" t="s">
        <v>603</v>
      </c>
      <c r="C498" s="76" t="s">
        <v>878</v>
      </c>
      <c r="D498" s="77">
        <v>91085712</v>
      </c>
      <c r="E498" s="78" t="s">
        <v>605</v>
      </c>
      <c r="F498" s="79" t="s">
        <v>17</v>
      </c>
      <c r="G498" s="285" t="s">
        <v>879</v>
      </c>
      <c r="H498" s="286"/>
      <c r="I498" s="80">
        <v>30000000</v>
      </c>
      <c r="J498" s="66">
        <f t="shared" si="26"/>
        <v>30000000</v>
      </c>
      <c r="K498" s="66"/>
      <c r="L498" s="66" t="str">
        <f t="shared" si="27"/>
        <v/>
      </c>
      <c r="M498" s="59">
        <v>44590</v>
      </c>
      <c r="N498" s="73"/>
    </row>
    <row r="499" spans="2:14" s="74" customFormat="1">
      <c r="B499" s="75" t="s">
        <v>603</v>
      </c>
      <c r="C499" s="76" t="s">
        <v>880</v>
      </c>
      <c r="D499" s="77">
        <v>93393729</v>
      </c>
      <c r="E499" s="78" t="s">
        <v>605</v>
      </c>
      <c r="F499" s="79" t="s">
        <v>17</v>
      </c>
      <c r="G499" s="285" t="s">
        <v>881</v>
      </c>
      <c r="H499" s="286"/>
      <c r="I499" s="80">
        <v>1000000</v>
      </c>
      <c r="J499" s="66">
        <f t="shared" si="26"/>
        <v>1000000</v>
      </c>
      <c r="K499" s="66"/>
      <c r="L499" s="66" t="str">
        <f t="shared" si="27"/>
        <v/>
      </c>
      <c r="M499" s="59">
        <v>44035</v>
      </c>
      <c r="N499" s="73"/>
    </row>
    <row r="500" spans="2:14" s="74" customFormat="1">
      <c r="B500" s="75" t="s">
        <v>603</v>
      </c>
      <c r="C500" s="76" t="s">
        <v>882</v>
      </c>
      <c r="D500" s="77">
        <v>93414193</v>
      </c>
      <c r="E500" s="78" t="s">
        <v>605</v>
      </c>
      <c r="F500" s="79" t="s">
        <v>17</v>
      </c>
      <c r="G500" s="285" t="s">
        <v>883</v>
      </c>
      <c r="H500" s="286"/>
      <c r="I500" s="80">
        <v>27700000</v>
      </c>
      <c r="J500" s="66">
        <f t="shared" si="26"/>
        <v>27700000</v>
      </c>
      <c r="K500" s="66"/>
      <c r="L500" s="66" t="str">
        <f t="shared" si="27"/>
        <v/>
      </c>
      <c r="M500" s="59">
        <v>44590</v>
      </c>
      <c r="N500" s="73"/>
    </row>
    <row r="501" spans="2:14" s="74" customFormat="1">
      <c r="B501" s="75" t="s">
        <v>603</v>
      </c>
      <c r="C501" s="76" t="s">
        <v>884</v>
      </c>
      <c r="D501" s="77">
        <v>98325245</v>
      </c>
      <c r="E501" s="78" t="s">
        <v>605</v>
      </c>
      <c r="F501" s="79" t="s">
        <v>17</v>
      </c>
      <c r="G501" s="285" t="s">
        <v>885</v>
      </c>
      <c r="H501" s="286"/>
      <c r="I501" s="80">
        <v>26917896</v>
      </c>
      <c r="J501" s="66">
        <f t="shared" si="26"/>
        <v>26917896</v>
      </c>
      <c r="K501" s="66"/>
      <c r="L501" s="66" t="str">
        <f t="shared" si="27"/>
        <v/>
      </c>
      <c r="M501" s="59">
        <v>44590</v>
      </c>
      <c r="N501" s="73"/>
    </row>
    <row r="502" spans="2:14" s="74" customFormat="1">
      <c r="B502" s="75" t="s">
        <v>603</v>
      </c>
      <c r="C502" s="76" t="s">
        <v>886</v>
      </c>
      <c r="D502" s="77">
        <v>98345801</v>
      </c>
      <c r="E502" s="78" t="s">
        <v>605</v>
      </c>
      <c r="F502" s="79" t="s">
        <v>17</v>
      </c>
      <c r="G502" s="285" t="s">
        <v>887</v>
      </c>
      <c r="H502" s="286"/>
      <c r="I502" s="80">
        <v>4280522</v>
      </c>
      <c r="J502" s="66">
        <f t="shared" si="26"/>
        <v>4280522</v>
      </c>
      <c r="K502" s="66"/>
      <c r="L502" s="66" t="str">
        <f t="shared" si="27"/>
        <v/>
      </c>
      <c r="M502" s="59">
        <v>44773</v>
      </c>
      <c r="N502" s="73"/>
    </row>
    <row r="503" spans="2:14" s="74" customFormat="1">
      <c r="B503" s="75" t="s">
        <v>603</v>
      </c>
      <c r="C503" s="76" t="s">
        <v>888</v>
      </c>
      <c r="D503" s="77">
        <v>98347927</v>
      </c>
      <c r="E503" s="78" t="s">
        <v>605</v>
      </c>
      <c r="F503" s="79" t="s">
        <v>17</v>
      </c>
      <c r="G503" s="285" t="s">
        <v>889</v>
      </c>
      <c r="H503" s="286"/>
      <c r="I503" s="80">
        <v>270500</v>
      </c>
      <c r="J503" s="66">
        <f t="shared" si="26"/>
        <v>270500</v>
      </c>
      <c r="K503" s="66"/>
      <c r="L503" s="66" t="str">
        <f t="shared" si="27"/>
        <v/>
      </c>
      <c r="M503" s="59">
        <v>44057</v>
      </c>
      <c r="N503" s="73"/>
    </row>
    <row r="504" spans="2:14" s="74" customFormat="1">
      <c r="B504" s="75" t="s">
        <v>603</v>
      </c>
      <c r="C504" s="76" t="s">
        <v>890</v>
      </c>
      <c r="D504" s="77">
        <v>98370644</v>
      </c>
      <c r="E504" s="78" t="s">
        <v>605</v>
      </c>
      <c r="F504" s="79" t="s">
        <v>17</v>
      </c>
      <c r="G504" s="285" t="s">
        <v>891</v>
      </c>
      <c r="H504" s="286"/>
      <c r="I504" s="80">
        <v>412507</v>
      </c>
      <c r="J504" s="66">
        <f t="shared" si="26"/>
        <v>412507</v>
      </c>
      <c r="K504" s="66"/>
      <c r="L504" s="66" t="str">
        <f t="shared" si="27"/>
        <v/>
      </c>
      <c r="M504" s="59">
        <v>44273</v>
      </c>
      <c r="N504" s="73"/>
    </row>
    <row r="505" spans="2:14" s="74" customFormat="1">
      <c r="B505" s="75" t="s">
        <v>603</v>
      </c>
      <c r="C505" s="76" t="s">
        <v>892</v>
      </c>
      <c r="D505" s="77">
        <v>98376283</v>
      </c>
      <c r="E505" s="78" t="s">
        <v>605</v>
      </c>
      <c r="F505" s="79" t="s">
        <v>17</v>
      </c>
      <c r="G505" s="285" t="s">
        <v>893</v>
      </c>
      <c r="H505" s="286"/>
      <c r="I505" s="80">
        <v>60000000</v>
      </c>
      <c r="J505" s="66">
        <f t="shared" si="26"/>
        <v>60000000</v>
      </c>
      <c r="K505" s="66"/>
      <c r="L505" s="66" t="str">
        <f t="shared" si="27"/>
        <v/>
      </c>
      <c r="M505" s="59">
        <v>44590</v>
      </c>
      <c r="N505" s="73"/>
    </row>
    <row r="506" spans="2:14" s="74" customFormat="1">
      <c r="B506" s="75" t="s">
        <v>603</v>
      </c>
      <c r="C506" s="76" t="s">
        <v>894</v>
      </c>
      <c r="D506" s="77">
        <v>98380610</v>
      </c>
      <c r="E506" s="78" t="s">
        <v>605</v>
      </c>
      <c r="F506" s="79" t="s">
        <v>17</v>
      </c>
      <c r="G506" s="285" t="s">
        <v>895</v>
      </c>
      <c r="H506" s="286"/>
      <c r="I506" s="80">
        <v>84000000</v>
      </c>
      <c r="J506" s="66">
        <f t="shared" si="26"/>
        <v>84000000</v>
      </c>
      <c r="K506" s="66"/>
      <c r="L506" s="66" t="str">
        <f t="shared" si="27"/>
        <v/>
      </c>
      <c r="M506" s="59">
        <v>44590</v>
      </c>
      <c r="N506" s="73"/>
    </row>
    <row r="507" spans="2:14" s="74" customFormat="1">
      <c r="B507" s="75" t="s">
        <v>603</v>
      </c>
      <c r="C507" s="76" t="s">
        <v>555</v>
      </c>
      <c r="D507" s="77">
        <v>98383423</v>
      </c>
      <c r="E507" s="78" t="s">
        <v>605</v>
      </c>
      <c r="F507" s="79" t="s">
        <v>17</v>
      </c>
      <c r="G507" s="285" t="s">
        <v>896</v>
      </c>
      <c r="H507" s="286"/>
      <c r="I507" s="80">
        <v>738100</v>
      </c>
      <c r="J507" s="66">
        <f t="shared" si="26"/>
        <v>738100</v>
      </c>
      <c r="K507" s="66"/>
      <c r="L507" s="66" t="str">
        <f t="shared" si="27"/>
        <v/>
      </c>
      <c r="M507" s="59">
        <v>43147</v>
      </c>
      <c r="N507" s="73"/>
    </row>
    <row r="508" spans="2:14" s="74" customFormat="1">
      <c r="B508" s="75" t="s">
        <v>603</v>
      </c>
      <c r="C508" s="76" t="s">
        <v>897</v>
      </c>
      <c r="D508" s="77">
        <v>98389995</v>
      </c>
      <c r="E508" s="78" t="s">
        <v>605</v>
      </c>
      <c r="F508" s="79" t="s">
        <v>17</v>
      </c>
      <c r="G508" s="285" t="s">
        <v>898</v>
      </c>
      <c r="H508" s="286"/>
      <c r="I508" s="80">
        <v>2380000</v>
      </c>
      <c r="J508" s="66">
        <f t="shared" si="26"/>
        <v>30760000</v>
      </c>
      <c r="K508" s="66"/>
      <c r="L508" s="66" t="str">
        <f t="shared" si="27"/>
        <v/>
      </c>
      <c r="M508" s="59">
        <v>44196</v>
      </c>
      <c r="N508" s="73"/>
    </row>
    <row r="509" spans="2:14" s="74" customFormat="1">
      <c r="B509" s="75" t="s">
        <v>603</v>
      </c>
      <c r="C509" s="76" t="s">
        <v>897</v>
      </c>
      <c r="D509" s="77">
        <v>98389995</v>
      </c>
      <c r="E509" s="78" t="s">
        <v>605</v>
      </c>
      <c r="F509" s="79" t="s">
        <v>17</v>
      </c>
      <c r="G509" s="285" t="s">
        <v>899</v>
      </c>
      <c r="H509" s="286"/>
      <c r="I509" s="80">
        <v>26000000</v>
      </c>
      <c r="J509" s="66" t="str">
        <f t="shared" si="26"/>
        <v/>
      </c>
      <c r="K509" s="66"/>
      <c r="L509" s="66" t="str">
        <f t="shared" si="27"/>
        <v/>
      </c>
      <c r="M509" s="59">
        <v>44196</v>
      </c>
      <c r="N509" s="73"/>
    </row>
    <row r="510" spans="2:14" s="74" customFormat="1">
      <c r="B510" s="75" t="s">
        <v>603</v>
      </c>
      <c r="C510" s="76" t="s">
        <v>897</v>
      </c>
      <c r="D510" s="77">
        <v>98389995</v>
      </c>
      <c r="E510" s="78" t="s">
        <v>605</v>
      </c>
      <c r="F510" s="79" t="s">
        <v>17</v>
      </c>
      <c r="G510" s="285" t="s">
        <v>900</v>
      </c>
      <c r="H510" s="286"/>
      <c r="I510" s="80">
        <v>2380000</v>
      </c>
      <c r="J510" s="66" t="str">
        <f t="shared" si="26"/>
        <v/>
      </c>
      <c r="K510" s="66"/>
      <c r="L510" s="66" t="str">
        <f t="shared" si="27"/>
        <v/>
      </c>
      <c r="M510" s="59">
        <v>44227</v>
      </c>
      <c r="N510" s="73"/>
    </row>
    <row r="511" spans="2:14" s="74" customFormat="1">
      <c r="B511" s="75" t="s">
        <v>603</v>
      </c>
      <c r="C511" s="76" t="s">
        <v>901</v>
      </c>
      <c r="D511" s="77">
        <v>98390818</v>
      </c>
      <c r="E511" s="78" t="s">
        <v>605</v>
      </c>
      <c r="F511" s="79" t="s">
        <v>17</v>
      </c>
      <c r="G511" s="285" t="s">
        <v>543</v>
      </c>
      <c r="H511" s="286"/>
      <c r="I511" s="80">
        <v>200000000</v>
      </c>
      <c r="J511" s="66">
        <f t="shared" si="26"/>
        <v>200000000</v>
      </c>
      <c r="K511" s="66">
        <v>50000000</v>
      </c>
      <c r="L511" s="66">
        <f t="shared" si="27"/>
        <v>50000000</v>
      </c>
      <c r="M511" s="59">
        <v>43976</v>
      </c>
      <c r="N511" s="73"/>
    </row>
    <row r="512" spans="2:14" s="74" customFormat="1">
      <c r="B512" s="75" t="s">
        <v>603</v>
      </c>
      <c r="C512" s="76" t="s">
        <v>902</v>
      </c>
      <c r="D512" s="77">
        <v>98393891</v>
      </c>
      <c r="E512" s="78" t="s">
        <v>605</v>
      </c>
      <c r="F512" s="79" t="s">
        <v>17</v>
      </c>
      <c r="G512" s="285" t="s">
        <v>903</v>
      </c>
      <c r="H512" s="286"/>
      <c r="I512" s="80">
        <v>189031</v>
      </c>
      <c r="J512" s="66">
        <f t="shared" si="26"/>
        <v>189031</v>
      </c>
      <c r="K512" s="66"/>
      <c r="L512" s="66" t="str">
        <f t="shared" si="27"/>
        <v/>
      </c>
      <c r="M512" s="59">
        <v>44343</v>
      </c>
      <c r="N512" s="73"/>
    </row>
    <row r="513" spans="2:18" s="74" customFormat="1">
      <c r="B513" s="75" t="s">
        <v>603</v>
      </c>
      <c r="C513" s="76" t="s">
        <v>904</v>
      </c>
      <c r="D513" s="77">
        <v>800085349</v>
      </c>
      <c r="E513" s="78" t="s">
        <v>605</v>
      </c>
      <c r="F513" s="79" t="s">
        <v>17</v>
      </c>
      <c r="G513" s="285" t="s">
        <v>905</v>
      </c>
      <c r="H513" s="286"/>
      <c r="I513" s="80">
        <v>142634</v>
      </c>
      <c r="J513" s="66">
        <f t="shared" si="26"/>
        <v>570536</v>
      </c>
      <c r="K513" s="66"/>
      <c r="L513" s="66" t="str">
        <f t="shared" si="27"/>
        <v/>
      </c>
      <c r="M513" s="59">
        <v>43505</v>
      </c>
      <c r="N513" s="73"/>
    </row>
    <row r="514" spans="2:18" s="74" customFormat="1">
      <c r="B514" s="75" t="s">
        <v>603</v>
      </c>
      <c r="C514" s="76" t="s">
        <v>904</v>
      </c>
      <c r="D514" s="77">
        <v>800085349</v>
      </c>
      <c r="E514" s="78" t="s">
        <v>605</v>
      </c>
      <c r="F514" s="79" t="s">
        <v>17</v>
      </c>
      <c r="G514" s="285" t="s">
        <v>906</v>
      </c>
      <c r="H514" s="286"/>
      <c r="I514" s="80">
        <v>142634</v>
      </c>
      <c r="J514" s="66" t="str">
        <f t="shared" ref="J514:J545" si="28">IF(IF(C514=C513,0,SUMIF($C$345:$C$587,C514,$I$345:$I$587))=0,"",IF(C514=C513,0,SUMIF($C$345:$C$587,C514,$I$345:$I$587)))</f>
        <v/>
      </c>
      <c r="K514" s="66"/>
      <c r="L514" s="66" t="str">
        <f t="shared" ref="L514:L545" si="29">IF(IF(C514=C513,0,SUMIF($C$345:$C$587,C514,$K$345:$K$587))=0,"",IF(C514=C513,0,SUMIF($C$345:$C$587,C514,$K$345:$K$587)))</f>
        <v/>
      </c>
      <c r="M514" s="59">
        <v>43557</v>
      </c>
      <c r="N514" s="73"/>
    </row>
    <row r="515" spans="2:18" s="74" customFormat="1">
      <c r="B515" s="75" t="s">
        <v>603</v>
      </c>
      <c r="C515" s="76" t="s">
        <v>904</v>
      </c>
      <c r="D515" s="77">
        <v>800085349</v>
      </c>
      <c r="E515" s="78" t="s">
        <v>605</v>
      </c>
      <c r="F515" s="79" t="s">
        <v>17</v>
      </c>
      <c r="G515" s="285" t="s">
        <v>907</v>
      </c>
      <c r="H515" s="286"/>
      <c r="I515" s="80">
        <v>142634</v>
      </c>
      <c r="J515" s="66" t="str">
        <f t="shared" si="28"/>
        <v/>
      </c>
      <c r="K515" s="66"/>
      <c r="L515" s="66" t="str">
        <f t="shared" si="29"/>
        <v/>
      </c>
      <c r="M515" s="59">
        <v>43587</v>
      </c>
      <c r="N515" s="73"/>
    </row>
    <row r="516" spans="2:18" s="74" customFormat="1">
      <c r="B516" s="75" t="s">
        <v>603</v>
      </c>
      <c r="C516" s="76" t="s">
        <v>904</v>
      </c>
      <c r="D516" s="77">
        <v>800085349</v>
      </c>
      <c r="E516" s="78" t="s">
        <v>605</v>
      </c>
      <c r="F516" s="79" t="s">
        <v>17</v>
      </c>
      <c r="G516" s="285" t="s">
        <v>908</v>
      </c>
      <c r="H516" s="286"/>
      <c r="I516" s="80">
        <v>142634</v>
      </c>
      <c r="J516" s="66" t="str">
        <f t="shared" si="28"/>
        <v/>
      </c>
      <c r="K516" s="66"/>
      <c r="L516" s="66" t="str">
        <f t="shared" si="29"/>
        <v/>
      </c>
      <c r="M516" s="59">
        <v>43529</v>
      </c>
      <c r="N516" s="73"/>
    </row>
    <row r="517" spans="2:18" s="74" customFormat="1">
      <c r="B517" s="75" t="s">
        <v>603</v>
      </c>
      <c r="C517" s="76" t="s">
        <v>909</v>
      </c>
      <c r="D517" s="77">
        <v>800150280</v>
      </c>
      <c r="E517" s="78" t="s">
        <v>605</v>
      </c>
      <c r="F517" s="79" t="s">
        <v>17</v>
      </c>
      <c r="G517" s="285" t="s">
        <v>910</v>
      </c>
      <c r="H517" s="286"/>
      <c r="I517" s="80">
        <v>9854580</v>
      </c>
      <c r="J517" s="66">
        <f t="shared" si="28"/>
        <v>119740420</v>
      </c>
      <c r="K517" s="66"/>
      <c r="L517" s="66" t="str">
        <f t="shared" si="29"/>
        <v/>
      </c>
      <c r="M517" s="59">
        <v>43850</v>
      </c>
      <c r="N517" s="73" t="s">
        <v>1082</v>
      </c>
      <c r="R517" s="148"/>
    </row>
    <row r="518" spans="2:18" s="74" customFormat="1">
      <c r="B518" s="75" t="s">
        <v>603</v>
      </c>
      <c r="C518" s="76" t="s">
        <v>909</v>
      </c>
      <c r="D518" s="77">
        <v>800150280</v>
      </c>
      <c r="E518" s="78" t="s">
        <v>605</v>
      </c>
      <c r="F518" s="79" t="s">
        <v>17</v>
      </c>
      <c r="G518" s="285" t="s">
        <v>911</v>
      </c>
      <c r="H518" s="286"/>
      <c r="I518" s="80">
        <v>109885840</v>
      </c>
      <c r="J518" s="66" t="str">
        <f t="shared" si="28"/>
        <v/>
      </c>
      <c r="K518" s="66"/>
      <c r="L518" s="66" t="str">
        <f t="shared" si="29"/>
        <v/>
      </c>
      <c r="M518" s="59">
        <v>43881</v>
      </c>
      <c r="N518" s="73"/>
      <c r="R518" s="148"/>
    </row>
    <row r="519" spans="2:18" s="74" customFormat="1">
      <c r="B519" s="75" t="s">
        <v>603</v>
      </c>
      <c r="C519" s="76" t="s">
        <v>912</v>
      </c>
      <c r="D519" s="77">
        <v>800216364</v>
      </c>
      <c r="E519" s="78" t="s">
        <v>605</v>
      </c>
      <c r="F519" s="79" t="s">
        <v>17</v>
      </c>
      <c r="G519" s="285" t="s">
        <v>913</v>
      </c>
      <c r="H519" s="286"/>
      <c r="I519" s="80">
        <v>375000</v>
      </c>
      <c r="J519" s="66">
        <f t="shared" si="28"/>
        <v>7954650</v>
      </c>
      <c r="K519" s="66"/>
      <c r="L519" s="66" t="str">
        <f t="shared" si="29"/>
        <v/>
      </c>
      <c r="M519" s="59">
        <v>43428</v>
      </c>
      <c r="N519" s="73"/>
    </row>
    <row r="520" spans="2:18" s="74" customFormat="1">
      <c r="B520" s="75" t="s">
        <v>603</v>
      </c>
      <c r="C520" s="76" t="s">
        <v>912</v>
      </c>
      <c r="D520" s="77">
        <v>800216364</v>
      </c>
      <c r="E520" s="78" t="s">
        <v>605</v>
      </c>
      <c r="F520" s="79" t="s">
        <v>17</v>
      </c>
      <c r="G520" s="285" t="s">
        <v>914</v>
      </c>
      <c r="H520" s="286"/>
      <c r="I520" s="80">
        <v>2916000</v>
      </c>
      <c r="J520" s="66" t="str">
        <f t="shared" si="28"/>
        <v/>
      </c>
      <c r="K520" s="66"/>
      <c r="L520" s="66" t="str">
        <f t="shared" si="29"/>
        <v/>
      </c>
      <c r="M520" s="59">
        <v>43428</v>
      </c>
      <c r="N520" s="73"/>
    </row>
    <row r="521" spans="2:18" s="74" customFormat="1">
      <c r="B521" s="75" t="s">
        <v>603</v>
      </c>
      <c r="C521" s="76" t="s">
        <v>912</v>
      </c>
      <c r="D521" s="77">
        <v>800216364</v>
      </c>
      <c r="E521" s="78" t="s">
        <v>605</v>
      </c>
      <c r="F521" s="79" t="s">
        <v>17</v>
      </c>
      <c r="G521" s="285" t="s">
        <v>915</v>
      </c>
      <c r="H521" s="286"/>
      <c r="I521" s="80">
        <v>1449900</v>
      </c>
      <c r="J521" s="66" t="str">
        <f t="shared" si="28"/>
        <v/>
      </c>
      <c r="K521" s="66"/>
      <c r="L521" s="66" t="str">
        <f t="shared" si="29"/>
        <v/>
      </c>
      <c r="M521" s="59">
        <v>43428</v>
      </c>
      <c r="N521" s="73"/>
    </row>
    <row r="522" spans="2:18" s="74" customFormat="1">
      <c r="B522" s="75" t="s">
        <v>603</v>
      </c>
      <c r="C522" s="76" t="s">
        <v>912</v>
      </c>
      <c r="D522" s="77">
        <v>800216364</v>
      </c>
      <c r="E522" s="78" t="s">
        <v>605</v>
      </c>
      <c r="F522" s="79" t="s">
        <v>17</v>
      </c>
      <c r="G522" s="285" t="s">
        <v>916</v>
      </c>
      <c r="H522" s="286"/>
      <c r="I522" s="80">
        <v>375000</v>
      </c>
      <c r="J522" s="66" t="str">
        <f t="shared" si="28"/>
        <v/>
      </c>
      <c r="K522" s="66"/>
      <c r="L522" s="66" t="str">
        <f t="shared" si="29"/>
        <v/>
      </c>
      <c r="M522" s="59">
        <v>43462</v>
      </c>
      <c r="N522" s="73"/>
    </row>
    <row r="523" spans="2:18" s="74" customFormat="1">
      <c r="B523" s="75" t="s">
        <v>603</v>
      </c>
      <c r="C523" s="76" t="s">
        <v>912</v>
      </c>
      <c r="D523" s="77">
        <v>800216364</v>
      </c>
      <c r="E523" s="78" t="s">
        <v>605</v>
      </c>
      <c r="F523" s="79" t="s">
        <v>17</v>
      </c>
      <c r="G523" s="285" t="s">
        <v>917</v>
      </c>
      <c r="H523" s="286"/>
      <c r="I523" s="80">
        <v>375000</v>
      </c>
      <c r="J523" s="66" t="str">
        <f t="shared" si="28"/>
        <v/>
      </c>
      <c r="K523" s="66"/>
      <c r="L523" s="66" t="str">
        <f t="shared" si="29"/>
        <v/>
      </c>
      <c r="M523" s="59">
        <v>43495</v>
      </c>
      <c r="N523" s="73"/>
    </row>
    <row r="524" spans="2:18" s="74" customFormat="1">
      <c r="B524" s="75" t="s">
        <v>603</v>
      </c>
      <c r="C524" s="76" t="s">
        <v>912</v>
      </c>
      <c r="D524" s="77">
        <v>800216364</v>
      </c>
      <c r="E524" s="78" t="s">
        <v>605</v>
      </c>
      <c r="F524" s="79" t="s">
        <v>17</v>
      </c>
      <c r="G524" s="285" t="s">
        <v>918</v>
      </c>
      <c r="H524" s="286"/>
      <c r="I524" s="80">
        <v>393750</v>
      </c>
      <c r="J524" s="66" t="str">
        <f t="shared" si="28"/>
        <v/>
      </c>
      <c r="K524" s="66"/>
      <c r="L524" s="66" t="str">
        <f t="shared" si="29"/>
        <v/>
      </c>
      <c r="M524" s="59">
        <v>43517</v>
      </c>
      <c r="N524" s="73"/>
    </row>
    <row r="525" spans="2:18" s="74" customFormat="1">
      <c r="B525" s="75" t="s">
        <v>603</v>
      </c>
      <c r="C525" s="76" t="s">
        <v>912</v>
      </c>
      <c r="D525" s="77">
        <v>800216364</v>
      </c>
      <c r="E525" s="78" t="s">
        <v>605</v>
      </c>
      <c r="F525" s="79" t="s">
        <v>17</v>
      </c>
      <c r="G525" s="285" t="s">
        <v>919</v>
      </c>
      <c r="H525" s="286"/>
      <c r="I525" s="80">
        <v>414000</v>
      </c>
      <c r="J525" s="66" t="str">
        <f t="shared" si="28"/>
        <v/>
      </c>
      <c r="K525" s="66"/>
      <c r="L525" s="66" t="str">
        <f t="shared" si="29"/>
        <v/>
      </c>
      <c r="M525" s="59">
        <v>43544</v>
      </c>
      <c r="N525" s="73"/>
    </row>
    <row r="526" spans="2:18" s="74" customFormat="1">
      <c r="B526" s="75" t="s">
        <v>603</v>
      </c>
      <c r="C526" s="76" t="s">
        <v>912</v>
      </c>
      <c r="D526" s="77">
        <v>800216364</v>
      </c>
      <c r="E526" s="78" t="s">
        <v>605</v>
      </c>
      <c r="F526" s="79" t="s">
        <v>17</v>
      </c>
      <c r="G526" s="285" t="s">
        <v>920</v>
      </c>
      <c r="H526" s="286"/>
      <c r="I526" s="80">
        <v>414000</v>
      </c>
      <c r="J526" s="66" t="str">
        <f t="shared" si="28"/>
        <v/>
      </c>
      <c r="K526" s="66"/>
      <c r="L526" s="66" t="str">
        <f t="shared" si="29"/>
        <v/>
      </c>
      <c r="M526" s="59">
        <v>43575</v>
      </c>
      <c r="N526" s="73"/>
    </row>
    <row r="527" spans="2:18" s="74" customFormat="1">
      <c r="B527" s="75" t="s">
        <v>603</v>
      </c>
      <c r="C527" s="76" t="s">
        <v>912</v>
      </c>
      <c r="D527" s="77">
        <v>800216364</v>
      </c>
      <c r="E527" s="78" t="s">
        <v>605</v>
      </c>
      <c r="F527" s="79" t="s">
        <v>17</v>
      </c>
      <c r="G527" s="285" t="s">
        <v>921</v>
      </c>
      <c r="H527" s="286"/>
      <c r="I527" s="80">
        <v>414000</v>
      </c>
      <c r="J527" s="66" t="str">
        <f t="shared" si="28"/>
        <v/>
      </c>
      <c r="K527" s="66"/>
      <c r="L527" s="66" t="str">
        <f t="shared" si="29"/>
        <v/>
      </c>
      <c r="M527" s="59">
        <v>43616</v>
      </c>
      <c r="N527" s="73"/>
    </row>
    <row r="528" spans="2:18" s="74" customFormat="1">
      <c r="B528" s="75" t="s">
        <v>603</v>
      </c>
      <c r="C528" s="76" t="s">
        <v>912</v>
      </c>
      <c r="D528" s="77">
        <v>800216364</v>
      </c>
      <c r="E528" s="78" t="s">
        <v>605</v>
      </c>
      <c r="F528" s="79" t="s">
        <v>17</v>
      </c>
      <c r="G528" s="285" t="s">
        <v>922</v>
      </c>
      <c r="H528" s="286"/>
      <c r="I528" s="80">
        <v>414000</v>
      </c>
      <c r="J528" s="66" t="str">
        <f t="shared" si="28"/>
        <v/>
      </c>
      <c r="K528" s="66"/>
      <c r="L528" s="66" t="str">
        <f t="shared" si="29"/>
        <v/>
      </c>
      <c r="M528" s="59">
        <v>43646</v>
      </c>
      <c r="N528" s="73"/>
    </row>
    <row r="529" spans="2:14" s="74" customFormat="1">
      <c r="B529" s="75" t="s">
        <v>603</v>
      </c>
      <c r="C529" s="76" t="s">
        <v>912</v>
      </c>
      <c r="D529" s="77">
        <v>800216364</v>
      </c>
      <c r="E529" s="78" t="s">
        <v>605</v>
      </c>
      <c r="F529" s="79" t="s">
        <v>17</v>
      </c>
      <c r="G529" s="285" t="s">
        <v>923</v>
      </c>
      <c r="H529" s="286"/>
      <c r="I529" s="80">
        <v>414000</v>
      </c>
      <c r="J529" s="66" t="str">
        <f t="shared" si="28"/>
        <v/>
      </c>
      <c r="K529" s="66"/>
      <c r="L529" s="66" t="str">
        <f t="shared" si="29"/>
        <v/>
      </c>
      <c r="M529" s="59">
        <v>43661</v>
      </c>
      <c r="N529" s="73"/>
    </row>
    <row r="530" spans="2:14" s="74" customFormat="1">
      <c r="B530" s="75" t="s">
        <v>603</v>
      </c>
      <c r="C530" s="76" t="s">
        <v>924</v>
      </c>
      <c r="D530" s="77">
        <v>813003185</v>
      </c>
      <c r="E530" s="78" t="s">
        <v>605</v>
      </c>
      <c r="F530" s="79" t="s">
        <v>17</v>
      </c>
      <c r="G530" s="285" t="s">
        <v>925</v>
      </c>
      <c r="H530" s="286"/>
      <c r="I530" s="80">
        <v>95480</v>
      </c>
      <c r="J530" s="66">
        <f t="shared" si="28"/>
        <v>95480</v>
      </c>
      <c r="K530" s="66"/>
      <c r="L530" s="66" t="str">
        <f t="shared" si="29"/>
        <v/>
      </c>
      <c r="M530" s="59">
        <v>43585</v>
      </c>
      <c r="N530" s="73"/>
    </row>
    <row r="531" spans="2:14" s="74" customFormat="1">
      <c r="B531" s="75" t="s">
        <v>603</v>
      </c>
      <c r="C531" s="76" t="s">
        <v>926</v>
      </c>
      <c r="D531" s="77">
        <v>814002843</v>
      </c>
      <c r="E531" s="78" t="s">
        <v>605</v>
      </c>
      <c r="F531" s="79" t="s">
        <v>17</v>
      </c>
      <c r="G531" s="285" t="s">
        <v>927</v>
      </c>
      <c r="H531" s="286"/>
      <c r="I531" s="80">
        <v>1304000</v>
      </c>
      <c r="J531" s="66">
        <f t="shared" si="28"/>
        <v>1992252</v>
      </c>
      <c r="K531" s="66"/>
      <c r="L531" s="66" t="str">
        <f t="shared" si="29"/>
        <v/>
      </c>
      <c r="M531" s="59">
        <v>44743</v>
      </c>
      <c r="N531" s="73"/>
    </row>
    <row r="532" spans="2:14" s="74" customFormat="1">
      <c r="B532" s="75" t="s">
        <v>603</v>
      </c>
      <c r="C532" s="76" t="s">
        <v>926</v>
      </c>
      <c r="D532" s="77">
        <v>814002843</v>
      </c>
      <c r="E532" s="78" t="s">
        <v>605</v>
      </c>
      <c r="F532" s="79" t="s">
        <v>17</v>
      </c>
      <c r="G532" s="285" t="s">
        <v>928</v>
      </c>
      <c r="H532" s="286"/>
      <c r="I532" s="80">
        <v>344126</v>
      </c>
      <c r="J532" s="66" t="str">
        <f t="shared" si="28"/>
        <v/>
      </c>
      <c r="K532" s="66"/>
      <c r="L532" s="66" t="str">
        <f t="shared" si="29"/>
        <v/>
      </c>
      <c r="M532" s="59">
        <v>44774</v>
      </c>
      <c r="N532" s="73"/>
    </row>
    <row r="533" spans="2:14" s="74" customFormat="1">
      <c r="B533" s="75" t="s">
        <v>603</v>
      </c>
      <c r="C533" s="76" t="s">
        <v>926</v>
      </c>
      <c r="D533" s="77">
        <v>814002843</v>
      </c>
      <c r="E533" s="78" t="s">
        <v>605</v>
      </c>
      <c r="F533" s="79" t="s">
        <v>17</v>
      </c>
      <c r="G533" s="285" t="s">
        <v>929</v>
      </c>
      <c r="H533" s="286"/>
      <c r="I533" s="80">
        <v>344126</v>
      </c>
      <c r="J533" s="66" t="str">
        <f t="shared" si="28"/>
        <v/>
      </c>
      <c r="K533" s="66"/>
      <c r="L533" s="66" t="str">
        <f t="shared" si="29"/>
        <v/>
      </c>
      <c r="M533" s="59">
        <v>44774</v>
      </c>
      <c r="N533" s="73"/>
    </row>
    <row r="534" spans="2:14" s="74" customFormat="1">
      <c r="B534" s="75" t="s">
        <v>603</v>
      </c>
      <c r="C534" s="76" t="s">
        <v>930</v>
      </c>
      <c r="D534" s="77">
        <v>891200967</v>
      </c>
      <c r="E534" s="78" t="s">
        <v>605</v>
      </c>
      <c r="F534" s="79" t="s">
        <v>17</v>
      </c>
      <c r="G534" s="285" t="s">
        <v>931</v>
      </c>
      <c r="H534" s="286"/>
      <c r="I534" s="80">
        <v>627500</v>
      </c>
      <c r="J534" s="66">
        <f t="shared" si="28"/>
        <v>16239375</v>
      </c>
      <c r="K534" s="66"/>
      <c r="L534" s="66" t="str">
        <f t="shared" si="29"/>
        <v/>
      </c>
      <c r="M534" s="59">
        <v>43814</v>
      </c>
      <c r="N534" s="73"/>
    </row>
    <row r="535" spans="2:14" s="74" customFormat="1">
      <c r="B535" s="75" t="s">
        <v>603</v>
      </c>
      <c r="C535" s="76" t="s">
        <v>930</v>
      </c>
      <c r="D535" s="77">
        <v>891200967</v>
      </c>
      <c r="E535" s="78" t="s">
        <v>605</v>
      </c>
      <c r="F535" s="79" t="s">
        <v>17</v>
      </c>
      <c r="G535" s="285" t="s">
        <v>931</v>
      </c>
      <c r="H535" s="286"/>
      <c r="I535" s="80">
        <v>909500</v>
      </c>
      <c r="J535" s="66" t="str">
        <f t="shared" si="28"/>
        <v/>
      </c>
      <c r="K535" s="66"/>
      <c r="L535" s="66" t="str">
        <f t="shared" si="29"/>
        <v/>
      </c>
      <c r="M535" s="59">
        <v>43814</v>
      </c>
      <c r="N535" s="73"/>
    </row>
    <row r="536" spans="2:14" s="74" customFormat="1">
      <c r="B536" s="75" t="s">
        <v>603</v>
      </c>
      <c r="C536" s="76" t="s">
        <v>930</v>
      </c>
      <c r="D536" s="77">
        <v>891200967</v>
      </c>
      <c r="E536" s="78" t="s">
        <v>605</v>
      </c>
      <c r="F536" s="79" t="s">
        <v>17</v>
      </c>
      <c r="G536" s="285" t="s">
        <v>932</v>
      </c>
      <c r="H536" s="286"/>
      <c r="I536" s="80">
        <v>1918875</v>
      </c>
      <c r="J536" s="66" t="str">
        <f t="shared" si="28"/>
        <v/>
      </c>
      <c r="K536" s="66"/>
      <c r="L536" s="66" t="str">
        <f t="shared" si="29"/>
        <v/>
      </c>
      <c r="M536" s="59">
        <v>43986</v>
      </c>
      <c r="N536" s="73"/>
    </row>
    <row r="537" spans="2:14" s="74" customFormat="1">
      <c r="B537" s="75" t="s">
        <v>603</v>
      </c>
      <c r="C537" s="76" t="s">
        <v>930</v>
      </c>
      <c r="D537" s="77">
        <v>891200967</v>
      </c>
      <c r="E537" s="78" t="s">
        <v>605</v>
      </c>
      <c r="F537" s="79" t="s">
        <v>17</v>
      </c>
      <c r="G537" s="285" t="s">
        <v>933</v>
      </c>
      <c r="H537" s="286"/>
      <c r="I537" s="80">
        <v>2045500</v>
      </c>
      <c r="J537" s="66" t="str">
        <f t="shared" si="28"/>
        <v/>
      </c>
      <c r="K537" s="66"/>
      <c r="L537" s="66" t="str">
        <f t="shared" si="29"/>
        <v/>
      </c>
      <c r="M537" s="59">
        <v>44095</v>
      </c>
      <c r="N537" s="73"/>
    </row>
    <row r="538" spans="2:14" s="74" customFormat="1">
      <c r="B538" s="75" t="s">
        <v>603</v>
      </c>
      <c r="C538" s="76" t="s">
        <v>930</v>
      </c>
      <c r="D538" s="77">
        <v>891200967</v>
      </c>
      <c r="E538" s="78" t="s">
        <v>605</v>
      </c>
      <c r="F538" s="79" t="s">
        <v>17</v>
      </c>
      <c r="G538" s="285" t="s">
        <v>934</v>
      </c>
      <c r="H538" s="286"/>
      <c r="I538" s="80">
        <v>1540000</v>
      </c>
      <c r="J538" s="66" t="str">
        <f t="shared" si="28"/>
        <v/>
      </c>
      <c r="K538" s="66"/>
      <c r="L538" s="66" t="str">
        <f t="shared" si="29"/>
        <v/>
      </c>
      <c r="M538" s="59">
        <v>44110</v>
      </c>
      <c r="N538" s="73"/>
    </row>
    <row r="539" spans="2:14" s="74" customFormat="1">
      <c r="B539" s="75" t="s">
        <v>603</v>
      </c>
      <c r="C539" s="76" t="s">
        <v>930</v>
      </c>
      <c r="D539" s="77">
        <v>891200967</v>
      </c>
      <c r="E539" s="78" t="s">
        <v>605</v>
      </c>
      <c r="F539" s="79" t="s">
        <v>17</v>
      </c>
      <c r="G539" s="285" t="s">
        <v>935</v>
      </c>
      <c r="H539" s="286"/>
      <c r="I539" s="80">
        <v>9198000</v>
      </c>
      <c r="J539" s="66" t="str">
        <f t="shared" si="28"/>
        <v/>
      </c>
      <c r="K539" s="66"/>
      <c r="L539" s="66" t="str">
        <f t="shared" si="29"/>
        <v/>
      </c>
      <c r="M539" s="59">
        <v>43707</v>
      </c>
      <c r="N539" s="73"/>
    </row>
    <row r="540" spans="2:14" s="74" customFormat="1">
      <c r="B540" s="75" t="s">
        <v>603</v>
      </c>
      <c r="C540" s="76" t="s">
        <v>586</v>
      </c>
      <c r="D540" s="77">
        <v>900150644</v>
      </c>
      <c r="E540" s="78" t="s">
        <v>605</v>
      </c>
      <c r="F540" s="79" t="s">
        <v>17</v>
      </c>
      <c r="G540" s="285" t="s">
        <v>936</v>
      </c>
      <c r="H540" s="286"/>
      <c r="I540" s="80">
        <v>3850200</v>
      </c>
      <c r="J540" s="66">
        <f t="shared" si="28"/>
        <v>4860677</v>
      </c>
      <c r="K540" s="66"/>
      <c r="L540" s="66" t="str">
        <f t="shared" si="29"/>
        <v/>
      </c>
      <c r="M540" s="59">
        <v>43455</v>
      </c>
      <c r="N540" s="73"/>
    </row>
    <row r="541" spans="2:14" s="74" customFormat="1">
      <c r="B541" s="75" t="s">
        <v>603</v>
      </c>
      <c r="C541" s="76" t="s">
        <v>586</v>
      </c>
      <c r="D541" s="77">
        <v>900150644</v>
      </c>
      <c r="E541" s="78" t="s">
        <v>605</v>
      </c>
      <c r="F541" s="79" t="s">
        <v>17</v>
      </c>
      <c r="G541" s="285" t="s">
        <v>937</v>
      </c>
      <c r="H541" s="286"/>
      <c r="I541" s="80">
        <v>1010477</v>
      </c>
      <c r="J541" s="66" t="str">
        <f t="shared" si="28"/>
        <v/>
      </c>
      <c r="K541" s="66"/>
      <c r="L541" s="66" t="str">
        <f t="shared" si="29"/>
        <v/>
      </c>
      <c r="M541" s="59">
        <v>43539</v>
      </c>
      <c r="N541" s="73"/>
    </row>
    <row r="542" spans="2:14" s="74" customFormat="1">
      <c r="B542" s="75" t="s">
        <v>603</v>
      </c>
      <c r="C542" s="76" t="s">
        <v>938</v>
      </c>
      <c r="D542" s="77">
        <v>900813532</v>
      </c>
      <c r="E542" s="78" t="s">
        <v>605</v>
      </c>
      <c r="F542" s="79" t="s">
        <v>17</v>
      </c>
      <c r="G542" s="285" t="s">
        <v>939</v>
      </c>
      <c r="H542" s="286"/>
      <c r="I542" s="80">
        <v>46488</v>
      </c>
      <c r="J542" s="66">
        <f t="shared" si="28"/>
        <v>46488</v>
      </c>
      <c r="K542" s="66"/>
      <c r="L542" s="66" t="str">
        <f t="shared" si="29"/>
        <v/>
      </c>
      <c r="M542" s="59">
        <v>44754</v>
      </c>
      <c r="N542" s="73"/>
    </row>
    <row r="543" spans="2:14" s="74" customFormat="1">
      <c r="B543" s="75" t="s">
        <v>603</v>
      </c>
      <c r="C543" s="76" t="s">
        <v>592</v>
      </c>
      <c r="D543" s="77">
        <v>901078462</v>
      </c>
      <c r="E543" s="78" t="s">
        <v>605</v>
      </c>
      <c r="F543" s="79" t="s">
        <v>17</v>
      </c>
      <c r="G543" s="285" t="s">
        <v>940</v>
      </c>
      <c r="H543" s="286"/>
      <c r="I543" s="80">
        <v>315000</v>
      </c>
      <c r="J543" s="66">
        <f t="shared" si="28"/>
        <v>315000</v>
      </c>
      <c r="K543" s="66"/>
      <c r="L543" s="66" t="str">
        <f t="shared" si="29"/>
        <v/>
      </c>
      <c r="M543" s="59">
        <v>43203</v>
      </c>
      <c r="N543" s="73"/>
    </row>
    <row r="544" spans="2:14" s="74" customFormat="1">
      <c r="B544" s="75" t="s">
        <v>603</v>
      </c>
      <c r="C544" s="76" t="s">
        <v>941</v>
      </c>
      <c r="D544" s="77">
        <v>901152468</v>
      </c>
      <c r="E544" s="78" t="s">
        <v>605</v>
      </c>
      <c r="F544" s="79" t="s">
        <v>17</v>
      </c>
      <c r="G544" s="285" t="s">
        <v>942</v>
      </c>
      <c r="H544" s="286"/>
      <c r="I544" s="80">
        <v>832030</v>
      </c>
      <c r="J544" s="66">
        <f t="shared" si="28"/>
        <v>1956770</v>
      </c>
      <c r="K544" s="66"/>
      <c r="L544" s="66" t="str">
        <f t="shared" si="29"/>
        <v/>
      </c>
      <c r="M544" s="59">
        <v>43187</v>
      </c>
      <c r="N544" s="73"/>
    </row>
    <row r="545" spans="2:18" s="74" customFormat="1">
      <c r="B545" s="75" t="s">
        <v>603</v>
      </c>
      <c r="C545" s="76" t="s">
        <v>941</v>
      </c>
      <c r="D545" s="77">
        <v>901152468</v>
      </c>
      <c r="E545" s="78" t="s">
        <v>605</v>
      </c>
      <c r="F545" s="79" t="s">
        <v>17</v>
      </c>
      <c r="G545" s="285" t="s">
        <v>943</v>
      </c>
      <c r="H545" s="286"/>
      <c r="I545" s="80">
        <v>1124740</v>
      </c>
      <c r="J545" s="66" t="str">
        <f t="shared" si="28"/>
        <v/>
      </c>
      <c r="K545" s="66"/>
      <c r="L545" s="66" t="str">
        <f t="shared" si="29"/>
        <v/>
      </c>
      <c r="M545" s="59">
        <v>43217</v>
      </c>
      <c r="N545" s="73"/>
    </row>
    <row r="546" spans="2:18" s="74" customFormat="1">
      <c r="B546" s="75" t="s">
        <v>603</v>
      </c>
      <c r="C546" s="76" t="s">
        <v>944</v>
      </c>
      <c r="D546" s="77">
        <v>901197494</v>
      </c>
      <c r="E546" s="78" t="s">
        <v>605</v>
      </c>
      <c r="F546" s="79" t="s">
        <v>17</v>
      </c>
      <c r="G546" s="285" t="s">
        <v>945</v>
      </c>
      <c r="H546" s="286"/>
      <c r="I546" s="80">
        <v>1797758</v>
      </c>
      <c r="J546" s="66">
        <f t="shared" ref="J546:J559" si="30">IF(IF(C546=C545,0,SUMIF($C$345:$C$587,C546,$I$345:$I$587))=0,"",IF(C546=C545,0,SUMIF($C$345:$C$587,C546,$I$345:$I$587)))</f>
        <v>4596200</v>
      </c>
      <c r="K546" s="66"/>
      <c r="L546" s="66" t="str">
        <f t="shared" ref="L546:L558" si="31">IF(IF(C546=C545,0,SUMIF($C$345:$C$587,C546,$K$345:$K$587))=0,"",IF(C546=C545,0,SUMIF($C$345:$C$587,C546,$K$345:$K$587)))</f>
        <v/>
      </c>
      <c r="M546" s="59">
        <v>43727</v>
      </c>
      <c r="N546" s="73"/>
    </row>
    <row r="547" spans="2:18" s="74" customFormat="1">
      <c r="B547" s="75" t="s">
        <v>603</v>
      </c>
      <c r="C547" s="76" t="s">
        <v>944</v>
      </c>
      <c r="D547" s="77">
        <v>901197494</v>
      </c>
      <c r="E547" s="78" t="s">
        <v>605</v>
      </c>
      <c r="F547" s="79" t="s">
        <v>17</v>
      </c>
      <c r="G547" s="285" t="s">
        <v>946</v>
      </c>
      <c r="H547" s="286"/>
      <c r="I547" s="80">
        <v>1898879</v>
      </c>
      <c r="J547" s="66" t="str">
        <f t="shared" si="30"/>
        <v/>
      </c>
      <c r="K547" s="66"/>
      <c r="L547" s="66" t="str">
        <f t="shared" si="31"/>
        <v/>
      </c>
      <c r="M547" s="59">
        <v>43733</v>
      </c>
      <c r="N547" s="73"/>
    </row>
    <row r="548" spans="2:18" s="74" customFormat="1">
      <c r="B548" s="75" t="s">
        <v>603</v>
      </c>
      <c r="C548" s="76" t="s">
        <v>944</v>
      </c>
      <c r="D548" s="77">
        <v>901197494</v>
      </c>
      <c r="E548" s="78" t="s">
        <v>605</v>
      </c>
      <c r="F548" s="79" t="s">
        <v>17</v>
      </c>
      <c r="G548" s="285" t="s">
        <v>947</v>
      </c>
      <c r="H548" s="286"/>
      <c r="I548" s="80">
        <v>899563</v>
      </c>
      <c r="J548" s="66" t="str">
        <f t="shared" si="30"/>
        <v/>
      </c>
      <c r="K548" s="66"/>
      <c r="L548" s="66" t="str">
        <f t="shared" si="31"/>
        <v/>
      </c>
      <c r="M548" s="59">
        <v>43733</v>
      </c>
      <c r="N548" s="73"/>
    </row>
    <row r="549" spans="2:18" s="74" customFormat="1">
      <c r="B549" s="75" t="s">
        <v>603</v>
      </c>
      <c r="C549" s="76" t="s">
        <v>948</v>
      </c>
      <c r="D549" s="77">
        <v>901340515</v>
      </c>
      <c r="E549" s="78" t="s">
        <v>605</v>
      </c>
      <c r="F549" s="79" t="s">
        <v>17</v>
      </c>
      <c r="G549" s="285" t="s">
        <v>949</v>
      </c>
      <c r="H549" s="286"/>
      <c r="I549" s="80">
        <v>2150000</v>
      </c>
      <c r="J549" s="66">
        <f t="shared" si="30"/>
        <v>2150000</v>
      </c>
      <c r="K549" s="66"/>
      <c r="L549" s="66" t="str">
        <f t="shared" si="31"/>
        <v/>
      </c>
      <c r="M549" s="59">
        <v>44769</v>
      </c>
      <c r="N549" s="73"/>
    </row>
    <row r="550" spans="2:18" s="74" customFormat="1">
      <c r="B550" s="75" t="s">
        <v>603</v>
      </c>
      <c r="C550" s="76" t="s">
        <v>950</v>
      </c>
      <c r="D550" s="77">
        <v>1004213937</v>
      </c>
      <c r="E550" s="78" t="s">
        <v>605</v>
      </c>
      <c r="F550" s="79" t="s">
        <v>17</v>
      </c>
      <c r="G550" s="285" t="s">
        <v>951</v>
      </c>
      <c r="H550" s="286"/>
      <c r="I550" s="80">
        <v>7800000</v>
      </c>
      <c r="J550" s="66">
        <f t="shared" si="30"/>
        <v>7800000</v>
      </c>
      <c r="K550" s="66"/>
      <c r="L550" s="66" t="str">
        <f t="shared" si="31"/>
        <v/>
      </c>
      <c r="M550" s="59">
        <v>44590</v>
      </c>
      <c r="N550" s="73"/>
    </row>
    <row r="551" spans="2:18" s="74" customFormat="1">
      <c r="B551" s="75" t="s">
        <v>603</v>
      </c>
      <c r="C551" s="76" t="s">
        <v>952</v>
      </c>
      <c r="D551" s="77">
        <v>1018434497</v>
      </c>
      <c r="E551" s="78" t="s">
        <v>605</v>
      </c>
      <c r="F551" s="79" t="s">
        <v>17</v>
      </c>
      <c r="G551" s="285" t="s">
        <v>953</v>
      </c>
      <c r="H551" s="286"/>
      <c r="I551" s="80">
        <v>30127229.809999999</v>
      </c>
      <c r="J551" s="66">
        <f t="shared" si="30"/>
        <v>30127229.809999999</v>
      </c>
      <c r="K551" s="66"/>
      <c r="L551" s="66" t="str">
        <f t="shared" si="31"/>
        <v/>
      </c>
      <c r="M551" s="59">
        <v>44590</v>
      </c>
      <c r="N551" s="73"/>
    </row>
    <row r="552" spans="2:18" s="74" customFormat="1">
      <c r="B552" s="75" t="s">
        <v>603</v>
      </c>
      <c r="C552" s="76" t="s">
        <v>954</v>
      </c>
      <c r="D552" s="77">
        <v>1018434498</v>
      </c>
      <c r="E552" s="78" t="s">
        <v>605</v>
      </c>
      <c r="F552" s="79" t="s">
        <v>17</v>
      </c>
      <c r="G552" s="285" t="s">
        <v>955</v>
      </c>
      <c r="H552" s="286"/>
      <c r="I552" s="80">
        <v>10828654.779999999</v>
      </c>
      <c r="J552" s="66">
        <f t="shared" si="30"/>
        <v>10828654.779999999</v>
      </c>
      <c r="K552" s="66"/>
      <c r="L552" s="66" t="str">
        <f t="shared" si="31"/>
        <v/>
      </c>
      <c r="M552" s="59">
        <v>44590</v>
      </c>
      <c r="N552" s="73">
        <f>+I552</f>
        <v>10828654.779999999</v>
      </c>
    </row>
    <row r="553" spans="2:18" s="74" customFormat="1">
      <c r="B553" s="75" t="s">
        <v>603</v>
      </c>
      <c r="C553" s="76" t="s">
        <v>956</v>
      </c>
      <c r="D553" s="77">
        <v>1018465022</v>
      </c>
      <c r="E553" s="78" t="s">
        <v>605</v>
      </c>
      <c r="F553" s="79" t="s">
        <v>17</v>
      </c>
      <c r="G553" s="285" t="s">
        <v>957</v>
      </c>
      <c r="H553" s="286"/>
      <c r="I553" s="80">
        <v>3115599</v>
      </c>
      <c r="J553" s="66">
        <f t="shared" si="30"/>
        <v>90989934</v>
      </c>
      <c r="K553" s="66"/>
      <c r="L553" s="66" t="str">
        <f t="shared" si="31"/>
        <v/>
      </c>
      <c r="M553" s="59">
        <v>44573</v>
      </c>
      <c r="N553" s="73"/>
    </row>
    <row r="554" spans="2:18" s="74" customFormat="1">
      <c r="B554" s="75" t="s">
        <v>603</v>
      </c>
      <c r="C554" s="76" t="s">
        <v>956</v>
      </c>
      <c r="D554" s="77">
        <v>1018465022</v>
      </c>
      <c r="E554" s="78" t="s">
        <v>605</v>
      </c>
      <c r="F554" s="79" t="s">
        <v>17</v>
      </c>
      <c r="G554" s="285" t="s">
        <v>958</v>
      </c>
      <c r="H554" s="286"/>
      <c r="I554" s="80">
        <v>1145451</v>
      </c>
      <c r="J554" s="66" t="str">
        <f t="shared" si="30"/>
        <v/>
      </c>
      <c r="K554" s="66"/>
      <c r="L554" s="66" t="str">
        <f t="shared" si="31"/>
        <v/>
      </c>
      <c r="M554" s="59">
        <v>44590</v>
      </c>
      <c r="N554" s="73"/>
    </row>
    <row r="555" spans="2:18" s="74" customFormat="1">
      <c r="B555" s="75" t="s">
        <v>603</v>
      </c>
      <c r="C555" s="76" t="s">
        <v>956</v>
      </c>
      <c r="D555" s="77">
        <v>1018465022</v>
      </c>
      <c r="E555" s="78" t="s">
        <v>605</v>
      </c>
      <c r="F555" s="79" t="s">
        <v>17</v>
      </c>
      <c r="G555" s="285" t="s">
        <v>959</v>
      </c>
      <c r="H555" s="286"/>
      <c r="I555" s="80">
        <v>233300</v>
      </c>
      <c r="J555" s="66" t="str">
        <f t="shared" si="30"/>
        <v/>
      </c>
      <c r="K555" s="66"/>
      <c r="L555" s="66" t="str">
        <f t="shared" si="31"/>
        <v/>
      </c>
      <c r="M555" s="59">
        <v>44638</v>
      </c>
      <c r="N555" s="73"/>
    </row>
    <row r="556" spans="2:18" s="74" customFormat="1">
      <c r="B556" s="75" t="s">
        <v>603</v>
      </c>
      <c r="C556" s="76" t="s">
        <v>956</v>
      </c>
      <c r="D556" s="77">
        <v>1018465022</v>
      </c>
      <c r="E556" s="78" t="s">
        <v>605</v>
      </c>
      <c r="F556" s="79" t="s">
        <v>17</v>
      </c>
      <c r="G556" s="285" t="s">
        <v>960</v>
      </c>
      <c r="H556" s="286"/>
      <c r="I556" s="80">
        <v>1041804</v>
      </c>
      <c r="J556" s="66" t="str">
        <f t="shared" si="30"/>
        <v/>
      </c>
      <c r="K556" s="66"/>
      <c r="L556" s="66" t="str">
        <f t="shared" si="31"/>
        <v/>
      </c>
      <c r="M556" s="59">
        <v>44713</v>
      </c>
      <c r="N556" s="73"/>
    </row>
    <row r="557" spans="2:18" s="74" customFormat="1">
      <c r="B557" s="75" t="s">
        <v>603</v>
      </c>
      <c r="C557" s="76" t="s">
        <v>956</v>
      </c>
      <c r="D557" s="77">
        <v>1018465022</v>
      </c>
      <c r="E557" s="78" t="s">
        <v>605</v>
      </c>
      <c r="F557" s="79" t="s">
        <v>17</v>
      </c>
      <c r="G557" s="285" t="s">
        <v>961</v>
      </c>
      <c r="H557" s="286"/>
      <c r="I557" s="80">
        <v>3000000</v>
      </c>
      <c r="J557" s="66" t="str">
        <f t="shared" si="30"/>
        <v/>
      </c>
      <c r="K557" s="66"/>
      <c r="L557" s="66" t="str">
        <f t="shared" si="31"/>
        <v/>
      </c>
      <c r="M557" s="59">
        <v>44195</v>
      </c>
      <c r="N557" s="73"/>
    </row>
    <row r="558" spans="2:18" s="74" customFormat="1">
      <c r="B558" s="75" t="s">
        <v>603</v>
      </c>
      <c r="C558" s="76" t="s">
        <v>956</v>
      </c>
      <c r="D558" s="77">
        <v>1018465022</v>
      </c>
      <c r="E558" s="78" t="s">
        <v>605</v>
      </c>
      <c r="F558" s="79" t="s">
        <v>17</v>
      </c>
      <c r="G558" s="285" t="s">
        <v>962</v>
      </c>
      <c r="H558" s="286"/>
      <c r="I558" s="80">
        <v>47850000</v>
      </c>
      <c r="J558" s="66" t="str">
        <f t="shared" si="30"/>
        <v/>
      </c>
      <c r="K558" s="66"/>
      <c r="L558" s="66" t="str">
        <f t="shared" si="31"/>
        <v/>
      </c>
      <c r="M558" s="59">
        <v>43633</v>
      </c>
      <c r="N558" s="73"/>
    </row>
    <row r="559" spans="2:18" s="74" customFormat="1">
      <c r="B559" s="75" t="s">
        <v>603</v>
      </c>
      <c r="C559" s="76" t="s">
        <v>956</v>
      </c>
      <c r="D559" s="77">
        <v>1018465022</v>
      </c>
      <c r="E559" s="78" t="s">
        <v>605</v>
      </c>
      <c r="F559" s="79" t="s">
        <v>17</v>
      </c>
      <c r="G559" s="287" t="s">
        <v>1088</v>
      </c>
      <c r="H559" s="288"/>
      <c r="I559" s="80">
        <v>34603780</v>
      </c>
      <c r="J559" s="66" t="str">
        <f t="shared" si="30"/>
        <v/>
      </c>
      <c r="K559" s="66"/>
      <c r="L559" s="66" t="str">
        <f>IF(IF(C559=C587,0,SUMIF($C$345:$C$587,C559,$K$345:$K$587))=0,"",IF(C559=C587,0,SUMIF($C$345:$C$587,C559,$K$345:$K$587)))</f>
        <v/>
      </c>
      <c r="M559" s="59">
        <v>44775</v>
      </c>
      <c r="N559" s="73"/>
      <c r="R559" s="148"/>
    </row>
    <row r="560" spans="2:18" s="74" customFormat="1">
      <c r="B560" s="75" t="s">
        <v>603</v>
      </c>
      <c r="C560" s="76" t="s">
        <v>963</v>
      </c>
      <c r="D560" s="77">
        <v>1075211255</v>
      </c>
      <c r="E560" s="78" t="s">
        <v>605</v>
      </c>
      <c r="F560" s="79" t="s">
        <v>17</v>
      </c>
      <c r="G560" s="285" t="s">
        <v>964</v>
      </c>
      <c r="H560" s="286"/>
      <c r="I560" s="80">
        <v>34832695.340000004</v>
      </c>
      <c r="J560" s="66">
        <f>IF(IF(C560=C558,0,SUMIF($C$345:$C$587,C560,$I$345:$I$587))=0,"",IF(C560=C558,0,SUMIF($C$345:$C$587,C560,$I$345:$I$587)))</f>
        <v>34832695.340000004</v>
      </c>
      <c r="K560" s="66"/>
      <c r="L560" s="66" t="str">
        <f>IF(IF(C560=C558,0,SUMIF($C$345:$C$587,C560,$K$345:$K$587))=0,"",IF(C560=C558,0,SUMIF($C$345:$C$587,C560,$K$345:$K$587)))</f>
        <v/>
      </c>
      <c r="M560" s="59">
        <v>44590</v>
      </c>
      <c r="N560" s="73" t="s">
        <v>1032</v>
      </c>
    </row>
    <row r="561" spans="2:14" s="74" customFormat="1">
      <c r="B561" s="75" t="s">
        <v>603</v>
      </c>
      <c r="C561" s="76" t="s">
        <v>965</v>
      </c>
      <c r="D561" s="77">
        <v>1075229367</v>
      </c>
      <c r="E561" s="78" t="s">
        <v>605</v>
      </c>
      <c r="F561" s="79" t="s">
        <v>17</v>
      </c>
      <c r="G561" s="285" t="s">
        <v>966</v>
      </c>
      <c r="H561" s="286"/>
      <c r="I561" s="80">
        <v>20351937</v>
      </c>
      <c r="J561" s="66">
        <f t="shared" ref="J561:J587" si="32">IF(IF(C561=C560,0,SUMIF($C$345:$C$587,C561,$I$345:$I$587))=0,"",IF(C561=C560,0,SUMIF($C$345:$C$587,C561,$I$345:$I$587)))</f>
        <v>20351937</v>
      </c>
      <c r="K561" s="66"/>
      <c r="L561" s="66" t="str">
        <f t="shared" ref="L561:L587" si="33">IF(IF(C561=C560,0,SUMIF($C$345:$C$587,C561,$K$345:$K$587))=0,"",IF(C561=C560,0,SUMIF($C$345:$C$587,C561,$K$345:$K$587)))</f>
        <v/>
      </c>
      <c r="M561" s="59">
        <v>43398</v>
      </c>
      <c r="N561" s="73"/>
    </row>
    <row r="562" spans="2:14" s="74" customFormat="1">
      <c r="B562" s="75" t="s">
        <v>603</v>
      </c>
      <c r="C562" s="76" t="s">
        <v>967</v>
      </c>
      <c r="D562" s="77">
        <v>1075237811</v>
      </c>
      <c r="E562" s="78" t="s">
        <v>605</v>
      </c>
      <c r="F562" s="79" t="s">
        <v>17</v>
      </c>
      <c r="G562" s="285" t="s">
        <v>968</v>
      </c>
      <c r="H562" s="286"/>
      <c r="I562" s="80">
        <v>1030500</v>
      </c>
      <c r="J562" s="66">
        <f t="shared" si="32"/>
        <v>1030500</v>
      </c>
      <c r="K562" s="66"/>
      <c r="L562" s="66" t="str">
        <f t="shared" si="33"/>
        <v/>
      </c>
      <c r="M562" s="59">
        <v>43593</v>
      </c>
      <c r="N562" s="73"/>
    </row>
    <row r="563" spans="2:14" s="74" customFormat="1">
      <c r="B563" s="75" t="s">
        <v>603</v>
      </c>
      <c r="C563" s="76" t="s">
        <v>969</v>
      </c>
      <c r="D563" s="77">
        <v>1075245745</v>
      </c>
      <c r="E563" s="78" t="s">
        <v>605</v>
      </c>
      <c r="F563" s="79" t="s">
        <v>17</v>
      </c>
      <c r="G563" s="285" t="s">
        <v>970</v>
      </c>
      <c r="H563" s="286"/>
      <c r="I563" s="80">
        <v>60424685.340000004</v>
      </c>
      <c r="J563" s="66">
        <f t="shared" si="32"/>
        <v>60424685.340000004</v>
      </c>
      <c r="K563" s="66"/>
      <c r="L563" s="66" t="str">
        <f t="shared" si="33"/>
        <v/>
      </c>
      <c r="M563" s="59">
        <v>44590</v>
      </c>
      <c r="N563" s="73" t="s">
        <v>1044</v>
      </c>
    </row>
    <row r="564" spans="2:14" s="74" customFormat="1">
      <c r="B564" s="75" t="s">
        <v>603</v>
      </c>
      <c r="C564" s="76" t="s">
        <v>971</v>
      </c>
      <c r="D564" s="77">
        <v>1075253625</v>
      </c>
      <c r="E564" s="78" t="s">
        <v>605</v>
      </c>
      <c r="F564" s="79" t="s">
        <v>17</v>
      </c>
      <c r="G564" s="285" t="s">
        <v>972</v>
      </c>
      <c r="H564" s="286"/>
      <c r="I564" s="80">
        <v>65480297.340000004</v>
      </c>
      <c r="J564" s="66">
        <f t="shared" si="32"/>
        <v>65480297.340000004</v>
      </c>
      <c r="K564" s="66"/>
      <c r="L564" s="66" t="str">
        <f t="shared" si="33"/>
        <v/>
      </c>
      <c r="M564" s="59">
        <v>44590</v>
      </c>
      <c r="N564" s="73"/>
    </row>
    <row r="565" spans="2:14" s="74" customFormat="1">
      <c r="B565" s="75" t="s">
        <v>603</v>
      </c>
      <c r="C565" s="76" t="s">
        <v>973</v>
      </c>
      <c r="D565" s="77">
        <v>1075258591</v>
      </c>
      <c r="E565" s="78" t="s">
        <v>605</v>
      </c>
      <c r="F565" s="79" t="s">
        <v>17</v>
      </c>
      <c r="G565" s="285" t="s">
        <v>974</v>
      </c>
      <c r="H565" s="286"/>
      <c r="I565" s="80">
        <v>21265794.609999999</v>
      </c>
      <c r="J565" s="66">
        <f t="shared" si="32"/>
        <v>21265794.609999999</v>
      </c>
      <c r="K565" s="66"/>
      <c r="L565" s="66" t="str">
        <f t="shared" si="33"/>
        <v/>
      </c>
      <c r="M565" s="59">
        <v>44590</v>
      </c>
      <c r="N565" s="73" t="s">
        <v>1039</v>
      </c>
    </row>
    <row r="566" spans="2:14" s="74" customFormat="1">
      <c r="B566" s="75" t="s">
        <v>603</v>
      </c>
      <c r="C566" s="76" t="s">
        <v>975</v>
      </c>
      <c r="D566" s="77">
        <v>1075269611</v>
      </c>
      <c r="E566" s="78" t="s">
        <v>605</v>
      </c>
      <c r="F566" s="79" t="s">
        <v>17</v>
      </c>
      <c r="G566" s="285" t="s">
        <v>976</v>
      </c>
      <c r="H566" s="286"/>
      <c r="I566" s="80">
        <v>1081222</v>
      </c>
      <c r="J566" s="66">
        <f t="shared" si="32"/>
        <v>1081222</v>
      </c>
      <c r="K566" s="66"/>
      <c r="L566" s="66" t="str">
        <f t="shared" si="33"/>
        <v/>
      </c>
      <c r="M566" s="59">
        <v>43592</v>
      </c>
      <c r="N566" s="73"/>
    </row>
    <row r="567" spans="2:14" s="74" customFormat="1">
      <c r="B567" s="75" t="s">
        <v>603</v>
      </c>
      <c r="C567" s="76" t="s">
        <v>977</v>
      </c>
      <c r="D567" s="77">
        <v>1075298413</v>
      </c>
      <c r="E567" s="78" t="s">
        <v>605</v>
      </c>
      <c r="F567" s="79" t="s">
        <v>17</v>
      </c>
      <c r="G567" s="285" t="s">
        <v>978</v>
      </c>
      <c r="H567" s="286"/>
      <c r="I567" s="80">
        <v>37523224.659999996</v>
      </c>
      <c r="J567" s="66">
        <f t="shared" si="32"/>
        <v>37523224.659999996</v>
      </c>
      <c r="K567" s="66"/>
      <c r="L567" s="66" t="str">
        <f t="shared" si="33"/>
        <v/>
      </c>
      <c r="M567" s="59">
        <v>43672</v>
      </c>
      <c r="N567" s="73" t="s">
        <v>1048</v>
      </c>
    </row>
    <row r="568" spans="2:14" s="74" customFormat="1">
      <c r="B568" s="75" t="s">
        <v>603</v>
      </c>
      <c r="C568" s="76" t="s">
        <v>979</v>
      </c>
      <c r="D568" s="77">
        <v>1085255727</v>
      </c>
      <c r="E568" s="78" t="s">
        <v>605</v>
      </c>
      <c r="F568" s="79" t="s">
        <v>17</v>
      </c>
      <c r="G568" s="285" t="s">
        <v>980</v>
      </c>
      <c r="H568" s="286"/>
      <c r="I568" s="80">
        <v>8000000</v>
      </c>
      <c r="J568" s="66">
        <f t="shared" si="32"/>
        <v>8000000</v>
      </c>
      <c r="K568" s="66"/>
      <c r="L568" s="66" t="str">
        <f t="shared" si="33"/>
        <v/>
      </c>
      <c r="M568" s="59">
        <v>44057</v>
      </c>
      <c r="N568" s="73"/>
    </row>
    <row r="569" spans="2:14" s="74" customFormat="1">
      <c r="B569" s="75" t="s">
        <v>603</v>
      </c>
      <c r="C569" s="76" t="s">
        <v>981</v>
      </c>
      <c r="D569" s="77">
        <v>1085264163</v>
      </c>
      <c r="E569" s="78" t="s">
        <v>605</v>
      </c>
      <c r="F569" s="79" t="s">
        <v>17</v>
      </c>
      <c r="G569" s="285" t="s">
        <v>982</v>
      </c>
      <c r="H569" s="286"/>
      <c r="I569" s="80">
        <v>15100000</v>
      </c>
      <c r="J569" s="66">
        <f t="shared" si="32"/>
        <v>15100000</v>
      </c>
      <c r="K569" s="66"/>
      <c r="L569" s="66" t="str">
        <f t="shared" si="33"/>
        <v/>
      </c>
      <c r="M569" s="59">
        <v>44130</v>
      </c>
      <c r="N569" s="73"/>
    </row>
    <row r="570" spans="2:14" s="74" customFormat="1">
      <c r="B570" s="75" t="s">
        <v>603</v>
      </c>
      <c r="C570" s="76" t="s">
        <v>983</v>
      </c>
      <c r="D570" s="77">
        <v>1085265167</v>
      </c>
      <c r="E570" s="78" t="s">
        <v>605</v>
      </c>
      <c r="F570" s="79" t="s">
        <v>17</v>
      </c>
      <c r="G570" s="285" t="s">
        <v>984</v>
      </c>
      <c r="H570" s="286"/>
      <c r="I570" s="80">
        <v>415553</v>
      </c>
      <c r="J570" s="66">
        <f t="shared" si="32"/>
        <v>415553</v>
      </c>
      <c r="K570" s="66"/>
      <c r="L570" s="66" t="str">
        <f t="shared" si="33"/>
        <v/>
      </c>
      <c r="M570" s="59">
        <v>43231</v>
      </c>
      <c r="N570" s="73"/>
    </row>
    <row r="571" spans="2:14" s="74" customFormat="1">
      <c r="B571" s="75" t="s">
        <v>603</v>
      </c>
      <c r="C571" s="76" t="s">
        <v>985</v>
      </c>
      <c r="D571" s="77">
        <v>1085280569</v>
      </c>
      <c r="E571" s="78" t="s">
        <v>605</v>
      </c>
      <c r="F571" s="79" t="s">
        <v>17</v>
      </c>
      <c r="G571" s="285" t="s">
        <v>986</v>
      </c>
      <c r="H571" s="286"/>
      <c r="I571" s="80">
        <v>153400</v>
      </c>
      <c r="J571" s="66">
        <f t="shared" si="32"/>
        <v>153400</v>
      </c>
      <c r="K571" s="66"/>
      <c r="L571" s="66" t="str">
        <f t="shared" si="33"/>
        <v/>
      </c>
      <c r="M571" s="59">
        <v>44099</v>
      </c>
      <c r="N571" s="73"/>
    </row>
    <row r="572" spans="2:14" s="74" customFormat="1">
      <c r="B572" s="75" t="s">
        <v>603</v>
      </c>
      <c r="C572" s="76" t="s">
        <v>987</v>
      </c>
      <c r="D572" s="77">
        <v>1085282785</v>
      </c>
      <c r="E572" s="78" t="s">
        <v>605</v>
      </c>
      <c r="F572" s="79" t="s">
        <v>17</v>
      </c>
      <c r="G572" s="285" t="s">
        <v>988</v>
      </c>
      <c r="H572" s="286"/>
      <c r="I572" s="80">
        <v>6840000</v>
      </c>
      <c r="J572" s="66">
        <f t="shared" si="32"/>
        <v>41040000</v>
      </c>
      <c r="K572" s="66"/>
      <c r="L572" s="66" t="str">
        <f t="shared" si="33"/>
        <v/>
      </c>
      <c r="M572" s="59">
        <v>43157</v>
      </c>
      <c r="N572" s="73"/>
    </row>
    <row r="573" spans="2:14" s="74" customFormat="1">
      <c r="B573" s="75" t="s">
        <v>603</v>
      </c>
      <c r="C573" s="76" t="s">
        <v>987</v>
      </c>
      <c r="D573" s="77">
        <v>1085282785</v>
      </c>
      <c r="E573" s="78" t="s">
        <v>605</v>
      </c>
      <c r="F573" s="79" t="s">
        <v>17</v>
      </c>
      <c r="G573" s="285" t="s">
        <v>989</v>
      </c>
      <c r="H573" s="286"/>
      <c r="I573" s="80">
        <v>6840000</v>
      </c>
      <c r="J573" s="66" t="str">
        <f t="shared" si="32"/>
        <v/>
      </c>
      <c r="K573" s="66"/>
      <c r="L573" s="66" t="str">
        <f t="shared" si="33"/>
        <v/>
      </c>
      <c r="M573" s="59">
        <v>43157</v>
      </c>
      <c r="N573" s="73"/>
    </row>
    <row r="574" spans="2:14" s="74" customFormat="1">
      <c r="B574" s="75" t="s">
        <v>603</v>
      </c>
      <c r="C574" s="76" t="s">
        <v>987</v>
      </c>
      <c r="D574" s="77">
        <v>1085282785</v>
      </c>
      <c r="E574" s="78" t="s">
        <v>605</v>
      </c>
      <c r="F574" s="79" t="s">
        <v>17</v>
      </c>
      <c r="G574" s="285" t="s">
        <v>990</v>
      </c>
      <c r="H574" s="286"/>
      <c r="I574" s="80">
        <v>6840000</v>
      </c>
      <c r="J574" s="66" t="str">
        <f t="shared" si="32"/>
        <v/>
      </c>
      <c r="K574" s="66"/>
      <c r="L574" s="66" t="str">
        <f t="shared" si="33"/>
        <v/>
      </c>
      <c r="M574" s="59">
        <v>43373</v>
      </c>
      <c r="N574" s="73"/>
    </row>
    <row r="575" spans="2:14" s="74" customFormat="1">
      <c r="B575" s="75" t="s">
        <v>603</v>
      </c>
      <c r="C575" s="76" t="s">
        <v>987</v>
      </c>
      <c r="D575" s="77">
        <v>1085282785</v>
      </c>
      <c r="E575" s="78" t="s">
        <v>605</v>
      </c>
      <c r="F575" s="79" t="s">
        <v>17</v>
      </c>
      <c r="G575" s="285" t="s">
        <v>991</v>
      </c>
      <c r="H575" s="286"/>
      <c r="I575" s="80">
        <v>6840000</v>
      </c>
      <c r="J575" s="66" t="str">
        <f t="shared" si="32"/>
        <v/>
      </c>
      <c r="K575" s="66"/>
      <c r="L575" s="66" t="str">
        <f t="shared" si="33"/>
        <v/>
      </c>
      <c r="M575" s="59">
        <v>43373</v>
      </c>
      <c r="N575" s="73"/>
    </row>
    <row r="576" spans="2:14" s="74" customFormat="1">
      <c r="B576" s="75" t="s">
        <v>603</v>
      </c>
      <c r="C576" s="76" t="s">
        <v>987</v>
      </c>
      <c r="D576" s="77">
        <v>1085282785</v>
      </c>
      <c r="E576" s="78" t="s">
        <v>605</v>
      </c>
      <c r="F576" s="79" t="s">
        <v>17</v>
      </c>
      <c r="G576" s="285" t="s">
        <v>992</v>
      </c>
      <c r="H576" s="286"/>
      <c r="I576" s="80">
        <v>6840000</v>
      </c>
      <c r="J576" s="66" t="str">
        <f t="shared" si="32"/>
        <v/>
      </c>
      <c r="K576" s="66"/>
      <c r="L576" s="66" t="str">
        <f t="shared" si="33"/>
        <v/>
      </c>
      <c r="M576" s="59">
        <v>43373</v>
      </c>
      <c r="N576" s="73"/>
    </row>
    <row r="577" spans="2:14" s="74" customFormat="1">
      <c r="B577" s="75" t="s">
        <v>603</v>
      </c>
      <c r="C577" s="76" t="s">
        <v>987</v>
      </c>
      <c r="D577" s="77">
        <v>1085282785</v>
      </c>
      <c r="E577" s="78" t="s">
        <v>605</v>
      </c>
      <c r="F577" s="79" t="s">
        <v>17</v>
      </c>
      <c r="G577" s="285" t="s">
        <v>993</v>
      </c>
      <c r="H577" s="286"/>
      <c r="I577" s="80">
        <v>6840000</v>
      </c>
      <c r="J577" s="66" t="str">
        <f t="shared" si="32"/>
        <v/>
      </c>
      <c r="K577" s="66"/>
      <c r="L577" s="66" t="str">
        <f t="shared" si="33"/>
        <v/>
      </c>
      <c r="M577" s="59">
        <v>43373</v>
      </c>
      <c r="N577" s="73"/>
    </row>
    <row r="578" spans="2:14" s="74" customFormat="1">
      <c r="B578" s="75" t="s">
        <v>603</v>
      </c>
      <c r="C578" s="76" t="s">
        <v>994</v>
      </c>
      <c r="D578" s="77">
        <v>1085295567</v>
      </c>
      <c r="E578" s="78" t="s">
        <v>605</v>
      </c>
      <c r="F578" s="79" t="s">
        <v>17</v>
      </c>
      <c r="G578" s="285" t="s">
        <v>995</v>
      </c>
      <c r="H578" s="286"/>
      <c r="I578" s="80">
        <v>1146133</v>
      </c>
      <c r="J578" s="66">
        <f t="shared" si="32"/>
        <v>1146133</v>
      </c>
      <c r="K578" s="66"/>
      <c r="L578" s="66" t="str">
        <f t="shared" si="33"/>
        <v/>
      </c>
      <c r="M578" s="59">
        <v>44328</v>
      </c>
      <c r="N578" s="73"/>
    </row>
    <row r="579" spans="2:14" s="74" customFormat="1">
      <c r="B579" s="75" t="s">
        <v>603</v>
      </c>
      <c r="C579" s="76" t="s">
        <v>996</v>
      </c>
      <c r="D579" s="77">
        <v>1085309783</v>
      </c>
      <c r="E579" s="78" t="s">
        <v>605</v>
      </c>
      <c r="F579" s="79" t="s">
        <v>17</v>
      </c>
      <c r="G579" s="285" t="s">
        <v>997</v>
      </c>
      <c r="H579" s="286"/>
      <c r="I579" s="80">
        <v>1600000</v>
      </c>
      <c r="J579" s="66">
        <f t="shared" si="32"/>
        <v>1600000</v>
      </c>
      <c r="K579" s="66"/>
      <c r="L579" s="66" t="str">
        <f t="shared" si="33"/>
        <v/>
      </c>
      <c r="M579" s="59">
        <v>44590</v>
      </c>
      <c r="N579" s="73"/>
    </row>
    <row r="580" spans="2:14" s="74" customFormat="1">
      <c r="B580" s="75" t="s">
        <v>603</v>
      </c>
      <c r="C580" s="76" t="s">
        <v>998</v>
      </c>
      <c r="D580" s="77">
        <v>1085315038</v>
      </c>
      <c r="E580" s="78" t="s">
        <v>605</v>
      </c>
      <c r="F580" s="79" t="s">
        <v>17</v>
      </c>
      <c r="G580" s="285" t="s">
        <v>999</v>
      </c>
      <c r="H580" s="286"/>
      <c r="I580" s="80">
        <v>3248000</v>
      </c>
      <c r="J580" s="66">
        <f t="shared" si="32"/>
        <v>5903000</v>
      </c>
      <c r="K580" s="66"/>
      <c r="L580" s="66" t="str">
        <f t="shared" si="33"/>
        <v/>
      </c>
      <c r="M580" s="59">
        <v>43434</v>
      </c>
      <c r="N580" s="73"/>
    </row>
    <row r="581" spans="2:14" s="74" customFormat="1">
      <c r="B581" s="75" t="s">
        <v>603</v>
      </c>
      <c r="C581" s="76" t="s">
        <v>998</v>
      </c>
      <c r="D581" s="77">
        <v>1085315038</v>
      </c>
      <c r="E581" s="78" t="s">
        <v>605</v>
      </c>
      <c r="F581" s="79" t="s">
        <v>17</v>
      </c>
      <c r="G581" s="285" t="s">
        <v>1000</v>
      </c>
      <c r="H581" s="286"/>
      <c r="I581" s="80">
        <v>2655000</v>
      </c>
      <c r="J581" s="66" t="str">
        <f t="shared" si="32"/>
        <v/>
      </c>
      <c r="K581" s="66"/>
      <c r="L581" s="66" t="str">
        <f t="shared" si="33"/>
        <v/>
      </c>
      <c r="M581" s="59">
        <v>43523</v>
      </c>
      <c r="N581" s="73"/>
    </row>
    <row r="582" spans="2:14" s="74" customFormat="1">
      <c r="B582" s="75" t="s">
        <v>603</v>
      </c>
      <c r="C582" s="76" t="s">
        <v>1001</v>
      </c>
      <c r="D582" s="77">
        <v>899999034</v>
      </c>
      <c r="E582" s="78" t="s">
        <v>605</v>
      </c>
      <c r="F582" s="79" t="s">
        <v>17</v>
      </c>
      <c r="G582" s="285" t="s">
        <v>1002</v>
      </c>
      <c r="H582" s="286"/>
      <c r="I582" s="80">
        <v>17184449.25</v>
      </c>
      <c r="J582" s="66">
        <f t="shared" si="32"/>
        <v>82264317.229999989</v>
      </c>
      <c r="K582" s="66"/>
      <c r="L582" s="66" t="str">
        <f t="shared" si="33"/>
        <v/>
      </c>
      <c r="M582" s="59">
        <v>44620</v>
      </c>
      <c r="N582" s="73"/>
    </row>
    <row r="583" spans="2:14" s="74" customFormat="1">
      <c r="B583" s="75" t="s">
        <v>603</v>
      </c>
      <c r="C583" s="76" t="s">
        <v>1001</v>
      </c>
      <c r="D583" s="77">
        <v>899999034</v>
      </c>
      <c r="E583" s="78" t="s">
        <v>605</v>
      </c>
      <c r="F583" s="79" t="s">
        <v>17</v>
      </c>
      <c r="G583" s="285" t="s">
        <v>1003</v>
      </c>
      <c r="H583" s="286"/>
      <c r="I583" s="80">
        <v>65079867.979999997</v>
      </c>
      <c r="J583" s="66" t="str">
        <f t="shared" si="32"/>
        <v/>
      </c>
      <c r="K583" s="66"/>
      <c r="L583" s="66" t="str">
        <f t="shared" si="33"/>
        <v/>
      </c>
      <c r="M583" s="59">
        <v>44620</v>
      </c>
      <c r="N583" s="73"/>
    </row>
    <row r="584" spans="2:14" s="74" customFormat="1">
      <c r="B584" s="75" t="s">
        <v>603</v>
      </c>
      <c r="C584" s="76" t="s">
        <v>1004</v>
      </c>
      <c r="D584" s="77">
        <v>1085333026</v>
      </c>
      <c r="E584" s="78" t="s">
        <v>605</v>
      </c>
      <c r="F584" s="79" t="s">
        <v>17</v>
      </c>
      <c r="G584" s="285" t="s">
        <v>1005</v>
      </c>
      <c r="H584" s="286"/>
      <c r="I584" s="80">
        <v>33092980</v>
      </c>
      <c r="J584" s="66">
        <f t="shared" si="32"/>
        <v>33092980</v>
      </c>
      <c r="K584" s="66"/>
      <c r="L584" s="66" t="str">
        <f t="shared" si="33"/>
        <v/>
      </c>
      <c r="M584" s="59">
        <v>44590</v>
      </c>
      <c r="N584" s="73"/>
    </row>
    <row r="585" spans="2:14" s="74" customFormat="1">
      <c r="B585" s="75" t="s">
        <v>603</v>
      </c>
      <c r="C585" s="76" t="s">
        <v>1006</v>
      </c>
      <c r="D585" s="77">
        <v>1085687256</v>
      </c>
      <c r="E585" s="78" t="s">
        <v>605</v>
      </c>
      <c r="F585" s="79" t="s">
        <v>17</v>
      </c>
      <c r="G585" s="285" t="s">
        <v>1007</v>
      </c>
      <c r="H585" s="286"/>
      <c r="I585" s="80">
        <v>2000000</v>
      </c>
      <c r="J585" s="66">
        <f t="shared" si="32"/>
        <v>2000000</v>
      </c>
      <c r="K585" s="66"/>
      <c r="L585" s="66" t="str">
        <f t="shared" si="33"/>
        <v/>
      </c>
      <c r="M585" s="59">
        <v>44590</v>
      </c>
      <c r="N585" s="73"/>
    </row>
    <row r="586" spans="2:14" s="74" customFormat="1">
      <c r="B586" s="75" t="s">
        <v>603</v>
      </c>
      <c r="C586" s="76" t="s">
        <v>1008</v>
      </c>
      <c r="D586" s="77">
        <v>1112468098</v>
      </c>
      <c r="E586" s="78" t="s">
        <v>605</v>
      </c>
      <c r="F586" s="79" t="s">
        <v>17</v>
      </c>
      <c r="G586" s="285" t="s">
        <v>1009</v>
      </c>
      <c r="H586" s="286"/>
      <c r="I586" s="80">
        <v>300000</v>
      </c>
      <c r="J586" s="66">
        <f t="shared" si="32"/>
        <v>300000</v>
      </c>
      <c r="K586" s="66"/>
      <c r="L586" s="66" t="str">
        <f t="shared" si="33"/>
        <v/>
      </c>
      <c r="M586" s="59">
        <v>43683</v>
      </c>
      <c r="N586" s="73"/>
    </row>
    <row r="587" spans="2:14" s="74" customFormat="1" ht="27.6">
      <c r="B587" s="75" t="s">
        <v>603</v>
      </c>
      <c r="C587" s="76" t="s">
        <v>1010</v>
      </c>
      <c r="D587" s="77" t="s">
        <v>1011</v>
      </c>
      <c r="E587" s="78" t="s">
        <v>605</v>
      </c>
      <c r="F587" s="79" t="s">
        <v>17</v>
      </c>
      <c r="G587" s="285" t="s">
        <v>543</v>
      </c>
      <c r="H587" s="286"/>
      <c r="I587" s="80">
        <v>700000000</v>
      </c>
      <c r="J587" s="66">
        <f t="shared" si="32"/>
        <v>700000000</v>
      </c>
      <c r="K587" s="66">
        <v>434700000</v>
      </c>
      <c r="L587" s="66">
        <f t="shared" si="33"/>
        <v>434700000</v>
      </c>
      <c r="M587" s="59">
        <v>43830</v>
      </c>
      <c r="N587" s="73"/>
    </row>
    <row r="588" spans="2:14" s="74" customFormat="1">
      <c r="B588" s="142"/>
      <c r="C588" s="143" t="s">
        <v>1012</v>
      </c>
      <c r="D588" s="144"/>
      <c r="E588" s="145"/>
      <c r="F588" s="144"/>
      <c r="G588" s="289"/>
      <c r="H588" s="290"/>
      <c r="I588" s="136">
        <f>SUM(I345:I587)</f>
        <v>30899119490.031662</v>
      </c>
      <c r="J588" s="71">
        <f>SUM(J345:J587)</f>
        <v>30899119490.031662</v>
      </c>
      <c r="K588" s="71">
        <f>SUM(K345:K587)</f>
        <v>4704363754.1716681</v>
      </c>
      <c r="L588" s="71">
        <f>SUM(L345:L587)</f>
        <v>4704363754.1716681</v>
      </c>
      <c r="M588" s="59"/>
      <c r="N588" s="73"/>
    </row>
    <row r="589" spans="2:14" s="74" customFormat="1">
      <c r="B589" s="100"/>
      <c r="C589" s="101" t="s">
        <v>1013</v>
      </c>
      <c r="D589" s="102"/>
      <c r="E589" s="103"/>
      <c r="F589" s="102"/>
      <c r="G589" s="291"/>
      <c r="H589" s="292"/>
      <c r="I589" s="136">
        <f>+I588</f>
        <v>30899119490.031662</v>
      </c>
      <c r="J589" s="71">
        <f>+J588</f>
        <v>30899119490.031662</v>
      </c>
      <c r="K589" s="71">
        <f>+K588</f>
        <v>4704363754.1716681</v>
      </c>
      <c r="L589" s="71">
        <f>+L588</f>
        <v>4704363754.1716681</v>
      </c>
      <c r="M589" s="59"/>
      <c r="N589" s="73"/>
    </row>
    <row r="590" spans="2:14">
      <c r="B590" s="44"/>
      <c r="C590" s="45"/>
      <c r="D590" s="46"/>
      <c r="E590" s="47"/>
      <c r="F590" s="48"/>
      <c r="G590" s="47"/>
      <c r="H590" s="47"/>
      <c r="I590" s="49"/>
      <c r="J590" s="50"/>
      <c r="K590" s="50"/>
      <c r="L590" s="51"/>
      <c r="M590" s="105"/>
    </row>
    <row r="591" spans="2:14" s="74" customFormat="1">
      <c r="B591" s="100"/>
      <c r="C591" s="101" t="s">
        <v>1014</v>
      </c>
      <c r="D591" s="102"/>
      <c r="E591" s="103"/>
      <c r="F591" s="102"/>
      <c r="G591" s="293"/>
      <c r="H591" s="292"/>
      <c r="I591" s="70">
        <f>+I589+I340+I42+I297+I291</f>
        <v>53302815474.049995</v>
      </c>
      <c r="J591" s="71">
        <f>+J589+J340+J42+J297+J291</f>
        <v>53302815474.049995</v>
      </c>
      <c r="K591" s="71">
        <f>+K589+K340+K42+K297+K291</f>
        <v>5390253408.4533329</v>
      </c>
      <c r="L591" s="71">
        <f>+L589+L340+L42+L297+L291</f>
        <v>5390253408.4533329</v>
      </c>
      <c r="M591" s="59"/>
      <c r="N591" s="73"/>
    </row>
    <row r="592" spans="2:14">
      <c r="I592" s="26"/>
      <c r="J592" s="106"/>
      <c r="K592" s="106"/>
      <c r="L592" s="107"/>
    </row>
    <row r="593" spans="2:14">
      <c r="B593" s="108" t="s">
        <v>1015</v>
      </c>
      <c r="C593" s="109"/>
      <c r="D593" s="110"/>
      <c r="E593" s="111"/>
      <c r="F593" s="112"/>
      <c r="G593" s="111"/>
      <c r="H593" s="111"/>
      <c r="I593" s="113"/>
      <c r="J593" s="113"/>
      <c r="K593" s="113"/>
      <c r="L593" s="114"/>
    </row>
    <row r="594" spans="2:14" ht="27.6">
      <c r="B594" s="54" t="s">
        <v>4</v>
      </c>
      <c r="C594" s="54" t="s">
        <v>5</v>
      </c>
      <c r="D594" s="55" t="s">
        <v>6</v>
      </c>
      <c r="E594" s="54" t="s">
        <v>7</v>
      </c>
      <c r="F594" s="56" t="s">
        <v>8</v>
      </c>
      <c r="G594" s="281" t="s">
        <v>9</v>
      </c>
      <c r="H594" s="282"/>
      <c r="I594" s="57" t="s">
        <v>10</v>
      </c>
      <c r="J594" s="58" t="s">
        <v>11</v>
      </c>
      <c r="K594" s="58" t="s">
        <v>12</v>
      </c>
      <c r="L594" s="58" t="s">
        <v>13</v>
      </c>
    </row>
    <row r="595" spans="2:14" s="74" customFormat="1" ht="53.25" customHeight="1">
      <c r="B595" s="137" t="s">
        <v>14</v>
      </c>
      <c r="C595" s="138" t="s">
        <v>1016</v>
      </c>
      <c r="D595" s="139">
        <v>25281156</v>
      </c>
      <c r="E595" s="140" t="s">
        <v>16</v>
      </c>
      <c r="F595" s="141" t="s">
        <v>17</v>
      </c>
      <c r="G595" s="283" t="s">
        <v>1017</v>
      </c>
      <c r="H595" s="284"/>
      <c r="I595" s="65" t="s">
        <v>1018</v>
      </c>
      <c r="J595" s="65" t="s">
        <v>1018</v>
      </c>
      <c r="K595" s="65" t="s">
        <v>1018</v>
      </c>
      <c r="L595" s="65" t="s">
        <v>1018</v>
      </c>
      <c r="M595" s="59"/>
      <c r="N595" s="73"/>
    </row>
    <row r="596" spans="2:14">
      <c r="B596" s="142"/>
      <c r="C596" s="143" t="s">
        <v>36</v>
      </c>
      <c r="D596" s="144"/>
      <c r="E596" s="145"/>
      <c r="F596" s="144"/>
      <c r="G596" s="145"/>
      <c r="H596" s="146"/>
      <c r="I596" s="136">
        <f>SUM(I595:I595)</f>
        <v>0</v>
      </c>
      <c r="J596" s="70">
        <f>SUM(J595:J595)</f>
        <v>0</v>
      </c>
      <c r="K596" s="70">
        <f>SUM(K595:K595)</f>
        <v>0</v>
      </c>
      <c r="L596" s="71">
        <f>SUM(L595:L595)</f>
        <v>0</v>
      </c>
    </row>
    <row r="597" spans="2:14">
      <c r="B597" s="100"/>
      <c r="C597" s="101" t="s">
        <v>1019</v>
      </c>
      <c r="D597" s="102"/>
      <c r="E597" s="103"/>
      <c r="F597" s="102"/>
      <c r="G597" s="103"/>
      <c r="H597" s="104"/>
      <c r="I597" s="136">
        <f>+I596</f>
        <v>0</v>
      </c>
      <c r="J597" s="70">
        <f>+J596</f>
        <v>0</v>
      </c>
      <c r="K597" s="70">
        <f>+K596</f>
        <v>0</v>
      </c>
      <c r="L597" s="70">
        <f>+L596</f>
        <v>0</v>
      </c>
    </row>
  </sheetData>
  <autoFilter ref="B8:L591" xr:uid="{1F1997B5-3D83-4C92-8AB6-D75DCAF5E24C}"/>
  <mergeCells count="570">
    <mergeCell ref="G350:H350"/>
    <mergeCell ref="G351:H351"/>
    <mergeCell ref="G352:H352"/>
    <mergeCell ref="G353:H353"/>
    <mergeCell ref="G354:H354"/>
    <mergeCell ref="G355:H355"/>
    <mergeCell ref="G356:H356"/>
    <mergeCell ref="G357:H357"/>
    <mergeCell ref="G383:H383"/>
    <mergeCell ref="G363:H363"/>
    <mergeCell ref="G364:H364"/>
    <mergeCell ref="G365:H365"/>
    <mergeCell ref="G366:H366"/>
    <mergeCell ref="G367:H367"/>
    <mergeCell ref="G368:H368"/>
    <mergeCell ref="G369:H369"/>
    <mergeCell ref="G370:H370"/>
    <mergeCell ref="G359:H359"/>
    <mergeCell ref="G360:H360"/>
    <mergeCell ref="G361:H361"/>
    <mergeCell ref="G362:H362"/>
    <mergeCell ref="G358:H358"/>
    <mergeCell ref="G384:H384"/>
    <mergeCell ref="G385:H385"/>
    <mergeCell ref="G386:H386"/>
    <mergeCell ref="G381:H381"/>
    <mergeCell ref="G382:H382"/>
    <mergeCell ref="G371:H371"/>
    <mergeCell ref="G372:H372"/>
    <mergeCell ref="G373:H373"/>
    <mergeCell ref="G374:H374"/>
    <mergeCell ref="G378:H378"/>
    <mergeCell ref="G379:H379"/>
    <mergeCell ref="G380:H380"/>
    <mergeCell ref="G375:H375"/>
    <mergeCell ref="G376:H376"/>
    <mergeCell ref="G377:H377"/>
    <mergeCell ref="G408:H408"/>
    <mergeCell ref="G409:H409"/>
    <mergeCell ref="G410:H410"/>
    <mergeCell ref="G405:H405"/>
    <mergeCell ref="G406:H406"/>
    <mergeCell ref="G395:H395"/>
    <mergeCell ref="G396:H396"/>
    <mergeCell ref="G397:H397"/>
    <mergeCell ref="G398:H398"/>
    <mergeCell ref="G399:H399"/>
    <mergeCell ref="G400:H400"/>
    <mergeCell ref="G401:H401"/>
    <mergeCell ref="G402:H402"/>
    <mergeCell ref="G403:H403"/>
    <mergeCell ref="G404:H404"/>
    <mergeCell ref="G407:H407"/>
    <mergeCell ref="G437:H437"/>
    <mergeCell ref="G431:H431"/>
    <mergeCell ref="G432:H432"/>
    <mergeCell ref="G433:H433"/>
    <mergeCell ref="G434:H434"/>
    <mergeCell ref="G429:H429"/>
    <mergeCell ref="G430:H430"/>
    <mergeCell ref="G419:H419"/>
    <mergeCell ref="G420:H420"/>
    <mergeCell ref="G421:H421"/>
    <mergeCell ref="G422:H422"/>
    <mergeCell ref="G436:H436"/>
    <mergeCell ref="G447:H447"/>
    <mergeCell ref="G448:H448"/>
    <mergeCell ref="G449:H449"/>
    <mergeCell ref="G450:H450"/>
    <mergeCell ref="G451:H451"/>
    <mergeCell ref="G452:H452"/>
    <mergeCell ref="G453:H453"/>
    <mergeCell ref="G454:H454"/>
    <mergeCell ref="G455:H455"/>
    <mergeCell ref="G480:H480"/>
    <mergeCell ref="G481:H481"/>
    <mergeCell ref="G470:H470"/>
    <mergeCell ref="G471:H471"/>
    <mergeCell ref="G472:H472"/>
    <mergeCell ref="G473:H473"/>
    <mergeCell ref="G475:H475"/>
    <mergeCell ref="G476:H476"/>
    <mergeCell ref="G477:H477"/>
    <mergeCell ref="G478:H478"/>
    <mergeCell ref="G479:H479"/>
    <mergeCell ref="G497:H497"/>
    <mergeCell ref="G498:H498"/>
    <mergeCell ref="G499:H499"/>
    <mergeCell ref="G500:H500"/>
    <mergeCell ref="G501:H501"/>
    <mergeCell ref="G502:H502"/>
    <mergeCell ref="G503:H503"/>
    <mergeCell ref="G482:H482"/>
    <mergeCell ref="G483:H483"/>
    <mergeCell ref="G484:H484"/>
    <mergeCell ref="G485:H485"/>
    <mergeCell ref="G486:H486"/>
    <mergeCell ref="G487:H487"/>
    <mergeCell ref="G488:H488"/>
    <mergeCell ref="G489:H489"/>
    <mergeCell ref="G490:H490"/>
    <mergeCell ref="G491:H491"/>
    <mergeCell ref="G492:H492"/>
    <mergeCell ref="G493:H493"/>
    <mergeCell ref="G528:H528"/>
    <mergeCell ref="G529:H529"/>
    <mergeCell ref="G518:H518"/>
    <mergeCell ref="G519:H519"/>
    <mergeCell ref="G520:H520"/>
    <mergeCell ref="G521:H521"/>
    <mergeCell ref="G516:H516"/>
    <mergeCell ref="G517:H517"/>
    <mergeCell ref="G523:H523"/>
    <mergeCell ref="G524:H524"/>
    <mergeCell ref="G525:H525"/>
    <mergeCell ref="G526:H526"/>
    <mergeCell ref="G527:H527"/>
    <mergeCell ref="G522:H522"/>
    <mergeCell ref="G565:H565"/>
    <mergeCell ref="G566:H566"/>
    <mergeCell ref="G571:H571"/>
    <mergeCell ref="G572:H572"/>
    <mergeCell ref="G573:H573"/>
    <mergeCell ref="G574:H574"/>
    <mergeCell ref="G575:H575"/>
    <mergeCell ref="G576:H576"/>
    <mergeCell ref="G533:H533"/>
    <mergeCell ref="G550:H550"/>
    <mergeCell ref="G551:H551"/>
    <mergeCell ref="G8:H8"/>
    <mergeCell ref="G9:H9"/>
    <mergeCell ref="G10:H10"/>
    <mergeCell ref="G11:H11"/>
    <mergeCell ref="G12:H12"/>
    <mergeCell ref="G13:H13"/>
    <mergeCell ref="G579:H579"/>
    <mergeCell ref="G580:H580"/>
    <mergeCell ref="G581:H581"/>
    <mergeCell ref="G554:H554"/>
    <mergeCell ref="G555:H555"/>
    <mergeCell ref="G556:H556"/>
    <mergeCell ref="G557:H557"/>
    <mergeCell ref="G552:H552"/>
    <mergeCell ref="G553:H553"/>
    <mergeCell ref="G542:H542"/>
    <mergeCell ref="G543:H543"/>
    <mergeCell ref="G544:H544"/>
    <mergeCell ref="G545:H545"/>
    <mergeCell ref="G540:H540"/>
    <mergeCell ref="G541:H541"/>
    <mergeCell ref="G530:H530"/>
    <mergeCell ref="G531:H531"/>
    <mergeCell ref="G532:H532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  <mergeCell ref="G19:H19"/>
    <mergeCell ref="G32:H32"/>
    <mergeCell ref="G33:H33"/>
    <mergeCell ref="G34:H34"/>
    <mergeCell ref="G35:H35"/>
    <mergeCell ref="G36:H36"/>
    <mergeCell ref="G37:H37"/>
    <mergeCell ref="G26:H26"/>
    <mergeCell ref="G27:H27"/>
    <mergeCell ref="G28:H28"/>
    <mergeCell ref="G29:H29"/>
    <mergeCell ref="G30:H30"/>
    <mergeCell ref="G31:H31"/>
    <mergeCell ref="G47:H47"/>
    <mergeCell ref="G48:H48"/>
    <mergeCell ref="G49:H49"/>
    <mergeCell ref="G50:H50"/>
    <mergeCell ref="G51:H51"/>
    <mergeCell ref="G52:H52"/>
    <mergeCell ref="G38:H38"/>
    <mergeCell ref="G39:H39"/>
    <mergeCell ref="G41:H41"/>
    <mergeCell ref="G42:H42"/>
    <mergeCell ref="G40:H40"/>
    <mergeCell ref="G46:H46"/>
    <mergeCell ref="G59:H59"/>
    <mergeCell ref="G60:H60"/>
    <mergeCell ref="G61:H61"/>
    <mergeCell ref="G62:H62"/>
    <mergeCell ref="G63:H63"/>
    <mergeCell ref="G64:H64"/>
    <mergeCell ref="G53:H53"/>
    <mergeCell ref="G54:H54"/>
    <mergeCell ref="G55:H55"/>
    <mergeCell ref="G56:H56"/>
    <mergeCell ref="G57:H57"/>
    <mergeCell ref="G58:H58"/>
    <mergeCell ref="G71:H71"/>
    <mergeCell ref="G72:H72"/>
    <mergeCell ref="G73:H73"/>
    <mergeCell ref="G74:H74"/>
    <mergeCell ref="G75:H75"/>
    <mergeCell ref="G76:H76"/>
    <mergeCell ref="G65:H65"/>
    <mergeCell ref="G66:H66"/>
    <mergeCell ref="G67:H67"/>
    <mergeCell ref="G68:H68"/>
    <mergeCell ref="G69:H69"/>
    <mergeCell ref="G70:H70"/>
    <mergeCell ref="G83:H83"/>
    <mergeCell ref="G84:H84"/>
    <mergeCell ref="G85:H85"/>
    <mergeCell ref="G86:H86"/>
    <mergeCell ref="G87:H87"/>
    <mergeCell ref="G88:H88"/>
    <mergeCell ref="G77:H77"/>
    <mergeCell ref="G78:H78"/>
    <mergeCell ref="G79:H79"/>
    <mergeCell ref="G80:H80"/>
    <mergeCell ref="G81:H81"/>
    <mergeCell ref="G82:H82"/>
    <mergeCell ref="G95:H95"/>
    <mergeCell ref="G96:H96"/>
    <mergeCell ref="G97:H97"/>
    <mergeCell ref="G98:H98"/>
    <mergeCell ref="G99:H99"/>
    <mergeCell ref="G100:H100"/>
    <mergeCell ref="G89:H89"/>
    <mergeCell ref="G90:H90"/>
    <mergeCell ref="G91:H91"/>
    <mergeCell ref="G92:H92"/>
    <mergeCell ref="G93:H93"/>
    <mergeCell ref="G94:H94"/>
    <mergeCell ref="G107:H107"/>
    <mergeCell ref="G108:H108"/>
    <mergeCell ref="G109:H109"/>
    <mergeCell ref="G110:H110"/>
    <mergeCell ref="G111:H111"/>
    <mergeCell ref="G112:H112"/>
    <mergeCell ref="G101:H101"/>
    <mergeCell ref="G102:H102"/>
    <mergeCell ref="G103:H103"/>
    <mergeCell ref="G104:H104"/>
    <mergeCell ref="G105:H105"/>
    <mergeCell ref="G106:H106"/>
    <mergeCell ref="G119:H119"/>
    <mergeCell ref="G120:H120"/>
    <mergeCell ref="G121:H121"/>
    <mergeCell ref="G122:H122"/>
    <mergeCell ref="G123:H123"/>
    <mergeCell ref="G124:H124"/>
    <mergeCell ref="G113:H113"/>
    <mergeCell ref="G114:H114"/>
    <mergeCell ref="G115:H115"/>
    <mergeCell ref="G116:H116"/>
    <mergeCell ref="G117:H117"/>
    <mergeCell ref="G118:H118"/>
    <mergeCell ref="G131:H131"/>
    <mergeCell ref="G132:H132"/>
    <mergeCell ref="G133:H133"/>
    <mergeCell ref="G134:H134"/>
    <mergeCell ref="G135:H135"/>
    <mergeCell ref="G136:H136"/>
    <mergeCell ref="G125:H125"/>
    <mergeCell ref="G126:H126"/>
    <mergeCell ref="G127:H127"/>
    <mergeCell ref="G128:H128"/>
    <mergeCell ref="G129:H129"/>
    <mergeCell ref="G130:H130"/>
    <mergeCell ref="G143:H143"/>
    <mergeCell ref="G144:H144"/>
    <mergeCell ref="G145:H145"/>
    <mergeCell ref="G146:H146"/>
    <mergeCell ref="G147:H147"/>
    <mergeCell ref="G148:H148"/>
    <mergeCell ref="G137:H137"/>
    <mergeCell ref="G138:H138"/>
    <mergeCell ref="G139:H139"/>
    <mergeCell ref="G140:H140"/>
    <mergeCell ref="G141:H141"/>
    <mergeCell ref="G142:H142"/>
    <mergeCell ref="G155:H155"/>
    <mergeCell ref="G156:H156"/>
    <mergeCell ref="G157:H157"/>
    <mergeCell ref="G158:H158"/>
    <mergeCell ref="G159:H159"/>
    <mergeCell ref="G160:H160"/>
    <mergeCell ref="G149:H149"/>
    <mergeCell ref="G150:H150"/>
    <mergeCell ref="G151:H151"/>
    <mergeCell ref="G152:H152"/>
    <mergeCell ref="G153:H153"/>
    <mergeCell ref="G154:H154"/>
    <mergeCell ref="G167:H167"/>
    <mergeCell ref="G168:H168"/>
    <mergeCell ref="G169:H169"/>
    <mergeCell ref="G170:H170"/>
    <mergeCell ref="G171:H171"/>
    <mergeCell ref="G172:H172"/>
    <mergeCell ref="G161:H161"/>
    <mergeCell ref="G162:H162"/>
    <mergeCell ref="G163:H163"/>
    <mergeCell ref="G164:H164"/>
    <mergeCell ref="G165:H165"/>
    <mergeCell ref="G166:H166"/>
    <mergeCell ref="G179:H179"/>
    <mergeCell ref="G180:H180"/>
    <mergeCell ref="G181:H181"/>
    <mergeCell ref="G182:H182"/>
    <mergeCell ref="G183:H183"/>
    <mergeCell ref="G184:H184"/>
    <mergeCell ref="G173:H173"/>
    <mergeCell ref="G174:H174"/>
    <mergeCell ref="G175:H175"/>
    <mergeCell ref="G176:H176"/>
    <mergeCell ref="G177:H177"/>
    <mergeCell ref="G178:H178"/>
    <mergeCell ref="G191:H191"/>
    <mergeCell ref="G192:H192"/>
    <mergeCell ref="G193:H193"/>
    <mergeCell ref="G194:H194"/>
    <mergeCell ref="G195:H195"/>
    <mergeCell ref="G196:H196"/>
    <mergeCell ref="G185:H185"/>
    <mergeCell ref="G186:H186"/>
    <mergeCell ref="G187:H187"/>
    <mergeCell ref="G188:H188"/>
    <mergeCell ref="G189:H189"/>
    <mergeCell ref="G190:H190"/>
    <mergeCell ref="G203:H203"/>
    <mergeCell ref="G204:H204"/>
    <mergeCell ref="G205:H205"/>
    <mergeCell ref="G206:H206"/>
    <mergeCell ref="G207:H207"/>
    <mergeCell ref="G208:H208"/>
    <mergeCell ref="G197:H197"/>
    <mergeCell ref="G198:H198"/>
    <mergeCell ref="G199:H199"/>
    <mergeCell ref="G200:H200"/>
    <mergeCell ref="G201:H201"/>
    <mergeCell ref="G202:H202"/>
    <mergeCell ref="G215:H215"/>
    <mergeCell ref="G216:H216"/>
    <mergeCell ref="G217:H217"/>
    <mergeCell ref="G218:H218"/>
    <mergeCell ref="G219:H219"/>
    <mergeCell ref="G220:H220"/>
    <mergeCell ref="G209:H209"/>
    <mergeCell ref="G210:H210"/>
    <mergeCell ref="G211:H211"/>
    <mergeCell ref="G212:H212"/>
    <mergeCell ref="G213:H213"/>
    <mergeCell ref="G214:H214"/>
    <mergeCell ref="G227:H227"/>
    <mergeCell ref="G228:H228"/>
    <mergeCell ref="G229:H229"/>
    <mergeCell ref="G230:H230"/>
    <mergeCell ref="G231:H231"/>
    <mergeCell ref="G232:H232"/>
    <mergeCell ref="G221:H221"/>
    <mergeCell ref="G222:H222"/>
    <mergeCell ref="G223:H223"/>
    <mergeCell ref="G224:H224"/>
    <mergeCell ref="G225:H225"/>
    <mergeCell ref="G226:H226"/>
    <mergeCell ref="G239:H239"/>
    <mergeCell ref="G240:H240"/>
    <mergeCell ref="G241:H241"/>
    <mergeCell ref="G242:H242"/>
    <mergeCell ref="G243:H243"/>
    <mergeCell ref="G244:H244"/>
    <mergeCell ref="G233:H233"/>
    <mergeCell ref="G234:H234"/>
    <mergeCell ref="G235:H235"/>
    <mergeCell ref="G236:H236"/>
    <mergeCell ref="G237:H237"/>
    <mergeCell ref="G238:H238"/>
    <mergeCell ref="G251:H251"/>
    <mergeCell ref="G252:H252"/>
    <mergeCell ref="G253:H253"/>
    <mergeCell ref="G254:H254"/>
    <mergeCell ref="G255:H255"/>
    <mergeCell ref="G256:H256"/>
    <mergeCell ref="G245:H245"/>
    <mergeCell ref="G246:H246"/>
    <mergeCell ref="G247:H247"/>
    <mergeCell ref="G248:H248"/>
    <mergeCell ref="G249:H249"/>
    <mergeCell ref="G250:H250"/>
    <mergeCell ref="G263:H263"/>
    <mergeCell ref="G264:H264"/>
    <mergeCell ref="G265:H265"/>
    <mergeCell ref="G266:H266"/>
    <mergeCell ref="G267:H267"/>
    <mergeCell ref="G268:H268"/>
    <mergeCell ref="G257:H257"/>
    <mergeCell ref="G258:H258"/>
    <mergeCell ref="G259:H259"/>
    <mergeCell ref="G260:H260"/>
    <mergeCell ref="G261:H261"/>
    <mergeCell ref="G262:H262"/>
    <mergeCell ref="G275:H275"/>
    <mergeCell ref="G276:H276"/>
    <mergeCell ref="G277:H277"/>
    <mergeCell ref="G278:H278"/>
    <mergeCell ref="G279:H279"/>
    <mergeCell ref="G280:H280"/>
    <mergeCell ref="G269:H269"/>
    <mergeCell ref="G270:H270"/>
    <mergeCell ref="G271:H271"/>
    <mergeCell ref="G272:H272"/>
    <mergeCell ref="G273:H273"/>
    <mergeCell ref="G274:H274"/>
    <mergeCell ref="G287:H287"/>
    <mergeCell ref="G288:H288"/>
    <mergeCell ref="G289:H289"/>
    <mergeCell ref="G290:H290"/>
    <mergeCell ref="G291:H291"/>
    <mergeCell ref="G297:H297"/>
    <mergeCell ref="G295:H295"/>
    <mergeCell ref="G281:H281"/>
    <mergeCell ref="G282:H282"/>
    <mergeCell ref="G283:H283"/>
    <mergeCell ref="G284:H284"/>
    <mergeCell ref="G285:H285"/>
    <mergeCell ref="G286:H286"/>
    <mergeCell ref="G306:H306"/>
    <mergeCell ref="G307:H307"/>
    <mergeCell ref="G308:H308"/>
    <mergeCell ref="G309:H309"/>
    <mergeCell ref="G310:H310"/>
    <mergeCell ref="G311:H311"/>
    <mergeCell ref="G301:H301"/>
    <mergeCell ref="G296:H296"/>
    <mergeCell ref="G302:H302"/>
    <mergeCell ref="G303:H303"/>
    <mergeCell ref="G304:H304"/>
    <mergeCell ref="G305:H305"/>
    <mergeCell ref="G318:H318"/>
    <mergeCell ref="G319:H319"/>
    <mergeCell ref="G320:H320"/>
    <mergeCell ref="G321:H321"/>
    <mergeCell ref="G322:H322"/>
    <mergeCell ref="G323:H323"/>
    <mergeCell ref="G312:H312"/>
    <mergeCell ref="G313:H313"/>
    <mergeCell ref="G314:H314"/>
    <mergeCell ref="G315:H315"/>
    <mergeCell ref="G316:H316"/>
    <mergeCell ref="G317:H317"/>
    <mergeCell ref="G349:H349"/>
    <mergeCell ref="G330:H330"/>
    <mergeCell ref="G331:H331"/>
    <mergeCell ref="G332:H332"/>
    <mergeCell ref="G333:H333"/>
    <mergeCell ref="G334:H334"/>
    <mergeCell ref="G335:H335"/>
    <mergeCell ref="G324:H324"/>
    <mergeCell ref="G325:H325"/>
    <mergeCell ref="G326:H326"/>
    <mergeCell ref="G327:H327"/>
    <mergeCell ref="G328:H328"/>
    <mergeCell ref="G329:H329"/>
    <mergeCell ref="G336:H336"/>
    <mergeCell ref="G337:H337"/>
    <mergeCell ref="G338:H338"/>
    <mergeCell ref="G339:H339"/>
    <mergeCell ref="G340:H340"/>
    <mergeCell ref="G347:H347"/>
    <mergeCell ref="G348:H348"/>
    <mergeCell ref="G446:H446"/>
    <mergeCell ref="G387:H387"/>
    <mergeCell ref="G388:H388"/>
    <mergeCell ref="G389:H389"/>
    <mergeCell ref="G390:H390"/>
    <mergeCell ref="G391:H391"/>
    <mergeCell ref="G392:H392"/>
    <mergeCell ref="G393:H393"/>
    <mergeCell ref="G394:H394"/>
    <mergeCell ref="G435:H435"/>
    <mergeCell ref="G423:H423"/>
    <mergeCell ref="G424:H424"/>
    <mergeCell ref="G425:H425"/>
    <mergeCell ref="G426:H426"/>
    <mergeCell ref="G427:H427"/>
    <mergeCell ref="G428:H428"/>
    <mergeCell ref="G411:H411"/>
    <mergeCell ref="G412:H412"/>
    <mergeCell ref="G413:H413"/>
    <mergeCell ref="G414:H414"/>
    <mergeCell ref="G415:H415"/>
    <mergeCell ref="G416:H416"/>
    <mergeCell ref="G417:H417"/>
    <mergeCell ref="G418:H418"/>
    <mergeCell ref="G509:H509"/>
    <mergeCell ref="G438:H438"/>
    <mergeCell ref="G439:H439"/>
    <mergeCell ref="G440:H440"/>
    <mergeCell ref="G441:H441"/>
    <mergeCell ref="G442:H442"/>
    <mergeCell ref="G443:H443"/>
    <mergeCell ref="G444:H444"/>
    <mergeCell ref="G445:H445"/>
    <mergeCell ref="G474:H474"/>
    <mergeCell ref="G462:H462"/>
    <mergeCell ref="G463:H463"/>
    <mergeCell ref="G464:H464"/>
    <mergeCell ref="G465:H465"/>
    <mergeCell ref="G466:H466"/>
    <mergeCell ref="G467:H467"/>
    <mergeCell ref="G468:H468"/>
    <mergeCell ref="G469:H469"/>
    <mergeCell ref="G458:H458"/>
    <mergeCell ref="G459:H459"/>
    <mergeCell ref="G460:H460"/>
    <mergeCell ref="G461:H461"/>
    <mergeCell ref="G456:H456"/>
    <mergeCell ref="G457:H457"/>
    <mergeCell ref="G504:H504"/>
    <mergeCell ref="G505:H505"/>
    <mergeCell ref="G494:H494"/>
    <mergeCell ref="G495:H495"/>
    <mergeCell ref="G496:H496"/>
    <mergeCell ref="G546:H546"/>
    <mergeCell ref="G547:H547"/>
    <mergeCell ref="G548:H548"/>
    <mergeCell ref="G549:H549"/>
    <mergeCell ref="G534:H534"/>
    <mergeCell ref="G535:H535"/>
    <mergeCell ref="G536:H536"/>
    <mergeCell ref="G537:H537"/>
    <mergeCell ref="G538:H538"/>
    <mergeCell ref="G539:H539"/>
    <mergeCell ref="G510:H510"/>
    <mergeCell ref="G511:H511"/>
    <mergeCell ref="G512:H512"/>
    <mergeCell ref="G513:H513"/>
    <mergeCell ref="G514:H514"/>
    <mergeCell ref="G515:H515"/>
    <mergeCell ref="G506:H506"/>
    <mergeCell ref="G507:H507"/>
    <mergeCell ref="G508:H508"/>
    <mergeCell ref="G594:H594"/>
    <mergeCell ref="G595:H595"/>
    <mergeCell ref="G583:H583"/>
    <mergeCell ref="G584:H584"/>
    <mergeCell ref="G585:H585"/>
    <mergeCell ref="G586:H586"/>
    <mergeCell ref="G587:H587"/>
    <mergeCell ref="G559:H559"/>
    <mergeCell ref="G558:H558"/>
    <mergeCell ref="G560:H560"/>
    <mergeCell ref="G561:H561"/>
    <mergeCell ref="G562:H562"/>
    <mergeCell ref="G563:H563"/>
    <mergeCell ref="G564:H564"/>
    <mergeCell ref="G588:H588"/>
    <mergeCell ref="G589:H589"/>
    <mergeCell ref="G591:H591"/>
    <mergeCell ref="G582:H582"/>
    <mergeCell ref="G577:H577"/>
    <mergeCell ref="G578:H578"/>
    <mergeCell ref="G567:H567"/>
    <mergeCell ref="G568:H568"/>
    <mergeCell ref="G569:H569"/>
    <mergeCell ref="G570:H570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horizontalDpi="360" verticalDpi="360" r:id="rId1"/>
  <rowBreaks count="3" manualBreakCount="3">
    <brk id="42" min="1" max="10" man="1"/>
    <brk id="519" min="1" max="10" man="1"/>
    <brk id="567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E9F09-04C7-4059-8CA3-7227840DD00B}">
  <dimension ref="A1:V674"/>
  <sheetViews>
    <sheetView zoomScale="60" zoomScaleNormal="60" zoomScaleSheetLayoutView="50" workbookViewId="0">
      <pane ySplit="2" topLeftCell="A3" activePane="bottomLeft" state="frozen"/>
      <selection activeCell="D465" sqref="D465"/>
      <selection pane="bottomLeft" activeCell="B33" sqref="B33:C33"/>
    </sheetView>
  </sheetViews>
  <sheetFormatPr baseColWidth="10" defaultColWidth="15.5546875" defaultRowHeight="13.8"/>
  <cols>
    <col min="1" max="1" width="13.44140625" style="25" customWidth="1"/>
    <col min="2" max="2" width="39.44140625" style="25" customWidth="1"/>
    <col min="3" max="3" width="19.6640625" style="240" bestFit="1" customWidth="1"/>
    <col min="4" max="4" width="15.44140625" style="25" customWidth="1"/>
    <col min="5" max="5" width="9" style="10" customWidth="1"/>
    <col min="6" max="6" width="62.5546875" style="25" customWidth="1"/>
    <col min="7" max="7" width="16.109375" style="25" bestFit="1" customWidth="1"/>
    <col min="8" max="8" width="22.44140625" style="191" customWidth="1"/>
    <col min="9" max="9" width="18.6640625" style="191" customWidth="1"/>
    <col min="10" max="10" width="20.44140625" style="9" customWidth="1"/>
    <col min="11" max="11" width="19.5546875" style="18" customWidth="1"/>
    <col min="12" max="12" width="104.6640625" style="10" bestFit="1" customWidth="1"/>
    <col min="13" max="13" width="21.33203125" style="9" bestFit="1" customWidth="1"/>
    <col min="14" max="14" width="19.44140625" style="9" bestFit="1" customWidth="1"/>
    <col min="15" max="16" width="21.88671875" style="9" bestFit="1" customWidth="1"/>
    <col min="17" max="16384" width="15.5546875" style="10"/>
  </cols>
  <sheetData>
    <row r="1" spans="1:16" s="74" customFormat="1" ht="29.25" customHeight="1">
      <c r="A1" s="24"/>
      <c r="B1" s="24"/>
      <c r="C1" s="239"/>
      <c r="D1" s="24"/>
      <c r="F1" s="24"/>
      <c r="G1" s="24"/>
      <c r="H1" s="318" t="s">
        <v>1309</v>
      </c>
      <c r="I1" s="319"/>
      <c r="J1" s="320" t="s">
        <v>1308</v>
      </c>
      <c r="K1" s="321"/>
      <c r="M1" s="73"/>
      <c r="N1" s="73"/>
      <c r="O1" s="73"/>
      <c r="P1" s="73"/>
    </row>
    <row r="2" spans="1:16" s="82" customFormat="1" ht="51" customHeight="1">
      <c r="A2" s="225" t="s">
        <v>4</v>
      </c>
      <c r="B2" s="225" t="s">
        <v>5</v>
      </c>
      <c r="C2" s="225" t="s">
        <v>6</v>
      </c>
      <c r="D2" s="225" t="s">
        <v>7</v>
      </c>
      <c r="E2" s="225" t="s">
        <v>8</v>
      </c>
      <c r="F2" s="316" t="s">
        <v>9</v>
      </c>
      <c r="G2" s="316"/>
      <c r="H2" s="182" t="s">
        <v>10</v>
      </c>
      <c r="I2" s="182" t="s">
        <v>12</v>
      </c>
      <c r="J2" s="182" t="s">
        <v>10</v>
      </c>
      <c r="K2" s="182" t="s">
        <v>12</v>
      </c>
      <c r="L2" s="238" t="s">
        <v>1203</v>
      </c>
      <c r="M2" s="188" t="s">
        <v>1205</v>
      </c>
      <c r="N2" s="188" t="s">
        <v>1206</v>
      </c>
      <c r="O2" s="188" t="s">
        <v>1207</v>
      </c>
      <c r="P2" s="188" t="s">
        <v>1208</v>
      </c>
    </row>
    <row r="3" spans="1:16">
      <c r="A3" s="185" t="s">
        <v>1501</v>
      </c>
      <c r="B3" s="10"/>
      <c r="D3" s="10"/>
      <c r="F3" s="10"/>
      <c r="G3" s="10"/>
      <c r="H3" s="10"/>
      <c r="I3" s="10"/>
      <c r="J3" s="10"/>
      <c r="K3" s="10"/>
      <c r="M3" s="10"/>
      <c r="N3" s="10"/>
      <c r="O3" s="10"/>
      <c r="P3" s="10"/>
    </row>
    <row r="4" spans="1:16" s="9" customFormat="1">
      <c r="A4" s="231" t="s">
        <v>1211</v>
      </c>
      <c r="B4" s="193" t="s">
        <v>1212</v>
      </c>
      <c r="C4" s="241">
        <v>800251440</v>
      </c>
      <c r="D4" s="232" t="s">
        <v>16</v>
      </c>
      <c r="E4" s="233" t="s">
        <v>17</v>
      </c>
      <c r="F4" s="304" t="s">
        <v>1217</v>
      </c>
      <c r="G4" s="305"/>
      <c r="H4" s="234">
        <v>51431414</v>
      </c>
      <c r="I4" s="234">
        <v>0</v>
      </c>
      <c r="J4" s="179">
        <v>0</v>
      </c>
      <c r="K4" s="179">
        <v>0</v>
      </c>
      <c r="L4" s="186" t="s">
        <v>1313</v>
      </c>
      <c r="M4" s="177">
        <v>51431414</v>
      </c>
      <c r="N4" s="177"/>
      <c r="O4" s="177"/>
      <c r="P4" s="177">
        <f>+M4</f>
        <v>51431414</v>
      </c>
    </row>
    <row r="5" spans="1:16" s="9" customFormat="1">
      <c r="A5" s="231" t="s">
        <v>1211</v>
      </c>
      <c r="B5" s="193" t="s">
        <v>1213</v>
      </c>
      <c r="C5" s="241">
        <v>805000427</v>
      </c>
      <c r="D5" s="232" t="s">
        <v>16</v>
      </c>
      <c r="E5" s="233" t="s">
        <v>17</v>
      </c>
      <c r="F5" s="304" t="s">
        <v>1217</v>
      </c>
      <c r="G5" s="305"/>
      <c r="H5" s="234">
        <v>5329900</v>
      </c>
      <c r="I5" s="234">
        <v>1473354</v>
      </c>
      <c r="J5" s="179">
        <v>0</v>
      </c>
      <c r="K5" s="179">
        <v>0</v>
      </c>
      <c r="L5" s="186" t="s">
        <v>1313</v>
      </c>
      <c r="M5" s="177">
        <v>5329900</v>
      </c>
      <c r="N5" s="177">
        <v>1473354</v>
      </c>
      <c r="O5" s="177"/>
      <c r="P5" s="177">
        <f>+M5+N5</f>
        <v>6803254</v>
      </c>
    </row>
    <row r="6" spans="1:16" s="9" customFormat="1">
      <c r="A6" s="231" t="s">
        <v>1211</v>
      </c>
      <c r="B6" s="193" t="s">
        <v>1214</v>
      </c>
      <c r="C6" s="241">
        <v>900156264</v>
      </c>
      <c r="D6" s="232" t="s">
        <v>16</v>
      </c>
      <c r="E6" s="233" t="s">
        <v>17</v>
      </c>
      <c r="F6" s="304" t="s">
        <v>1217</v>
      </c>
      <c r="G6" s="305"/>
      <c r="H6" s="234">
        <v>708900</v>
      </c>
      <c r="I6" s="234">
        <v>0</v>
      </c>
      <c r="J6" s="179">
        <v>0</v>
      </c>
      <c r="K6" s="179">
        <v>0</v>
      </c>
      <c r="L6" s="186" t="s">
        <v>1313</v>
      </c>
      <c r="M6" s="177">
        <v>708900</v>
      </c>
      <c r="N6" s="177"/>
      <c r="O6" s="177"/>
      <c r="P6" s="177">
        <f>+M6</f>
        <v>708900</v>
      </c>
    </row>
    <row r="7" spans="1:16" s="9" customFormat="1">
      <c r="A7" s="231" t="s">
        <v>1211</v>
      </c>
      <c r="B7" s="193" t="s">
        <v>1215</v>
      </c>
      <c r="C7" s="241">
        <v>901021565</v>
      </c>
      <c r="D7" s="232" t="s">
        <v>16</v>
      </c>
      <c r="E7" s="233" t="s">
        <v>17</v>
      </c>
      <c r="F7" s="304" t="s">
        <v>1217</v>
      </c>
      <c r="G7" s="305"/>
      <c r="H7" s="234">
        <v>802600</v>
      </c>
      <c r="I7" s="234">
        <v>0</v>
      </c>
      <c r="J7" s="179">
        <v>0</v>
      </c>
      <c r="K7" s="179">
        <v>0</v>
      </c>
      <c r="L7" s="186" t="s">
        <v>1313</v>
      </c>
      <c r="M7" s="177">
        <v>802600</v>
      </c>
      <c r="N7" s="177"/>
      <c r="O7" s="177"/>
      <c r="P7" s="177">
        <f>+M7</f>
        <v>802600</v>
      </c>
    </row>
    <row r="8" spans="1:16" s="9" customFormat="1">
      <c r="A8" s="231" t="s">
        <v>1211</v>
      </c>
      <c r="B8" s="193" t="s">
        <v>1216</v>
      </c>
      <c r="C8" s="241">
        <v>901097473</v>
      </c>
      <c r="D8" s="232" t="s">
        <v>16</v>
      </c>
      <c r="E8" s="233" t="s">
        <v>17</v>
      </c>
      <c r="F8" s="304" t="s">
        <v>1217</v>
      </c>
      <c r="G8" s="305"/>
      <c r="H8" s="234">
        <v>4249307</v>
      </c>
      <c r="I8" s="234">
        <v>0</v>
      </c>
      <c r="J8" s="179">
        <v>0</v>
      </c>
      <c r="K8" s="179">
        <v>0</v>
      </c>
      <c r="L8" s="186" t="s">
        <v>1313</v>
      </c>
      <c r="M8" s="177">
        <v>4249307</v>
      </c>
      <c r="N8" s="177"/>
      <c r="O8" s="177"/>
      <c r="P8" s="177">
        <f>+M8</f>
        <v>4249307</v>
      </c>
    </row>
    <row r="9" spans="1:16" s="9" customFormat="1">
      <c r="A9" s="231" t="s">
        <v>1211</v>
      </c>
      <c r="B9" s="193" t="s">
        <v>1218</v>
      </c>
      <c r="C9" s="241">
        <v>890903790</v>
      </c>
      <c r="D9" s="232" t="s">
        <v>16</v>
      </c>
      <c r="E9" s="233" t="s">
        <v>17</v>
      </c>
      <c r="F9" s="304" t="s">
        <v>1217</v>
      </c>
      <c r="G9" s="305"/>
      <c r="H9" s="234">
        <v>13333783</v>
      </c>
      <c r="I9" s="234">
        <v>75475400</v>
      </c>
      <c r="J9" s="179">
        <v>0</v>
      </c>
      <c r="K9" s="179">
        <v>0</v>
      </c>
      <c r="L9" s="186" t="s">
        <v>1313</v>
      </c>
      <c r="M9" s="177">
        <v>13333783</v>
      </c>
      <c r="N9" s="177">
        <v>75475400</v>
      </c>
      <c r="O9" s="177"/>
      <c r="P9" s="177">
        <f>+M9+N9</f>
        <v>88809183</v>
      </c>
    </row>
    <row r="10" spans="1:16" s="9" customFormat="1">
      <c r="A10" s="231" t="s">
        <v>1211</v>
      </c>
      <c r="B10" s="193" t="s">
        <v>1220</v>
      </c>
      <c r="C10" s="241">
        <v>800224808</v>
      </c>
      <c r="D10" s="232" t="s">
        <v>16</v>
      </c>
      <c r="E10" s="233" t="s">
        <v>17</v>
      </c>
      <c r="F10" s="304" t="s">
        <v>1217</v>
      </c>
      <c r="G10" s="305"/>
      <c r="H10" s="234">
        <v>150178692</v>
      </c>
      <c r="I10" s="234">
        <v>0</v>
      </c>
      <c r="J10" s="179">
        <v>0</v>
      </c>
      <c r="K10" s="179">
        <v>0</v>
      </c>
      <c r="L10" s="186" t="s">
        <v>1313</v>
      </c>
      <c r="M10" s="177">
        <v>150178692</v>
      </c>
      <c r="N10" s="177"/>
      <c r="O10" s="177"/>
      <c r="P10" s="177">
        <f>+M10</f>
        <v>150178692</v>
      </c>
    </row>
    <row r="11" spans="1:16" s="9" customFormat="1">
      <c r="A11" s="231" t="s">
        <v>1211</v>
      </c>
      <c r="B11" s="193" t="s">
        <v>1221</v>
      </c>
      <c r="C11" s="241">
        <v>800227940</v>
      </c>
      <c r="D11" s="232" t="s">
        <v>16</v>
      </c>
      <c r="E11" s="233" t="s">
        <v>17</v>
      </c>
      <c r="F11" s="304" t="s">
        <v>1217</v>
      </c>
      <c r="G11" s="305"/>
      <c r="H11" s="234">
        <v>379824</v>
      </c>
      <c r="I11" s="234">
        <v>0</v>
      </c>
      <c r="J11" s="179">
        <v>0</v>
      </c>
      <c r="K11" s="179">
        <v>0</v>
      </c>
      <c r="L11" s="186" t="s">
        <v>1313</v>
      </c>
      <c r="M11" s="177">
        <v>379824</v>
      </c>
      <c r="N11" s="177"/>
      <c r="O11" s="177"/>
      <c r="P11" s="177">
        <f>+M11</f>
        <v>379824</v>
      </c>
    </row>
    <row r="12" spans="1:16" s="9" customFormat="1">
      <c r="A12" s="231" t="s">
        <v>1211</v>
      </c>
      <c r="B12" s="193" t="s">
        <v>1222</v>
      </c>
      <c r="C12" s="241">
        <v>800229739</v>
      </c>
      <c r="D12" s="232" t="s">
        <v>16</v>
      </c>
      <c r="E12" s="233" t="s">
        <v>17</v>
      </c>
      <c r="F12" s="304" t="s">
        <v>1217</v>
      </c>
      <c r="G12" s="305"/>
      <c r="H12" s="234">
        <v>139868801</v>
      </c>
      <c r="I12" s="234">
        <v>0</v>
      </c>
      <c r="J12" s="179">
        <v>0</v>
      </c>
      <c r="K12" s="179">
        <v>0</v>
      </c>
      <c r="L12" s="186" t="s">
        <v>1313</v>
      </c>
      <c r="M12" s="177">
        <v>139868801</v>
      </c>
      <c r="N12" s="177"/>
      <c r="O12" s="177"/>
      <c r="P12" s="177">
        <f>+M12</f>
        <v>139868801</v>
      </c>
    </row>
    <row r="13" spans="1:16" s="9" customFormat="1">
      <c r="A13" s="231" t="s">
        <v>1211</v>
      </c>
      <c r="B13" s="193" t="s">
        <v>1223</v>
      </c>
      <c r="C13" s="241">
        <v>900336004</v>
      </c>
      <c r="D13" s="232" t="s">
        <v>16</v>
      </c>
      <c r="E13" s="233" t="s">
        <v>17</v>
      </c>
      <c r="F13" s="304" t="s">
        <v>1217</v>
      </c>
      <c r="G13" s="305"/>
      <c r="H13" s="234">
        <v>9074164</v>
      </c>
      <c r="I13" s="234">
        <v>0</v>
      </c>
      <c r="J13" s="179">
        <v>0</v>
      </c>
      <c r="K13" s="179">
        <v>0</v>
      </c>
      <c r="L13" s="186" t="s">
        <v>1313</v>
      </c>
      <c r="M13" s="177">
        <v>9074164</v>
      </c>
      <c r="N13" s="177"/>
      <c r="O13" s="177"/>
      <c r="P13" s="177">
        <f>+M13</f>
        <v>9074164</v>
      </c>
    </row>
    <row r="14" spans="1:16">
      <c r="A14" s="231" t="s">
        <v>1211</v>
      </c>
      <c r="B14" s="193" t="s">
        <v>1225</v>
      </c>
      <c r="C14" s="241">
        <v>800197268</v>
      </c>
      <c r="D14" s="232" t="s">
        <v>38</v>
      </c>
      <c r="E14" s="233" t="s">
        <v>17</v>
      </c>
      <c r="F14" s="304" t="s">
        <v>1226</v>
      </c>
      <c r="G14" s="305"/>
      <c r="H14" s="234">
        <v>20312000</v>
      </c>
      <c r="I14" s="234">
        <v>0</v>
      </c>
      <c r="J14" s="179">
        <v>0</v>
      </c>
      <c r="K14" s="179">
        <v>0</v>
      </c>
      <c r="L14" s="186" t="s">
        <v>1312</v>
      </c>
      <c r="M14" s="177">
        <v>20312000</v>
      </c>
      <c r="N14" s="177"/>
      <c r="O14" s="177"/>
      <c r="P14" s="177">
        <f>+M14-J14</f>
        <v>20312000</v>
      </c>
    </row>
    <row r="15" spans="1:16">
      <c r="A15" s="231" t="s">
        <v>1211</v>
      </c>
      <c r="B15" s="193" t="s">
        <v>1225</v>
      </c>
      <c r="C15" s="241">
        <v>800197268</v>
      </c>
      <c r="D15" s="232" t="s">
        <v>38</v>
      </c>
      <c r="E15" s="233" t="s">
        <v>17</v>
      </c>
      <c r="F15" s="304" t="s">
        <v>1227</v>
      </c>
      <c r="G15" s="305"/>
      <c r="H15" s="234">
        <v>25827000</v>
      </c>
      <c r="I15" s="234">
        <v>0</v>
      </c>
      <c r="J15" s="179">
        <v>0</v>
      </c>
      <c r="K15" s="179">
        <v>0</v>
      </c>
      <c r="L15" s="186" t="s">
        <v>1311</v>
      </c>
      <c r="M15" s="177">
        <v>25827000</v>
      </c>
      <c r="N15" s="177"/>
      <c r="O15" s="177"/>
      <c r="P15" s="177">
        <f t="shared" ref="P15:P29" si="0">+M15-J15</f>
        <v>25827000</v>
      </c>
    </row>
    <row r="16" spans="1:16">
      <c r="A16" s="231" t="s">
        <v>1211</v>
      </c>
      <c r="B16" s="193" t="s">
        <v>1225</v>
      </c>
      <c r="C16" s="241">
        <v>800197268</v>
      </c>
      <c r="D16" s="232" t="s">
        <v>38</v>
      </c>
      <c r="E16" s="233" t="s">
        <v>17</v>
      </c>
      <c r="F16" s="304" t="s">
        <v>1228</v>
      </c>
      <c r="G16" s="305"/>
      <c r="H16" s="234">
        <v>7151000</v>
      </c>
      <c r="I16" s="234">
        <v>0</v>
      </c>
      <c r="J16" s="179">
        <v>0</v>
      </c>
      <c r="K16" s="179">
        <v>0</v>
      </c>
      <c r="L16" s="186" t="s">
        <v>1311</v>
      </c>
      <c r="M16" s="177">
        <v>7151000</v>
      </c>
      <c r="N16" s="177"/>
      <c r="O16" s="177"/>
      <c r="P16" s="177">
        <f t="shared" si="0"/>
        <v>7151000</v>
      </c>
    </row>
    <row r="17" spans="1:16">
      <c r="A17" s="231" t="s">
        <v>1211</v>
      </c>
      <c r="B17" s="193" t="s">
        <v>1225</v>
      </c>
      <c r="C17" s="241">
        <v>800197268</v>
      </c>
      <c r="D17" s="232" t="s">
        <v>38</v>
      </c>
      <c r="E17" s="233" t="s">
        <v>17</v>
      </c>
      <c r="F17" s="304" t="s">
        <v>1229</v>
      </c>
      <c r="G17" s="305"/>
      <c r="H17" s="234">
        <v>27313000</v>
      </c>
      <c r="I17" s="234">
        <v>0</v>
      </c>
      <c r="J17" s="179">
        <v>0</v>
      </c>
      <c r="K17" s="179">
        <v>0</v>
      </c>
      <c r="L17" s="186" t="s">
        <v>1311</v>
      </c>
      <c r="M17" s="177">
        <v>27313000</v>
      </c>
      <c r="N17" s="177"/>
      <c r="O17" s="177"/>
      <c r="P17" s="177">
        <f t="shared" si="0"/>
        <v>27313000</v>
      </c>
    </row>
    <row r="18" spans="1:16">
      <c r="A18" s="231" t="s">
        <v>1211</v>
      </c>
      <c r="B18" s="193" t="s">
        <v>1225</v>
      </c>
      <c r="C18" s="241">
        <v>800197268</v>
      </c>
      <c r="D18" s="232" t="s">
        <v>38</v>
      </c>
      <c r="E18" s="233" t="s">
        <v>17</v>
      </c>
      <c r="F18" s="304" t="s">
        <v>1230</v>
      </c>
      <c r="G18" s="305"/>
      <c r="H18" s="234">
        <v>938000</v>
      </c>
      <c r="I18" s="234">
        <v>0</v>
      </c>
      <c r="J18" s="179">
        <v>0</v>
      </c>
      <c r="K18" s="179">
        <v>0</v>
      </c>
      <c r="L18" s="186" t="s">
        <v>1311</v>
      </c>
      <c r="M18" s="177">
        <v>938000</v>
      </c>
      <c r="N18" s="177"/>
      <c r="O18" s="177"/>
      <c r="P18" s="177">
        <f t="shared" si="0"/>
        <v>938000</v>
      </c>
    </row>
    <row r="19" spans="1:16">
      <c r="A19" s="231" t="s">
        <v>1211</v>
      </c>
      <c r="B19" s="193" t="s">
        <v>1225</v>
      </c>
      <c r="C19" s="241">
        <v>800197268</v>
      </c>
      <c r="D19" s="232" t="s">
        <v>38</v>
      </c>
      <c r="E19" s="233" t="s">
        <v>17</v>
      </c>
      <c r="F19" s="304" t="s">
        <v>1231</v>
      </c>
      <c r="G19" s="305"/>
      <c r="H19" s="234">
        <v>2431000</v>
      </c>
      <c r="I19" s="234">
        <v>0</v>
      </c>
      <c r="J19" s="179">
        <v>0</v>
      </c>
      <c r="K19" s="179">
        <v>0</v>
      </c>
      <c r="L19" s="186" t="s">
        <v>1311</v>
      </c>
      <c r="M19" s="177">
        <v>2431000</v>
      </c>
      <c r="N19" s="177"/>
      <c r="O19" s="177"/>
      <c r="P19" s="177">
        <f t="shared" si="0"/>
        <v>2431000</v>
      </c>
    </row>
    <row r="20" spans="1:16">
      <c r="A20" s="231" t="s">
        <v>1211</v>
      </c>
      <c r="B20" s="193" t="s">
        <v>1225</v>
      </c>
      <c r="C20" s="241">
        <v>800197268</v>
      </c>
      <c r="D20" s="232" t="s">
        <v>38</v>
      </c>
      <c r="E20" s="233" t="s">
        <v>17</v>
      </c>
      <c r="F20" s="304" t="s">
        <v>1232</v>
      </c>
      <c r="G20" s="305"/>
      <c r="H20" s="234">
        <v>4590000</v>
      </c>
      <c r="I20" s="234">
        <v>0</v>
      </c>
      <c r="J20" s="179">
        <v>0</v>
      </c>
      <c r="K20" s="179">
        <v>0</v>
      </c>
      <c r="L20" s="186" t="s">
        <v>1311</v>
      </c>
      <c r="M20" s="177">
        <v>4590000</v>
      </c>
      <c r="N20" s="177"/>
      <c r="O20" s="177"/>
      <c r="P20" s="177">
        <f t="shared" si="0"/>
        <v>4590000</v>
      </c>
    </row>
    <row r="21" spans="1:16">
      <c r="A21" s="231" t="s">
        <v>1211</v>
      </c>
      <c r="B21" s="193" t="s">
        <v>1225</v>
      </c>
      <c r="C21" s="241">
        <v>800197268</v>
      </c>
      <c r="D21" s="232" t="s">
        <v>38</v>
      </c>
      <c r="E21" s="233" t="s">
        <v>17</v>
      </c>
      <c r="F21" s="304" t="s">
        <v>1233</v>
      </c>
      <c r="G21" s="305"/>
      <c r="H21" s="234">
        <v>8798000</v>
      </c>
      <c r="I21" s="234">
        <v>0</v>
      </c>
      <c r="J21" s="179">
        <v>0</v>
      </c>
      <c r="K21" s="179">
        <v>0</v>
      </c>
      <c r="L21" s="186" t="s">
        <v>1311</v>
      </c>
      <c r="M21" s="177">
        <v>8798000</v>
      </c>
      <c r="N21" s="177"/>
      <c r="O21" s="177"/>
      <c r="P21" s="177">
        <f t="shared" si="0"/>
        <v>8798000</v>
      </c>
    </row>
    <row r="22" spans="1:16">
      <c r="A22" s="231" t="s">
        <v>1211</v>
      </c>
      <c r="B22" s="193" t="s">
        <v>1225</v>
      </c>
      <c r="C22" s="241">
        <v>800197268</v>
      </c>
      <c r="D22" s="232" t="s">
        <v>38</v>
      </c>
      <c r="E22" s="233" t="s">
        <v>17</v>
      </c>
      <c r="F22" s="304" t="s">
        <v>1234</v>
      </c>
      <c r="G22" s="305"/>
      <c r="H22" s="234">
        <v>2453000</v>
      </c>
      <c r="I22" s="234">
        <v>0</v>
      </c>
      <c r="J22" s="179">
        <v>0</v>
      </c>
      <c r="K22" s="179">
        <v>0</v>
      </c>
      <c r="L22" s="186" t="s">
        <v>1311</v>
      </c>
      <c r="M22" s="177">
        <v>2453000</v>
      </c>
      <c r="N22" s="177"/>
      <c r="O22" s="177"/>
      <c r="P22" s="177">
        <f t="shared" si="0"/>
        <v>2453000</v>
      </c>
    </row>
    <row r="23" spans="1:16">
      <c r="A23" s="231" t="s">
        <v>1211</v>
      </c>
      <c r="B23" s="193" t="s">
        <v>1225</v>
      </c>
      <c r="C23" s="241">
        <v>800197268</v>
      </c>
      <c r="D23" s="232" t="s">
        <v>38</v>
      </c>
      <c r="E23" s="233" t="s">
        <v>17</v>
      </c>
      <c r="F23" s="304" t="s">
        <v>1235</v>
      </c>
      <c r="G23" s="305"/>
      <c r="H23" s="234">
        <v>2821000</v>
      </c>
      <c r="I23" s="234">
        <v>0</v>
      </c>
      <c r="J23" s="179">
        <v>0</v>
      </c>
      <c r="K23" s="179">
        <v>0</v>
      </c>
      <c r="L23" s="186" t="s">
        <v>1311</v>
      </c>
      <c r="M23" s="177">
        <v>2821000</v>
      </c>
      <c r="N23" s="177"/>
      <c r="O23" s="177"/>
      <c r="P23" s="177">
        <f t="shared" si="0"/>
        <v>2821000</v>
      </c>
    </row>
    <row r="24" spans="1:16">
      <c r="A24" s="231" t="s">
        <v>1211</v>
      </c>
      <c r="B24" s="193" t="s">
        <v>1225</v>
      </c>
      <c r="C24" s="241">
        <v>800197268</v>
      </c>
      <c r="D24" s="232" t="s">
        <v>38</v>
      </c>
      <c r="E24" s="233" t="s">
        <v>17</v>
      </c>
      <c r="F24" s="304" t="s">
        <v>1236</v>
      </c>
      <c r="G24" s="305"/>
      <c r="H24" s="234">
        <v>4187000</v>
      </c>
      <c r="I24" s="234">
        <v>0</v>
      </c>
      <c r="J24" s="179">
        <v>0</v>
      </c>
      <c r="K24" s="179">
        <v>0</v>
      </c>
      <c r="L24" s="186" t="s">
        <v>1311</v>
      </c>
      <c r="M24" s="177">
        <v>4187000</v>
      </c>
      <c r="N24" s="177"/>
      <c r="O24" s="177"/>
      <c r="P24" s="177">
        <f t="shared" si="0"/>
        <v>4187000</v>
      </c>
    </row>
    <row r="25" spans="1:16">
      <c r="A25" s="231" t="s">
        <v>1211</v>
      </c>
      <c r="B25" s="193" t="s">
        <v>1225</v>
      </c>
      <c r="C25" s="241">
        <v>800197268</v>
      </c>
      <c r="D25" s="232" t="s">
        <v>38</v>
      </c>
      <c r="E25" s="233" t="s">
        <v>17</v>
      </c>
      <c r="F25" s="304" t="s">
        <v>1237</v>
      </c>
      <c r="G25" s="305"/>
      <c r="H25" s="234">
        <v>2295000</v>
      </c>
      <c r="I25" s="234">
        <v>0</v>
      </c>
      <c r="J25" s="179">
        <v>0</v>
      </c>
      <c r="K25" s="179">
        <v>0</v>
      </c>
      <c r="L25" s="186" t="s">
        <v>1311</v>
      </c>
      <c r="M25" s="177">
        <v>2295000</v>
      </c>
      <c r="N25" s="177"/>
      <c r="O25" s="177"/>
      <c r="P25" s="177">
        <f t="shared" si="0"/>
        <v>2295000</v>
      </c>
    </row>
    <row r="26" spans="1:16">
      <c r="A26" s="231" t="s">
        <v>1211</v>
      </c>
      <c r="B26" s="193" t="s">
        <v>1225</v>
      </c>
      <c r="C26" s="241">
        <v>800197268</v>
      </c>
      <c r="D26" s="232" t="s">
        <v>38</v>
      </c>
      <c r="E26" s="233" t="s">
        <v>17</v>
      </c>
      <c r="F26" s="304" t="s">
        <v>1238</v>
      </c>
      <c r="G26" s="305"/>
      <c r="H26" s="234">
        <v>2502000</v>
      </c>
      <c r="I26" s="234">
        <v>0</v>
      </c>
      <c r="J26" s="179">
        <v>0</v>
      </c>
      <c r="K26" s="179">
        <v>0</v>
      </c>
      <c r="L26" s="186" t="s">
        <v>1311</v>
      </c>
      <c r="M26" s="177">
        <v>2502000</v>
      </c>
      <c r="N26" s="177"/>
      <c r="O26" s="177"/>
      <c r="P26" s="177">
        <f t="shared" si="0"/>
        <v>2502000</v>
      </c>
    </row>
    <row r="27" spans="1:16">
      <c r="A27" s="231" t="s">
        <v>1211</v>
      </c>
      <c r="B27" s="193" t="s">
        <v>1225</v>
      </c>
      <c r="C27" s="241">
        <v>800197268</v>
      </c>
      <c r="D27" s="232" t="s">
        <v>38</v>
      </c>
      <c r="E27" s="233" t="s">
        <v>17</v>
      </c>
      <c r="F27" s="304" t="s">
        <v>1239</v>
      </c>
      <c r="G27" s="305"/>
      <c r="H27" s="234">
        <v>5959000</v>
      </c>
      <c r="I27" s="234">
        <v>0</v>
      </c>
      <c r="J27" s="179">
        <v>0</v>
      </c>
      <c r="K27" s="179">
        <v>0</v>
      </c>
      <c r="L27" s="186" t="s">
        <v>1311</v>
      </c>
      <c r="M27" s="177">
        <v>5959000</v>
      </c>
      <c r="N27" s="177"/>
      <c r="O27" s="177"/>
      <c r="P27" s="177">
        <f t="shared" si="0"/>
        <v>5959000</v>
      </c>
    </row>
    <row r="28" spans="1:16">
      <c r="A28" s="231" t="s">
        <v>1211</v>
      </c>
      <c r="B28" s="193" t="s">
        <v>1225</v>
      </c>
      <c r="C28" s="241">
        <v>800197268</v>
      </c>
      <c r="D28" s="232" t="s">
        <v>38</v>
      </c>
      <c r="E28" s="233" t="s">
        <v>17</v>
      </c>
      <c r="F28" s="304" t="s">
        <v>1240</v>
      </c>
      <c r="G28" s="305"/>
      <c r="H28" s="234">
        <v>603000</v>
      </c>
      <c r="I28" s="234">
        <v>0</v>
      </c>
      <c r="J28" s="179">
        <v>0</v>
      </c>
      <c r="K28" s="179">
        <v>0</v>
      </c>
      <c r="L28" s="186" t="s">
        <v>1311</v>
      </c>
      <c r="M28" s="177">
        <v>603000</v>
      </c>
      <c r="N28" s="177"/>
      <c r="O28" s="177"/>
      <c r="P28" s="177">
        <f t="shared" si="0"/>
        <v>603000</v>
      </c>
    </row>
    <row r="29" spans="1:16">
      <c r="A29" s="231" t="s">
        <v>1211</v>
      </c>
      <c r="B29" s="193" t="s">
        <v>1225</v>
      </c>
      <c r="C29" s="241">
        <v>800197268</v>
      </c>
      <c r="D29" s="232" t="s">
        <v>38</v>
      </c>
      <c r="E29" s="233" t="s">
        <v>17</v>
      </c>
      <c r="F29" s="304" t="s">
        <v>1241</v>
      </c>
      <c r="G29" s="305"/>
      <c r="H29" s="234">
        <v>1482000</v>
      </c>
      <c r="I29" s="234">
        <v>0</v>
      </c>
      <c r="J29" s="179">
        <v>0</v>
      </c>
      <c r="K29" s="179">
        <v>0</v>
      </c>
      <c r="L29" s="186" t="s">
        <v>1311</v>
      </c>
      <c r="M29" s="177">
        <v>1482000</v>
      </c>
      <c r="N29" s="177"/>
      <c r="O29" s="177"/>
      <c r="P29" s="177">
        <f t="shared" si="0"/>
        <v>1482000</v>
      </c>
    </row>
    <row r="30" spans="1:16">
      <c r="A30" s="231" t="s">
        <v>1211</v>
      </c>
      <c r="B30" s="193" t="s">
        <v>1248</v>
      </c>
      <c r="C30" s="241">
        <v>37082584</v>
      </c>
      <c r="D30" s="174" t="s">
        <v>53</v>
      </c>
      <c r="E30" s="233" t="s">
        <v>17</v>
      </c>
      <c r="F30" s="193" t="s">
        <v>1249</v>
      </c>
      <c r="G30" s="234">
        <v>56400000</v>
      </c>
      <c r="H30" s="234">
        <v>0</v>
      </c>
      <c r="I30" s="234">
        <v>0</v>
      </c>
      <c r="J30" s="179">
        <v>0</v>
      </c>
      <c r="K30" s="179">
        <v>0</v>
      </c>
      <c r="L30" s="186" t="s">
        <v>1310</v>
      </c>
      <c r="M30" s="177">
        <v>56400000</v>
      </c>
      <c r="N30" s="177"/>
      <c r="O30" s="177"/>
      <c r="P30" s="177">
        <f t="shared" ref="P30:P35" si="1">+M30-J30</f>
        <v>56400000</v>
      </c>
    </row>
    <row r="31" spans="1:16">
      <c r="A31" s="231" t="s">
        <v>1211</v>
      </c>
      <c r="B31" s="193" t="s">
        <v>1253</v>
      </c>
      <c r="C31" s="241">
        <v>16679905</v>
      </c>
      <c r="D31" s="174" t="s">
        <v>53</v>
      </c>
      <c r="E31" s="233" t="s">
        <v>17</v>
      </c>
      <c r="F31" s="193" t="s">
        <v>1252</v>
      </c>
      <c r="G31" s="234">
        <v>61000000</v>
      </c>
      <c r="H31" s="234">
        <v>0</v>
      </c>
      <c r="I31" s="234">
        <v>0</v>
      </c>
      <c r="J31" s="179">
        <v>0</v>
      </c>
      <c r="K31" s="179">
        <v>0</v>
      </c>
      <c r="L31" s="186" t="s">
        <v>1310</v>
      </c>
      <c r="M31" s="177">
        <v>61000000</v>
      </c>
      <c r="N31" s="177"/>
      <c r="O31" s="177"/>
      <c r="P31" s="177">
        <f t="shared" si="1"/>
        <v>61000000</v>
      </c>
    </row>
    <row r="32" spans="1:16">
      <c r="A32" s="231" t="s">
        <v>1211</v>
      </c>
      <c r="B32" s="193" t="s">
        <v>1255</v>
      </c>
      <c r="C32" s="241">
        <v>12996070</v>
      </c>
      <c r="D32" s="174" t="s">
        <v>53</v>
      </c>
      <c r="E32" s="233" t="s">
        <v>17</v>
      </c>
      <c r="F32" s="193" t="s">
        <v>1254</v>
      </c>
      <c r="G32" s="234">
        <v>100000000</v>
      </c>
      <c r="H32" s="234">
        <v>0</v>
      </c>
      <c r="I32" s="234">
        <v>0</v>
      </c>
      <c r="J32" s="179">
        <v>0</v>
      </c>
      <c r="K32" s="179">
        <v>0</v>
      </c>
      <c r="L32" s="186" t="s">
        <v>1310</v>
      </c>
      <c r="M32" s="177">
        <v>100000000</v>
      </c>
      <c r="N32" s="177"/>
      <c r="O32" s="177"/>
      <c r="P32" s="177">
        <f t="shared" si="1"/>
        <v>100000000</v>
      </c>
    </row>
    <row r="33" spans="1:16">
      <c r="A33" s="231" t="s">
        <v>1211</v>
      </c>
      <c r="B33" s="193" t="s">
        <v>1257</v>
      </c>
      <c r="C33" s="241">
        <v>79140740</v>
      </c>
      <c r="D33" s="174" t="s">
        <v>53</v>
      </c>
      <c r="E33" s="233" t="s">
        <v>17</v>
      </c>
      <c r="F33" s="193" t="s">
        <v>1256</v>
      </c>
      <c r="G33" s="234">
        <v>70440833</v>
      </c>
      <c r="H33" s="234">
        <v>0</v>
      </c>
      <c r="I33" s="234">
        <v>0</v>
      </c>
      <c r="J33" s="179">
        <v>0</v>
      </c>
      <c r="K33" s="179">
        <v>0</v>
      </c>
      <c r="L33" s="186" t="s">
        <v>1310</v>
      </c>
      <c r="M33" s="177">
        <v>70440833</v>
      </c>
      <c r="N33" s="177"/>
      <c r="O33" s="177"/>
      <c r="P33" s="177">
        <f t="shared" si="1"/>
        <v>70440833</v>
      </c>
    </row>
    <row r="34" spans="1:16">
      <c r="A34" s="231" t="s">
        <v>1211</v>
      </c>
      <c r="B34" s="193" t="s">
        <v>1258</v>
      </c>
      <c r="C34" s="241">
        <v>12961662</v>
      </c>
      <c r="D34" s="174" t="s">
        <v>53</v>
      </c>
      <c r="E34" s="233" t="s">
        <v>17</v>
      </c>
      <c r="F34" s="193" t="s">
        <v>1259</v>
      </c>
      <c r="G34" s="234">
        <v>7000000</v>
      </c>
      <c r="H34" s="234">
        <v>0</v>
      </c>
      <c r="I34" s="234">
        <v>0</v>
      </c>
      <c r="J34" s="179">
        <v>0</v>
      </c>
      <c r="K34" s="179">
        <v>0</v>
      </c>
      <c r="L34" s="186" t="s">
        <v>1310</v>
      </c>
      <c r="M34" s="177">
        <v>7000000</v>
      </c>
      <c r="N34" s="177"/>
      <c r="O34" s="177"/>
      <c r="P34" s="177">
        <f t="shared" si="1"/>
        <v>7000000</v>
      </c>
    </row>
    <row r="35" spans="1:16">
      <c r="A35" s="231" t="s">
        <v>1211</v>
      </c>
      <c r="B35" s="193" t="s">
        <v>1260</v>
      </c>
      <c r="C35" s="241">
        <v>12962343</v>
      </c>
      <c r="D35" s="174" t="s">
        <v>53</v>
      </c>
      <c r="E35" s="233" t="s">
        <v>17</v>
      </c>
      <c r="F35" s="193" t="s">
        <v>1261</v>
      </c>
      <c r="G35" s="234">
        <v>50159680</v>
      </c>
      <c r="H35" s="234">
        <v>0</v>
      </c>
      <c r="I35" s="234">
        <v>0</v>
      </c>
      <c r="J35" s="179">
        <v>0</v>
      </c>
      <c r="K35" s="179">
        <v>0</v>
      </c>
      <c r="L35" s="186" t="s">
        <v>1310</v>
      </c>
      <c r="M35" s="177">
        <v>50159680</v>
      </c>
      <c r="N35" s="177"/>
      <c r="O35" s="177"/>
      <c r="P35" s="177">
        <f t="shared" si="1"/>
        <v>50159680</v>
      </c>
    </row>
    <row r="36" spans="1:16">
      <c r="A36" s="312" t="s">
        <v>1119</v>
      </c>
      <c r="B36" s="312"/>
      <c r="C36" s="312"/>
      <c r="D36" s="312"/>
      <c r="E36" s="312"/>
      <c r="F36" s="312"/>
      <c r="G36" s="312"/>
      <c r="H36" s="190">
        <f>SUM(H4:H35)</f>
        <v>495019385</v>
      </c>
      <c r="I36" s="190">
        <f t="shared" ref="I36:P36" si="2">SUM(I4:I35)</f>
        <v>76948754</v>
      </c>
      <c r="J36" s="190">
        <f t="shared" si="2"/>
        <v>0</v>
      </c>
      <c r="K36" s="190">
        <f t="shared" si="2"/>
        <v>0</v>
      </c>
      <c r="L36" s="190">
        <f t="shared" si="2"/>
        <v>0</v>
      </c>
      <c r="M36" s="190">
        <f t="shared" si="2"/>
        <v>840019898</v>
      </c>
      <c r="N36" s="190">
        <f t="shared" si="2"/>
        <v>76948754</v>
      </c>
      <c r="O36" s="190">
        <f t="shared" si="2"/>
        <v>0</v>
      </c>
      <c r="P36" s="190">
        <f t="shared" si="2"/>
        <v>916968652</v>
      </c>
    </row>
    <row r="37" spans="1:16">
      <c r="A37" s="185" t="s">
        <v>1502</v>
      </c>
      <c r="B37" s="10"/>
      <c r="D37" s="10"/>
      <c r="F37" s="10"/>
      <c r="G37" s="10"/>
      <c r="H37" s="10"/>
      <c r="I37" s="10"/>
      <c r="J37" s="10"/>
      <c r="K37" s="10"/>
      <c r="M37" s="10"/>
      <c r="N37" s="10"/>
      <c r="O37" s="10"/>
      <c r="P37" s="10"/>
    </row>
    <row r="38" spans="1:16" s="9" customFormat="1">
      <c r="A38" s="167" t="s">
        <v>1210</v>
      </c>
      <c r="B38" s="192" t="s">
        <v>679</v>
      </c>
      <c r="C38" s="241">
        <v>19171663</v>
      </c>
      <c r="D38" s="232" t="s">
        <v>16</v>
      </c>
      <c r="E38" s="233" t="s">
        <v>17</v>
      </c>
      <c r="F38" s="304" t="s">
        <v>1315</v>
      </c>
      <c r="G38" s="305"/>
      <c r="H38" s="234">
        <v>11178667</v>
      </c>
      <c r="I38" s="179">
        <v>0</v>
      </c>
      <c r="J38" s="179">
        <v>0</v>
      </c>
      <c r="K38" s="179">
        <v>0</v>
      </c>
      <c r="L38" s="186" t="s">
        <v>1316</v>
      </c>
      <c r="M38" s="177">
        <v>11178667</v>
      </c>
      <c r="N38" s="177"/>
      <c r="O38" s="177">
        <f t="shared" ref="O38:O43" si="3">+M38-J38</f>
        <v>11178667</v>
      </c>
      <c r="P38" s="177"/>
    </row>
    <row r="39" spans="1:16" s="9" customFormat="1">
      <c r="A39" s="167" t="s">
        <v>1210</v>
      </c>
      <c r="B39" s="192" t="s">
        <v>679</v>
      </c>
      <c r="C39" s="241">
        <v>19171663</v>
      </c>
      <c r="D39" s="232" t="s">
        <v>16</v>
      </c>
      <c r="E39" s="233" t="s">
        <v>17</v>
      </c>
      <c r="F39" s="304" t="s">
        <v>1314</v>
      </c>
      <c r="G39" s="305"/>
      <c r="H39" s="234">
        <v>106800000</v>
      </c>
      <c r="I39" s="179">
        <v>0</v>
      </c>
      <c r="J39" s="179">
        <v>0</v>
      </c>
      <c r="K39" s="179">
        <v>0</v>
      </c>
      <c r="L39" s="186" t="s">
        <v>1316</v>
      </c>
      <c r="M39" s="177">
        <v>106800000</v>
      </c>
      <c r="N39" s="177"/>
      <c r="O39" s="177">
        <f t="shared" si="3"/>
        <v>106800000</v>
      </c>
      <c r="P39" s="177"/>
    </row>
    <row r="40" spans="1:16" s="9" customFormat="1">
      <c r="A40" s="167" t="s">
        <v>1210</v>
      </c>
      <c r="B40" s="193" t="s">
        <v>956</v>
      </c>
      <c r="C40" s="241">
        <v>1018465022</v>
      </c>
      <c r="D40" s="232" t="s">
        <v>16</v>
      </c>
      <c r="E40" s="233" t="s">
        <v>17</v>
      </c>
      <c r="F40" s="304" t="s">
        <v>1315</v>
      </c>
      <c r="G40" s="305"/>
      <c r="H40" s="234">
        <v>4039605</v>
      </c>
      <c r="I40" s="179">
        <v>0</v>
      </c>
      <c r="J40" s="179">
        <v>0</v>
      </c>
      <c r="K40" s="179">
        <v>0</v>
      </c>
      <c r="L40" s="186" t="s">
        <v>1316</v>
      </c>
      <c r="M40" s="153">
        <v>4039605</v>
      </c>
      <c r="N40" s="177"/>
      <c r="O40" s="177">
        <f t="shared" si="3"/>
        <v>4039605</v>
      </c>
      <c r="P40" s="177"/>
    </row>
    <row r="41" spans="1:16" s="9" customFormat="1">
      <c r="A41" s="167" t="s">
        <v>1210</v>
      </c>
      <c r="B41" s="193" t="s">
        <v>956</v>
      </c>
      <c r="C41" s="241">
        <v>1018465022</v>
      </c>
      <c r="D41" s="232" t="s">
        <v>16</v>
      </c>
      <c r="E41" s="233" t="s">
        <v>17</v>
      </c>
      <c r="F41" s="304" t="s">
        <v>1314</v>
      </c>
      <c r="G41" s="305"/>
      <c r="H41" s="234">
        <v>40039510</v>
      </c>
      <c r="I41" s="179">
        <v>0</v>
      </c>
      <c r="J41" s="179">
        <v>0</v>
      </c>
      <c r="K41" s="179">
        <v>0</v>
      </c>
      <c r="L41" s="186" t="s">
        <v>1316</v>
      </c>
      <c r="M41" s="153">
        <v>40039510</v>
      </c>
      <c r="N41" s="177"/>
      <c r="O41" s="177">
        <f t="shared" si="3"/>
        <v>40039510</v>
      </c>
      <c r="P41" s="177"/>
    </row>
    <row r="42" spans="1:16" s="9" customFormat="1">
      <c r="A42" s="167" t="s">
        <v>1210</v>
      </c>
      <c r="B42" s="192" t="s">
        <v>1209</v>
      </c>
      <c r="C42" s="241">
        <v>1085302832</v>
      </c>
      <c r="D42" s="232" t="s">
        <v>16</v>
      </c>
      <c r="E42" s="233" t="s">
        <v>17</v>
      </c>
      <c r="F42" s="304" t="s">
        <v>1315</v>
      </c>
      <c r="G42" s="305"/>
      <c r="H42" s="234">
        <v>1333134</v>
      </c>
      <c r="I42" s="179">
        <v>0</v>
      </c>
      <c r="J42" s="179">
        <v>0</v>
      </c>
      <c r="K42" s="179">
        <v>0</v>
      </c>
      <c r="L42" s="186" t="s">
        <v>1316</v>
      </c>
      <c r="M42" s="153">
        <v>1333134</v>
      </c>
      <c r="N42" s="177"/>
      <c r="O42" s="177">
        <f t="shared" si="3"/>
        <v>1333134</v>
      </c>
      <c r="P42" s="177"/>
    </row>
    <row r="43" spans="1:16" s="9" customFormat="1">
      <c r="A43" s="167" t="s">
        <v>1210</v>
      </c>
      <c r="B43" s="192" t="s">
        <v>1209</v>
      </c>
      <c r="C43" s="241">
        <v>1085302832</v>
      </c>
      <c r="D43" s="232" t="s">
        <v>16</v>
      </c>
      <c r="E43" s="233" t="s">
        <v>17</v>
      </c>
      <c r="F43" s="304" t="s">
        <v>1314</v>
      </c>
      <c r="G43" s="305"/>
      <c r="H43" s="234">
        <v>10096667</v>
      </c>
      <c r="I43" s="179">
        <v>0</v>
      </c>
      <c r="J43" s="179">
        <v>0</v>
      </c>
      <c r="K43" s="179">
        <v>0</v>
      </c>
      <c r="L43" s="186" t="s">
        <v>1316</v>
      </c>
      <c r="M43" s="153">
        <v>10096667</v>
      </c>
      <c r="N43" s="177"/>
      <c r="O43" s="177">
        <f t="shared" si="3"/>
        <v>10096667</v>
      </c>
      <c r="P43" s="177"/>
    </row>
    <row r="44" spans="1:16" s="9" customFormat="1">
      <c r="A44" s="167" t="s">
        <v>1210</v>
      </c>
      <c r="B44" s="135" t="s">
        <v>19</v>
      </c>
      <c r="C44" s="235">
        <v>19279585</v>
      </c>
      <c r="D44" s="232" t="s">
        <v>16</v>
      </c>
      <c r="E44" s="233" t="s">
        <v>17</v>
      </c>
      <c r="F44" s="304" t="s">
        <v>1315</v>
      </c>
      <c r="G44" s="305"/>
      <c r="H44" s="234">
        <v>4039605</v>
      </c>
      <c r="I44" s="179">
        <v>0</v>
      </c>
      <c r="J44" s="179">
        <v>0</v>
      </c>
      <c r="K44" s="179">
        <v>0</v>
      </c>
      <c r="L44" s="186" t="s">
        <v>1316</v>
      </c>
      <c r="M44" s="189">
        <v>7760192</v>
      </c>
      <c r="N44" s="177"/>
      <c r="O44" s="177"/>
      <c r="P44" s="177"/>
    </row>
    <row r="45" spans="1:16" s="9" customFormat="1">
      <c r="A45" s="167" t="s">
        <v>1210</v>
      </c>
      <c r="B45" s="135" t="s">
        <v>19</v>
      </c>
      <c r="C45" s="235">
        <v>19279585</v>
      </c>
      <c r="D45" s="232" t="s">
        <v>16</v>
      </c>
      <c r="E45" s="233" t="s">
        <v>17</v>
      </c>
      <c r="F45" s="304" t="s">
        <v>1314</v>
      </c>
      <c r="G45" s="305"/>
      <c r="H45" s="234">
        <v>49684005</v>
      </c>
      <c r="I45" s="179">
        <v>0</v>
      </c>
      <c r="J45" s="179">
        <v>0</v>
      </c>
      <c r="K45" s="179">
        <v>0</v>
      </c>
      <c r="L45" s="186" t="s">
        <v>1316</v>
      </c>
      <c r="M45" s="189">
        <v>49684005</v>
      </c>
      <c r="N45" s="177"/>
      <c r="O45" s="177"/>
      <c r="P45" s="177"/>
    </row>
    <row r="46" spans="1:16" s="9" customFormat="1">
      <c r="A46" s="167" t="s">
        <v>1210</v>
      </c>
      <c r="B46" s="135" t="s">
        <v>22</v>
      </c>
      <c r="C46" s="235">
        <v>36756558</v>
      </c>
      <c r="D46" s="232" t="s">
        <v>16</v>
      </c>
      <c r="E46" s="233" t="s">
        <v>17</v>
      </c>
      <c r="F46" s="304" t="s">
        <v>1315</v>
      </c>
      <c r="G46" s="305"/>
      <c r="H46" s="234">
        <v>3629798</v>
      </c>
      <c r="I46" s="179">
        <v>0</v>
      </c>
      <c r="J46" s="179">
        <v>0</v>
      </c>
      <c r="K46" s="179">
        <v>0</v>
      </c>
      <c r="L46" s="186" t="s">
        <v>1316</v>
      </c>
      <c r="M46" s="189">
        <v>3629798</v>
      </c>
      <c r="N46" s="177"/>
      <c r="O46" s="177"/>
      <c r="P46" s="177"/>
    </row>
    <row r="47" spans="1:16" s="9" customFormat="1">
      <c r="A47" s="167" t="s">
        <v>1210</v>
      </c>
      <c r="B47" s="135" t="s">
        <v>22</v>
      </c>
      <c r="C47" s="235">
        <v>36756558</v>
      </c>
      <c r="D47" s="232" t="s">
        <v>16</v>
      </c>
      <c r="E47" s="233" t="s">
        <v>17</v>
      </c>
      <c r="F47" s="304" t="s">
        <v>1314</v>
      </c>
      <c r="G47" s="305"/>
      <c r="H47" s="234">
        <v>24831059</v>
      </c>
      <c r="I47" s="179">
        <v>0</v>
      </c>
      <c r="J47" s="179">
        <v>0</v>
      </c>
      <c r="K47" s="179">
        <v>0</v>
      </c>
      <c r="L47" s="186" t="s">
        <v>1316</v>
      </c>
      <c r="M47" s="189">
        <v>24831059</v>
      </c>
      <c r="N47" s="177"/>
      <c r="O47" s="177"/>
      <c r="P47" s="177"/>
    </row>
    <row r="48" spans="1:16" s="9" customFormat="1">
      <c r="A48" s="167" t="s">
        <v>1210</v>
      </c>
      <c r="B48" s="135" t="s">
        <v>31</v>
      </c>
      <c r="C48" s="235">
        <v>1085295805</v>
      </c>
      <c r="D48" s="232" t="s">
        <v>16</v>
      </c>
      <c r="E48" s="233" t="s">
        <v>17</v>
      </c>
      <c r="F48" s="304" t="s">
        <v>1315</v>
      </c>
      <c r="G48" s="305"/>
      <c r="H48" s="234">
        <v>2487702</v>
      </c>
      <c r="I48" s="179">
        <v>0</v>
      </c>
      <c r="J48" s="179">
        <v>0</v>
      </c>
      <c r="K48" s="179">
        <v>0</v>
      </c>
      <c r="L48" s="186" t="s">
        <v>1316</v>
      </c>
      <c r="M48" s="189">
        <v>2487702</v>
      </c>
      <c r="N48" s="177"/>
      <c r="O48" s="177"/>
      <c r="P48" s="177"/>
    </row>
    <row r="49" spans="1:16" s="9" customFormat="1">
      <c r="A49" s="167" t="s">
        <v>1210</v>
      </c>
      <c r="B49" s="135" t="s">
        <v>31</v>
      </c>
      <c r="C49" s="235">
        <v>1085295805</v>
      </c>
      <c r="D49" s="232" t="s">
        <v>16</v>
      </c>
      <c r="E49" s="233" t="s">
        <v>17</v>
      </c>
      <c r="F49" s="304" t="s">
        <v>1314</v>
      </c>
      <c r="G49" s="305"/>
      <c r="H49" s="234">
        <v>12004188</v>
      </c>
      <c r="I49" s="179">
        <v>0</v>
      </c>
      <c r="J49" s="179">
        <v>0</v>
      </c>
      <c r="K49" s="179">
        <v>0</v>
      </c>
      <c r="L49" s="186" t="s">
        <v>1316</v>
      </c>
      <c r="M49" s="189">
        <v>12004188</v>
      </c>
      <c r="N49" s="177"/>
      <c r="O49" s="177"/>
      <c r="P49" s="177"/>
    </row>
    <row r="50" spans="1:16" s="9" customFormat="1">
      <c r="A50" s="167" t="s">
        <v>1210</v>
      </c>
      <c r="B50" s="135" t="s">
        <v>32</v>
      </c>
      <c r="C50" s="235">
        <v>1085305813</v>
      </c>
      <c r="D50" s="232" t="s">
        <v>16</v>
      </c>
      <c r="E50" s="233" t="s">
        <v>17</v>
      </c>
      <c r="F50" s="304" t="s">
        <v>1315</v>
      </c>
      <c r="G50" s="305"/>
      <c r="H50" s="234">
        <v>2623001</v>
      </c>
      <c r="I50" s="179">
        <v>0</v>
      </c>
      <c r="J50" s="179">
        <v>0</v>
      </c>
      <c r="K50" s="179">
        <v>0</v>
      </c>
      <c r="L50" s="186" t="s">
        <v>1316</v>
      </c>
      <c r="M50" s="189">
        <v>2623001</v>
      </c>
      <c r="N50" s="177"/>
      <c r="O50" s="177"/>
      <c r="P50" s="177"/>
    </row>
    <row r="51" spans="1:16" s="9" customFormat="1">
      <c r="A51" s="167" t="s">
        <v>1210</v>
      </c>
      <c r="B51" s="135" t="s">
        <v>32</v>
      </c>
      <c r="C51" s="235">
        <v>1085305813</v>
      </c>
      <c r="D51" s="232" t="s">
        <v>16</v>
      </c>
      <c r="E51" s="233" t="s">
        <v>17</v>
      </c>
      <c r="F51" s="304" t="s">
        <v>1314</v>
      </c>
      <c r="G51" s="305"/>
      <c r="H51" s="234">
        <v>13303333</v>
      </c>
      <c r="I51" s="179">
        <v>0</v>
      </c>
      <c r="J51" s="179">
        <v>0</v>
      </c>
      <c r="K51" s="179">
        <v>0</v>
      </c>
      <c r="L51" s="186" t="s">
        <v>1316</v>
      </c>
      <c r="M51" s="189">
        <v>13303333</v>
      </c>
      <c r="N51" s="177"/>
      <c r="O51" s="177"/>
      <c r="P51" s="177"/>
    </row>
    <row r="52" spans="1:16" s="9" customFormat="1">
      <c r="A52" s="167" t="s">
        <v>1210</v>
      </c>
      <c r="B52" s="135" t="s">
        <v>33</v>
      </c>
      <c r="C52" s="235">
        <v>1085336166</v>
      </c>
      <c r="D52" s="232" t="s">
        <v>16</v>
      </c>
      <c r="E52" s="233" t="s">
        <v>17</v>
      </c>
      <c r="F52" s="304" t="s">
        <v>1315</v>
      </c>
      <c r="G52" s="305"/>
      <c r="H52" s="234">
        <v>4425956</v>
      </c>
      <c r="I52" s="179">
        <v>0</v>
      </c>
      <c r="J52" s="179">
        <v>0</v>
      </c>
      <c r="K52" s="179">
        <v>0</v>
      </c>
      <c r="L52" s="186" t="s">
        <v>1316</v>
      </c>
      <c r="M52" s="189">
        <v>4425956</v>
      </c>
      <c r="N52" s="177"/>
      <c r="O52" s="177"/>
      <c r="P52" s="177"/>
    </row>
    <row r="53" spans="1:16" s="9" customFormat="1">
      <c r="A53" s="167" t="s">
        <v>1210</v>
      </c>
      <c r="B53" s="135" t="s">
        <v>33</v>
      </c>
      <c r="C53" s="235">
        <v>1085336166</v>
      </c>
      <c r="D53" s="232" t="s">
        <v>16</v>
      </c>
      <c r="E53" s="233" t="s">
        <v>17</v>
      </c>
      <c r="F53" s="304" t="s">
        <v>1314</v>
      </c>
      <c r="G53" s="305"/>
      <c r="H53" s="234">
        <v>30593333</v>
      </c>
      <c r="I53" s="179">
        <v>0</v>
      </c>
      <c r="J53" s="179">
        <v>0</v>
      </c>
      <c r="K53" s="179">
        <v>0</v>
      </c>
      <c r="L53" s="186" t="s">
        <v>1316</v>
      </c>
      <c r="M53" s="189">
        <v>30593333</v>
      </c>
      <c r="N53" s="177"/>
      <c r="O53" s="177"/>
      <c r="P53" s="177"/>
    </row>
    <row r="54" spans="1:16" s="9" customFormat="1">
      <c r="A54" s="167" t="s">
        <v>1210</v>
      </c>
      <c r="B54" s="135" t="s">
        <v>34</v>
      </c>
      <c r="C54" s="235">
        <v>1085336651</v>
      </c>
      <c r="D54" s="232" t="s">
        <v>16</v>
      </c>
      <c r="E54" s="233" t="s">
        <v>17</v>
      </c>
      <c r="F54" s="304" t="s">
        <v>1315</v>
      </c>
      <c r="G54" s="305"/>
      <c r="H54" s="234">
        <v>4060193</v>
      </c>
      <c r="I54" s="179">
        <v>0</v>
      </c>
      <c r="J54" s="179">
        <v>0</v>
      </c>
      <c r="K54" s="179">
        <v>0</v>
      </c>
      <c r="L54" s="186" t="s">
        <v>1316</v>
      </c>
      <c r="M54" s="189">
        <v>4060193</v>
      </c>
      <c r="N54" s="177"/>
      <c r="O54" s="177"/>
      <c r="P54" s="177"/>
    </row>
    <row r="55" spans="1:16" s="9" customFormat="1">
      <c r="A55" s="167" t="s">
        <v>1210</v>
      </c>
      <c r="B55" s="135" t="s">
        <v>34</v>
      </c>
      <c r="C55" s="235">
        <v>1085336651</v>
      </c>
      <c r="D55" s="232" t="s">
        <v>16</v>
      </c>
      <c r="E55" s="233" t="s">
        <v>17</v>
      </c>
      <c r="F55" s="304" t="s">
        <v>1314</v>
      </c>
      <c r="G55" s="305"/>
      <c r="H55" s="234">
        <v>18276720</v>
      </c>
      <c r="I55" s="179">
        <v>0</v>
      </c>
      <c r="J55" s="179">
        <v>0</v>
      </c>
      <c r="K55" s="179">
        <v>0</v>
      </c>
      <c r="L55" s="186" t="s">
        <v>1316</v>
      </c>
      <c r="M55" s="189">
        <v>18276720</v>
      </c>
      <c r="N55" s="177"/>
      <c r="O55" s="177"/>
      <c r="P55" s="177"/>
    </row>
    <row r="56" spans="1:16" s="9" customFormat="1">
      <c r="A56" s="167" t="s">
        <v>1210</v>
      </c>
      <c r="B56" s="135" t="s">
        <v>35</v>
      </c>
      <c r="C56" s="235">
        <v>1086135517</v>
      </c>
      <c r="D56" s="232" t="s">
        <v>16</v>
      </c>
      <c r="E56" s="233" t="s">
        <v>17</v>
      </c>
      <c r="F56" s="304" t="s">
        <v>1315</v>
      </c>
      <c r="G56" s="305"/>
      <c r="H56" s="234">
        <v>9986637</v>
      </c>
      <c r="I56" s="179">
        <v>0</v>
      </c>
      <c r="J56" s="179">
        <v>0</v>
      </c>
      <c r="K56" s="179">
        <v>0</v>
      </c>
      <c r="L56" s="186" t="s">
        <v>1316</v>
      </c>
      <c r="M56" s="189">
        <v>9986637</v>
      </c>
      <c r="N56" s="177"/>
      <c r="O56" s="177"/>
      <c r="P56" s="177"/>
    </row>
    <row r="57" spans="1:16" s="9" customFormat="1">
      <c r="A57" s="167" t="s">
        <v>1210</v>
      </c>
      <c r="B57" s="135" t="s">
        <v>35</v>
      </c>
      <c r="C57" s="235">
        <v>1086135517</v>
      </c>
      <c r="D57" s="232" t="s">
        <v>16</v>
      </c>
      <c r="E57" s="233" t="s">
        <v>17</v>
      </c>
      <c r="F57" s="304" t="s">
        <v>1314</v>
      </c>
      <c r="G57" s="305"/>
      <c r="H57" s="234">
        <v>56301056</v>
      </c>
      <c r="I57" s="179">
        <v>0</v>
      </c>
      <c r="J57" s="179">
        <v>0</v>
      </c>
      <c r="K57" s="179">
        <v>0</v>
      </c>
      <c r="L57" s="186" t="s">
        <v>1316</v>
      </c>
      <c r="M57" s="189">
        <v>56301056</v>
      </c>
      <c r="N57" s="177"/>
      <c r="O57" s="177"/>
      <c r="P57" s="177"/>
    </row>
    <row r="58" spans="1:16">
      <c r="A58" s="167" t="s">
        <v>1210</v>
      </c>
      <c r="B58" s="135" t="s">
        <v>37</v>
      </c>
      <c r="C58" s="235">
        <v>891280000</v>
      </c>
      <c r="D58" s="232" t="s">
        <v>38</v>
      </c>
      <c r="E58" s="233" t="s">
        <v>17</v>
      </c>
      <c r="F58" s="304" t="s">
        <v>1247</v>
      </c>
      <c r="G58" s="305"/>
      <c r="H58" s="234">
        <v>35000</v>
      </c>
      <c r="I58" s="179">
        <v>0</v>
      </c>
      <c r="J58" s="179">
        <v>0</v>
      </c>
      <c r="K58" s="179">
        <v>0</v>
      </c>
      <c r="L58" s="186" t="s">
        <v>1311</v>
      </c>
      <c r="M58" s="177">
        <v>35000</v>
      </c>
      <c r="N58" s="177"/>
      <c r="O58" s="177">
        <f>+M58-J58</f>
        <v>35000</v>
      </c>
      <c r="P58" s="177"/>
    </row>
    <row r="59" spans="1:16">
      <c r="A59" s="120" t="s">
        <v>1210</v>
      </c>
      <c r="B59" s="192" t="s">
        <v>1225</v>
      </c>
      <c r="C59" s="241">
        <v>800197268</v>
      </c>
      <c r="D59" s="232" t="s">
        <v>38</v>
      </c>
      <c r="E59" s="233" t="s">
        <v>17</v>
      </c>
      <c r="F59" s="304" t="s">
        <v>1242</v>
      </c>
      <c r="G59" s="305"/>
      <c r="H59" s="234">
        <v>4353000</v>
      </c>
      <c r="I59" s="179">
        <v>0</v>
      </c>
      <c r="J59" s="179">
        <v>0</v>
      </c>
      <c r="K59" s="179">
        <v>0</v>
      </c>
      <c r="L59" s="186" t="s">
        <v>1311</v>
      </c>
      <c r="M59" s="177">
        <v>4353000</v>
      </c>
      <c r="N59" s="177"/>
      <c r="O59" s="177">
        <f>+M59-J59</f>
        <v>4353000</v>
      </c>
      <c r="P59" s="177"/>
    </row>
    <row r="60" spans="1:16">
      <c r="A60" s="120" t="s">
        <v>1210</v>
      </c>
      <c r="B60" s="192" t="s">
        <v>1225</v>
      </c>
      <c r="C60" s="241">
        <v>800197268</v>
      </c>
      <c r="D60" s="232" t="s">
        <v>38</v>
      </c>
      <c r="E60" s="233" t="s">
        <v>17</v>
      </c>
      <c r="F60" s="304" t="s">
        <v>1243</v>
      </c>
      <c r="G60" s="305"/>
      <c r="H60" s="234">
        <v>37000</v>
      </c>
      <c r="I60" s="179">
        <v>0</v>
      </c>
      <c r="J60" s="179">
        <v>0</v>
      </c>
      <c r="K60" s="179">
        <v>0</v>
      </c>
      <c r="L60" s="186" t="s">
        <v>1311</v>
      </c>
      <c r="M60" s="177">
        <v>37000</v>
      </c>
      <c r="N60" s="177"/>
      <c r="O60" s="177">
        <f t="shared" ref="O60:O63" si="4">+M60-J60</f>
        <v>37000</v>
      </c>
      <c r="P60" s="177"/>
    </row>
    <row r="61" spans="1:16">
      <c r="A61" s="120" t="s">
        <v>1210</v>
      </c>
      <c r="B61" s="192" t="s">
        <v>1225</v>
      </c>
      <c r="C61" s="241">
        <v>800197268</v>
      </c>
      <c r="D61" s="232" t="s">
        <v>38</v>
      </c>
      <c r="E61" s="233" t="s">
        <v>17</v>
      </c>
      <c r="F61" s="304" t="s">
        <v>1244</v>
      </c>
      <c r="G61" s="305"/>
      <c r="H61" s="234">
        <v>2000000</v>
      </c>
      <c r="I61" s="179">
        <v>0</v>
      </c>
      <c r="J61" s="179">
        <v>0</v>
      </c>
      <c r="K61" s="179">
        <v>0</v>
      </c>
      <c r="L61" s="186" t="s">
        <v>1311</v>
      </c>
      <c r="M61" s="177">
        <v>2000000</v>
      </c>
      <c r="N61" s="177"/>
      <c r="O61" s="177">
        <f t="shared" si="4"/>
        <v>2000000</v>
      </c>
      <c r="P61" s="177"/>
    </row>
    <row r="62" spans="1:16">
      <c r="A62" s="120" t="s">
        <v>1210</v>
      </c>
      <c r="B62" s="192" t="s">
        <v>1225</v>
      </c>
      <c r="C62" s="241">
        <v>800197268</v>
      </c>
      <c r="D62" s="232" t="s">
        <v>38</v>
      </c>
      <c r="E62" s="233" t="s">
        <v>17</v>
      </c>
      <c r="F62" s="304" t="s">
        <v>1245</v>
      </c>
      <c r="G62" s="305"/>
      <c r="H62" s="234">
        <v>200000</v>
      </c>
      <c r="I62" s="179">
        <v>0</v>
      </c>
      <c r="J62" s="179">
        <v>0</v>
      </c>
      <c r="K62" s="179">
        <v>0</v>
      </c>
      <c r="L62" s="186" t="s">
        <v>1311</v>
      </c>
      <c r="M62" s="177">
        <v>200000</v>
      </c>
      <c r="N62" s="177"/>
      <c r="O62" s="177">
        <f t="shared" si="4"/>
        <v>200000</v>
      </c>
      <c r="P62" s="177"/>
    </row>
    <row r="63" spans="1:16">
      <c r="A63" s="120" t="s">
        <v>1210</v>
      </c>
      <c r="B63" s="192" t="s">
        <v>1225</v>
      </c>
      <c r="C63" s="241">
        <v>800197268</v>
      </c>
      <c r="D63" s="232" t="s">
        <v>38</v>
      </c>
      <c r="E63" s="233" t="s">
        <v>17</v>
      </c>
      <c r="F63" s="304" t="s">
        <v>1246</v>
      </c>
      <c r="G63" s="305"/>
      <c r="H63" s="234">
        <v>600000</v>
      </c>
      <c r="I63" s="179">
        <v>0</v>
      </c>
      <c r="J63" s="179">
        <v>0</v>
      </c>
      <c r="K63" s="179">
        <v>0</v>
      </c>
      <c r="L63" s="186" t="s">
        <v>1311</v>
      </c>
      <c r="M63" s="177">
        <v>600000</v>
      </c>
      <c r="N63" s="177"/>
      <c r="O63" s="177">
        <f t="shared" si="4"/>
        <v>600000</v>
      </c>
      <c r="P63" s="177"/>
    </row>
    <row r="64" spans="1:16">
      <c r="A64" s="167" t="s">
        <v>1210</v>
      </c>
      <c r="B64" s="135" t="s">
        <v>576</v>
      </c>
      <c r="C64" s="235">
        <v>900013681</v>
      </c>
      <c r="D64" s="232" t="s">
        <v>548</v>
      </c>
      <c r="E64" s="233" t="s">
        <v>17</v>
      </c>
      <c r="F64" s="304" t="s">
        <v>1262</v>
      </c>
      <c r="G64" s="305"/>
      <c r="H64" s="179">
        <v>1056507</v>
      </c>
      <c r="I64" s="179">
        <v>0</v>
      </c>
      <c r="J64" s="179">
        <v>0</v>
      </c>
      <c r="K64" s="179">
        <v>0</v>
      </c>
      <c r="L64" s="186" t="s">
        <v>1317</v>
      </c>
      <c r="M64" s="194">
        <v>1056507</v>
      </c>
      <c r="N64" s="177"/>
      <c r="O64" s="177">
        <f>+M64-J64</f>
        <v>1056507</v>
      </c>
      <c r="P64" s="177"/>
    </row>
    <row r="65" spans="1:16">
      <c r="A65" s="167" t="s">
        <v>1210</v>
      </c>
      <c r="B65" s="135" t="s">
        <v>576</v>
      </c>
      <c r="C65" s="235">
        <v>900013681</v>
      </c>
      <c r="D65" s="232" t="s">
        <v>548</v>
      </c>
      <c r="E65" s="233" t="s">
        <v>17</v>
      </c>
      <c r="F65" s="304" t="s">
        <v>1263</v>
      </c>
      <c r="G65" s="305"/>
      <c r="H65" s="179">
        <v>1056507</v>
      </c>
      <c r="I65" s="179">
        <v>0</v>
      </c>
      <c r="J65" s="179">
        <v>0</v>
      </c>
      <c r="K65" s="179">
        <v>0</v>
      </c>
      <c r="L65" s="186" t="s">
        <v>1317</v>
      </c>
      <c r="M65" s="194">
        <v>1056507</v>
      </c>
      <c r="N65" s="177"/>
      <c r="O65" s="177">
        <f t="shared" ref="O65:O70" si="5">+M65-J65</f>
        <v>1056507</v>
      </c>
      <c r="P65" s="177"/>
    </row>
    <row r="66" spans="1:16">
      <c r="A66" s="167" t="s">
        <v>1210</v>
      </c>
      <c r="B66" s="135" t="s">
        <v>576</v>
      </c>
      <c r="C66" s="235">
        <v>900013681</v>
      </c>
      <c r="D66" s="232" t="s">
        <v>548</v>
      </c>
      <c r="E66" s="233" t="s">
        <v>17</v>
      </c>
      <c r="F66" s="304" t="s">
        <v>1264</v>
      </c>
      <c r="G66" s="305"/>
      <c r="H66" s="179">
        <v>1056507</v>
      </c>
      <c r="I66" s="179">
        <v>0</v>
      </c>
      <c r="J66" s="179">
        <v>0</v>
      </c>
      <c r="K66" s="179">
        <v>0</v>
      </c>
      <c r="L66" s="186" t="s">
        <v>1317</v>
      </c>
      <c r="M66" s="194">
        <v>1056507</v>
      </c>
      <c r="N66" s="177"/>
      <c r="O66" s="177">
        <f t="shared" si="5"/>
        <v>1056507</v>
      </c>
      <c r="P66" s="177"/>
    </row>
    <row r="67" spans="1:16">
      <c r="A67" s="167" t="s">
        <v>1210</v>
      </c>
      <c r="B67" s="135" t="s">
        <v>576</v>
      </c>
      <c r="C67" s="235">
        <v>900013681</v>
      </c>
      <c r="D67" s="232" t="s">
        <v>548</v>
      </c>
      <c r="E67" s="233" t="s">
        <v>17</v>
      </c>
      <c r="F67" s="304" t="s">
        <v>1265</v>
      </c>
      <c r="G67" s="305"/>
      <c r="H67" s="179">
        <v>1056507</v>
      </c>
      <c r="I67" s="179">
        <v>0</v>
      </c>
      <c r="J67" s="179">
        <v>0</v>
      </c>
      <c r="K67" s="179">
        <v>0</v>
      </c>
      <c r="L67" s="186" t="s">
        <v>1317</v>
      </c>
      <c r="M67" s="194">
        <v>1056507</v>
      </c>
      <c r="N67" s="177"/>
      <c r="O67" s="177">
        <f t="shared" si="5"/>
        <v>1056507</v>
      </c>
      <c r="P67" s="177"/>
    </row>
    <row r="68" spans="1:16">
      <c r="A68" s="167" t="s">
        <v>1210</v>
      </c>
      <c r="B68" s="135" t="s">
        <v>576</v>
      </c>
      <c r="C68" s="235">
        <v>900013681</v>
      </c>
      <c r="D68" s="232" t="s">
        <v>548</v>
      </c>
      <c r="E68" s="233" t="s">
        <v>17</v>
      </c>
      <c r="F68" s="304" t="s">
        <v>1266</v>
      </c>
      <c r="G68" s="305"/>
      <c r="H68" s="179">
        <v>1056507</v>
      </c>
      <c r="I68" s="179">
        <v>0</v>
      </c>
      <c r="J68" s="179">
        <v>0</v>
      </c>
      <c r="K68" s="179">
        <v>0</v>
      </c>
      <c r="L68" s="186" t="s">
        <v>1317</v>
      </c>
      <c r="M68" s="194">
        <v>1056507</v>
      </c>
      <c r="N68" s="177"/>
      <c r="O68" s="177">
        <f t="shared" si="5"/>
        <v>1056507</v>
      </c>
      <c r="P68" s="177"/>
    </row>
    <row r="69" spans="1:16">
      <c r="A69" s="167" t="s">
        <v>1210</v>
      </c>
      <c r="B69" s="135" t="s">
        <v>576</v>
      </c>
      <c r="C69" s="235">
        <v>900013681</v>
      </c>
      <c r="D69" s="232" t="s">
        <v>548</v>
      </c>
      <c r="E69" s="233" t="s">
        <v>17</v>
      </c>
      <c r="F69" s="304" t="s">
        <v>1267</v>
      </c>
      <c r="G69" s="305"/>
      <c r="H69" s="179">
        <v>1056507</v>
      </c>
      <c r="I69" s="179">
        <v>0</v>
      </c>
      <c r="J69" s="179">
        <v>0</v>
      </c>
      <c r="K69" s="179">
        <v>0</v>
      </c>
      <c r="L69" s="186" t="s">
        <v>1317</v>
      </c>
      <c r="M69" s="194">
        <v>1056507</v>
      </c>
      <c r="N69" s="177"/>
      <c r="O69" s="177">
        <f t="shared" si="5"/>
        <v>1056507</v>
      </c>
      <c r="P69" s="177"/>
    </row>
    <row r="70" spans="1:16">
      <c r="A70" s="167" t="s">
        <v>1210</v>
      </c>
      <c r="B70" s="135" t="s">
        <v>576</v>
      </c>
      <c r="C70" s="235">
        <v>900013681</v>
      </c>
      <c r="D70" s="232" t="s">
        <v>548</v>
      </c>
      <c r="E70" s="233" t="s">
        <v>17</v>
      </c>
      <c r="F70" s="304" t="s">
        <v>1268</v>
      </c>
      <c r="G70" s="305"/>
      <c r="H70" s="179">
        <v>1056507</v>
      </c>
      <c r="I70" s="179">
        <v>0</v>
      </c>
      <c r="J70" s="179">
        <v>0</v>
      </c>
      <c r="K70" s="179">
        <v>0</v>
      </c>
      <c r="L70" s="186" t="s">
        <v>1317</v>
      </c>
      <c r="M70" s="194">
        <v>1056507</v>
      </c>
      <c r="N70" s="177"/>
      <c r="O70" s="177">
        <f t="shared" si="5"/>
        <v>1056507</v>
      </c>
      <c r="P70" s="177"/>
    </row>
    <row r="71" spans="1:16">
      <c r="A71" s="120" t="s">
        <v>1210</v>
      </c>
      <c r="B71" s="121" t="s">
        <v>926</v>
      </c>
      <c r="C71" s="235">
        <v>814002843</v>
      </c>
      <c r="D71" s="232" t="s">
        <v>605</v>
      </c>
      <c r="E71" s="233" t="s">
        <v>17</v>
      </c>
      <c r="F71" s="304" t="s">
        <v>1279</v>
      </c>
      <c r="G71" s="305"/>
      <c r="H71" s="234">
        <v>395000</v>
      </c>
      <c r="I71" s="234">
        <v>9480</v>
      </c>
      <c r="J71" s="179">
        <v>0</v>
      </c>
      <c r="K71" s="179">
        <v>0</v>
      </c>
      <c r="L71" s="186" t="s">
        <v>1318</v>
      </c>
      <c r="M71" s="194">
        <v>395000</v>
      </c>
      <c r="N71" s="178">
        <v>9480</v>
      </c>
      <c r="O71" s="177">
        <f t="shared" ref="O71" si="6">+M71-J71</f>
        <v>395000</v>
      </c>
      <c r="P71" s="177"/>
    </row>
    <row r="72" spans="1:16">
      <c r="A72" s="120" t="s">
        <v>1210</v>
      </c>
      <c r="B72" s="121" t="s">
        <v>926</v>
      </c>
      <c r="C72" s="235">
        <v>814002843</v>
      </c>
      <c r="D72" s="232" t="s">
        <v>605</v>
      </c>
      <c r="E72" s="233" t="s">
        <v>17</v>
      </c>
      <c r="F72" s="304" t="s">
        <v>1278</v>
      </c>
      <c r="G72" s="305"/>
      <c r="H72" s="234">
        <v>395000</v>
      </c>
      <c r="I72" s="234">
        <v>9480</v>
      </c>
      <c r="J72" s="179">
        <v>0</v>
      </c>
      <c r="K72" s="179">
        <v>0</v>
      </c>
      <c r="L72" s="186" t="s">
        <v>1318</v>
      </c>
      <c r="M72" s="194">
        <v>395000</v>
      </c>
      <c r="N72" s="178">
        <v>9480</v>
      </c>
      <c r="O72" s="177">
        <f t="shared" ref="O72:O74" si="7">+M72-J72</f>
        <v>395000</v>
      </c>
      <c r="P72" s="177"/>
    </row>
    <row r="73" spans="1:16">
      <c r="A73" s="120" t="s">
        <v>1210</v>
      </c>
      <c r="B73" s="121" t="s">
        <v>926</v>
      </c>
      <c r="C73" s="235">
        <v>814002843</v>
      </c>
      <c r="D73" s="232" t="s">
        <v>605</v>
      </c>
      <c r="E73" s="233" t="s">
        <v>17</v>
      </c>
      <c r="F73" s="304" t="s">
        <v>1277</v>
      </c>
      <c r="G73" s="305"/>
      <c r="H73" s="234">
        <v>395000</v>
      </c>
      <c r="I73" s="179">
        <v>0</v>
      </c>
      <c r="J73" s="179">
        <v>0</v>
      </c>
      <c r="K73" s="179">
        <v>0</v>
      </c>
      <c r="L73" s="186" t="s">
        <v>1318</v>
      </c>
      <c r="M73" s="194">
        <v>395000</v>
      </c>
      <c r="N73" s="178"/>
      <c r="O73" s="177">
        <f t="shared" si="7"/>
        <v>395000</v>
      </c>
      <c r="P73" s="177"/>
    </row>
    <row r="74" spans="1:16">
      <c r="A74" s="120" t="s">
        <v>1210</v>
      </c>
      <c r="B74" s="121" t="s">
        <v>926</v>
      </c>
      <c r="C74" s="235">
        <v>814002843</v>
      </c>
      <c r="D74" s="232" t="s">
        <v>605</v>
      </c>
      <c r="E74" s="233" t="s">
        <v>17</v>
      </c>
      <c r="F74" s="304" t="s">
        <v>1276</v>
      </c>
      <c r="G74" s="305"/>
      <c r="H74" s="234">
        <v>395000</v>
      </c>
      <c r="I74" s="179">
        <v>0</v>
      </c>
      <c r="J74" s="179">
        <v>0</v>
      </c>
      <c r="K74" s="179">
        <v>0</v>
      </c>
      <c r="L74" s="186" t="s">
        <v>1318</v>
      </c>
      <c r="M74" s="194">
        <v>395000</v>
      </c>
      <c r="N74" s="178"/>
      <c r="O74" s="177">
        <f t="shared" si="7"/>
        <v>395000</v>
      </c>
      <c r="P74" s="177"/>
    </row>
    <row r="75" spans="1:16">
      <c r="A75" s="167" t="s">
        <v>1210</v>
      </c>
      <c r="B75" s="192" t="s">
        <v>1269</v>
      </c>
      <c r="C75" s="241">
        <v>6498540</v>
      </c>
      <c r="D75" s="232" t="s">
        <v>605</v>
      </c>
      <c r="E75" s="233" t="s">
        <v>17</v>
      </c>
      <c r="F75" s="304" t="s">
        <v>1500</v>
      </c>
      <c r="G75" s="305"/>
      <c r="H75" s="234">
        <v>633039100</v>
      </c>
      <c r="I75" s="179">
        <v>0</v>
      </c>
      <c r="J75" s="179">
        <v>0</v>
      </c>
      <c r="K75" s="179">
        <v>0</v>
      </c>
      <c r="L75" s="179" t="s">
        <v>1319</v>
      </c>
      <c r="M75" s="177">
        <v>633039100</v>
      </c>
      <c r="N75" s="177"/>
      <c r="O75" s="177">
        <f>+M75-J75</f>
        <v>633039100</v>
      </c>
      <c r="P75" s="177"/>
    </row>
    <row r="76" spans="1:16">
      <c r="A76" s="167" t="s">
        <v>1210</v>
      </c>
      <c r="B76" s="192" t="s">
        <v>1286</v>
      </c>
      <c r="C76" s="241">
        <v>16746028</v>
      </c>
      <c r="D76" s="232" t="s">
        <v>605</v>
      </c>
      <c r="E76" s="233" t="s">
        <v>17</v>
      </c>
      <c r="F76" s="304" t="s">
        <v>1297</v>
      </c>
      <c r="G76" s="305"/>
      <c r="H76" s="234">
        <v>118201475</v>
      </c>
      <c r="I76" s="179">
        <v>0</v>
      </c>
      <c r="J76" s="179">
        <v>0</v>
      </c>
      <c r="K76" s="179">
        <v>0</v>
      </c>
      <c r="L76" s="186" t="s">
        <v>1320</v>
      </c>
      <c r="M76" s="181">
        <v>118201475</v>
      </c>
      <c r="N76" s="181"/>
      <c r="O76" s="181"/>
      <c r="P76" s="181"/>
    </row>
    <row r="77" spans="1:16">
      <c r="A77" s="167" t="s">
        <v>1210</v>
      </c>
      <c r="B77" s="192" t="s">
        <v>1287</v>
      </c>
      <c r="C77" s="241">
        <v>1085325375</v>
      </c>
      <c r="D77" s="232" t="s">
        <v>605</v>
      </c>
      <c r="E77" s="233" t="s">
        <v>17</v>
      </c>
      <c r="F77" s="304" t="s">
        <v>1288</v>
      </c>
      <c r="G77" s="305"/>
      <c r="H77" s="234">
        <v>5400000</v>
      </c>
      <c r="I77" s="179">
        <v>0</v>
      </c>
      <c r="J77" s="179">
        <v>0</v>
      </c>
      <c r="K77" s="179">
        <v>0</v>
      </c>
      <c r="L77" s="186" t="s">
        <v>1289</v>
      </c>
      <c r="M77" s="181">
        <v>5400000</v>
      </c>
      <c r="N77" s="181"/>
      <c r="O77" s="181"/>
      <c r="P77" s="181"/>
    </row>
    <row r="78" spans="1:16">
      <c r="A78" s="167" t="s">
        <v>1210</v>
      </c>
      <c r="B78" s="192" t="s">
        <v>1290</v>
      </c>
      <c r="C78" s="241">
        <v>814000704</v>
      </c>
      <c r="D78" s="232" t="s">
        <v>605</v>
      </c>
      <c r="E78" s="233" t="s">
        <v>17</v>
      </c>
      <c r="F78" s="304" t="s">
        <v>1291</v>
      </c>
      <c r="G78" s="305"/>
      <c r="H78" s="234">
        <v>140000</v>
      </c>
      <c r="I78" s="179">
        <v>0</v>
      </c>
      <c r="J78" s="179">
        <v>0</v>
      </c>
      <c r="K78" s="179">
        <v>0</v>
      </c>
      <c r="L78" s="186" t="s">
        <v>1321</v>
      </c>
      <c r="M78" s="181">
        <v>140000</v>
      </c>
      <c r="N78" s="181"/>
      <c r="O78" s="181"/>
      <c r="P78" s="181"/>
    </row>
    <row r="79" spans="1:16">
      <c r="A79" s="167" t="s">
        <v>1210</v>
      </c>
      <c r="B79" s="192" t="s">
        <v>1292</v>
      </c>
      <c r="C79" s="241">
        <v>891200686</v>
      </c>
      <c r="D79" s="232" t="s">
        <v>605</v>
      </c>
      <c r="E79" s="233" t="s">
        <v>17</v>
      </c>
      <c r="F79" s="304" t="s">
        <v>1291</v>
      </c>
      <c r="G79" s="305"/>
      <c r="H79" s="234">
        <v>156330</v>
      </c>
      <c r="I79" s="179">
        <v>0</v>
      </c>
      <c r="J79" s="179">
        <v>0</v>
      </c>
      <c r="K79" s="179">
        <v>0</v>
      </c>
      <c r="L79" s="186" t="s">
        <v>1321</v>
      </c>
      <c r="M79" s="181">
        <v>156330</v>
      </c>
      <c r="N79" s="181"/>
      <c r="O79" s="181"/>
      <c r="P79" s="181"/>
    </row>
    <row r="80" spans="1:16">
      <c r="A80" s="167" t="s">
        <v>1210</v>
      </c>
      <c r="B80" s="192" t="s">
        <v>1293</v>
      </c>
      <c r="C80" s="241">
        <v>1150825</v>
      </c>
      <c r="D80" s="232" t="s">
        <v>605</v>
      </c>
      <c r="E80" s="233" t="s">
        <v>17</v>
      </c>
      <c r="F80" s="304" t="s">
        <v>1294</v>
      </c>
      <c r="G80" s="305"/>
      <c r="H80" s="234">
        <v>472253</v>
      </c>
      <c r="I80" s="179">
        <v>0</v>
      </c>
      <c r="J80" s="179">
        <v>0</v>
      </c>
      <c r="K80" s="179">
        <v>0</v>
      </c>
      <c r="L80" s="186" t="s">
        <v>1322</v>
      </c>
      <c r="M80" s="153">
        <v>472253</v>
      </c>
      <c r="N80" s="181"/>
      <c r="O80" s="181"/>
      <c r="P80" s="181"/>
    </row>
    <row r="81" spans="1:16">
      <c r="A81" s="167" t="s">
        <v>1210</v>
      </c>
      <c r="B81" s="192" t="s">
        <v>1295</v>
      </c>
      <c r="C81" s="241">
        <v>12963984</v>
      </c>
      <c r="D81" s="232" t="s">
        <v>605</v>
      </c>
      <c r="E81" s="233" t="s">
        <v>17</v>
      </c>
      <c r="F81" s="304" t="s">
        <v>1296</v>
      </c>
      <c r="G81" s="305"/>
      <c r="H81" s="234">
        <v>480169</v>
      </c>
      <c r="I81" s="179">
        <v>0</v>
      </c>
      <c r="J81" s="179">
        <v>0</v>
      </c>
      <c r="K81" s="179">
        <v>0</v>
      </c>
      <c r="L81" s="186" t="s">
        <v>1323</v>
      </c>
      <c r="M81" s="153">
        <v>480169</v>
      </c>
      <c r="N81" s="181"/>
      <c r="O81" s="181"/>
      <c r="P81" s="181"/>
    </row>
    <row r="82" spans="1:16">
      <c r="A82" s="226" t="s">
        <v>1210</v>
      </c>
      <c r="B82" s="236" t="s">
        <v>956</v>
      </c>
      <c r="C82" s="235">
        <v>1018465022</v>
      </c>
      <c r="D82" s="232" t="s">
        <v>605</v>
      </c>
      <c r="E82" s="233" t="s">
        <v>17</v>
      </c>
      <c r="F82" s="315" t="s">
        <v>962</v>
      </c>
      <c r="G82" s="315"/>
      <c r="H82" s="234">
        <v>34870000</v>
      </c>
      <c r="I82" s="179">
        <v>0</v>
      </c>
      <c r="J82" s="179">
        <v>0</v>
      </c>
      <c r="K82" s="179">
        <v>0</v>
      </c>
      <c r="L82" s="186" t="s">
        <v>1510</v>
      </c>
      <c r="M82" s="177">
        <v>174350000</v>
      </c>
      <c r="N82" s="177"/>
      <c r="O82" s="177">
        <f>+M82*20%</f>
        <v>34870000</v>
      </c>
      <c r="P82" s="177"/>
    </row>
    <row r="83" spans="1:16">
      <c r="A83" s="312" t="s">
        <v>1119</v>
      </c>
      <c r="B83" s="312"/>
      <c r="C83" s="312"/>
      <c r="D83" s="312"/>
      <c r="E83" s="312"/>
      <c r="F83" s="312"/>
      <c r="G83" s="312"/>
      <c r="H83" s="190">
        <f>SUM(H38:H82)</f>
        <v>1218694045</v>
      </c>
      <c r="I83" s="190">
        <f t="shared" ref="I83:P83" si="8">SUM(I38:I82)</f>
        <v>18960</v>
      </c>
      <c r="J83" s="190">
        <f t="shared" si="8"/>
        <v>0</v>
      </c>
      <c r="K83" s="190">
        <f t="shared" si="8"/>
        <v>0</v>
      </c>
      <c r="L83" s="190">
        <f t="shared" si="8"/>
        <v>0</v>
      </c>
      <c r="M83" s="190">
        <f t="shared" si="8"/>
        <v>1361894632</v>
      </c>
      <c r="N83" s="190">
        <f t="shared" si="8"/>
        <v>18960</v>
      </c>
      <c r="O83" s="190">
        <f t="shared" si="8"/>
        <v>857597232</v>
      </c>
      <c r="P83" s="190">
        <f t="shared" si="8"/>
        <v>0</v>
      </c>
    </row>
    <row r="84" spans="1:16">
      <c r="A84" s="185" t="s">
        <v>1302</v>
      </c>
      <c r="B84" s="10"/>
      <c r="D84" s="10"/>
      <c r="F84" s="10"/>
      <c r="G84" s="10"/>
      <c r="H84" s="10"/>
      <c r="I84" s="10"/>
      <c r="J84" s="10"/>
      <c r="K84" s="10"/>
      <c r="M84" s="10"/>
      <c r="N84" s="10"/>
      <c r="O84" s="10"/>
      <c r="P84" s="10"/>
    </row>
    <row r="85" spans="1:16">
      <c r="A85" s="167" t="s">
        <v>14</v>
      </c>
      <c r="B85" s="135" t="s">
        <v>15</v>
      </c>
      <c r="C85" s="168">
        <v>12961933</v>
      </c>
      <c r="D85" s="169" t="s">
        <v>16</v>
      </c>
      <c r="E85" s="170" t="s">
        <v>17</v>
      </c>
      <c r="F85" s="306" t="s">
        <v>18</v>
      </c>
      <c r="G85" s="306"/>
      <c r="H85" s="179">
        <v>5000000</v>
      </c>
      <c r="I85" s="179">
        <v>0</v>
      </c>
      <c r="J85" s="179">
        <v>5000000</v>
      </c>
      <c r="K85" s="179">
        <v>0</v>
      </c>
      <c r="L85" s="186"/>
      <c r="M85" s="176">
        <v>5000000</v>
      </c>
      <c r="N85" s="181"/>
      <c r="O85" s="181"/>
      <c r="P85" s="181"/>
    </row>
    <row r="86" spans="1:16">
      <c r="A86" s="167" t="s">
        <v>14</v>
      </c>
      <c r="B86" s="135" t="s">
        <v>19</v>
      </c>
      <c r="C86" s="168">
        <v>19279585</v>
      </c>
      <c r="D86" s="169" t="s">
        <v>16</v>
      </c>
      <c r="E86" s="170" t="s">
        <v>17</v>
      </c>
      <c r="F86" s="306" t="s">
        <v>1513</v>
      </c>
      <c r="G86" s="306"/>
      <c r="H86" s="179">
        <v>0</v>
      </c>
      <c r="I86" s="179">
        <v>0</v>
      </c>
      <c r="J86" s="179">
        <v>5919195</v>
      </c>
      <c r="K86" s="179">
        <v>0</v>
      </c>
      <c r="L86" s="186" t="s">
        <v>1516</v>
      </c>
      <c r="M86" s="177"/>
      <c r="N86" s="177"/>
      <c r="O86" s="177"/>
      <c r="P86" s="177"/>
    </row>
    <row r="87" spans="1:16">
      <c r="A87" s="167" t="s">
        <v>14</v>
      </c>
      <c r="B87" s="135" t="s">
        <v>19</v>
      </c>
      <c r="C87" s="168">
        <v>19279585</v>
      </c>
      <c r="D87" s="169" t="s">
        <v>16</v>
      </c>
      <c r="E87" s="170" t="s">
        <v>17</v>
      </c>
      <c r="F87" s="306" t="s">
        <v>1514</v>
      </c>
      <c r="G87" s="306"/>
      <c r="H87" s="179">
        <v>0</v>
      </c>
      <c r="I87" s="179">
        <v>0</v>
      </c>
      <c r="J87" s="179">
        <v>4024620</v>
      </c>
      <c r="K87" s="179">
        <v>0</v>
      </c>
      <c r="L87" s="186" t="s">
        <v>1516</v>
      </c>
      <c r="M87" s="177">
        <v>0</v>
      </c>
      <c r="N87" s="177"/>
      <c r="O87" s="177">
        <f>+M87-J86-J87</f>
        <v>-9943815</v>
      </c>
      <c r="P87" s="177"/>
    </row>
    <row r="88" spans="1:16">
      <c r="A88" s="167" t="s">
        <v>14</v>
      </c>
      <c r="B88" s="135" t="s">
        <v>22</v>
      </c>
      <c r="C88" s="168">
        <v>36756558</v>
      </c>
      <c r="D88" s="169" t="s">
        <v>16</v>
      </c>
      <c r="E88" s="170" t="s">
        <v>17</v>
      </c>
      <c r="F88" s="306" t="s">
        <v>1513</v>
      </c>
      <c r="G88" s="306"/>
      <c r="H88" s="179">
        <v>0</v>
      </c>
      <c r="I88" s="179">
        <v>0</v>
      </c>
      <c r="J88" s="179">
        <v>2852490</v>
      </c>
      <c r="K88" s="179">
        <v>0</v>
      </c>
      <c r="L88" s="186" t="s">
        <v>1516</v>
      </c>
      <c r="M88" s="177"/>
      <c r="N88" s="177"/>
      <c r="O88" s="177"/>
      <c r="P88" s="177"/>
    </row>
    <row r="89" spans="1:16">
      <c r="A89" s="167" t="s">
        <v>14</v>
      </c>
      <c r="B89" s="135" t="s">
        <v>22</v>
      </c>
      <c r="C89" s="168">
        <v>36756558</v>
      </c>
      <c r="D89" s="169" t="s">
        <v>16</v>
      </c>
      <c r="E89" s="170" t="s">
        <v>17</v>
      </c>
      <c r="F89" s="306" t="s">
        <v>1514</v>
      </c>
      <c r="G89" s="306"/>
      <c r="H89" s="179">
        <v>0</v>
      </c>
      <c r="I89" s="179">
        <v>0</v>
      </c>
      <c r="J89" s="179">
        <v>1918404</v>
      </c>
      <c r="K89" s="179">
        <v>0</v>
      </c>
      <c r="L89" s="186" t="s">
        <v>1516</v>
      </c>
      <c r="M89" s="177">
        <v>0</v>
      </c>
      <c r="N89" s="177"/>
      <c r="O89" s="177">
        <f>+M89-J88-J89</f>
        <v>-4770894</v>
      </c>
      <c r="P89" s="177"/>
    </row>
    <row r="90" spans="1:16">
      <c r="A90" s="167" t="s">
        <v>14</v>
      </c>
      <c r="B90" s="135" t="s">
        <v>23</v>
      </c>
      <c r="C90" s="168">
        <v>98355389</v>
      </c>
      <c r="D90" s="169" t="s">
        <v>16</v>
      </c>
      <c r="E90" s="170" t="s">
        <v>17</v>
      </c>
      <c r="F90" s="306" t="s">
        <v>24</v>
      </c>
      <c r="G90" s="306"/>
      <c r="H90" s="179">
        <v>9800941</v>
      </c>
      <c r="I90" s="179">
        <v>0</v>
      </c>
      <c r="J90" s="179">
        <v>9800941</v>
      </c>
      <c r="K90" s="179">
        <v>0</v>
      </c>
      <c r="L90" s="186"/>
      <c r="M90" s="176">
        <v>9800941</v>
      </c>
      <c r="N90" s="181"/>
      <c r="O90" s="181"/>
      <c r="P90" s="181"/>
    </row>
    <row r="91" spans="1:16">
      <c r="A91" s="167" t="s">
        <v>14</v>
      </c>
      <c r="B91" s="135" t="s">
        <v>25</v>
      </c>
      <c r="C91" s="168">
        <v>98386128</v>
      </c>
      <c r="D91" s="169" t="s">
        <v>16</v>
      </c>
      <c r="E91" s="170" t="s">
        <v>17</v>
      </c>
      <c r="F91" s="306" t="s">
        <v>26</v>
      </c>
      <c r="G91" s="306"/>
      <c r="H91" s="179">
        <v>30000000</v>
      </c>
      <c r="I91" s="179">
        <v>0</v>
      </c>
      <c r="J91" s="179">
        <v>30000000</v>
      </c>
      <c r="K91" s="179">
        <v>0</v>
      </c>
      <c r="L91" s="186"/>
      <c r="M91" s="177"/>
      <c r="N91" s="177"/>
      <c r="O91" s="177"/>
      <c r="P91" s="177"/>
    </row>
    <row r="92" spans="1:16">
      <c r="A92" s="167" t="s">
        <v>14</v>
      </c>
      <c r="B92" s="135" t="s">
        <v>25</v>
      </c>
      <c r="C92" s="168">
        <v>98386128</v>
      </c>
      <c r="D92" s="169" t="s">
        <v>16</v>
      </c>
      <c r="E92" s="170" t="s">
        <v>17</v>
      </c>
      <c r="F92" s="306" t="s">
        <v>1514</v>
      </c>
      <c r="G92" s="306"/>
      <c r="H92" s="179">
        <v>580000</v>
      </c>
      <c r="I92" s="179">
        <v>0</v>
      </c>
      <c r="J92" s="179">
        <v>1744681</v>
      </c>
      <c r="K92" s="179">
        <v>0</v>
      </c>
      <c r="L92" s="186" t="s">
        <v>1516</v>
      </c>
      <c r="M92" s="177">
        <v>130863504.28</v>
      </c>
      <c r="N92" s="177"/>
      <c r="O92" s="177"/>
      <c r="P92" s="177">
        <f>+M92-J91-J92</f>
        <v>99118823.280000001</v>
      </c>
    </row>
    <row r="93" spans="1:16">
      <c r="A93" s="226" t="s">
        <v>14</v>
      </c>
      <c r="B93" s="228" t="s">
        <v>25</v>
      </c>
      <c r="C93" s="168">
        <v>98386128</v>
      </c>
      <c r="D93" s="169" t="s">
        <v>16</v>
      </c>
      <c r="E93" s="170" t="s">
        <v>17</v>
      </c>
      <c r="F93" s="306" t="s">
        <v>1503</v>
      </c>
      <c r="G93" s="306"/>
      <c r="H93" s="179">
        <v>100283504.28</v>
      </c>
      <c r="I93" s="179">
        <v>0</v>
      </c>
      <c r="J93" s="179">
        <v>0</v>
      </c>
      <c r="K93" s="179">
        <v>0</v>
      </c>
      <c r="L93" s="186" t="s">
        <v>1511</v>
      </c>
      <c r="M93" s="177"/>
      <c r="N93" s="177"/>
      <c r="O93" s="177"/>
      <c r="P93" s="177"/>
    </row>
    <row r="94" spans="1:16" s="9" customFormat="1">
      <c r="A94" s="167" t="s">
        <v>14</v>
      </c>
      <c r="B94" s="135" t="s">
        <v>27</v>
      </c>
      <c r="C94" s="168">
        <v>891280008</v>
      </c>
      <c r="D94" s="169" t="s">
        <v>16</v>
      </c>
      <c r="E94" s="170" t="s">
        <v>17</v>
      </c>
      <c r="F94" s="306" t="s">
        <v>28</v>
      </c>
      <c r="G94" s="306"/>
      <c r="H94" s="179">
        <v>1800805</v>
      </c>
      <c r="I94" s="179">
        <v>0</v>
      </c>
      <c r="J94" s="179">
        <v>688000</v>
      </c>
      <c r="K94" s="179">
        <v>0</v>
      </c>
      <c r="L94" s="179" t="s">
        <v>1219</v>
      </c>
      <c r="M94" s="177">
        <v>1800805</v>
      </c>
      <c r="N94" s="177"/>
      <c r="O94" s="177">
        <f>+M94-J94</f>
        <v>1112805</v>
      </c>
      <c r="P94" s="177"/>
    </row>
    <row r="95" spans="1:16" s="9" customFormat="1">
      <c r="A95" s="167" t="s">
        <v>14</v>
      </c>
      <c r="B95" s="135" t="s">
        <v>29</v>
      </c>
      <c r="C95" s="168">
        <v>1085247624</v>
      </c>
      <c r="D95" s="169" t="s">
        <v>16</v>
      </c>
      <c r="E95" s="170" t="s">
        <v>17</v>
      </c>
      <c r="F95" s="306" t="s">
        <v>1513</v>
      </c>
      <c r="G95" s="306"/>
      <c r="H95" s="179">
        <v>2056586</v>
      </c>
      <c r="I95" s="179">
        <v>0</v>
      </c>
      <c r="J95" s="179">
        <v>920000</v>
      </c>
      <c r="K95" s="179">
        <v>0</v>
      </c>
      <c r="L95" s="179" t="s">
        <v>1515</v>
      </c>
      <c r="M95" s="177"/>
      <c r="N95" s="177"/>
      <c r="O95" s="177"/>
      <c r="P95" s="177"/>
    </row>
    <row r="96" spans="1:16" s="9" customFormat="1">
      <c r="A96" s="167" t="s">
        <v>14</v>
      </c>
      <c r="B96" s="135" t="s">
        <v>29</v>
      </c>
      <c r="C96" s="168">
        <v>1085247624</v>
      </c>
      <c r="D96" s="169" t="s">
        <v>16</v>
      </c>
      <c r="E96" s="170" t="s">
        <v>17</v>
      </c>
      <c r="F96" s="306" t="s">
        <v>1512</v>
      </c>
      <c r="G96" s="306"/>
      <c r="H96" s="179">
        <v>5000000</v>
      </c>
      <c r="I96" s="179">
        <v>0</v>
      </c>
      <c r="J96" s="179">
        <v>5000000</v>
      </c>
      <c r="K96" s="179">
        <v>0</v>
      </c>
      <c r="L96" s="179"/>
      <c r="M96" s="177"/>
      <c r="N96" s="177"/>
      <c r="O96" s="177"/>
      <c r="P96" s="177"/>
    </row>
    <row r="97" spans="1:16" s="9" customFormat="1">
      <c r="A97" s="167" t="s">
        <v>14</v>
      </c>
      <c r="B97" s="135" t="s">
        <v>29</v>
      </c>
      <c r="C97" s="168">
        <v>1085247624</v>
      </c>
      <c r="D97" s="169" t="s">
        <v>16</v>
      </c>
      <c r="E97" s="170" t="s">
        <v>17</v>
      </c>
      <c r="F97" s="306" t="s">
        <v>30</v>
      </c>
      <c r="G97" s="306"/>
      <c r="H97" s="179">
        <v>198407558</v>
      </c>
      <c r="I97" s="179">
        <v>0</v>
      </c>
      <c r="J97" s="179">
        <v>224861744</v>
      </c>
      <c r="K97" s="179">
        <v>0</v>
      </c>
      <c r="L97" s="179" t="s">
        <v>1504</v>
      </c>
      <c r="M97" s="177"/>
      <c r="N97" s="177"/>
      <c r="O97" s="177"/>
      <c r="P97" s="177"/>
    </row>
    <row r="98" spans="1:16" s="9" customFormat="1">
      <c r="A98" s="167" t="s">
        <v>14</v>
      </c>
      <c r="B98" s="135" t="s">
        <v>29</v>
      </c>
      <c r="C98" s="168">
        <v>1085247624</v>
      </c>
      <c r="D98" s="169" t="s">
        <v>16</v>
      </c>
      <c r="E98" s="170" t="s">
        <v>17</v>
      </c>
      <c r="F98" s="306" t="s">
        <v>1514</v>
      </c>
      <c r="G98" s="306"/>
      <c r="H98" s="179">
        <v>0</v>
      </c>
      <c r="I98" s="179">
        <v>0</v>
      </c>
      <c r="J98" s="179">
        <v>666400</v>
      </c>
      <c r="K98" s="179">
        <v>0</v>
      </c>
      <c r="L98" s="186" t="s">
        <v>1516</v>
      </c>
      <c r="M98" s="177">
        <v>205464144</v>
      </c>
      <c r="N98" s="177"/>
      <c r="O98" s="177">
        <f>+M98-J95-J96-J97-J98</f>
        <v>-25984000</v>
      </c>
      <c r="P98" s="177"/>
    </row>
    <row r="99" spans="1:16" s="9" customFormat="1">
      <c r="A99" s="167" t="s">
        <v>14</v>
      </c>
      <c r="B99" s="135" t="s">
        <v>31</v>
      </c>
      <c r="C99" s="168">
        <v>1085295805</v>
      </c>
      <c r="D99" s="169" t="s">
        <v>16</v>
      </c>
      <c r="E99" s="170" t="s">
        <v>17</v>
      </c>
      <c r="F99" s="306" t="s">
        <v>1513</v>
      </c>
      <c r="G99" s="306"/>
      <c r="H99" s="179">
        <v>0</v>
      </c>
      <c r="I99" s="179">
        <v>0</v>
      </c>
      <c r="J99" s="179">
        <v>2065421</v>
      </c>
      <c r="K99" s="179">
        <v>0</v>
      </c>
      <c r="L99" s="186" t="s">
        <v>1516</v>
      </c>
      <c r="M99" s="177"/>
      <c r="N99" s="177"/>
      <c r="O99" s="177"/>
      <c r="P99" s="177"/>
    </row>
    <row r="100" spans="1:16" s="9" customFormat="1">
      <c r="A100" s="167" t="s">
        <v>14</v>
      </c>
      <c r="B100" s="135" t="s">
        <v>31</v>
      </c>
      <c r="C100" s="168">
        <v>1085295805</v>
      </c>
      <c r="D100" s="169" t="s">
        <v>16</v>
      </c>
      <c r="E100" s="170" t="s">
        <v>17</v>
      </c>
      <c r="F100" s="306" t="s">
        <v>1514</v>
      </c>
      <c r="G100" s="306"/>
      <c r="H100" s="179">
        <v>0</v>
      </c>
      <c r="I100" s="179">
        <v>0</v>
      </c>
      <c r="J100" s="179">
        <v>1348503</v>
      </c>
      <c r="K100" s="179">
        <v>0</v>
      </c>
      <c r="L100" s="186" t="s">
        <v>1516</v>
      </c>
      <c r="M100" s="177">
        <v>0</v>
      </c>
      <c r="N100" s="177"/>
      <c r="O100" s="177">
        <f>+M100-J100-J99</f>
        <v>-3413924</v>
      </c>
      <c r="P100" s="177"/>
    </row>
    <row r="101" spans="1:16" s="9" customFormat="1">
      <c r="A101" s="167" t="s">
        <v>14</v>
      </c>
      <c r="B101" s="135" t="s">
        <v>32</v>
      </c>
      <c r="C101" s="168">
        <v>1085305813</v>
      </c>
      <c r="D101" s="169" t="s">
        <v>16</v>
      </c>
      <c r="E101" s="170" t="s">
        <v>17</v>
      </c>
      <c r="F101" s="306" t="s">
        <v>1513</v>
      </c>
      <c r="G101" s="306"/>
      <c r="H101" s="179">
        <v>0</v>
      </c>
      <c r="I101" s="179">
        <v>0</v>
      </c>
      <c r="J101" s="179">
        <v>1555787</v>
      </c>
      <c r="K101" s="179">
        <v>0</v>
      </c>
      <c r="L101" s="186" t="s">
        <v>1516</v>
      </c>
      <c r="M101" s="177"/>
      <c r="N101" s="177"/>
      <c r="O101" s="177"/>
      <c r="P101" s="177"/>
    </row>
    <row r="102" spans="1:16" s="9" customFormat="1">
      <c r="A102" s="167" t="s">
        <v>14</v>
      </c>
      <c r="B102" s="135" t="s">
        <v>32</v>
      </c>
      <c r="C102" s="168">
        <v>1085305813</v>
      </c>
      <c r="D102" s="169" t="s">
        <v>16</v>
      </c>
      <c r="E102" s="170" t="s">
        <v>17</v>
      </c>
      <c r="F102" s="306" t="s">
        <v>1514</v>
      </c>
      <c r="G102" s="306"/>
      <c r="H102" s="179">
        <v>0</v>
      </c>
      <c r="I102" s="179">
        <v>0</v>
      </c>
      <c r="J102" s="179">
        <v>1005408</v>
      </c>
      <c r="K102" s="179">
        <v>0</v>
      </c>
      <c r="L102" s="186" t="s">
        <v>1516</v>
      </c>
      <c r="M102" s="177">
        <v>0</v>
      </c>
      <c r="N102" s="177"/>
      <c r="O102" s="177">
        <f>+M102-J102-J101</f>
        <v>-2561195</v>
      </c>
      <c r="P102" s="177"/>
    </row>
    <row r="103" spans="1:16" s="9" customFormat="1">
      <c r="A103" s="167" t="s">
        <v>14</v>
      </c>
      <c r="B103" s="135" t="s">
        <v>33</v>
      </c>
      <c r="C103" s="168">
        <v>1085336166</v>
      </c>
      <c r="D103" s="169" t="s">
        <v>16</v>
      </c>
      <c r="E103" s="170" t="s">
        <v>17</v>
      </c>
      <c r="F103" s="306" t="s">
        <v>1513</v>
      </c>
      <c r="G103" s="306"/>
      <c r="H103" s="179">
        <v>0</v>
      </c>
      <c r="I103" s="179">
        <v>0</v>
      </c>
      <c r="J103" s="179">
        <v>1037192</v>
      </c>
      <c r="K103" s="179">
        <v>0</v>
      </c>
      <c r="L103" s="186" t="s">
        <v>1516</v>
      </c>
      <c r="M103" s="177"/>
      <c r="N103" s="177"/>
      <c r="O103" s="177"/>
      <c r="P103" s="177"/>
    </row>
    <row r="104" spans="1:16" s="9" customFormat="1">
      <c r="A104" s="167" t="s">
        <v>14</v>
      </c>
      <c r="B104" s="135" t="s">
        <v>33</v>
      </c>
      <c r="C104" s="168">
        <v>1085336166</v>
      </c>
      <c r="D104" s="169" t="s">
        <v>16</v>
      </c>
      <c r="E104" s="170" t="s">
        <v>17</v>
      </c>
      <c r="F104" s="306" t="s">
        <v>1514</v>
      </c>
      <c r="G104" s="306"/>
      <c r="H104" s="179">
        <v>0</v>
      </c>
      <c r="I104" s="179">
        <v>0</v>
      </c>
      <c r="J104" s="179">
        <v>482156</v>
      </c>
      <c r="K104" s="179">
        <v>0</v>
      </c>
      <c r="L104" s="186" t="s">
        <v>1516</v>
      </c>
      <c r="M104" s="177">
        <v>31457875</v>
      </c>
      <c r="N104" s="177"/>
      <c r="O104" s="177">
        <f>+M104-J104-J103</f>
        <v>29938527</v>
      </c>
      <c r="P104" s="177"/>
    </row>
    <row r="105" spans="1:16" s="9" customFormat="1">
      <c r="A105" s="167" t="s">
        <v>14</v>
      </c>
      <c r="B105" s="135" t="s">
        <v>34</v>
      </c>
      <c r="C105" s="168">
        <v>1085336651</v>
      </c>
      <c r="D105" s="169" t="s">
        <v>16</v>
      </c>
      <c r="E105" s="170" t="s">
        <v>17</v>
      </c>
      <c r="F105" s="306" t="s">
        <v>1513</v>
      </c>
      <c r="G105" s="306"/>
      <c r="H105" s="179">
        <v>0</v>
      </c>
      <c r="I105" s="179">
        <v>0</v>
      </c>
      <c r="J105" s="179">
        <v>927290</v>
      </c>
      <c r="K105" s="179">
        <v>0</v>
      </c>
      <c r="L105" s="186" t="s">
        <v>1516</v>
      </c>
      <c r="M105" s="177"/>
      <c r="N105" s="177"/>
      <c r="O105" s="177"/>
      <c r="P105" s="177"/>
    </row>
    <row r="106" spans="1:16" s="9" customFormat="1">
      <c r="A106" s="167" t="s">
        <v>14</v>
      </c>
      <c r="B106" s="135" t="s">
        <v>34</v>
      </c>
      <c r="C106" s="168">
        <v>1085336651</v>
      </c>
      <c r="D106" s="169" t="s">
        <v>16</v>
      </c>
      <c r="E106" s="170" t="s">
        <v>17</v>
      </c>
      <c r="F106" s="306" t="s">
        <v>1514</v>
      </c>
      <c r="G106" s="306"/>
      <c r="H106" s="179">
        <v>0</v>
      </c>
      <c r="I106" s="179">
        <v>0</v>
      </c>
      <c r="J106" s="179">
        <v>1263809</v>
      </c>
      <c r="K106" s="179">
        <v>0</v>
      </c>
      <c r="L106" s="186" t="s">
        <v>1516</v>
      </c>
      <c r="M106" s="177">
        <v>22515433</v>
      </c>
      <c r="N106" s="177"/>
      <c r="O106" s="177">
        <f>+M106-J106-J105</f>
        <v>20324334</v>
      </c>
      <c r="P106" s="177"/>
    </row>
    <row r="107" spans="1:16" s="9" customFormat="1">
      <c r="A107" s="167" t="s">
        <v>14</v>
      </c>
      <c r="B107" s="135" t="s">
        <v>35</v>
      </c>
      <c r="C107" s="168">
        <v>1086135517</v>
      </c>
      <c r="D107" s="169" t="s">
        <v>16</v>
      </c>
      <c r="E107" s="170" t="s">
        <v>17</v>
      </c>
      <c r="F107" s="306" t="s">
        <v>1513</v>
      </c>
      <c r="G107" s="306"/>
      <c r="H107" s="179">
        <v>0</v>
      </c>
      <c r="I107" s="179">
        <v>0</v>
      </c>
      <c r="J107" s="179">
        <v>7063874</v>
      </c>
      <c r="K107" s="179">
        <v>0</v>
      </c>
      <c r="L107" s="186" t="s">
        <v>1516</v>
      </c>
      <c r="M107" s="177"/>
      <c r="N107" s="177"/>
      <c r="O107" s="177"/>
      <c r="P107" s="177"/>
    </row>
    <row r="108" spans="1:16" s="9" customFormat="1">
      <c r="A108" s="167" t="s">
        <v>14</v>
      </c>
      <c r="B108" s="135" t="s">
        <v>35</v>
      </c>
      <c r="C108" s="168">
        <v>1086135517</v>
      </c>
      <c r="D108" s="169" t="s">
        <v>16</v>
      </c>
      <c r="E108" s="170" t="s">
        <v>17</v>
      </c>
      <c r="F108" s="306" t="s">
        <v>1514</v>
      </c>
      <c r="G108" s="306"/>
      <c r="H108" s="179">
        <v>0</v>
      </c>
      <c r="I108" s="179">
        <v>0</v>
      </c>
      <c r="J108" s="179">
        <v>4799632</v>
      </c>
      <c r="K108" s="179">
        <v>0</v>
      </c>
      <c r="L108" s="186" t="s">
        <v>1516</v>
      </c>
      <c r="M108" s="177">
        <v>59723629</v>
      </c>
      <c r="N108" s="177"/>
      <c r="O108" s="177">
        <f>+M108-J108-J107</f>
        <v>47860123</v>
      </c>
      <c r="P108" s="177"/>
    </row>
    <row r="109" spans="1:16">
      <c r="A109" s="167" t="s">
        <v>14</v>
      </c>
      <c r="B109" s="135" t="s">
        <v>37</v>
      </c>
      <c r="C109" s="168">
        <v>891280000</v>
      </c>
      <c r="D109" s="169" t="s">
        <v>38</v>
      </c>
      <c r="E109" s="170" t="s">
        <v>17</v>
      </c>
      <c r="F109" s="306" t="s">
        <v>39</v>
      </c>
      <c r="G109" s="306"/>
      <c r="H109" s="179">
        <v>63826244</v>
      </c>
      <c r="I109" s="179">
        <v>0</v>
      </c>
      <c r="J109" s="179">
        <v>63826244</v>
      </c>
      <c r="K109" s="179">
        <v>0</v>
      </c>
      <c r="L109" s="186"/>
      <c r="M109" s="176">
        <v>63826244</v>
      </c>
      <c r="N109" s="181"/>
      <c r="O109" s="181"/>
      <c r="P109" s="181"/>
    </row>
    <row r="110" spans="1:16">
      <c r="A110" s="167" t="s">
        <v>14</v>
      </c>
      <c r="B110" s="135" t="s">
        <v>37</v>
      </c>
      <c r="C110" s="168">
        <v>891280000</v>
      </c>
      <c r="D110" s="169" t="s">
        <v>38</v>
      </c>
      <c r="E110" s="170" t="s">
        <v>17</v>
      </c>
      <c r="F110" s="306" t="s">
        <v>40</v>
      </c>
      <c r="G110" s="306"/>
      <c r="H110" s="179">
        <v>104626000</v>
      </c>
      <c r="I110" s="179">
        <v>0</v>
      </c>
      <c r="J110" s="179">
        <v>104626000</v>
      </c>
      <c r="K110" s="179">
        <v>0</v>
      </c>
      <c r="L110" s="186"/>
      <c r="M110" s="176">
        <v>104626000</v>
      </c>
      <c r="N110" s="181"/>
      <c r="O110" s="181"/>
      <c r="P110" s="181"/>
    </row>
    <row r="111" spans="1:16">
      <c r="A111" s="167" t="s">
        <v>14</v>
      </c>
      <c r="B111" s="135" t="s">
        <v>37</v>
      </c>
      <c r="C111" s="168">
        <v>891280000</v>
      </c>
      <c r="D111" s="169" t="s">
        <v>38</v>
      </c>
      <c r="E111" s="170" t="s">
        <v>17</v>
      </c>
      <c r="F111" s="306" t="s">
        <v>41</v>
      </c>
      <c r="G111" s="306"/>
      <c r="H111" s="179">
        <v>91908000</v>
      </c>
      <c r="I111" s="179">
        <v>0</v>
      </c>
      <c r="J111" s="179">
        <v>91908000</v>
      </c>
      <c r="K111" s="179">
        <v>0</v>
      </c>
      <c r="L111" s="186"/>
      <c r="M111" s="176">
        <v>91908000</v>
      </c>
      <c r="N111" s="181"/>
      <c r="O111" s="181"/>
      <c r="P111" s="181"/>
    </row>
    <row r="112" spans="1:16">
      <c r="A112" s="167" t="s">
        <v>14</v>
      </c>
      <c r="B112" s="135" t="s">
        <v>37</v>
      </c>
      <c r="C112" s="168">
        <v>891280000</v>
      </c>
      <c r="D112" s="169" t="s">
        <v>38</v>
      </c>
      <c r="E112" s="170" t="s">
        <v>17</v>
      </c>
      <c r="F112" s="306" t="s">
        <v>42</v>
      </c>
      <c r="G112" s="306"/>
      <c r="H112" s="179">
        <v>59301000</v>
      </c>
      <c r="I112" s="179">
        <v>0</v>
      </c>
      <c r="J112" s="179">
        <v>59301000</v>
      </c>
      <c r="K112" s="179">
        <v>0</v>
      </c>
      <c r="L112" s="186"/>
      <c r="M112" s="176">
        <v>59301000</v>
      </c>
      <c r="N112" s="181"/>
      <c r="O112" s="181"/>
      <c r="P112" s="181"/>
    </row>
    <row r="113" spans="1:16">
      <c r="A113" s="167" t="s">
        <v>14</v>
      </c>
      <c r="B113" s="135" t="s">
        <v>37</v>
      </c>
      <c r="C113" s="168">
        <v>891280000</v>
      </c>
      <c r="D113" s="169" t="s">
        <v>38</v>
      </c>
      <c r="E113" s="170" t="s">
        <v>17</v>
      </c>
      <c r="F113" s="306" t="s">
        <v>1083</v>
      </c>
      <c r="G113" s="306"/>
      <c r="H113" s="179">
        <v>0</v>
      </c>
      <c r="I113" s="179">
        <v>0</v>
      </c>
      <c r="J113" s="179">
        <v>13954646</v>
      </c>
      <c r="K113" s="179">
        <v>0</v>
      </c>
      <c r="L113" s="186" t="s">
        <v>1580</v>
      </c>
      <c r="M113" s="177"/>
      <c r="N113" s="177"/>
      <c r="O113" s="177"/>
      <c r="P113" s="177"/>
    </row>
    <row r="114" spans="1:16">
      <c r="A114" s="167" t="s">
        <v>14</v>
      </c>
      <c r="B114" s="135" t="s">
        <v>37</v>
      </c>
      <c r="C114" s="168">
        <v>891280000</v>
      </c>
      <c r="D114" s="169" t="s">
        <v>38</v>
      </c>
      <c r="E114" s="170" t="s">
        <v>17</v>
      </c>
      <c r="F114" s="306" t="s">
        <v>1084</v>
      </c>
      <c r="G114" s="306"/>
      <c r="H114" s="179">
        <v>0</v>
      </c>
      <c r="I114" s="179">
        <v>0</v>
      </c>
      <c r="J114" s="179">
        <v>4872900</v>
      </c>
      <c r="K114" s="179">
        <v>0</v>
      </c>
      <c r="L114" s="186" t="s">
        <v>1580</v>
      </c>
      <c r="M114" s="177">
        <v>44289037</v>
      </c>
      <c r="N114" s="177"/>
      <c r="O114" s="177"/>
      <c r="P114" s="177">
        <f>+M114-J113-J114</f>
        <v>25461491</v>
      </c>
    </row>
    <row r="115" spans="1:16">
      <c r="A115" s="226" t="s">
        <v>14</v>
      </c>
      <c r="B115" s="228" t="s">
        <v>37</v>
      </c>
      <c r="C115" s="168">
        <v>891280000</v>
      </c>
      <c r="D115" s="169" t="s">
        <v>38</v>
      </c>
      <c r="E115" s="170" t="s">
        <v>17</v>
      </c>
      <c r="F115" s="309" t="s">
        <v>1559</v>
      </c>
      <c r="G115" s="310"/>
      <c r="H115" s="179">
        <v>10285179</v>
      </c>
      <c r="I115" s="179">
        <v>0</v>
      </c>
      <c r="J115" s="179">
        <v>0</v>
      </c>
      <c r="K115" s="179">
        <v>0</v>
      </c>
      <c r="L115" s="186" t="s">
        <v>1517</v>
      </c>
      <c r="M115" s="177"/>
      <c r="N115" s="177"/>
      <c r="O115" s="177"/>
      <c r="P115" s="177"/>
    </row>
    <row r="116" spans="1:16">
      <c r="A116" s="226" t="s">
        <v>14</v>
      </c>
      <c r="B116" s="228" t="s">
        <v>37</v>
      </c>
      <c r="C116" s="168">
        <v>891280000</v>
      </c>
      <c r="D116" s="169" t="s">
        <v>38</v>
      </c>
      <c r="E116" s="170" t="s">
        <v>17</v>
      </c>
      <c r="F116" s="309" t="s">
        <v>1560</v>
      </c>
      <c r="G116" s="310"/>
      <c r="H116" s="179">
        <v>7579396</v>
      </c>
      <c r="I116" s="179">
        <v>0</v>
      </c>
      <c r="J116" s="179">
        <v>0</v>
      </c>
      <c r="K116" s="179">
        <v>0</v>
      </c>
      <c r="L116" s="186" t="s">
        <v>1518</v>
      </c>
      <c r="M116" s="177"/>
      <c r="N116" s="177"/>
      <c r="O116" s="177"/>
      <c r="P116" s="177"/>
    </row>
    <row r="117" spans="1:16">
      <c r="A117" s="226" t="s">
        <v>14</v>
      </c>
      <c r="B117" s="228" t="s">
        <v>37</v>
      </c>
      <c r="C117" s="168">
        <v>891280000</v>
      </c>
      <c r="D117" s="169" t="s">
        <v>38</v>
      </c>
      <c r="E117" s="170" t="s">
        <v>17</v>
      </c>
      <c r="F117" s="309" t="s">
        <v>1561</v>
      </c>
      <c r="G117" s="310"/>
      <c r="H117" s="179">
        <v>17666285</v>
      </c>
      <c r="I117" s="179">
        <v>0</v>
      </c>
      <c r="J117" s="179">
        <v>0</v>
      </c>
      <c r="K117" s="179">
        <v>0</v>
      </c>
      <c r="L117" s="186" t="s">
        <v>1519</v>
      </c>
      <c r="M117" s="177"/>
      <c r="N117" s="177"/>
      <c r="O117" s="177"/>
      <c r="P117" s="177"/>
    </row>
    <row r="118" spans="1:16">
      <c r="A118" s="226" t="s">
        <v>14</v>
      </c>
      <c r="B118" s="228" t="s">
        <v>37</v>
      </c>
      <c r="C118" s="168">
        <v>891280000</v>
      </c>
      <c r="D118" s="169" t="s">
        <v>38</v>
      </c>
      <c r="E118" s="170" t="s">
        <v>17</v>
      </c>
      <c r="F118" s="309" t="s">
        <v>1562</v>
      </c>
      <c r="G118" s="310"/>
      <c r="H118" s="179">
        <v>23921</v>
      </c>
      <c r="I118" s="179">
        <v>0</v>
      </c>
      <c r="J118" s="179">
        <v>0</v>
      </c>
      <c r="K118" s="179">
        <v>0</v>
      </c>
      <c r="L118" s="186" t="s">
        <v>1520</v>
      </c>
      <c r="M118" s="177"/>
      <c r="N118" s="177"/>
      <c r="O118" s="177"/>
      <c r="P118" s="177"/>
    </row>
    <row r="119" spans="1:16">
      <c r="A119" s="226" t="s">
        <v>14</v>
      </c>
      <c r="B119" s="228" t="s">
        <v>37</v>
      </c>
      <c r="C119" s="168">
        <v>891280000</v>
      </c>
      <c r="D119" s="169" t="s">
        <v>38</v>
      </c>
      <c r="E119" s="170" t="s">
        <v>17</v>
      </c>
      <c r="F119" s="309" t="s">
        <v>1563</v>
      </c>
      <c r="G119" s="310"/>
      <c r="H119" s="179">
        <v>23921</v>
      </c>
      <c r="I119" s="179">
        <v>0</v>
      </c>
      <c r="J119" s="179">
        <v>0</v>
      </c>
      <c r="K119" s="179">
        <v>0</v>
      </c>
      <c r="L119" s="186" t="s">
        <v>1521</v>
      </c>
      <c r="M119" s="177"/>
      <c r="N119" s="177"/>
      <c r="O119" s="177"/>
      <c r="P119" s="177"/>
    </row>
    <row r="120" spans="1:16">
      <c r="A120" s="226" t="s">
        <v>14</v>
      </c>
      <c r="B120" s="228" t="s">
        <v>37</v>
      </c>
      <c r="C120" s="168">
        <v>891280000</v>
      </c>
      <c r="D120" s="169" t="s">
        <v>38</v>
      </c>
      <c r="E120" s="170" t="s">
        <v>17</v>
      </c>
      <c r="F120" s="309" t="s">
        <v>1564</v>
      </c>
      <c r="G120" s="310"/>
      <c r="H120" s="179">
        <v>34597</v>
      </c>
      <c r="I120" s="179">
        <v>0</v>
      </c>
      <c r="J120" s="179">
        <v>0</v>
      </c>
      <c r="K120" s="179">
        <v>0</v>
      </c>
      <c r="L120" s="186" t="s">
        <v>1522</v>
      </c>
      <c r="M120" s="177"/>
      <c r="N120" s="177"/>
      <c r="O120" s="177"/>
      <c r="P120" s="177"/>
    </row>
    <row r="121" spans="1:16">
      <c r="A121" s="226" t="s">
        <v>14</v>
      </c>
      <c r="B121" s="228" t="s">
        <v>37</v>
      </c>
      <c r="C121" s="168">
        <v>891280000</v>
      </c>
      <c r="D121" s="169" t="s">
        <v>38</v>
      </c>
      <c r="E121" s="170" t="s">
        <v>17</v>
      </c>
      <c r="F121" s="309" t="s">
        <v>1565</v>
      </c>
      <c r="G121" s="310"/>
      <c r="H121" s="179">
        <v>161355</v>
      </c>
      <c r="I121" s="179">
        <v>0</v>
      </c>
      <c r="J121" s="179">
        <v>0</v>
      </c>
      <c r="K121" s="179">
        <v>0</v>
      </c>
      <c r="L121" s="186" t="s">
        <v>1523</v>
      </c>
      <c r="M121" s="177"/>
      <c r="N121" s="177"/>
      <c r="O121" s="177"/>
      <c r="P121" s="177"/>
    </row>
    <row r="122" spans="1:16">
      <c r="A122" s="226" t="s">
        <v>14</v>
      </c>
      <c r="B122" s="228" t="s">
        <v>37</v>
      </c>
      <c r="C122" s="168">
        <v>891280000</v>
      </c>
      <c r="D122" s="169" t="s">
        <v>38</v>
      </c>
      <c r="E122" s="170" t="s">
        <v>17</v>
      </c>
      <c r="F122" s="309" t="s">
        <v>1566</v>
      </c>
      <c r="G122" s="310"/>
      <c r="H122" s="179">
        <v>387073</v>
      </c>
      <c r="I122" s="179">
        <v>0</v>
      </c>
      <c r="J122" s="179">
        <v>0</v>
      </c>
      <c r="K122" s="179">
        <v>0</v>
      </c>
      <c r="L122" s="186" t="s">
        <v>1524</v>
      </c>
      <c r="M122" s="177"/>
      <c r="N122" s="177"/>
      <c r="O122" s="177"/>
      <c r="P122" s="177"/>
    </row>
    <row r="123" spans="1:16">
      <c r="A123" s="226" t="s">
        <v>14</v>
      </c>
      <c r="B123" s="228" t="s">
        <v>37</v>
      </c>
      <c r="C123" s="168">
        <v>891280000</v>
      </c>
      <c r="D123" s="169" t="s">
        <v>38</v>
      </c>
      <c r="E123" s="170" t="s">
        <v>17</v>
      </c>
      <c r="F123" s="309" t="s">
        <v>1567</v>
      </c>
      <c r="G123" s="310"/>
      <c r="H123" s="179">
        <v>591989</v>
      </c>
      <c r="I123" s="179">
        <v>0</v>
      </c>
      <c r="J123" s="179">
        <v>0</v>
      </c>
      <c r="K123" s="179">
        <v>0</v>
      </c>
      <c r="L123" s="186" t="s">
        <v>1525</v>
      </c>
      <c r="M123" s="177"/>
      <c r="N123" s="177"/>
      <c r="O123" s="177"/>
      <c r="P123" s="177"/>
    </row>
    <row r="124" spans="1:16">
      <c r="A124" s="226" t="s">
        <v>14</v>
      </c>
      <c r="B124" s="228" t="s">
        <v>37</v>
      </c>
      <c r="C124" s="168">
        <v>891280000</v>
      </c>
      <c r="D124" s="169" t="s">
        <v>38</v>
      </c>
      <c r="E124" s="170" t="s">
        <v>17</v>
      </c>
      <c r="F124" s="309" t="s">
        <v>1568</v>
      </c>
      <c r="G124" s="310"/>
      <c r="H124" s="179">
        <v>23921</v>
      </c>
      <c r="I124" s="179">
        <v>0</v>
      </c>
      <c r="J124" s="179">
        <v>0</v>
      </c>
      <c r="K124" s="179">
        <v>0</v>
      </c>
      <c r="L124" s="186" t="s">
        <v>1526</v>
      </c>
      <c r="M124" s="177"/>
      <c r="N124" s="177"/>
      <c r="O124" s="177"/>
      <c r="P124" s="177"/>
    </row>
    <row r="125" spans="1:16">
      <c r="A125" s="226" t="s">
        <v>14</v>
      </c>
      <c r="B125" s="228" t="s">
        <v>37</v>
      </c>
      <c r="C125" s="168">
        <v>891280000</v>
      </c>
      <c r="D125" s="169" t="s">
        <v>38</v>
      </c>
      <c r="E125" s="170" t="s">
        <v>17</v>
      </c>
      <c r="F125" s="309" t="s">
        <v>1569</v>
      </c>
      <c r="G125" s="310"/>
      <c r="H125" s="179">
        <v>110522</v>
      </c>
      <c r="I125" s="179">
        <v>0</v>
      </c>
      <c r="J125" s="179">
        <v>0</v>
      </c>
      <c r="K125" s="179">
        <v>0</v>
      </c>
      <c r="L125" s="186" t="s">
        <v>1527</v>
      </c>
      <c r="M125" s="177"/>
      <c r="N125" s="177"/>
      <c r="O125" s="177"/>
      <c r="P125" s="177"/>
    </row>
    <row r="126" spans="1:16">
      <c r="A126" s="226" t="s">
        <v>14</v>
      </c>
      <c r="B126" s="228" t="s">
        <v>37</v>
      </c>
      <c r="C126" s="168">
        <v>891280000</v>
      </c>
      <c r="D126" s="169" t="s">
        <v>38</v>
      </c>
      <c r="E126" s="170" t="s">
        <v>17</v>
      </c>
      <c r="F126" s="309" t="s">
        <v>1570</v>
      </c>
      <c r="G126" s="310"/>
      <c r="H126" s="179">
        <v>3231773</v>
      </c>
      <c r="I126" s="179">
        <v>0</v>
      </c>
      <c r="J126" s="179">
        <v>0</v>
      </c>
      <c r="K126" s="179">
        <v>0</v>
      </c>
      <c r="L126" s="186" t="s">
        <v>1528</v>
      </c>
      <c r="M126" s="177"/>
      <c r="N126" s="177"/>
      <c r="O126" s="177"/>
      <c r="P126" s="177"/>
    </row>
    <row r="127" spans="1:16">
      <c r="A127" s="226" t="s">
        <v>14</v>
      </c>
      <c r="B127" s="228" t="s">
        <v>37</v>
      </c>
      <c r="C127" s="168">
        <v>891280000</v>
      </c>
      <c r="D127" s="169" t="s">
        <v>38</v>
      </c>
      <c r="E127" s="170" t="s">
        <v>17</v>
      </c>
      <c r="F127" s="309" t="s">
        <v>1571</v>
      </c>
      <c r="G127" s="310"/>
      <c r="H127" s="179">
        <v>163205</v>
      </c>
      <c r="I127" s="179">
        <v>0</v>
      </c>
      <c r="J127" s="179">
        <v>0</v>
      </c>
      <c r="K127" s="179">
        <v>0</v>
      </c>
      <c r="L127" s="186" t="s">
        <v>1529</v>
      </c>
      <c r="M127" s="177"/>
      <c r="N127" s="177"/>
      <c r="O127" s="177"/>
      <c r="P127" s="177"/>
    </row>
    <row r="128" spans="1:16">
      <c r="A128" s="226" t="s">
        <v>14</v>
      </c>
      <c r="B128" s="228" t="s">
        <v>37</v>
      </c>
      <c r="C128" s="168">
        <v>891280000</v>
      </c>
      <c r="D128" s="169" t="s">
        <v>38</v>
      </c>
      <c r="E128" s="170" t="s">
        <v>17</v>
      </c>
      <c r="F128" s="309" t="s">
        <v>1572</v>
      </c>
      <c r="G128" s="310"/>
      <c r="H128" s="179">
        <v>26200</v>
      </c>
      <c r="I128" s="179">
        <v>0</v>
      </c>
      <c r="J128" s="179">
        <v>0</v>
      </c>
      <c r="K128" s="179">
        <v>0</v>
      </c>
      <c r="L128" s="186" t="s">
        <v>1530</v>
      </c>
      <c r="M128" s="177"/>
      <c r="N128" s="177"/>
      <c r="O128" s="177"/>
      <c r="P128" s="177"/>
    </row>
    <row r="129" spans="1:22">
      <c r="A129" s="226" t="s">
        <v>14</v>
      </c>
      <c r="B129" s="228" t="s">
        <v>37</v>
      </c>
      <c r="C129" s="168">
        <v>891280000</v>
      </c>
      <c r="D129" s="169" t="s">
        <v>38</v>
      </c>
      <c r="E129" s="170" t="s">
        <v>17</v>
      </c>
      <c r="F129" s="309" t="s">
        <v>1573</v>
      </c>
      <c r="G129" s="310"/>
      <c r="H129" s="179">
        <v>26200</v>
      </c>
      <c r="I129" s="179">
        <v>0</v>
      </c>
      <c r="J129" s="179">
        <v>0</v>
      </c>
      <c r="K129" s="179">
        <v>0</v>
      </c>
      <c r="L129" s="186" t="s">
        <v>1531</v>
      </c>
      <c r="M129" s="177"/>
      <c r="N129" s="177"/>
      <c r="O129" s="177"/>
      <c r="P129" s="177"/>
    </row>
    <row r="130" spans="1:22">
      <c r="A130" s="226" t="s">
        <v>14</v>
      </c>
      <c r="B130" s="228" t="s">
        <v>37</v>
      </c>
      <c r="C130" s="168">
        <v>891280000</v>
      </c>
      <c r="D130" s="169" t="s">
        <v>38</v>
      </c>
      <c r="E130" s="170" t="s">
        <v>17</v>
      </c>
      <c r="F130" s="309" t="s">
        <v>1574</v>
      </c>
      <c r="G130" s="310"/>
      <c r="H130" s="179">
        <v>26200</v>
      </c>
      <c r="I130" s="179">
        <v>0</v>
      </c>
      <c r="J130" s="179">
        <v>0</v>
      </c>
      <c r="K130" s="179">
        <v>0</v>
      </c>
      <c r="L130" s="186" t="s">
        <v>1532</v>
      </c>
      <c r="M130" s="177"/>
      <c r="N130" s="177"/>
      <c r="O130" s="177"/>
      <c r="P130" s="177"/>
    </row>
    <row r="131" spans="1:22">
      <c r="A131" s="226" t="s">
        <v>14</v>
      </c>
      <c r="B131" s="228" t="s">
        <v>37</v>
      </c>
      <c r="C131" s="168">
        <v>891280000</v>
      </c>
      <c r="D131" s="169" t="s">
        <v>38</v>
      </c>
      <c r="E131" s="170" t="s">
        <v>17</v>
      </c>
      <c r="F131" s="309" t="s">
        <v>1575</v>
      </c>
      <c r="G131" s="310"/>
      <c r="H131" s="179">
        <v>26200</v>
      </c>
      <c r="I131" s="179">
        <v>0</v>
      </c>
      <c r="J131" s="179">
        <v>0</v>
      </c>
      <c r="K131" s="179">
        <v>0</v>
      </c>
      <c r="L131" s="186" t="s">
        <v>1533</v>
      </c>
      <c r="M131" s="177"/>
      <c r="N131" s="177"/>
      <c r="O131" s="177"/>
      <c r="P131" s="177"/>
    </row>
    <row r="132" spans="1:22">
      <c r="A132" s="226" t="s">
        <v>14</v>
      </c>
      <c r="B132" s="228" t="s">
        <v>37</v>
      </c>
      <c r="C132" s="168">
        <v>891280000</v>
      </c>
      <c r="D132" s="169" t="s">
        <v>38</v>
      </c>
      <c r="E132" s="170" t="s">
        <v>17</v>
      </c>
      <c r="F132" s="309" t="s">
        <v>1576</v>
      </c>
      <c r="G132" s="310"/>
      <c r="H132" s="179">
        <v>26200</v>
      </c>
      <c r="I132" s="179">
        <v>0</v>
      </c>
      <c r="J132" s="179">
        <v>0</v>
      </c>
      <c r="K132" s="179">
        <v>0</v>
      </c>
      <c r="L132" s="186" t="s">
        <v>1534</v>
      </c>
      <c r="M132" s="177"/>
      <c r="N132" s="177"/>
      <c r="O132" s="177"/>
      <c r="P132" s="177"/>
    </row>
    <row r="133" spans="1:22">
      <c r="A133" s="226" t="s">
        <v>14</v>
      </c>
      <c r="B133" s="228" t="s">
        <v>37</v>
      </c>
      <c r="C133" s="168">
        <v>891280000</v>
      </c>
      <c r="D133" s="169" t="s">
        <v>38</v>
      </c>
      <c r="E133" s="170" t="s">
        <v>17</v>
      </c>
      <c r="F133" s="309" t="s">
        <v>1577</v>
      </c>
      <c r="G133" s="310"/>
      <c r="H133" s="179">
        <v>26200</v>
      </c>
      <c r="I133" s="179">
        <v>0</v>
      </c>
      <c r="J133" s="179">
        <v>0</v>
      </c>
      <c r="K133" s="179">
        <v>0</v>
      </c>
      <c r="L133" s="186" t="s">
        <v>1535</v>
      </c>
      <c r="M133" s="177"/>
      <c r="N133" s="177"/>
      <c r="O133" s="177"/>
      <c r="P133" s="177"/>
    </row>
    <row r="134" spans="1:22">
      <c r="A134" s="226" t="s">
        <v>14</v>
      </c>
      <c r="B134" s="228" t="s">
        <v>37</v>
      </c>
      <c r="C134" s="168">
        <v>891280000</v>
      </c>
      <c r="D134" s="169" t="s">
        <v>38</v>
      </c>
      <c r="E134" s="170" t="s">
        <v>17</v>
      </c>
      <c r="F134" s="309" t="s">
        <v>1578</v>
      </c>
      <c r="G134" s="310"/>
      <c r="H134" s="179">
        <v>26200</v>
      </c>
      <c r="I134" s="179">
        <v>0</v>
      </c>
      <c r="J134" s="179">
        <v>0</v>
      </c>
      <c r="K134" s="179">
        <v>0</v>
      </c>
      <c r="L134" s="186" t="s">
        <v>1536</v>
      </c>
      <c r="M134" s="177"/>
      <c r="N134" s="177"/>
      <c r="O134" s="177"/>
      <c r="P134" s="177"/>
    </row>
    <row r="135" spans="1:22">
      <c r="A135" s="226" t="s">
        <v>14</v>
      </c>
      <c r="B135" s="228" t="s">
        <v>37</v>
      </c>
      <c r="C135" s="168">
        <v>891280000</v>
      </c>
      <c r="D135" s="169" t="s">
        <v>38</v>
      </c>
      <c r="E135" s="170" t="s">
        <v>17</v>
      </c>
      <c r="F135" s="309" t="s">
        <v>1579</v>
      </c>
      <c r="G135" s="310"/>
      <c r="H135" s="179">
        <v>3969500</v>
      </c>
      <c r="I135" s="179">
        <v>0</v>
      </c>
      <c r="J135" s="179">
        <v>0</v>
      </c>
      <c r="K135" s="179">
        <v>0</v>
      </c>
      <c r="L135" s="186" t="s">
        <v>1537</v>
      </c>
      <c r="M135" s="177"/>
      <c r="N135" s="177"/>
      <c r="O135" s="177"/>
      <c r="P135" s="177"/>
    </row>
    <row r="136" spans="1:22" ht="14.4">
      <c r="A136" s="120" t="s">
        <v>14</v>
      </c>
      <c r="B136" s="121" t="s">
        <v>44</v>
      </c>
      <c r="C136" s="242">
        <v>899999086</v>
      </c>
      <c r="D136" s="171" t="s">
        <v>45</v>
      </c>
      <c r="E136" s="172" t="s">
        <v>17</v>
      </c>
      <c r="F136" s="308" t="s">
        <v>46</v>
      </c>
      <c r="G136" s="308"/>
      <c r="H136" s="179">
        <v>9813000</v>
      </c>
      <c r="I136" s="179">
        <v>0</v>
      </c>
      <c r="J136" s="179">
        <v>6365000</v>
      </c>
      <c r="K136" s="179">
        <v>0</v>
      </c>
      <c r="L136" s="186" t="s">
        <v>1224</v>
      </c>
      <c r="M136" s="177">
        <v>9813000</v>
      </c>
      <c r="N136" s="177"/>
      <c r="O136" s="177">
        <f>+M136-J136</f>
        <v>3448000</v>
      </c>
      <c r="P136" s="177"/>
      <c r="R136" t="s">
        <v>1538</v>
      </c>
      <c r="S136">
        <v>1</v>
      </c>
      <c r="T136" s="248">
        <v>10285179</v>
      </c>
      <c r="U136" t="s">
        <v>1517</v>
      </c>
      <c r="V136" s="250" t="str">
        <f>R136&amp;"_"&amp;S136&amp;"_"&amp;U136</f>
        <v>L5-72434-001_1_FV 72434 PEDRIAL VICTORIA ADMINSTRADORES LC 214</v>
      </c>
    </row>
    <row r="137" spans="1:22" ht="14.4">
      <c r="A137" s="312" t="s">
        <v>1119</v>
      </c>
      <c r="B137" s="312"/>
      <c r="C137" s="312"/>
      <c r="D137" s="312"/>
      <c r="E137" s="312"/>
      <c r="F137" s="312"/>
      <c r="G137" s="312"/>
      <c r="H137" s="190">
        <f>SUM(H85:H136)</f>
        <v>726839675.27999997</v>
      </c>
      <c r="I137" s="190">
        <f t="shared" ref="I137:P137" si="9">SUM(I85:I136)</f>
        <v>0</v>
      </c>
      <c r="J137" s="190">
        <f t="shared" si="9"/>
        <v>659799337</v>
      </c>
      <c r="K137" s="190">
        <f t="shared" si="9"/>
        <v>0</v>
      </c>
      <c r="L137" s="190">
        <f t="shared" si="9"/>
        <v>0</v>
      </c>
      <c r="M137" s="190">
        <f>SUM(M85:M136)</f>
        <v>840389612.27999997</v>
      </c>
      <c r="N137" s="190">
        <f t="shared" si="9"/>
        <v>0</v>
      </c>
      <c r="O137" s="190">
        <f t="shared" si="9"/>
        <v>56009961</v>
      </c>
      <c r="P137" s="190">
        <f t="shared" si="9"/>
        <v>124580314.28</v>
      </c>
      <c r="R137" t="s">
        <v>1544</v>
      </c>
      <c r="S137">
        <v>1</v>
      </c>
      <c r="T137" s="248">
        <v>7579396</v>
      </c>
      <c r="U137" t="s">
        <v>1518</v>
      </c>
      <c r="V137" s="250" t="str">
        <f t="shared" ref="V137:V156" si="10">R137&amp;"_"&amp;S137&amp;"_"&amp;U137</f>
        <v>L5-58536-001_1_FV 58536 IMPUESTO A LA PROPIEDAD RAIZ LC 213</v>
      </c>
    </row>
    <row r="138" spans="1:22" ht="14.4">
      <c r="A138" s="185" t="s">
        <v>1303</v>
      </c>
      <c r="B138" s="10"/>
      <c r="D138" s="10"/>
      <c r="F138" s="10"/>
      <c r="G138" s="10"/>
      <c r="H138" s="10"/>
      <c r="I138" s="10"/>
      <c r="J138" s="10"/>
      <c r="K138" s="10"/>
      <c r="M138" s="10"/>
      <c r="N138" s="10"/>
      <c r="O138" s="10"/>
      <c r="P138" s="10"/>
      <c r="R138" t="s">
        <v>1543</v>
      </c>
      <c r="S138">
        <v>1</v>
      </c>
      <c r="T138" s="248">
        <v>17666285</v>
      </c>
      <c r="U138" t="s">
        <v>1519</v>
      </c>
      <c r="V138" s="250" t="str">
        <f t="shared" si="10"/>
        <v>L5-5766-001_1_PREDIAL Y BOMBEROS VICTORIA 1829 2022 A 2023</v>
      </c>
    </row>
    <row r="139" spans="1:22" ht="14.4">
      <c r="A139" s="167" t="s">
        <v>51</v>
      </c>
      <c r="B139" s="173" t="s">
        <v>52</v>
      </c>
      <c r="C139" s="243">
        <v>4588183</v>
      </c>
      <c r="D139" s="174" t="s">
        <v>53</v>
      </c>
      <c r="E139" s="170" t="s">
        <v>17</v>
      </c>
      <c r="F139" s="307" t="s">
        <v>54</v>
      </c>
      <c r="G139" s="307"/>
      <c r="H139" s="189">
        <v>38052900</v>
      </c>
      <c r="I139" s="179">
        <v>0</v>
      </c>
      <c r="J139" s="179">
        <v>38052900</v>
      </c>
      <c r="K139" s="179">
        <v>0</v>
      </c>
      <c r="L139" s="186"/>
      <c r="M139" s="176">
        <v>38052900</v>
      </c>
      <c r="N139" s="181"/>
      <c r="O139" s="181"/>
      <c r="P139" s="181"/>
      <c r="R139" t="s">
        <v>1542</v>
      </c>
      <c r="S139">
        <v>7</v>
      </c>
      <c r="T139" s="248">
        <v>23921</v>
      </c>
      <c r="U139" t="s">
        <v>1520</v>
      </c>
      <c r="V139" s="250" t="str">
        <f t="shared" si="10"/>
        <v>L5-328-001_7_PREDIAL Y BOMBEROS VICTORIA DEPOS B1 JARDIN 2023</v>
      </c>
    </row>
    <row r="140" spans="1:22" ht="14.4">
      <c r="A140" s="167" t="s">
        <v>51</v>
      </c>
      <c r="B140" s="173" t="s">
        <v>55</v>
      </c>
      <c r="C140" s="243">
        <v>5206356</v>
      </c>
      <c r="D140" s="174" t="s">
        <v>53</v>
      </c>
      <c r="E140" s="170" t="s">
        <v>17</v>
      </c>
      <c r="F140" s="307" t="s">
        <v>56</v>
      </c>
      <c r="G140" s="307"/>
      <c r="H140" s="189">
        <v>198170000</v>
      </c>
      <c r="I140" s="179">
        <v>0</v>
      </c>
      <c r="J140" s="179">
        <v>198170000</v>
      </c>
      <c r="K140" s="179">
        <v>0</v>
      </c>
      <c r="L140" s="186"/>
      <c r="M140" s="176">
        <v>198170000</v>
      </c>
      <c r="N140" s="181"/>
      <c r="O140" s="181"/>
      <c r="P140" s="181"/>
      <c r="R140" t="s">
        <v>1541</v>
      </c>
      <c r="S140">
        <v>7</v>
      </c>
      <c r="T140" s="248">
        <v>23921</v>
      </c>
      <c r="U140" t="s">
        <v>1521</v>
      </c>
      <c r="V140" s="250" t="str">
        <f t="shared" si="10"/>
        <v>L5-329-001_7_PREDIAL Y BOMBEROS VICTORIA DEP B2 2023</v>
      </c>
    </row>
    <row r="141" spans="1:22" ht="14.4">
      <c r="A141" s="167" t="s">
        <v>51</v>
      </c>
      <c r="B141" s="173" t="s">
        <v>57</v>
      </c>
      <c r="C141" s="243">
        <v>5206632</v>
      </c>
      <c r="D141" s="174" t="s">
        <v>53</v>
      </c>
      <c r="E141" s="170" t="s">
        <v>17</v>
      </c>
      <c r="F141" s="307" t="s">
        <v>58</v>
      </c>
      <c r="G141" s="307"/>
      <c r="H141" s="189">
        <v>97700000</v>
      </c>
      <c r="I141" s="179">
        <v>0</v>
      </c>
      <c r="J141" s="179">
        <v>97700000</v>
      </c>
      <c r="K141" s="179">
        <v>0</v>
      </c>
      <c r="L141" s="186"/>
      <c r="M141" s="176">
        <v>97700000</v>
      </c>
      <c r="N141" s="181"/>
      <c r="O141" s="181"/>
      <c r="P141" s="181"/>
      <c r="R141" t="s">
        <v>1540</v>
      </c>
      <c r="S141">
        <v>7</v>
      </c>
      <c r="T141" s="248">
        <v>34597</v>
      </c>
      <c r="U141" t="s">
        <v>1522</v>
      </c>
      <c r="V141" s="250" t="str">
        <f t="shared" si="10"/>
        <v>L5-404-001_7_PREDIAL Y BOMBEROS VICTORIA C8 JARDIN 2022 A 2023</v>
      </c>
    </row>
    <row r="142" spans="1:22" ht="14.4">
      <c r="A142" s="167" t="s">
        <v>51</v>
      </c>
      <c r="B142" s="173" t="s">
        <v>59</v>
      </c>
      <c r="C142" s="243">
        <v>5207725</v>
      </c>
      <c r="D142" s="174" t="s">
        <v>53</v>
      </c>
      <c r="E142" s="170" t="s">
        <v>17</v>
      </c>
      <c r="F142" s="307" t="s">
        <v>60</v>
      </c>
      <c r="G142" s="307"/>
      <c r="H142" s="189">
        <v>9000000</v>
      </c>
      <c r="I142" s="179">
        <v>0</v>
      </c>
      <c r="J142" s="179">
        <v>9000000</v>
      </c>
      <c r="K142" s="179">
        <v>0</v>
      </c>
      <c r="L142" s="186"/>
      <c r="M142" s="176">
        <v>9000000</v>
      </c>
      <c r="N142" s="181"/>
      <c r="O142" s="181"/>
      <c r="P142" s="181"/>
      <c r="R142" t="s">
        <v>1539</v>
      </c>
      <c r="S142">
        <v>7</v>
      </c>
      <c r="T142" s="248">
        <v>161355</v>
      </c>
      <c r="U142" t="s">
        <v>1523</v>
      </c>
      <c r="V142" s="250" t="str">
        <f t="shared" si="10"/>
        <v>L5-208-001_7_BOMBEROS VICTORIA SA10 JARDIN 2018 A 2023</v>
      </c>
    </row>
    <row r="143" spans="1:22" ht="14.4">
      <c r="A143" s="167" t="s">
        <v>51</v>
      </c>
      <c r="B143" s="173" t="s">
        <v>61</v>
      </c>
      <c r="C143" s="243">
        <v>5245360</v>
      </c>
      <c r="D143" s="174" t="s">
        <v>53</v>
      </c>
      <c r="E143" s="170" t="s">
        <v>17</v>
      </c>
      <c r="F143" s="307" t="s">
        <v>62</v>
      </c>
      <c r="G143" s="307"/>
      <c r="H143" s="189">
        <v>81100000</v>
      </c>
      <c r="I143" s="179">
        <v>0</v>
      </c>
      <c r="J143" s="179">
        <v>81100000</v>
      </c>
      <c r="K143" s="179">
        <v>0</v>
      </c>
      <c r="L143" s="186"/>
      <c r="M143" s="176">
        <v>81100000</v>
      </c>
      <c r="N143" s="181"/>
      <c r="O143" s="181"/>
      <c r="P143" s="181"/>
      <c r="R143" t="s">
        <v>1545</v>
      </c>
      <c r="S143">
        <v>7</v>
      </c>
      <c r="T143" s="248">
        <v>387073</v>
      </c>
      <c r="U143" t="s">
        <v>1524</v>
      </c>
      <c r="V143" s="250" t="str">
        <f t="shared" si="10"/>
        <v>L5-311-001_7_PREDIA Y BOMB VICTORIA PQ SSF1 JARDIN 2018-2023</v>
      </c>
    </row>
    <row r="144" spans="1:22" ht="14.4">
      <c r="A144" s="167" t="s">
        <v>51</v>
      </c>
      <c r="B144" s="173" t="s">
        <v>63</v>
      </c>
      <c r="C144" s="243">
        <v>5261308</v>
      </c>
      <c r="D144" s="174" t="s">
        <v>53</v>
      </c>
      <c r="E144" s="170" t="s">
        <v>17</v>
      </c>
      <c r="F144" s="307" t="s">
        <v>64</v>
      </c>
      <c r="G144" s="307"/>
      <c r="H144" s="189">
        <v>21000000</v>
      </c>
      <c r="I144" s="179">
        <v>0</v>
      </c>
      <c r="J144" s="179">
        <v>21000000</v>
      </c>
      <c r="K144" s="179">
        <v>0</v>
      </c>
      <c r="L144" s="186"/>
      <c r="M144" s="176">
        <v>21000000</v>
      </c>
      <c r="N144" s="181"/>
      <c r="O144" s="181"/>
      <c r="P144" s="181"/>
      <c r="R144" t="s">
        <v>1546</v>
      </c>
      <c r="S144">
        <v>7</v>
      </c>
      <c r="T144" s="248">
        <v>591989</v>
      </c>
      <c r="U144" t="s">
        <v>1525</v>
      </c>
      <c r="V144" s="250" t="str">
        <f t="shared" si="10"/>
        <v>L5-284-001_7_PREDI BOMEROS VICTORIA PQ SF1 2014-2023 JARDIN</v>
      </c>
    </row>
    <row r="145" spans="1:22" ht="14.4">
      <c r="A145" s="167" t="s">
        <v>51</v>
      </c>
      <c r="B145" s="173" t="s">
        <v>65</v>
      </c>
      <c r="C145" s="243">
        <v>5292194</v>
      </c>
      <c r="D145" s="174" t="s">
        <v>53</v>
      </c>
      <c r="E145" s="170" t="s">
        <v>17</v>
      </c>
      <c r="F145" s="307" t="s">
        <v>66</v>
      </c>
      <c r="G145" s="307"/>
      <c r="H145" s="189">
        <v>9015562</v>
      </c>
      <c r="I145" s="179">
        <v>0</v>
      </c>
      <c r="J145" s="179">
        <v>9015562</v>
      </c>
      <c r="K145" s="179">
        <v>0</v>
      </c>
      <c r="L145" s="186"/>
      <c r="M145" s="176">
        <v>9015562</v>
      </c>
      <c r="N145" s="181"/>
      <c r="O145" s="181"/>
      <c r="P145" s="181"/>
      <c r="R145" t="s">
        <v>1547</v>
      </c>
      <c r="S145">
        <v>7</v>
      </c>
      <c r="T145" s="248">
        <v>23921</v>
      </c>
      <c r="U145" t="s">
        <v>1526</v>
      </c>
      <c r="V145" s="250" t="str">
        <f t="shared" si="10"/>
        <v>L5-5777-001_7_PREDIAL Y BOMBEROS B4 VICTORIA 2023</v>
      </c>
    </row>
    <row r="146" spans="1:22" ht="14.4">
      <c r="A146" s="167" t="s">
        <v>51</v>
      </c>
      <c r="B146" s="173" t="s">
        <v>67</v>
      </c>
      <c r="C146" s="243">
        <v>5292982</v>
      </c>
      <c r="D146" s="174" t="s">
        <v>53</v>
      </c>
      <c r="E146" s="170" t="s">
        <v>17</v>
      </c>
      <c r="F146" s="307" t="s">
        <v>68</v>
      </c>
      <c r="G146" s="307"/>
      <c r="H146" s="189">
        <v>10000000</v>
      </c>
      <c r="I146" s="179">
        <v>0</v>
      </c>
      <c r="J146" s="179">
        <v>10000000</v>
      </c>
      <c r="K146" s="179">
        <v>0</v>
      </c>
      <c r="L146" s="186"/>
      <c r="M146" s="176">
        <v>10000000</v>
      </c>
      <c r="N146" s="181"/>
      <c r="O146" s="181"/>
      <c r="P146" s="181"/>
      <c r="R146" t="s">
        <v>1548</v>
      </c>
      <c r="S146">
        <v>7</v>
      </c>
      <c r="T146" s="248">
        <v>110522</v>
      </c>
      <c r="U146" t="s">
        <v>1527</v>
      </c>
      <c r="V146" s="250" t="str">
        <f t="shared" si="10"/>
        <v>L5-211-001_7_BOMBEROS VICTORIA DEP A3 JARDIN 2019 A 2023</v>
      </c>
    </row>
    <row r="147" spans="1:22" ht="14.4">
      <c r="A147" s="167" t="s">
        <v>51</v>
      </c>
      <c r="B147" s="173" t="s">
        <v>69</v>
      </c>
      <c r="C147" s="243">
        <v>5314460</v>
      </c>
      <c r="D147" s="174" t="s">
        <v>53</v>
      </c>
      <c r="E147" s="170" t="s">
        <v>17</v>
      </c>
      <c r="F147" s="307" t="s">
        <v>70</v>
      </c>
      <c r="G147" s="307"/>
      <c r="H147" s="189">
        <v>136600100</v>
      </c>
      <c r="I147" s="179">
        <v>0</v>
      </c>
      <c r="J147" s="179">
        <v>136600100</v>
      </c>
      <c r="K147" s="179">
        <v>0</v>
      </c>
      <c r="L147" s="186"/>
      <c r="M147" s="176">
        <v>136600100</v>
      </c>
      <c r="N147" s="181"/>
      <c r="O147" s="181"/>
      <c r="P147" s="181"/>
      <c r="R147" t="s">
        <v>1549</v>
      </c>
      <c r="S147">
        <v>7</v>
      </c>
      <c r="T147" s="248">
        <v>3231773</v>
      </c>
      <c r="U147" t="s">
        <v>1528</v>
      </c>
      <c r="V147" s="250" t="str">
        <f t="shared" si="10"/>
        <v>L5-262-005_7_PREDIAL262 VICTORIA LOCAL 1 2013-2022</v>
      </c>
    </row>
    <row r="148" spans="1:22" ht="14.4">
      <c r="A148" s="167" t="s">
        <v>51</v>
      </c>
      <c r="B148" s="173" t="s">
        <v>71</v>
      </c>
      <c r="C148" s="243">
        <v>5336743</v>
      </c>
      <c r="D148" s="174" t="s">
        <v>53</v>
      </c>
      <c r="E148" s="170" t="s">
        <v>17</v>
      </c>
      <c r="F148" s="307" t="s">
        <v>72</v>
      </c>
      <c r="G148" s="307"/>
      <c r="H148" s="189">
        <v>155982707</v>
      </c>
      <c r="I148" s="179">
        <v>0</v>
      </c>
      <c r="J148" s="179">
        <v>155982707</v>
      </c>
      <c r="K148" s="179">
        <v>0</v>
      </c>
      <c r="L148" s="186"/>
      <c r="M148" s="176">
        <v>155982707</v>
      </c>
      <c r="N148" s="181"/>
      <c r="O148" s="181"/>
      <c r="P148" s="181"/>
      <c r="R148" t="s">
        <v>1550</v>
      </c>
      <c r="S148">
        <v>7</v>
      </c>
      <c r="T148" s="248">
        <v>163205</v>
      </c>
      <c r="U148" t="s">
        <v>1529</v>
      </c>
      <c r="V148" s="250" t="str">
        <f t="shared" si="10"/>
        <v>L5-262-006_7_BOMBEROS 262 VICTORIA LOCAL 1 2013-2022</v>
      </c>
    </row>
    <row r="149" spans="1:22" ht="14.4">
      <c r="A149" s="167" t="s">
        <v>51</v>
      </c>
      <c r="B149" s="173" t="s">
        <v>73</v>
      </c>
      <c r="C149" s="243">
        <v>10160766</v>
      </c>
      <c r="D149" s="174" t="s">
        <v>53</v>
      </c>
      <c r="E149" s="170" t="s">
        <v>17</v>
      </c>
      <c r="F149" s="307" t="s">
        <v>74</v>
      </c>
      <c r="G149" s="307"/>
      <c r="H149" s="189">
        <v>5500000</v>
      </c>
      <c r="I149" s="179">
        <v>0</v>
      </c>
      <c r="J149" s="179">
        <v>5500000</v>
      </c>
      <c r="K149" s="179">
        <v>0</v>
      </c>
      <c r="L149" s="186"/>
      <c r="M149" s="176">
        <v>5500000</v>
      </c>
      <c r="N149" s="181"/>
      <c r="O149" s="181"/>
      <c r="P149" s="181"/>
      <c r="R149" t="s">
        <v>1551</v>
      </c>
      <c r="S149">
        <v>7</v>
      </c>
      <c r="T149" s="249">
        <v>26200</v>
      </c>
      <c r="U149" t="s">
        <v>1530</v>
      </c>
      <c r="V149" s="250" t="str">
        <f t="shared" si="10"/>
        <v>L5-5996-010_7_VALORIZACION DEP SA10 VICTORIA</v>
      </c>
    </row>
    <row r="150" spans="1:22" ht="14.4">
      <c r="A150" s="167" t="s">
        <v>51</v>
      </c>
      <c r="B150" s="173" t="s">
        <v>75</v>
      </c>
      <c r="C150" s="243">
        <v>10304527</v>
      </c>
      <c r="D150" s="174" t="s">
        <v>53</v>
      </c>
      <c r="E150" s="170" t="s">
        <v>17</v>
      </c>
      <c r="F150" s="307" t="s">
        <v>76</v>
      </c>
      <c r="G150" s="307"/>
      <c r="H150" s="189">
        <v>91602709</v>
      </c>
      <c r="I150" s="179">
        <v>0</v>
      </c>
      <c r="J150" s="179">
        <v>91602709</v>
      </c>
      <c r="K150" s="179">
        <v>0</v>
      </c>
      <c r="L150" s="186"/>
      <c r="M150" s="176">
        <v>91602709</v>
      </c>
      <c r="N150" s="181"/>
      <c r="O150" s="181"/>
      <c r="P150" s="181"/>
      <c r="R150" t="s">
        <v>1552</v>
      </c>
      <c r="S150">
        <v>7</v>
      </c>
      <c r="T150" s="249">
        <v>26200</v>
      </c>
      <c r="U150" t="s">
        <v>1531</v>
      </c>
      <c r="V150" s="250" t="str">
        <f t="shared" si="10"/>
        <v>L5-5996-011_7_VALORIZACION DEP A3 VICTORIA</v>
      </c>
    </row>
    <row r="151" spans="1:22" ht="14.4">
      <c r="A151" s="167" t="s">
        <v>51</v>
      </c>
      <c r="B151" s="173" t="s">
        <v>77</v>
      </c>
      <c r="C151" s="243">
        <v>12103245</v>
      </c>
      <c r="D151" s="174" t="s">
        <v>53</v>
      </c>
      <c r="E151" s="170" t="s">
        <v>17</v>
      </c>
      <c r="F151" s="307" t="s">
        <v>78</v>
      </c>
      <c r="G151" s="307"/>
      <c r="H151" s="189">
        <v>9000000</v>
      </c>
      <c r="I151" s="179">
        <v>0</v>
      </c>
      <c r="J151" s="179">
        <v>9000000</v>
      </c>
      <c r="K151" s="179">
        <v>0</v>
      </c>
      <c r="L151" s="186"/>
      <c r="M151" s="176">
        <v>9000000</v>
      </c>
      <c r="N151" s="181"/>
      <c r="O151" s="181"/>
      <c r="P151" s="181"/>
      <c r="R151" t="s">
        <v>1553</v>
      </c>
      <c r="S151">
        <v>7</v>
      </c>
      <c r="T151" s="249">
        <v>26200</v>
      </c>
      <c r="U151" t="s">
        <v>1532</v>
      </c>
      <c r="V151" s="250" t="str">
        <f t="shared" si="10"/>
        <v>L5-5996-014_7_VALORIZACION PQ SF1 VICTORIA</v>
      </c>
    </row>
    <row r="152" spans="1:22" ht="14.4">
      <c r="A152" s="167" t="s">
        <v>51</v>
      </c>
      <c r="B152" s="173" t="s">
        <v>79</v>
      </c>
      <c r="C152" s="243">
        <v>12144931</v>
      </c>
      <c r="D152" s="174" t="s">
        <v>53</v>
      </c>
      <c r="E152" s="170" t="s">
        <v>17</v>
      </c>
      <c r="F152" s="307" t="s">
        <v>80</v>
      </c>
      <c r="G152" s="307"/>
      <c r="H152" s="189">
        <v>9000000</v>
      </c>
      <c r="I152" s="179">
        <v>0</v>
      </c>
      <c r="J152" s="179">
        <v>9000000</v>
      </c>
      <c r="K152" s="179">
        <v>0</v>
      </c>
      <c r="L152" s="186"/>
      <c r="M152" s="176">
        <v>9000000</v>
      </c>
      <c r="N152" s="181"/>
      <c r="O152" s="181"/>
      <c r="P152" s="181"/>
      <c r="R152" t="s">
        <v>1554</v>
      </c>
      <c r="S152">
        <v>7</v>
      </c>
      <c r="T152" s="249">
        <v>26200</v>
      </c>
      <c r="U152" t="s">
        <v>1533</v>
      </c>
      <c r="V152" s="250" t="str">
        <f t="shared" si="10"/>
        <v>L5-5996-015_7_VALORIZACION PQ SSF1 VICTORIA</v>
      </c>
    </row>
    <row r="153" spans="1:22" ht="14.4">
      <c r="A153" s="167" t="s">
        <v>51</v>
      </c>
      <c r="B153" s="173" t="s">
        <v>81</v>
      </c>
      <c r="C153" s="243">
        <v>12746065</v>
      </c>
      <c r="D153" s="174" t="s">
        <v>53</v>
      </c>
      <c r="E153" s="170" t="s">
        <v>17</v>
      </c>
      <c r="F153" s="307" t="s">
        <v>82</v>
      </c>
      <c r="G153" s="307"/>
      <c r="H153" s="189">
        <v>280908000</v>
      </c>
      <c r="I153" s="179">
        <v>0</v>
      </c>
      <c r="J153" s="179">
        <v>280908000</v>
      </c>
      <c r="K153" s="179">
        <v>0</v>
      </c>
      <c r="L153" s="186"/>
      <c r="M153" s="176">
        <v>280908000</v>
      </c>
      <c r="N153" s="181"/>
      <c r="O153" s="181"/>
      <c r="P153" s="181"/>
      <c r="R153" t="s">
        <v>1555</v>
      </c>
      <c r="S153">
        <v>7</v>
      </c>
      <c r="T153" s="249">
        <v>26200</v>
      </c>
      <c r="U153" t="s">
        <v>1534</v>
      </c>
      <c r="V153" s="250" t="str">
        <f t="shared" si="10"/>
        <v>L5-5996-016_7_VALORIZACION DEP B1 VICTORIA</v>
      </c>
    </row>
    <row r="154" spans="1:22" ht="14.4">
      <c r="A154" s="167" t="s">
        <v>51</v>
      </c>
      <c r="B154" s="173" t="s">
        <v>83</v>
      </c>
      <c r="C154" s="243">
        <v>12747012</v>
      </c>
      <c r="D154" s="174" t="s">
        <v>53</v>
      </c>
      <c r="E154" s="170" t="s">
        <v>17</v>
      </c>
      <c r="F154" s="307" t="s">
        <v>84</v>
      </c>
      <c r="G154" s="307"/>
      <c r="H154" s="189">
        <v>65805200</v>
      </c>
      <c r="I154" s="179">
        <v>0</v>
      </c>
      <c r="J154" s="179">
        <v>65805200</v>
      </c>
      <c r="K154" s="179">
        <v>0</v>
      </c>
      <c r="L154" s="186"/>
      <c r="M154" s="176">
        <v>65805200</v>
      </c>
      <c r="N154" s="181"/>
      <c r="O154" s="181"/>
      <c r="P154" s="181"/>
      <c r="R154" t="s">
        <v>1556</v>
      </c>
      <c r="S154">
        <v>7</v>
      </c>
      <c r="T154" s="249">
        <v>26200</v>
      </c>
      <c r="U154" t="s">
        <v>1535</v>
      </c>
      <c r="V154" s="250" t="str">
        <f t="shared" si="10"/>
        <v>L5-5996-017_7_VALORIZACION DEP B2 VICTORIA</v>
      </c>
    </row>
    <row r="155" spans="1:22" ht="14.4">
      <c r="A155" s="167" t="s">
        <v>51</v>
      </c>
      <c r="B155" s="173" t="s">
        <v>85</v>
      </c>
      <c r="C155" s="243">
        <v>12747919</v>
      </c>
      <c r="D155" s="174" t="s">
        <v>53</v>
      </c>
      <c r="E155" s="170" t="s">
        <v>17</v>
      </c>
      <c r="F155" s="307" t="s">
        <v>86</v>
      </c>
      <c r="G155" s="307"/>
      <c r="H155" s="189">
        <v>51150000</v>
      </c>
      <c r="I155" s="179">
        <v>0</v>
      </c>
      <c r="J155" s="179">
        <v>51150000</v>
      </c>
      <c r="K155" s="179">
        <v>0</v>
      </c>
      <c r="L155" s="186"/>
      <c r="M155" s="176">
        <v>51150000</v>
      </c>
      <c r="N155" s="181"/>
      <c r="O155" s="181"/>
      <c r="P155" s="181"/>
      <c r="R155" t="s">
        <v>1557</v>
      </c>
      <c r="S155">
        <v>7</v>
      </c>
      <c r="T155" s="249">
        <v>26200</v>
      </c>
      <c r="U155" t="s">
        <v>1536</v>
      </c>
      <c r="V155" s="250" t="str">
        <f t="shared" si="10"/>
        <v>L5-5996-018_7_VALORIZACION DEP B4 VICTORIA EN PROP MYRIAN ERAZO</v>
      </c>
    </row>
    <row r="156" spans="1:22" ht="14.4">
      <c r="A156" s="167" t="s">
        <v>51</v>
      </c>
      <c r="B156" s="173" t="s">
        <v>87</v>
      </c>
      <c r="C156" s="243">
        <v>12750437</v>
      </c>
      <c r="D156" s="174" t="s">
        <v>53</v>
      </c>
      <c r="E156" s="170" t="s">
        <v>17</v>
      </c>
      <c r="F156" s="307" t="s">
        <v>88</v>
      </c>
      <c r="G156" s="307"/>
      <c r="H156" s="189">
        <v>9000000</v>
      </c>
      <c r="I156" s="179">
        <v>0</v>
      </c>
      <c r="J156" s="179">
        <v>9000000</v>
      </c>
      <c r="K156" s="179">
        <v>0</v>
      </c>
      <c r="L156" s="186"/>
      <c r="M156" s="176">
        <v>9000000</v>
      </c>
      <c r="N156" s="181"/>
      <c r="O156" s="181"/>
      <c r="P156" s="181"/>
      <c r="R156" t="s">
        <v>1558</v>
      </c>
      <c r="S156">
        <v>2</v>
      </c>
      <c r="T156" s="248">
        <v>3969500</v>
      </c>
      <c r="U156" t="s">
        <v>1537</v>
      </c>
      <c r="V156" s="250" t="str">
        <f t="shared" si="10"/>
        <v>L5-67125-001_2_FV 67125 CONTRIBUCI VALORIZ FIDEICOMISO ST FATIMA</v>
      </c>
    </row>
    <row r="157" spans="1:22">
      <c r="A157" s="167" t="s">
        <v>51</v>
      </c>
      <c r="B157" s="173" t="s">
        <v>89</v>
      </c>
      <c r="C157" s="243">
        <v>12751008</v>
      </c>
      <c r="D157" s="174" t="s">
        <v>53</v>
      </c>
      <c r="E157" s="170" t="s">
        <v>17</v>
      </c>
      <c r="F157" s="307" t="s">
        <v>90</v>
      </c>
      <c r="G157" s="307"/>
      <c r="H157" s="189">
        <v>156646000</v>
      </c>
      <c r="I157" s="179">
        <v>0</v>
      </c>
      <c r="J157" s="179">
        <v>156646000</v>
      </c>
      <c r="K157" s="179">
        <v>0</v>
      </c>
      <c r="L157" s="186"/>
      <c r="M157" s="176">
        <v>156646000</v>
      </c>
      <c r="N157" s="181"/>
      <c r="O157" s="181"/>
      <c r="P157" s="181"/>
    </row>
    <row r="158" spans="1:22">
      <c r="A158" s="167" t="s">
        <v>51</v>
      </c>
      <c r="B158" s="173" t="s">
        <v>91</v>
      </c>
      <c r="C158" s="243">
        <v>12751698</v>
      </c>
      <c r="D158" s="174" t="s">
        <v>53</v>
      </c>
      <c r="E158" s="170" t="s">
        <v>17</v>
      </c>
      <c r="F158" s="307" t="s">
        <v>92</v>
      </c>
      <c r="G158" s="307"/>
      <c r="H158" s="189">
        <v>34150000</v>
      </c>
      <c r="I158" s="179">
        <v>0</v>
      </c>
      <c r="J158" s="179">
        <v>34150000</v>
      </c>
      <c r="K158" s="179">
        <v>0</v>
      </c>
      <c r="L158" s="186"/>
      <c r="M158" s="176">
        <v>34150000</v>
      </c>
      <c r="N158" s="181"/>
      <c r="O158" s="181"/>
      <c r="P158" s="181"/>
    </row>
    <row r="159" spans="1:22">
      <c r="A159" s="167" t="s">
        <v>51</v>
      </c>
      <c r="B159" s="173" t="s">
        <v>93</v>
      </c>
      <c r="C159" s="243">
        <v>12752280</v>
      </c>
      <c r="D159" s="174" t="s">
        <v>53</v>
      </c>
      <c r="E159" s="170" t="s">
        <v>17</v>
      </c>
      <c r="F159" s="307" t="s">
        <v>94</v>
      </c>
      <c r="G159" s="307"/>
      <c r="H159" s="189">
        <v>128901456</v>
      </c>
      <c r="I159" s="179">
        <v>0</v>
      </c>
      <c r="J159" s="179">
        <v>128901456</v>
      </c>
      <c r="K159" s="179">
        <v>0</v>
      </c>
      <c r="L159" s="186"/>
      <c r="M159" s="176">
        <v>128901456</v>
      </c>
      <c r="N159" s="181"/>
      <c r="O159" s="181"/>
      <c r="P159" s="181"/>
    </row>
    <row r="160" spans="1:22">
      <c r="A160" s="167" t="s">
        <v>51</v>
      </c>
      <c r="B160" s="173" t="s">
        <v>95</v>
      </c>
      <c r="C160" s="243">
        <v>12754384</v>
      </c>
      <c r="D160" s="174" t="s">
        <v>53</v>
      </c>
      <c r="E160" s="170" t="s">
        <v>17</v>
      </c>
      <c r="F160" s="307" t="s">
        <v>96</v>
      </c>
      <c r="G160" s="307"/>
      <c r="H160" s="189">
        <v>80500000</v>
      </c>
      <c r="I160" s="179">
        <v>0</v>
      </c>
      <c r="J160" s="179">
        <v>80500000</v>
      </c>
      <c r="K160" s="179">
        <v>0</v>
      </c>
      <c r="L160" s="186"/>
      <c r="M160" s="176">
        <v>80500000</v>
      </c>
      <c r="N160" s="181"/>
      <c r="O160" s="181"/>
      <c r="P160" s="181"/>
    </row>
    <row r="161" spans="1:16">
      <c r="A161" s="167" t="s">
        <v>51</v>
      </c>
      <c r="B161" s="173" t="s">
        <v>97</v>
      </c>
      <c r="C161" s="243">
        <v>12951670</v>
      </c>
      <c r="D161" s="174" t="s">
        <v>53</v>
      </c>
      <c r="E161" s="170" t="s">
        <v>17</v>
      </c>
      <c r="F161" s="307" t="s">
        <v>98</v>
      </c>
      <c r="G161" s="307"/>
      <c r="H161" s="189">
        <v>138100000</v>
      </c>
      <c r="I161" s="179">
        <v>0</v>
      </c>
      <c r="J161" s="179">
        <v>138100000</v>
      </c>
      <c r="K161" s="179">
        <v>0</v>
      </c>
      <c r="L161" s="186"/>
      <c r="M161" s="176">
        <v>138100000</v>
      </c>
      <c r="N161" s="181"/>
      <c r="O161" s="181"/>
      <c r="P161" s="181"/>
    </row>
    <row r="162" spans="1:16">
      <c r="A162" s="167" t="s">
        <v>51</v>
      </c>
      <c r="B162" s="173" t="s">
        <v>99</v>
      </c>
      <c r="C162" s="243">
        <v>12958582</v>
      </c>
      <c r="D162" s="174" t="s">
        <v>53</v>
      </c>
      <c r="E162" s="170" t="s">
        <v>17</v>
      </c>
      <c r="F162" s="307" t="s">
        <v>100</v>
      </c>
      <c r="G162" s="307"/>
      <c r="H162" s="189">
        <v>163503250</v>
      </c>
      <c r="I162" s="179">
        <v>0</v>
      </c>
      <c r="J162" s="179">
        <v>163503250</v>
      </c>
      <c r="K162" s="179">
        <v>0</v>
      </c>
      <c r="L162" s="186"/>
      <c r="M162" s="176">
        <v>163503250</v>
      </c>
      <c r="N162" s="181"/>
      <c r="O162" s="181"/>
      <c r="P162" s="181"/>
    </row>
    <row r="163" spans="1:16">
      <c r="A163" s="167" t="s">
        <v>51</v>
      </c>
      <c r="B163" s="173" t="s">
        <v>101</v>
      </c>
      <c r="C163" s="243">
        <v>12963673</v>
      </c>
      <c r="D163" s="174" t="s">
        <v>53</v>
      </c>
      <c r="E163" s="170" t="s">
        <v>17</v>
      </c>
      <c r="F163" s="307" t="s">
        <v>102</v>
      </c>
      <c r="G163" s="307"/>
      <c r="H163" s="189">
        <v>171700600</v>
      </c>
      <c r="I163" s="179">
        <v>0</v>
      </c>
      <c r="J163" s="179">
        <v>171700600</v>
      </c>
      <c r="K163" s="179">
        <v>0</v>
      </c>
      <c r="L163" s="186"/>
      <c r="M163" s="176">
        <v>171700600</v>
      </c>
      <c r="N163" s="181"/>
      <c r="O163" s="181"/>
      <c r="P163" s="181"/>
    </row>
    <row r="164" spans="1:16">
      <c r="A164" s="167" t="s">
        <v>51</v>
      </c>
      <c r="B164" s="173" t="s">
        <v>103</v>
      </c>
      <c r="C164" s="243">
        <v>12965735</v>
      </c>
      <c r="D164" s="174" t="s">
        <v>53</v>
      </c>
      <c r="E164" s="170" t="s">
        <v>17</v>
      </c>
      <c r="F164" s="307" t="s">
        <v>104</v>
      </c>
      <c r="G164" s="307"/>
      <c r="H164" s="189">
        <v>8000000</v>
      </c>
      <c r="I164" s="179">
        <v>0</v>
      </c>
      <c r="J164" s="179">
        <v>8000000</v>
      </c>
      <c r="K164" s="179">
        <v>0</v>
      </c>
      <c r="L164" s="186"/>
      <c r="M164" s="176">
        <v>8000000</v>
      </c>
      <c r="N164" s="181"/>
      <c r="O164" s="181"/>
      <c r="P164" s="181"/>
    </row>
    <row r="165" spans="1:16">
      <c r="A165" s="167" t="s">
        <v>51</v>
      </c>
      <c r="B165" s="173" t="s">
        <v>105</v>
      </c>
      <c r="C165" s="243">
        <v>12971698</v>
      </c>
      <c r="D165" s="174" t="s">
        <v>53</v>
      </c>
      <c r="E165" s="170" t="s">
        <v>17</v>
      </c>
      <c r="F165" s="307" t="s">
        <v>106</v>
      </c>
      <c r="G165" s="307"/>
      <c r="H165" s="189">
        <v>40980000</v>
      </c>
      <c r="I165" s="179">
        <v>0</v>
      </c>
      <c r="J165" s="179">
        <v>40980000</v>
      </c>
      <c r="K165" s="179">
        <v>0</v>
      </c>
      <c r="L165" s="186"/>
      <c r="M165" s="176">
        <v>40980000</v>
      </c>
      <c r="N165" s="181"/>
      <c r="O165" s="181"/>
      <c r="P165" s="181"/>
    </row>
    <row r="166" spans="1:16">
      <c r="A166" s="167" t="s">
        <v>51</v>
      </c>
      <c r="B166" s="173" t="s">
        <v>107</v>
      </c>
      <c r="C166" s="243">
        <v>12978964</v>
      </c>
      <c r="D166" s="174" t="s">
        <v>53</v>
      </c>
      <c r="E166" s="170" t="s">
        <v>17</v>
      </c>
      <c r="F166" s="307" t="s">
        <v>108</v>
      </c>
      <c r="G166" s="307"/>
      <c r="H166" s="189">
        <v>219376175</v>
      </c>
      <c r="I166" s="179">
        <v>0</v>
      </c>
      <c r="J166" s="179">
        <v>219376175</v>
      </c>
      <c r="K166" s="179">
        <v>0</v>
      </c>
      <c r="L166" s="186"/>
      <c r="M166" s="176">
        <v>219376175</v>
      </c>
      <c r="N166" s="181"/>
      <c r="O166" s="181"/>
      <c r="P166" s="181"/>
    </row>
    <row r="167" spans="1:16">
      <c r="A167" s="167" t="s">
        <v>51</v>
      </c>
      <c r="B167" s="173" t="s">
        <v>109</v>
      </c>
      <c r="C167" s="243">
        <v>12984222</v>
      </c>
      <c r="D167" s="174" t="s">
        <v>53</v>
      </c>
      <c r="E167" s="170" t="s">
        <v>17</v>
      </c>
      <c r="F167" s="307" t="s">
        <v>110</v>
      </c>
      <c r="G167" s="307"/>
      <c r="H167" s="189">
        <v>90472853</v>
      </c>
      <c r="I167" s="179">
        <v>0</v>
      </c>
      <c r="J167" s="179">
        <v>90472853</v>
      </c>
      <c r="K167" s="179">
        <v>0</v>
      </c>
      <c r="L167" s="186"/>
      <c r="M167" s="176">
        <v>90472853</v>
      </c>
      <c r="N167" s="181"/>
      <c r="O167" s="181"/>
      <c r="P167" s="181"/>
    </row>
    <row r="168" spans="1:16">
      <c r="A168" s="167" t="s">
        <v>51</v>
      </c>
      <c r="B168" s="173" t="s">
        <v>111</v>
      </c>
      <c r="C168" s="243">
        <v>12985924</v>
      </c>
      <c r="D168" s="174" t="s">
        <v>53</v>
      </c>
      <c r="E168" s="170" t="s">
        <v>17</v>
      </c>
      <c r="F168" s="307" t="s">
        <v>112</v>
      </c>
      <c r="G168" s="307"/>
      <c r="H168" s="189">
        <v>36000000</v>
      </c>
      <c r="I168" s="179">
        <v>0</v>
      </c>
      <c r="J168" s="179">
        <v>36000000</v>
      </c>
      <c r="K168" s="179">
        <v>0</v>
      </c>
      <c r="L168" s="186"/>
      <c r="M168" s="176">
        <v>36000000</v>
      </c>
      <c r="N168" s="181"/>
      <c r="O168" s="181"/>
      <c r="P168" s="181"/>
    </row>
    <row r="169" spans="1:16">
      <c r="A169" s="167" t="s">
        <v>51</v>
      </c>
      <c r="B169" s="173" t="s">
        <v>113</v>
      </c>
      <c r="C169" s="243">
        <v>12986157</v>
      </c>
      <c r="D169" s="174" t="s">
        <v>53</v>
      </c>
      <c r="E169" s="170" t="s">
        <v>17</v>
      </c>
      <c r="F169" s="307" t="s">
        <v>114</v>
      </c>
      <c r="G169" s="307"/>
      <c r="H169" s="189">
        <v>163200000</v>
      </c>
      <c r="I169" s="179">
        <v>0</v>
      </c>
      <c r="J169" s="179">
        <v>163200000</v>
      </c>
      <c r="K169" s="179">
        <v>0</v>
      </c>
      <c r="L169" s="186"/>
      <c r="M169" s="176">
        <v>163200000</v>
      </c>
      <c r="N169" s="181"/>
      <c r="O169" s="181"/>
      <c r="P169" s="181"/>
    </row>
    <row r="170" spans="1:16">
      <c r="A170" s="167" t="s">
        <v>51</v>
      </c>
      <c r="B170" s="173" t="s">
        <v>115</v>
      </c>
      <c r="C170" s="243">
        <v>12987040</v>
      </c>
      <c r="D170" s="174" t="s">
        <v>53</v>
      </c>
      <c r="E170" s="170" t="s">
        <v>17</v>
      </c>
      <c r="F170" s="307" t="s">
        <v>116</v>
      </c>
      <c r="G170" s="307"/>
      <c r="H170" s="189">
        <v>8000000</v>
      </c>
      <c r="I170" s="179">
        <v>0</v>
      </c>
      <c r="J170" s="179">
        <v>8000000</v>
      </c>
      <c r="K170" s="179">
        <v>0</v>
      </c>
      <c r="L170" s="186"/>
      <c r="M170" s="176">
        <v>8000000</v>
      </c>
      <c r="N170" s="181"/>
      <c r="O170" s="181"/>
      <c r="P170" s="181"/>
    </row>
    <row r="171" spans="1:16">
      <c r="A171" s="167" t="s">
        <v>51</v>
      </c>
      <c r="B171" s="173" t="s">
        <v>117</v>
      </c>
      <c r="C171" s="243">
        <v>12992320</v>
      </c>
      <c r="D171" s="174" t="s">
        <v>53</v>
      </c>
      <c r="E171" s="170" t="s">
        <v>17</v>
      </c>
      <c r="F171" s="307" t="s">
        <v>118</v>
      </c>
      <c r="G171" s="307"/>
      <c r="H171" s="189">
        <v>415800700</v>
      </c>
      <c r="I171" s="179">
        <v>0</v>
      </c>
      <c r="J171" s="179">
        <v>415800700</v>
      </c>
      <c r="K171" s="179">
        <v>0</v>
      </c>
      <c r="L171" s="186"/>
      <c r="M171" s="176">
        <v>415800700</v>
      </c>
      <c r="N171" s="181"/>
      <c r="O171" s="181"/>
      <c r="P171" s="181"/>
    </row>
    <row r="172" spans="1:16">
      <c r="A172" s="167" t="s">
        <v>51</v>
      </c>
      <c r="B172" s="173" t="s">
        <v>119</v>
      </c>
      <c r="C172" s="243">
        <v>12992525</v>
      </c>
      <c r="D172" s="174" t="s">
        <v>53</v>
      </c>
      <c r="E172" s="170" t="s">
        <v>17</v>
      </c>
      <c r="F172" s="307" t="s">
        <v>120</v>
      </c>
      <c r="G172" s="307"/>
      <c r="H172" s="189">
        <v>55556353</v>
      </c>
      <c r="I172" s="179">
        <v>0</v>
      </c>
      <c r="J172" s="179">
        <v>55556353</v>
      </c>
      <c r="K172" s="179">
        <v>0</v>
      </c>
      <c r="L172" s="186"/>
      <c r="M172" s="176">
        <v>55556353</v>
      </c>
      <c r="N172" s="181"/>
      <c r="O172" s="181"/>
      <c r="P172" s="181"/>
    </row>
    <row r="173" spans="1:16">
      <c r="A173" s="167" t="s">
        <v>51</v>
      </c>
      <c r="B173" s="173" t="s">
        <v>121</v>
      </c>
      <c r="C173" s="243">
        <v>12993319</v>
      </c>
      <c r="D173" s="174" t="s">
        <v>53</v>
      </c>
      <c r="E173" s="170" t="s">
        <v>17</v>
      </c>
      <c r="F173" s="307">
        <v>0</v>
      </c>
      <c r="G173" s="307"/>
      <c r="H173" s="189">
        <v>148600300</v>
      </c>
      <c r="I173" s="179">
        <v>0</v>
      </c>
      <c r="J173" s="179">
        <v>148600300</v>
      </c>
      <c r="K173" s="179">
        <v>0</v>
      </c>
      <c r="L173" s="186"/>
      <c r="M173" s="176">
        <v>148600300</v>
      </c>
      <c r="N173" s="181"/>
      <c r="O173" s="181"/>
      <c r="P173" s="181"/>
    </row>
    <row r="174" spans="1:16">
      <c r="A174" s="167" t="s">
        <v>51</v>
      </c>
      <c r="B174" s="173" t="s">
        <v>123</v>
      </c>
      <c r="C174" s="243">
        <v>12995291</v>
      </c>
      <c r="D174" s="174" t="s">
        <v>53</v>
      </c>
      <c r="E174" s="170" t="s">
        <v>17</v>
      </c>
      <c r="F174" s="307" t="s">
        <v>124</v>
      </c>
      <c r="G174" s="307"/>
      <c r="H174" s="189">
        <v>18000000</v>
      </c>
      <c r="I174" s="179">
        <v>0</v>
      </c>
      <c r="J174" s="179">
        <v>18000000</v>
      </c>
      <c r="K174" s="179">
        <v>0</v>
      </c>
      <c r="L174" s="186"/>
      <c r="M174" s="176">
        <v>18000000</v>
      </c>
      <c r="N174" s="181"/>
      <c r="O174" s="181"/>
      <c r="P174" s="181"/>
    </row>
    <row r="175" spans="1:16">
      <c r="A175" s="167" t="s">
        <v>51</v>
      </c>
      <c r="B175" s="173" t="s">
        <v>125</v>
      </c>
      <c r="C175" s="243">
        <v>12995707</v>
      </c>
      <c r="D175" s="174" t="s">
        <v>53</v>
      </c>
      <c r="E175" s="170" t="s">
        <v>17</v>
      </c>
      <c r="F175" s="307" t="s">
        <v>126</v>
      </c>
      <c r="G175" s="307"/>
      <c r="H175" s="189">
        <v>150600000</v>
      </c>
      <c r="I175" s="179">
        <v>0</v>
      </c>
      <c r="J175" s="179">
        <v>150600000</v>
      </c>
      <c r="K175" s="179">
        <v>0</v>
      </c>
      <c r="L175" s="186"/>
      <c r="M175" s="176">
        <v>150600000</v>
      </c>
      <c r="N175" s="181"/>
      <c r="O175" s="181"/>
      <c r="P175" s="181"/>
    </row>
    <row r="176" spans="1:16">
      <c r="A176" s="167" t="s">
        <v>51</v>
      </c>
      <c r="B176" s="173" t="s">
        <v>127</v>
      </c>
      <c r="C176" s="243">
        <v>12999269</v>
      </c>
      <c r="D176" s="174" t="s">
        <v>53</v>
      </c>
      <c r="E176" s="170" t="s">
        <v>17</v>
      </c>
      <c r="F176" s="307" t="s">
        <v>128</v>
      </c>
      <c r="G176" s="307"/>
      <c r="H176" s="189">
        <v>15000000</v>
      </c>
      <c r="I176" s="179">
        <v>0</v>
      </c>
      <c r="J176" s="179">
        <v>15000000</v>
      </c>
      <c r="K176" s="179">
        <v>0</v>
      </c>
      <c r="L176" s="186"/>
      <c r="M176" s="176">
        <v>15000000</v>
      </c>
      <c r="N176" s="181"/>
      <c r="O176" s="181"/>
      <c r="P176" s="181"/>
    </row>
    <row r="177" spans="1:16">
      <c r="A177" s="167" t="s">
        <v>51</v>
      </c>
      <c r="B177" s="173" t="s">
        <v>129</v>
      </c>
      <c r="C177" s="243">
        <v>12999805</v>
      </c>
      <c r="D177" s="174" t="s">
        <v>53</v>
      </c>
      <c r="E177" s="170" t="s">
        <v>17</v>
      </c>
      <c r="F177" s="307" t="s">
        <v>130</v>
      </c>
      <c r="G177" s="307"/>
      <c r="H177" s="189">
        <v>172200000</v>
      </c>
      <c r="I177" s="179">
        <v>0</v>
      </c>
      <c r="J177" s="179">
        <v>172200000</v>
      </c>
      <c r="K177" s="179">
        <v>0</v>
      </c>
      <c r="L177" s="186"/>
      <c r="M177" s="176">
        <v>172200000</v>
      </c>
      <c r="N177" s="181"/>
      <c r="O177" s="181"/>
      <c r="P177" s="181"/>
    </row>
    <row r="178" spans="1:16">
      <c r="A178" s="167" t="s">
        <v>51</v>
      </c>
      <c r="B178" s="173" t="s">
        <v>131</v>
      </c>
      <c r="C178" s="243">
        <v>13013457</v>
      </c>
      <c r="D178" s="174" t="s">
        <v>53</v>
      </c>
      <c r="E178" s="170" t="s">
        <v>17</v>
      </c>
      <c r="F178" s="307" t="s">
        <v>132</v>
      </c>
      <c r="G178" s="307"/>
      <c r="H178" s="189">
        <v>56842950</v>
      </c>
      <c r="I178" s="179">
        <v>0</v>
      </c>
      <c r="J178" s="179">
        <v>56842950</v>
      </c>
      <c r="K178" s="179">
        <v>0</v>
      </c>
      <c r="L178" s="186"/>
      <c r="M178" s="176">
        <v>56842950</v>
      </c>
      <c r="N178" s="181"/>
      <c r="O178" s="181"/>
      <c r="P178" s="181"/>
    </row>
    <row r="179" spans="1:16">
      <c r="A179" s="167" t="s">
        <v>51</v>
      </c>
      <c r="B179" s="173" t="s">
        <v>133</v>
      </c>
      <c r="C179" s="243">
        <v>13062078</v>
      </c>
      <c r="D179" s="174" t="s">
        <v>53</v>
      </c>
      <c r="E179" s="170" t="s">
        <v>17</v>
      </c>
      <c r="F179" s="307" t="s">
        <v>134</v>
      </c>
      <c r="G179" s="307"/>
      <c r="H179" s="189">
        <v>9000000</v>
      </c>
      <c r="I179" s="179">
        <v>0</v>
      </c>
      <c r="J179" s="179">
        <v>9000000</v>
      </c>
      <c r="K179" s="179">
        <v>0</v>
      </c>
      <c r="L179" s="186"/>
      <c r="M179" s="176">
        <v>9000000</v>
      </c>
      <c r="N179" s="181"/>
      <c r="O179" s="181"/>
      <c r="P179" s="181"/>
    </row>
    <row r="180" spans="1:16">
      <c r="A180" s="167" t="s">
        <v>51</v>
      </c>
      <c r="B180" s="173" t="s">
        <v>135</v>
      </c>
      <c r="C180" s="243">
        <v>13062512</v>
      </c>
      <c r="D180" s="174" t="s">
        <v>53</v>
      </c>
      <c r="E180" s="170" t="s">
        <v>17</v>
      </c>
      <c r="F180" s="307" t="s">
        <v>136</v>
      </c>
      <c r="G180" s="307"/>
      <c r="H180" s="189">
        <v>135000000</v>
      </c>
      <c r="I180" s="179">
        <v>0</v>
      </c>
      <c r="J180" s="179">
        <v>135000000</v>
      </c>
      <c r="K180" s="179">
        <v>0</v>
      </c>
      <c r="L180" s="186"/>
      <c r="M180" s="176">
        <v>135000000</v>
      </c>
      <c r="N180" s="181"/>
      <c r="O180" s="181"/>
      <c r="P180" s="181"/>
    </row>
    <row r="181" spans="1:16">
      <c r="A181" s="167" t="s">
        <v>51</v>
      </c>
      <c r="B181" s="173" t="s">
        <v>137</v>
      </c>
      <c r="C181" s="243">
        <v>13069707</v>
      </c>
      <c r="D181" s="174" t="s">
        <v>53</v>
      </c>
      <c r="E181" s="170" t="s">
        <v>17</v>
      </c>
      <c r="F181" s="307" t="s">
        <v>138</v>
      </c>
      <c r="G181" s="307"/>
      <c r="H181" s="189">
        <v>485118622</v>
      </c>
      <c r="I181" s="179">
        <v>0</v>
      </c>
      <c r="J181" s="179">
        <v>485118622</v>
      </c>
      <c r="K181" s="179">
        <v>0</v>
      </c>
      <c r="L181" s="186"/>
      <c r="M181" s="176">
        <v>485118622</v>
      </c>
      <c r="N181" s="181"/>
      <c r="O181" s="181"/>
      <c r="P181" s="181"/>
    </row>
    <row r="182" spans="1:16">
      <c r="A182" s="167" t="s">
        <v>51</v>
      </c>
      <c r="B182" s="173" t="s">
        <v>139</v>
      </c>
      <c r="C182" s="243">
        <v>13071651</v>
      </c>
      <c r="D182" s="174" t="s">
        <v>53</v>
      </c>
      <c r="E182" s="170" t="s">
        <v>17</v>
      </c>
      <c r="F182" s="307" t="s">
        <v>140</v>
      </c>
      <c r="G182" s="307"/>
      <c r="H182" s="189">
        <v>158000000</v>
      </c>
      <c r="I182" s="179">
        <v>0</v>
      </c>
      <c r="J182" s="179">
        <v>158000000</v>
      </c>
      <c r="K182" s="179">
        <v>0</v>
      </c>
      <c r="L182" s="186"/>
      <c r="M182" s="176">
        <v>158000000</v>
      </c>
      <c r="N182" s="181"/>
      <c r="O182" s="181"/>
      <c r="P182" s="181"/>
    </row>
    <row r="183" spans="1:16">
      <c r="A183" s="167" t="s">
        <v>51</v>
      </c>
      <c r="B183" s="173" t="s">
        <v>141</v>
      </c>
      <c r="C183" s="243">
        <v>14620865</v>
      </c>
      <c r="D183" s="174" t="s">
        <v>53</v>
      </c>
      <c r="E183" s="170" t="s">
        <v>17</v>
      </c>
      <c r="F183" s="307" t="s">
        <v>142</v>
      </c>
      <c r="G183" s="307"/>
      <c r="H183" s="189">
        <v>68860000</v>
      </c>
      <c r="I183" s="179">
        <v>0</v>
      </c>
      <c r="J183" s="179">
        <v>68860000</v>
      </c>
      <c r="K183" s="179">
        <v>0</v>
      </c>
      <c r="L183" s="186"/>
      <c r="M183" s="176">
        <v>68860000</v>
      </c>
      <c r="N183" s="181"/>
      <c r="O183" s="181"/>
      <c r="P183" s="181"/>
    </row>
    <row r="184" spans="1:16">
      <c r="A184" s="167" t="s">
        <v>51</v>
      </c>
      <c r="B184" s="173" t="s">
        <v>143</v>
      </c>
      <c r="C184" s="243">
        <v>15816639</v>
      </c>
      <c r="D184" s="174" t="s">
        <v>53</v>
      </c>
      <c r="E184" s="170" t="s">
        <v>17</v>
      </c>
      <c r="F184" s="307" t="s">
        <v>144</v>
      </c>
      <c r="G184" s="307"/>
      <c r="H184" s="189">
        <v>173570000</v>
      </c>
      <c r="I184" s="179">
        <v>0</v>
      </c>
      <c r="J184" s="179">
        <v>173570000</v>
      </c>
      <c r="K184" s="179">
        <v>0</v>
      </c>
      <c r="L184" s="186"/>
      <c r="M184" s="176">
        <v>173570000</v>
      </c>
      <c r="N184" s="181"/>
      <c r="O184" s="181"/>
      <c r="P184" s="181"/>
    </row>
    <row r="185" spans="1:16">
      <c r="A185" s="167" t="s">
        <v>51</v>
      </c>
      <c r="B185" s="173" t="s">
        <v>145</v>
      </c>
      <c r="C185" s="243">
        <v>19073871</v>
      </c>
      <c r="D185" s="174" t="s">
        <v>53</v>
      </c>
      <c r="E185" s="170" t="s">
        <v>17</v>
      </c>
      <c r="F185" s="307" t="s">
        <v>146</v>
      </c>
      <c r="G185" s="307"/>
      <c r="H185" s="189">
        <v>303870000</v>
      </c>
      <c r="I185" s="179">
        <v>0</v>
      </c>
      <c r="J185" s="179">
        <v>303870000</v>
      </c>
      <c r="K185" s="179">
        <v>0</v>
      </c>
      <c r="L185" s="186"/>
      <c r="M185" s="176">
        <v>303870000</v>
      </c>
      <c r="N185" s="181"/>
      <c r="O185" s="181"/>
      <c r="P185" s="181"/>
    </row>
    <row r="186" spans="1:16">
      <c r="A186" s="167" t="s">
        <v>51</v>
      </c>
      <c r="B186" s="173" t="s">
        <v>147</v>
      </c>
      <c r="C186" s="243">
        <v>21112636</v>
      </c>
      <c r="D186" s="174" t="s">
        <v>53</v>
      </c>
      <c r="E186" s="170" t="s">
        <v>17</v>
      </c>
      <c r="F186" s="307" t="s">
        <v>148</v>
      </c>
      <c r="G186" s="307"/>
      <c r="H186" s="189">
        <v>137315000</v>
      </c>
      <c r="I186" s="179">
        <v>0</v>
      </c>
      <c r="J186" s="179">
        <v>137315000</v>
      </c>
      <c r="K186" s="179">
        <v>0</v>
      </c>
      <c r="L186" s="186"/>
      <c r="M186" s="176">
        <v>137315000</v>
      </c>
      <c r="N186" s="181"/>
      <c r="O186" s="181"/>
      <c r="P186" s="181"/>
    </row>
    <row r="187" spans="1:16">
      <c r="A187" s="167" t="s">
        <v>51</v>
      </c>
      <c r="B187" s="173" t="s">
        <v>149</v>
      </c>
      <c r="C187" s="243">
        <v>24346937</v>
      </c>
      <c r="D187" s="174" t="s">
        <v>53</v>
      </c>
      <c r="E187" s="170" t="s">
        <v>17</v>
      </c>
      <c r="F187" s="307" t="s">
        <v>150</v>
      </c>
      <c r="G187" s="307"/>
      <c r="H187" s="189">
        <v>87606949</v>
      </c>
      <c r="I187" s="179">
        <v>0</v>
      </c>
      <c r="J187" s="179">
        <v>87606949</v>
      </c>
      <c r="K187" s="179">
        <v>0</v>
      </c>
      <c r="L187" s="186"/>
      <c r="M187" s="176">
        <v>87606949</v>
      </c>
      <c r="N187" s="181"/>
      <c r="O187" s="181"/>
      <c r="P187" s="181"/>
    </row>
    <row r="188" spans="1:16">
      <c r="A188" s="167" t="s">
        <v>51</v>
      </c>
      <c r="B188" s="173" t="s">
        <v>151</v>
      </c>
      <c r="C188" s="243">
        <v>27072839</v>
      </c>
      <c r="D188" s="174" t="s">
        <v>53</v>
      </c>
      <c r="E188" s="170" t="s">
        <v>17</v>
      </c>
      <c r="F188" s="307" t="s">
        <v>152</v>
      </c>
      <c r="G188" s="307"/>
      <c r="H188" s="189">
        <v>163886000</v>
      </c>
      <c r="I188" s="179">
        <v>0</v>
      </c>
      <c r="J188" s="179">
        <v>163886000</v>
      </c>
      <c r="K188" s="179">
        <v>0</v>
      </c>
      <c r="L188" s="186"/>
      <c r="M188" s="176">
        <v>163886000</v>
      </c>
      <c r="N188" s="181"/>
      <c r="O188" s="181"/>
      <c r="P188" s="181"/>
    </row>
    <row r="189" spans="1:16">
      <c r="A189" s="167" t="s">
        <v>51</v>
      </c>
      <c r="B189" s="173" t="s">
        <v>153</v>
      </c>
      <c r="C189" s="243">
        <v>27073366</v>
      </c>
      <c r="D189" s="174" t="s">
        <v>53</v>
      </c>
      <c r="E189" s="170" t="s">
        <v>17</v>
      </c>
      <c r="F189" s="307" t="s">
        <v>154</v>
      </c>
      <c r="G189" s="307"/>
      <c r="H189" s="189">
        <v>136228850</v>
      </c>
      <c r="I189" s="179">
        <v>0</v>
      </c>
      <c r="J189" s="179">
        <v>136228850</v>
      </c>
      <c r="K189" s="179">
        <v>0</v>
      </c>
      <c r="L189" s="186"/>
      <c r="M189" s="176">
        <v>136228850</v>
      </c>
      <c r="N189" s="181"/>
      <c r="O189" s="181"/>
      <c r="P189" s="181"/>
    </row>
    <row r="190" spans="1:16">
      <c r="A190" s="167" t="s">
        <v>51</v>
      </c>
      <c r="B190" s="173" t="s">
        <v>155</v>
      </c>
      <c r="C190" s="243">
        <v>27075672</v>
      </c>
      <c r="D190" s="174" t="s">
        <v>53</v>
      </c>
      <c r="E190" s="170" t="s">
        <v>17</v>
      </c>
      <c r="F190" s="307" t="s">
        <v>156</v>
      </c>
      <c r="G190" s="307"/>
      <c r="H190" s="189">
        <v>13000000</v>
      </c>
      <c r="I190" s="179">
        <v>0</v>
      </c>
      <c r="J190" s="179">
        <v>13000000</v>
      </c>
      <c r="K190" s="179">
        <v>0</v>
      </c>
      <c r="L190" s="186"/>
      <c r="M190" s="176">
        <v>13000000</v>
      </c>
      <c r="N190" s="181"/>
      <c r="O190" s="181"/>
      <c r="P190" s="181"/>
    </row>
    <row r="191" spans="1:16">
      <c r="A191" s="167" t="s">
        <v>51</v>
      </c>
      <c r="B191" s="173" t="s">
        <v>157</v>
      </c>
      <c r="C191" s="243">
        <v>27081274</v>
      </c>
      <c r="D191" s="174" t="s">
        <v>53</v>
      </c>
      <c r="E191" s="170" t="s">
        <v>17</v>
      </c>
      <c r="F191" s="307" t="s">
        <v>158</v>
      </c>
      <c r="G191" s="307"/>
      <c r="H191" s="189">
        <v>0</v>
      </c>
      <c r="I191" s="179">
        <v>0</v>
      </c>
      <c r="J191" s="179">
        <v>97000000</v>
      </c>
      <c r="K191" s="179">
        <v>0</v>
      </c>
      <c r="L191" s="193" t="s">
        <v>1325</v>
      </c>
      <c r="M191" s="177">
        <v>0</v>
      </c>
      <c r="N191" s="177"/>
      <c r="O191" s="177"/>
      <c r="P191" s="177"/>
    </row>
    <row r="192" spans="1:16">
      <c r="A192" s="167" t="s">
        <v>51</v>
      </c>
      <c r="B192" s="173" t="s">
        <v>159</v>
      </c>
      <c r="C192" s="243">
        <v>27082870</v>
      </c>
      <c r="D192" s="174" t="s">
        <v>53</v>
      </c>
      <c r="E192" s="170" t="s">
        <v>17</v>
      </c>
      <c r="F192" s="307" t="s">
        <v>160</v>
      </c>
      <c r="G192" s="307"/>
      <c r="H192" s="189">
        <v>131021800</v>
      </c>
      <c r="I192" s="179">
        <v>0</v>
      </c>
      <c r="J192" s="179">
        <v>131021800</v>
      </c>
      <c r="K192" s="179">
        <v>0</v>
      </c>
      <c r="L192" s="186"/>
      <c r="M192" s="176">
        <v>131021800</v>
      </c>
      <c r="N192" s="181">
        <v>0</v>
      </c>
      <c r="O192" s="181"/>
      <c r="P192" s="181"/>
    </row>
    <row r="193" spans="1:16">
      <c r="A193" s="167" t="s">
        <v>51</v>
      </c>
      <c r="B193" s="173" t="s">
        <v>161</v>
      </c>
      <c r="C193" s="243">
        <v>27088134</v>
      </c>
      <c r="D193" s="174" t="s">
        <v>53</v>
      </c>
      <c r="E193" s="170" t="s">
        <v>17</v>
      </c>
      <c r="F193" s="307" t="s">
        <v>162</v>
      </c>
      <c r="G193" s="307"/>
      <c r="H193" s="189">
        <v>72200000</v>
      </c>
      <c r="I193" s="179">
        <v>0</v>
      </c>
      <c r="J193" s="179">
        <v>72200000</v>
      </c>
      <c r="K193" s="179">
        <v>0</v>
      </c>
      <c r="L193" s="186"/>
      <c r="M193" s="176">
        <v>72200000</v>
      </c>
      <c r="N193" s="181">
        <v>0</v>
      </c>
      <c r="O193" s="181"/>
      <c r="P193" s="181"/>
    </row>
    <row r="194" spans="1:16">
      <c r="A194" s="167" t="s">
        <v>51</v>
      </c>
      <c r="B194" s="173" t="s">
        <v>163</v>
      </c>
      <c r="C194" s="243">
        <v>27089903</v>
      </c>
      <c r="D194" s="174" t="s">
        <v>53</v>
      </c>
      <c r="E194" s="170" t="s">
        <v>17</v>
      </c>
      <c r="F194" s="307" t="s">
        <v>164</v>
      </c>
      <c r="G194" s="307"/>
      <c r="H194" s="189">
        <v>87120000</v>
      </c>
      <c r="I194" s="179">
        <v>0</v>
      </c>
      <c r="J194" s="179">
        <v>87120000</v>
      </c>
      <c r="K194" s="179">
        <v>0</v>
      </c>
      <c r="L194" s="186"/>
      <c r="M194" s="176">
        <v>87120000</v>
      </c>
      <c r="N194" s="181">
        <v>0</v>
      </c>
      <c r="O194" s="181"/>
      <c r="P194" s="181"/>
    </row>
    <row r="195" spans="1:16">
      <c r="A195" s="167" t="s">
        <v>51</v>
      </c>
      <c r="B195" s="173" t="s">
        <v>165</v>
      </c>
      <c r="C195" s="243">
        <v>27090433</v>
      </c>
      <c r="D195" s="174" t="s">
        <v>53</v>
      </c>
      <c r="E195" s="170" t="s">
        <v>17</v>
      </c>
      <c r="F195" s="307" t="s">
        <v>166</v>
      </c>
      <c r="G195" s="307"/>
      <c r="H195" s="189">
        <v>53130000</v>
      </c>
      <c r="I195" s="179">
        <v>0</v>
      </c>
      <c r="J195" s="179">
        <v>53130000</v>
      </c>
      <c r="K195" s="179">
        <v>0</v>
      </c>
      <c r="L195" s="186"/>
      <c r="M195" s="176">
        <v>53130000</v>
      </c>
      <c r="N195" s="181">
        <v>0</v>
      </c>
      <c r="O195" s="181"/>
      <c r="P195" s="181"/>
    </row>
    <row r="196" spans="1:16">
      <c r="A196" s="167" t="s">
        <v>51</v>
      </c>
      <c r="B196" s="173" t="s">
        <v>167</v>
      </c>
      <c r="C196" s="243">
        <v>27094773</v>
      </c>
      <c r="D196" s="174" t="s">
        <v>53</v>
      </c>
      <c r="E196" s="170" t="s">
        <v>17</v>
      </c>
      <c r="F196" s="307" t="s">
        <v>168</v>
      </c>
      <c r="G196" s="307"/>
      <c r="H196" s="189">
        <v>43000000</v>
      </c>
      <c r="I196" s="179">
        <v>0</v>
      </c>
      <c r="J196" s="179">
        <v>43000000</v>
      </c>
      <c r="K196" s="179">
        <v>0</v>
      </c>
      <c r="L196" s="186"/>
      <c r="M196" s="176">
        <v>43000000</v>
      </c>
      <c r="N196" s="181">
        <v>0</v>
      </c>
      <c r="O196" s="181"/>
      <c r="P196" s="181"/>
    </row>
    <row r="197" spans="1:16">
      <c r="A197" s="167" t="s">
        <v>51</v>
      </c>
      <c r="B197" s="173" t="s">
        <v>169</v>
      </c>
      <c r="C197" s="243">
        <v>27098487</v>
      </c>
      <c r="D197" s="174" t="s">
        <v>53</v>
      </c>
      <c r="E197" s="170" t="s">
        <v>17</v>
      </c>
      <c r="F197" s="307" t="s">
        <v>170</v>
      </c>
      <c r="G197" s="307"/>
      <c r="H197" s="189">
        <v>77000000</v>
      </c>
      <c r="I197" s="179">
        <v>0</v>
      </c>
      <c r="J197" s="179">
        <v>77000000</v>
      </c>
      <c r="K197" s="179">
        <v>0</v>
      </c>
      <c r="L197" s="186"/>
      <c r="M197" s="176">
        <v>77000000</v>
      </c>
      <c r="N197" s="181">
        <v>0</v>
      </c>
      <c r="O197" s="181"/>
      <c r="P197" s="181"/>
    </row>
    <row r="198" spans="1:16">
      <c r="A198" s="167" t="s">
        <v>51</v>
      </c>
      <c r="B198" s="173" t="s">
        <v>171</v>
      </c>
      <c r="C198" s="243">
        <v>27142191</v>
      </c>
      <c r="D198" s="174" t="s">
        <v>53</v>
      </c>
      <c r="E198" s="170" t="s">
        <v>17</v>
      </c>
      <c r="F198" s="307" t="s">
        <v>172</v>
      </c>
      <c r="G198" s="307"/>
      <c r="H198" s="189">
        <v>118220000</v>
      </c>
      <c r="I198" s="179">
        <v>0</v>
      </c>
      <c r="J198" s="179">
        <v>118220000</v>
      </c>
      <c r="K198" s="179">
        <v>0</v>
      </c>
      <c r="L198" s="186"/>
      <c r="M198" s="176">
        <v>118220000</v>
      </c>
      <c r="N198" s="181">
        <v>0</v>
      </c>
      <c r="O198" s="181"/>
      <c r="P198" s="181"/>
    </row>
    <row r="199" spans="1:16">
      <c r="A199" s="167" t="s">
        <v>51</v>
      </c>
      <c r="B199" s="173" t="s">
        <v>173</v>
      </c>
      <c r="C199" s="243">
        <v>27172858</v>
      </c>
      <c r="D199" s="174" t="s">
        <v>53</v>
      </c>
      <c r="E199" s="170" t="s">
        <v>17</v>
      </c>
      <c r="F199" s="307" t="s">
        <v>174</v>
      </c>
      <c r="G199" s="307"/>
      <c r="H199" s="189">
        <v>75600000</v>
      </c>
      <c r="I199" s="179">
        <v>0</v>
      </c>
      <c r="J199" s="179">
        <v>75600000</v>
      </c>
      <c r="K199" s="179">
        <v>0</v>
      </c>
      <c r="L199" s="186"/>
      <c r="M199" s="176">
        <v>75600000</v>
      </c>
      <c r="N199" s="181">
        <v>0</v>
      </c>
      <c r="O199" s="181"/>
      <c r="P199" s="181"/>
    </row>
    <row r="200" spans="1:16">
      <c r="A200" s="167" t="s">
        <v>51</v>
      </c>
      <c r="B200" s="173" t="s">
        <v>175</v>
      </c>
      <c r="C200" s="243">
        <v>27174668</v>
      </c>
      <c r="D200" s="174" t="s">
        <v>53</v>
      </c>
      <c r="E200" s="170" t="s">
        <v>17</v>
      </c>
      <c r="F200" s="307" t="s">
        <v>176</v>
      </c>
      <c r="G200" s="307"/>
      <c r="H200" s="189">
        <v>7000000</v>
      </c>
      <c r="I200" s="179">
        <v>0</v>
      </c>
      <c r="J200" s="179">
        <v>7000000</v>
      </c>
      <c r="K200" s="179">
        <v>0</v>
      </c>
      <c r="L200" s="186"/>
      <c r="M200" s="176">
        <v>7000000</v>
      </c>
      <c r="N200" s="181">
        <v>0</v>
      </c>
      <c r="O200" s="181"/>
      <c r="P200" s="181"/>
    </row>
    <row r="201" spans="1:16">
      <c r="A201" s="167" t="s">
        <v>51</v>
      </c>
      <c r="B201" s="173" t="s">
        <v>177</v>
      </c>
      <c r="C201" s="243">
        <v>27187870</v>
      </c>
      <c r="D201" s="174" t="s">
        <v>53</v>
      </c>
      <c r="E201" s="170" t="s">
        <v>17</v>
      </c>
      <c r="F201" s="307" t="s">
        <v>178</v>
      </c>
      <c r="G201" s="307"/>
      <c r="H201" s="189">
        <v>81100000</v>
      </c>
      <c r="I201" s="179">
        <v>0</v>
      </c>
      <c r="J201" s="179">
        <v>81100000</v>
      </c>
      <c r="K201" s="179">
        <v>0</v>
      </c>
      <c r="L201" s="186"/>
      <c r="M201" s="176">
        <v>81100000</v>
      </c>
      <c r="N201" s="181">
        <v>0</v>
      </c>
      <c r="O201" s="181"/>
      <c r="P201" s="181"/>
    </row>
    <row r="202" spans="1:16">
      <c r="A202" s="167" t="s">
        <v>51</v>
      </c>
      <c r="B202" s="173" t="s">
        <v>179</v>
      </c>
      <c r="C202" s="243">
        <v>27190772</v>
      </c>
      <c r="D202" s="174" t="s">
        <v>53</v>
      </c>
      <c r="E202" s="170" t="s">
        <v>17</v>
      </c>
      <c r="F202" s="307" t="s">
        <v>180</v>
      </c>
      <c r="G202" s="307"/>
      <c r="H202" s="189">
        <v>49574000</v>
      </c>
      <c r="I202" s="179">
        <v>0</v>
      </c>
      <c r="J202" s="179">
        <v>49574000</v>
      </c>
      <c r="K202" s="179">
        <v>0</v>
      </c>
      <c r="L202" s="186"/>
      <c r="M202" s="176">
        <v>49574000</v>
      </c>
      <c r="N202" s="181">
        <v>0</v>
      </c>
      <c r="O202" s="181"/>
      <c r="P202" s="181"/>
    </row>
    <row r="203" spans="1:16">
      <c r="A203" s="167" t="s">
        <v>51</v>
      </c>
      <c r="B203" s="173" t="s">
        <v>181</v>
      </c>
      <c r="C203" s="243">
        <v>27217511</v>
      </c>
      <c r="D203" s="174" t="s">
        <v>53</v>
      </c>
      <c r="E203" s="170" t="s">
        <v>17</v>
      </c>
      <c r="F203" s="307" t="s">
        <v>182</v>
      </c>
      <c r="G203" s="307"/>
      <c r="H203" s="189">
        <v>8000000</v>
      </c>
      <c r="I203" s="179">
        <v>0</v>
      </c>
      <c r="J203" s="179">
        <v>8000000</v>
      </c>
      <c r="K203" s="179">
        <v>0</v>
      </c>
      <c r="L203" s="186"/>
      <c r="M203" s="176">
        <v>8000000</v>
      </c>
      <c r="N203" s="181">
        <v>0</v>
      </c>
      <c r="O203" s="181"/>
      <c r="P203" s="181"/>
    </row>
    <row r="204" spans="1:16">
      <c r="A204" s="167" t="s">
        <v>51</v>
      </c>
      <c r="B204" s="173" t="s">
        <v>183</v>
      </c>
      <c r="C204" s="243">
        <v>27221341</v>
      </c>
      <c r="D204" s="174" t="s">
        <v>53</v>
      </c>
      <c r="E204" s="170" t="s">
        <v>17</v>
      </c>
      <c r="F204" s="307" t="s">
        <v>184</v>
      </c>
      <c r="G204" s="307"/>
      <c r="H204" s="189">
        <v>10000000</v>
      </c>
      <c r="I204" s="179">
        <v>0</v>
      </c>
      <c r="J204" s="179">
        <v>10000000</v>
      </c>
      <c r="K204" s="179">
        <v>0</v>
      </c>
      <c r="L204" s="186"/>
      <c r="M204" s="176">
        <v>10000000</v>
      </c>
      <c r="N204" s="181">
        <v>0</v>
      </c>
      <c r="O204" s="181"/>
      <c r="P204" s="181"/>
    </row>
    <row r="205" spans="1:16">
      <c r="A205" s="167" t="s">
        <v>51</v>
      </c>
      <c r="B205" s="173" t="s">
        <v>185</v>
      </c>
      <c r="C205" s="243">
        <v>27222288</v>
      </c>
      <c r="D205" s="174" t="s">
        <v>53</v>
      </c>
      <c r="E205" s="170" t="s">
        <v>17</v>
      </c>
      <c r="F205" s="307" t="s">
        <v>186</v>
      </c>
      <c r="G205" s="307"/>
      <c r="H205" s="189">
        <v>0</v>
      </c>
      <c r="I205" s="179">
        <v>0</v>
      </c>
      <c r="J205" s="179">
        <v>9000000</v>
      </c>
      <c r="K205" s="179">
        <v>0</v>
      </c>
      <c r="L205" s="193" t="s">
        <v>1324</v>
      </c>
      <c r="M205" s="177">
        <v>0</v>
      </c>
      <c r="N205" s="177"/>
      <c r="O205" s="177"/>
      <c r="P205" s="177"/>
    </row>
    <row r="206" spans="1:16">
      <c r="A206" s="167" t="s">
        <v>51</v>
      </c>
      <c r="B206" s="173" t="s">
        <v>187</v>
      </c>
      <c r="C206" s="243">
        <v>27285363</v>
      </c>
      <c r="D206" s="174" t="s">
        <v>53</v>
      </c>
      <c r="E206" s="170" t="s">
        <v>17</v>
      </c>
      <c r="F206" s="307" t="s">
        <v>188</v>
      </c>
      <c r="G206" s="307"/>
      <c r="H206" s="189">
        <v>136600100</v>
      </c>
      <c r="I206" s="179">
        <v>0</v>
      </c>
      <c r="J206" s="179">
        <v>136600100</v>
      </c>
      <c r="K206" s="179">
        <v>0</v>
      </c>
      <c r="L206" s="186"/>
      <c r="M206" s="176">
        <v>136600100</v>
      </c>
      <c r="N206" s="181">
        <v>0</v>
      </c>
      <c r="O206" s="181"/>
      <c r="P206" s="181"/>
    </row>
    <row r="207" spans="1:16">
      <c r="A207" s="167" t="s">
        <v>51</v>
      </c>
      <c r="B207" s="173" t="s">
        <v>189</v>
      </c>
      <c r="C207" s="243">
        <v>27297535</v>
      </c>
      <c r="D207" s="174" t="s">
        <v>53</v>
      </c>
      <c r="E207" s="170" t="s">
        <v>17</v>
      </c>
      <c r="F207" s="307" t="s">
        <v>190</v>
      </c>
      <c r="G207" s="307"/>
      <c r="H207" s="189">
        <v>120300000</v>
      </c>
      <c r="I207" s="179">
        <v>0</v>
      </c>
      <c r="J207" s="179">
        <v>120300000</v>
      </c>
      <c r="K207" s="179">
        <v>0</v>
      </c>
      <c r="L207" s="186"/>
      <c r="M207" s="176">
        <v>120300000</v>
      </c>
      <c r="N207" s="181">
        <v>0</v>
      </c>
      <c r="O207" s="181"/>
      <c r="P207" s="181"/>
    </row>
    <row r="208" spans="1:16">
      <c r="A208" s="167" t="s">
        <v>51</v>
      </c>
      <c r="B208" s="173" t="s">
        <v>191</v>
      </c>
      <c r="C208" s="243">
        <v>27332549</v>
      </c>
      <c r="D208" s="174" t="s">
        <v>53</v>
      </c>
      <c r="E208" s="170" t="s">
        <v>17</v>
      </c>
      <c r="F208" s="307" t="s">
        <v>192</v>
      </c>
      <c r="G208" s="307"/>
      <c r="H208" s="189">
        <v>176115000</v>
      </c>
      <c r="I208" s="179">
        <v>0</v>
      </c>
      <c r="J208" s="179">
        <v>176115000</v>
      </c>
      <c r="K208" s="179">
        <v>0</v>
      </c>
      <c r="L208" s="186"/>
      <c r="M208" s="176">
        <v>176115000</v>
      </c>
      <c r="N208" s="181">
        <v>0</v>
      </c>
      <c r="O208" s="181"/>
      <c r="P208" s="181"/>
    </row>
    <row r="209" spans="1:16">
      <c r="A209" s="167" t="s">
        <v>51</v>
      </c>
      <c r="B209" s="173" t="s">
        <v>193</v>
      </c>
      <c r="C209" s="243">
        <v>27333102</v>
      </c>
      <c r="D209" s="174" t="s">
        <v>53</v>
      </c>
      <c r="E209" s="170" t="s">
        <v>17</v>
      </c>
      <c r="F209" s="307" t="s">
        <v>194</v>
      </c>
      <c r="G209" s="307"/>
      <c r="H209" s="189">
        <v>90000000</v>
      </c>
      <c r="I209" s="179">
        <v>0</v>
      </c>
      <c r="J209" s="179">
        <v>90000000</v>
      </c>
      <c r="K209" s="179">
        <v>0</v>
      </c>
      <c r="L209" s="186"/>
      <c r="M209" s="176">
        <v>90000000</v>
      </c>
      <c r="N209" s="181">
        <v>0</v>
      </c>
      <c r="O209" s="181"/>
      <c r="P209" s="181"/>
    </row>
    <row r="210" spans="1:16">
      <c r="A210" s="167" t="s">
        <v>51</v>
      </c>
      <c r="B210" s="173" t="s">
        <v>195</v>
      </c>
      <c r="C210" s="243">
        <v>27385690</v>
      </c>
      <c r="D210" s="174" t="s">
        <v>53</v>
      </c>
      <c r="E210" s="170" t="s">
        <v>17</v>
      </c>
      <c r="F210" s="307" t="s">
        <v>196</v>
      </c>
      <c r="G210" s="307"/>
      <c r="H210" s="189">
        <v>13000000</v>
      </c>
      <c r="I210" s="179">
        <v>0</v>
      </c>
      <c r="J210" s="179">
        <v>13000000</v>
      </c>
      <c r="K210" s="179">
        <v>0</v>
      </c>
      <c r="L210" s="186"/>
      <c r="M210" s="176">
        <v>13000000</v>
      </c>
      <c r="N210" s="181">
        <v>0</v>
      </c>
      <c r="O210" s="181"/>
      <c r="P210" s="181"/>
    </row>
    <row r="211" spans="1:16">
      <c r="A211" s="167" t="s">
        <v>51</v>
      </c>
      <c r="B211" s="173" t="s">
        <v>197</v>
      </c>
      <c r="C211" s="243">
        <v>27386353</v>
      </c>
      <c r="D211" s="174" t="s">
        <v>53</v>
      </c>
      <c r="E211" s="170" t="s">
        <v>17</v>
      </c>
      <c r="F211" s="307" t="s">
        <v>198</v>
      </c>
      <c r="G211" s="307"/>
      <c r="H211" s="189">
        <v>88700000</v>
      </c>
      <c r="I211" s="179">
        <v>0</v>
      </c>
      <c r="J211" s="179">
        <v>88700000</v>
      </c>
      <c r="K211" s="179">
        <v>0</v>
      </c>
      <c r="L211" s="186"/>
      <c r="M211" s="176">
        <v>88700000</v>
      </c>
      <c r="N211" s="181">
        <v>0</v>
      </c>
      <c r="O211" s="181"/>
      <c r="P211" s="181"/>
    </row>
    <row r="212" spans="1:16">
      <c r="A212" s="167" t="s">
        <v>51</v>
      </c>
      <c r="B212" s="173" t="s">
        <v>199</v>
      </c>
      <c r="C212" s="243">
        <v>27399833</v>
      </c>
      <c r="D212" s="174" t="s">
        <v>53</v>
      </c>
      <c r="E212" s="170" t="s">
        <v>17</v>
      </c>
      <c r="F212" s="307" t="s">
        <v>200</v>
      </c>
      <c r="G212" s="307"/>
      <c r="H212" s="189">
        <v>18000000</v>
      </c>
      <c r="I212" s="179">
        <v>0</v>
      </c>
      <c r="J212" s="179">
        <v>18000000</v>
      </c>
      <c r="K212" s="179">
        <v>0</v>
      </c>
      <c r="L212" s="186"/>
      <c r="M212" s="176">
        <v>18000000</v>
      </c>
      <c r="N212" s="181">
        <v>0</v>
      </c>
      <c r="O212" s="181"/>
      <c r="P212" s="181"/>
    </row>
    <row r="213" spans="1:16">
      <c r="A213" s="167" t="s">
        <v>51</v>
      </c>
      <c r="B213" s="173" t="s">
        <v>201</v>
      </c>
      <c r="C213" s="243">
        <v>27400170</v>
      </c>
      <c r="D213" s="174" t="s">
        <v>53</v>
      </c>
      <c r="E213" s="170" t="s">
        <v>17</v>
      </c>
      <c r="F213" s="307" t="s">
        <v>202</v>
      </c>
      <c r="G213" s="307"/>
      <c r="H213" s="189">
        <v>9000000</v>
      </c>
      <c r="I213" s="179">
        <v>0</v>
      </c>
      <c r="J213" s="179">
        <v>9000000</v>
      </c>
      <c r="K213" s="179">
        <v>0</v>
      </c>
      <c r="L213" s="186"/>
      <c r="M213" s="176">
        <v>9000000</v>
      </c>
      <c r="N213" s="181">
        <v>0</v>
      </c>
      <c r="O213" s="181"/>
      <c r="P213" s="181"/>
    </row>
    <row r="214" spans="1:16">
      <c r="A214" s="167" t="s">
        <v>51</v>
      </c>
      <c r="B214" s="173" t="s">
        <v>203</v>
      </c>
      <c r="C214" s="243">
        <v>27435403</v>
      </c>
      <c r="D214" s="174" t="s">
        <v>53</v>
      </c>
      <c r="E214" s="170" t="s">
        <v>17</v>
      </c>
      <c r="F214" s="307" t="s">
        <v>204</v>
      </c>
      <c r="G214" s="307"/>
      <c r="H214" s="189">
        <v>15000000</v>
      </c>
      <c r="I214" s="179">
        <v>0</v>
      </c>
      <c r="J214" s="179">
        <v>15000000</v>
      </c>
      <c r="K214" s="179">
        <v>0</v>
      </c>
      <c r="L214" s="186"/>
      <c r="M214" s="176">
        <v>15000000</v>
      </c>
      <c r="N214" s="181">
        <v>0</v>
      </c>
      <c r="O214" s="181"/>
      <c r="P214" s="181"/>
    </row>
    <row r="215" spans="1:16">
      <c r="A215" s="167" t="s">
        <v>51</v>
      </c>
      <c r="B215" s="173" t="s">
        <v>205</v>
      </c>
      <c r="C215" s="243">
        <v>27443041</v>
      </c>
      <c r="D215" s="174" t="s">
        <v>53</v>
      </c>
      <c r="E215" s="170" t="s">
        <v>17</v>
      </c>
      <c r="F215" s="307" t="s">
        <v>206</v>
      </c>
      <c r="G215" s="307"/>
      <c r="H215" s="189">
        <v>65400000</v>
      </c>
      <c r="I215" s="179">
        <v>0</v>
      </c>
      <c r="J215" s="179">
        <v>65400000</v>
      </c>
      <c r="K215" s="179">
        <v>0</v>
      </c>
      <c r="L215" s="186"/>
      <c r="M215" s="176">
        <v>65400000</v>
      </c>
      <c r="N215" s="181">
        <v>0</v>
      </c>
      <c r="O215" s="181"/>
      <c r="P215" s="181"/>
    </row>
    <row r="216" spans="1:16">
      <c r="A216" s="167" t="s">
        <v>51</v>
      </c>
      <c r="B216" s="173" t="s">
        <v>207</v>
      </c>
      <c r="C216" s="243">
        <v>27450129</v>
      </c>
      <c r="D216" s="174" t="s">
        <v>53</v>
      </c>
      <c r="E216" s="170" t="s">
        <v>17</v>
      </c>
      <c r="F216" s="307" t="s">
        <v>208</v>
      </c>
      <c r="G216" s="307"/>
      <c r="H216" s="189">
        <v>120151000</v>
      </c>
      <c r="I216" s="179">
        <v>0</v>
      </c>
      <c r="J216" s="179">
        <v>120151000</v>
      </c>
      <c r="K216" s="179">
        <v>0</v>
      </c>
      <c r="L216" s="186"/>
      <c r="M216" s="176">
        <v>120151000</v>
      </c>
      <c r="N216" s="181">
        <v>0</v>
      </c>
      <c r="O216" s="181"/>
      <c r="P216" s="181"/>
    </row>
    <row r="217" spans="1:16">
      <c r="A217" s="167" t="s">
        <v>51</v>
      </c>
      <c r="B217" s="173" t="s">
        <v>209</v>
      </c>
      <c r="C217" s="243">
        <v>27472532</v>
      </c>
      <c r="D217" s="174" t="s">
        <v>53</v>
      </c>
      <c r="E217" s="170" t="s">
        <v>17</v>
      </c>
      <c r="F217" s="307" t="s">
        <v>210</v>
      </c>
      <c r="G217" s="307"/>
      <c r="H217" s="189">
        <v>44601270</v>
      </c>
      <c r="I217" s="179">
        <v>0</v>
      </c>
      <c r="J217" s="179">
        <v>44601270</v>
      </c>
      <c r="K217" s="179">
        <v>0</v>
      </c>
      <c r="L217" s="186"/>
      <c r="M217" s="176">
        <v>44601270</v>
      </c>
      <c r="N217" s="181">
        <v>0</v>
      </c>
      <c r="O217" s="181"/>
      <c r="P217" s="181"/>
    </row>
    <row r="218" spans="1:16">
      <c r="A218" s="167" t="s">
        <v>51</v>
      </c>
      <c r="B218" s="173" t="s">
        <v>211</v>
      </c>
      <c r="C218" s="243">
        <v>27476475</v>
      </c>
      <c r="D218" s="174" t="s">
        <v>53</v>
      </c>
      <c r="E218" s="170" t="s">
        <v>17</v>
      </c>
      <c r="F218" s="307" t="s">
        <v>212</v>
      </c>
      <c r="G218" s="307"/>
      <c r="H218" s="189">
        <v>59780300</v>
      </c>
      <c r="I218" s="179">
        <v>0</v>
      </c>
      <c r="J218" s="179">
        <v>59780300</v>
      </c>
      <c r="K218" s="179">
        <v>0</v>
      </c>
      <c r="L218" s="186"/>
      <c r="M218" s="176">
        <v>59780300</v>
      </c>
      <c r="N218" s="181">
        <v>0</v>
      </c>
      <c r="O218" s="181"/>
      <c r="P218" s="181"/>
    </row>
    <row r="219" spans="1:16">
      <c r="A219" s="167" t="s">
        <v>51</v>
      </c>
      <c r="B219" s="173" t="s">
        <v>213</v>
      </c>
      <c r="C219" s="243">
        <v>27478875</v>
      </c>
      <c r="D219" s="174" t="s">
        <v>53</v>
      </c>
      <c r="E219" s="170" t="s">
        <v>17</v>
      </c>
      <c r="F219" s="307" t="s">
        <v>214</v>
      </c>
      <c r="G219" s="307"/>
      <c r="H219" s="189">
        <v>62780150</v>
      </c>
      <c r="I219" s="179">
        <v>0</v>
      </c>
      <c r="J219" s="179">
        <v>62780150</v>
      </c>
      <c r="K219" s="179">
        <v>0</v>
      </c>
      <c r="L219" s="186"/>
      <c r="M219" s="176">
        <v>62780150</v>
      </c>
      <c r="N219" s="181">
        <v>0</v>
      </c>
      <c r="O219" s="181"/>
      <c r="P219" s="181"/>
    </row>
    <row r="220" spans="1:16">
      <c r="A220" s="167" t="s">
        <v>51</v>
      </c>
      <c r="B220" s="173" t="s">
        <v>215</v>
      </c>
      <c r="C220" s="243">
        <v>27480076</v>
      </c>
      <c r="D220" s="174" t="s">
        <v>53</v>
      </c>
      <c r="E220" s="170" t="s">
        <v>17</v>
      </c>
      <c r="F220" s="307" t="s">
        <v>216</v>
      </c>
      <c r="G220" s="307"/>
      <c r="H220" s="189">
        <v>135100000</v>
      </c>
      <c r="I220" s="179">
        <v>0</v>
      </c>
      <c r="J220" s="179">
        <v>135100000</v>
      </c>
      <c r="K220" s="179">
        <v>0</v>
      </c>
      <c r="L220" s="186"/>
      <c r="M220" s="176">
        <v>135100000</v>
      </c>
      <c r="N220" s="181">
        <v>0</v>
      </c>
      <c r="O220" s="181"/>
      <c r="P220" s="181"/>
    </row>
    <row r="221" spans="1:16">
      <c r="A221" s="167" t="s">
        <v>51</v>
      </c>
      <c r="B221" s="173" t="s">
        <v>217</v>
      </c>
      <c r="C221" s="243">
        <v>27532634</v>
      </c>
      <c r="D221" s="174" t="s">
        <v>53</v>
      </c>
      <c r="E221" s="170" t="s">
        <v>17</v>
      </c>
      <c r="F221" s="307" t="s">
        <v>218</v>
      </c>
      <c r="G221" s="307"/>
      <c r="H221" s="189">
        <v>7000000</v>
      </c>
      <c r="I221" s="179">
        <v>0</v>
      </c>
      <c r="J221" s="179">
        <v>7000000</v>
      </c>
      <c r="K221" s="179">
        <v>0</v>
      </c>
      <c r="L221" s="186"/>
      <c r="M221" s="176">
        <v>7000000</v>
      </c>
      <c r="N221" s="181">
        <v>0</v>
      </c>
      <c r="O221" s="181"/>
      <c r="P221" s="181"/>
    </row>
    <row r="222" spans="1:16">
      <c r="A222" s="167" t="s">
        <v>51</v>
      </c>
      <c r="B222" s="173" t="s">
        <v>219</v>
      </c>
      <c r="C222" s="243">
        <v>27532741</v>
      </c>
      <c r="D222" s="174" t="s">
        <v>53</v>
      </c>
      <c r="E222" s="170" t="s">
        <v>17</v>
      </c>
      <c r="F222" s="307" t="s">
        <v>220</v>
      </c>
      <c r="G222" s="307"/>
      <c r="H222" s="189">
        <v>88950000</v>
      </c>
      <c r="I222" s="179">
        <v>0</v>
      </c>
      <c r="J222" s="179">
        <v>88950000</v>
      </c>
      <c r="K222" s="179">
        <v>0</v>
      </c>
      <c r="L222" s="186"/>
      <c r="M222" s="176">
        <v>88950000</v>
      </c>
      <c r="N222" s="181">
        <v>0</v>
      </c>
      <c r="O222" s="181"/>
      <c r="P222" s="181"/>
    </row>
    <row r="223" spans="1:16">
      <c r="A223" s="167" t="s">
        <v>51</v>
      </c>
      <c r="B223" s="173" t="s">
        <v>221</v>
      </c>
      <c r="C223" s="243">
        <v>30705829</v>
      </c>
      <c r="D223" s="174" t="s">
        <v>53</v>
      </c>
      <c r="E223" s="170" t="s">
        <v>17</v>
      </c>
      <c r="F223" s="307" t="s">
        <v>222</v>
      </c>
      <c r="G223" s="307"/>
      <c r="H223" s="189">
        <v>158475000</v>
      </c>
      <c r="I223" s="179">
        <v>0</v>
      </c>
      <c r="J223" s="179">
        <v>158475000</v>
      </c>
      <c r="K223" s="179">
        <v>0</v>
      </c>
      <c r="L223" s="186"/>
      <c r="M223" s="176">
        <v>158475000</v>
      </c>
      <c r="N223" s="181">
        <v>0</v>
      </c>
      <c r="O223" s="181"/>
      <c r="P223" s="181"/>
    </row>
    <row r="224" spans="1:16">
      <c r="A224" s="167" t="s">
        <v>51</v>
      </c>
      <c r="B224" s="173" t="s">
        <v>223</v>
      </c>
      <c r="C224" s="243">
        <v>30706450</v>
      </c>
      <c r="D224" s="174" t="s">
        <v>53</v>
      </c>
      <c r="E224" s="170" t="s">
        <v>17</v>
      </c>
      <c r="F224" s="307" t="s">
        <v>224</v>
      </c>
      <c r="G224" s="307"/>
      <c r="H224" s="189">
        <v>144643601</v>
      </c>
      <c r="I224" s="179">
        <v>0</v>
      </c>
      <c r="J224" s="179">
        <v>144643601</v>
      </c>
      <c r="K224" s="179">
        <v>0</v>
      </c>
      <c r="L224" s="186"/>
      <c r="M224" s="176">
        <v>144643601</v>
      </c>
      <c r="N224" s="181">
        <v>0</v>
      </c>
      <c r="O224" s="181"/>
      <c r="P224" s="181"/>
    </row>
    <row r="225" spans="1:16">
      <c r="A225" s="167" t="s">
        <v>51</v>
      </c>
      <c r="B225" s="173" t="s">
        <v>225</v>
      </c>
      <c r="C225" s="243">
        <v>30709220</v>
      </c>
      <c r="D225" s="174" t="s">
        <v>53</v>
      </c>
      <c r="E225" s="170" t="s">
        <v>17</v>
      </c>
      <c r="F225" s="307" t="s">
        <v>226</v>
      </c>
      <c r="G225" s="307"/>
      <c r="H225" s="189">
        <v>150000000</v>
      </c>
      <c r="I225" s="179">
        <v>0</v>
      </c>
      <c r="J225" s="179">
        <v>150000000</v>
      </c>
      <c r="K225" s="179">
        <v>0</v>
      </c>
      <c r="L225" s="186"/>
      <c r="M225" s="176">
        <v>150000000</v>
      </c>
      <c r="N225" s="181">
        <v>0</v>
      </c>
      <c r="O225" s="181"/>
      <c r="P225" s="181"/>
    </row>
    <row r="226" spans="1:16">
      <c r="A226" s="167" t="s">
        <v>51</v>
      </c>
      <c r="B226" s="173" t="s">
        <v>227</v>
      </c>
      <c r="C226" s="243">
        <v>30709260</v>
      </c>
      <c r="D226" s="174" t="s">
        <v>53</v>
      </c>
      <c r="E226" s="170" t="s">
        <v>17</v>
      </c>
      <c r="F226" s="307" t="s">
        <v>228</v>
      </c>
      <c r="G226" s="307"/>
      <c r="H226" s="189">
        <v>58605039</v>
      </c>
      <c r="I226" s="179">
        <v>0</v>
      </c>
      <c r="J226" s="179">
        <v>58605039</v>
      </c>
      <c r="K226" s="179">
        <v>0</v>
      </c>
      <c r="L226" s="186"/>
      <c r="M226" s="176">
        <v>58605039</v>
      </c>
      <c r="N226" s="181">
        <v>0</v>
      </c>
      <c r="O226" s="181"/>
      <c r="P226" s="181"/>
    </row>
    <row r="227" spans="1:16">
      <c r="A227" s="167" t="s">
        <v>51</v>
      </c>
      <c r="B227" s="173" t="s">
        <v>229</v>
      </c>
      <c r="C227" s="243">
        <v>30709398</v>
      </c>
      <c r="D227" s="174" t="s">
        <v>53</v>
      </c>
      <c r="E227" s="170" t="s">
        <v>17</v>
      </c>
      <c r="F227" s="307" t="s">
        <v>230</v>
      </c>
      <c r="G227" s="307"/>
      <c r="H227" s="189">
        <v>139800000</v>
      </c>
      <c r="I227" s="179">
        <v>0</v>
      </c>
      <c r="J227" s="179">
        <v>139800000</v>
      </c>
      <c r="K227" s="179">
        <v>0</v>
      </c>
      <c r="L227" s="186"/>
      <c r="M227" s="176">
        <v>139800000</v>
      </c>
      <c r="N227" s="181">
        <v>0</v>
      </c>
      <c r="O227" s="181"/>
      <c r="P227" s="181"/>
    </row>
    <row r="228" spans="1:16">
      <c r="A228" s="167" t="s">
        <v>51</v>
      </c>
      <c r="B228" s="173" t="s">
        <v>231</v>
      </c>
      <c r="C228" s="243">
        <v>30711758</v>
      </c>
      <c r="D228" s="174" t="s">
        <v>53</v>
      </c>
      <c r="E228" s="170" t="s">
        <v>17</v>
      </c>
      <c r="F228" s="307" t="s">
        <v>232</v>
      </c>
      <c r="G228" s="307"/>
      <c r="H228" s="189">
        <v>142600030</v>
      </c>
      <c r="I228" s="179">
        <v>0</v>
      </c>
      <c r="J228" s="179">
        <v>142600030</v>
      </c>
      <c r="K228" s="179">
        <v>0</v>
      </c>
      <c r="L228" s="186"/>
      <c r="M228" s="176">
        <v>142600030</v>
      </c>
      <c r="N228" s="181">
        <v>0</v>
      </c>
      <c r="O228" s="181"/>
      <c r="P228" s="181"/>
    </row>
    <row r="229" spans="1:16">
      <c r="A229" s="167" t="s">
        <v>51</v>
      </c>
      <c r="B229" s="173" t="s">
        <v>233</v>
      </c>
      <c r="C229" s="243">
        <v>30711936</v>
      </c>
      <c r="D229" s="174" t="s">
        <v>53</v>
      </c>
      <c r="E229" s="170" t="s">
        <v>17</v>
      </c>
      <c r="F229" s="307" t="s">
        <v>234</v>
      </c>
      <c r="G229" s="307"/>
      <c r="H229" s="189">
        <v>8000000</v>
      </c>
      <c r="I229" s="179">
        <v>0</v>
      </c>
      <c r="J229" s="179">
        <v>8000000</v>
      </c>
      <c r="K229" s="179">
        <v>0</v>
      </c>
      <c r="L229" s="186"/>
      <c r="M229" s="176">
        <v>8000000</v>
      </c>
      <c r="N229" s="181">
        <v>0</v>
      </c>
      <c r="O229" s="181"/>
      <c r="P229" s="181"/>
    </row>
    <row r="230" spans="1:16">
      <c r="A230" s="167" t="s">
        <v>51</v>
      </c>
      <c r="B230" s="173" t="s">
        <v>235</v>
      </c>
      <c r="C230" s="243">
        <v>30715129</v>
      </c>
      <c r="D230" s="174" t="s">
        <v>53</v>
      </c>
      <c r="E230" s="170" t="s">
        <v>17</v>
      </c>
      <c r="F230" s="307" t="s">
        <v>236</v>
      </c>
      <c r="G230" s="307"/>
      <c r="H230" s="189">
        <v>2600000</v>
      </c>
      <c r="I230" s="179">
        <v>0</v>
      </c>
      <c r="J230" s="179">
        <v>2600000</v>
      </c>
      <c r="K230" s="179">
        <v>0</v>
      </c>
      <c r="L230" s="186"/>
      <c r="M230" s="176">
        <v>2600000</v>
      </c>
      <c r="N230" s="181">
        <v>0</v>
      </c>
      <c r="O230" s="181"/>
      <c r="P230" s="181"/>
    </row>
    <row r="231" spans="1:16">
      <c r="A231" s="167" t="s">
        <v>51</v>
      </c>
      <c r="B231" s="173" t="s">
        <v>237</v>
      </c>
      <c r="C231" s="243">
        <v>30717269</v>
      </c>
      <c r="D231" s="174" t="s">
        <v>53</v>
      </c>
      <c r="E231" s="170" t="s">
        <v>17</v>
      </c>
      <c r="F231" s="307" t="s">
        <v>238</v>
      </c>
      <c r="G231" s="307"/>
      <c r="H231" s="189">
        <v>7000000</v>
      </c>
      <c r="I231" s="179">
        <v>0</v>
      </c>
      <c r="J231" s="179">
        <v>7000000</v>
      </c>
      <c r="K231" s="179">
        <v>0</v>
      </c>
      <c r="L231" s="186"/>
      <c r="M231" s="176">
        <v>7000000</v>
      </c>
      <c r="N231" s="181">
        <v>0</v>
      </c>
      <c r="O231" s="181"/>
      <c r="P231" s="181"/>
    </row>
    <row r="232" spans="1:16">
      <c r="A232" s="167" t="s">
        <v>51</v>
      </c>
      <c r="B232" s="173" t="s">
        <v>239</v>
      </c>
      <c r="C232" s="243">
        <v>30721082</v>
      </c>
      <c r="D232" s="174" t="s">
        <v>53</v>
      </c>
      <c r="E232" s="170" t="s">
        <v>17</v>
      </c>
      <c r="F232" s="307" t="s">
        <v>240</v>
      </c>
      <c r="G232" s="307"/>
      <c r="H232" s="189">
        <v>100000000</v>
      </c>
      <c r="I232" s="179">
        <v>0</v>
      </c>
      <c r="J232" s="179">
        <v>100000000</v>
      </c>
      <c r="K232" s="179">
        <v>0</v>
      </c>
      <c r="L232" s="186"/>
      <c r="M232" s="176">
        <v>100000000</v>
      </c>
      <c r="N232" s="181"/>
      <c r="O232" s="181"/>
      <c r="P232" s="181"/>
    </row>
    <row r="233" spans="1:16">
      <c r="A233" s="167" t="s">
        <v>51</v>
      </c>
      <c r="B233" s="173" t="s">
        <v>239</v>
      </c>
      <c r="C233" s="243">
        <v>30721082</v>
      </c>
      <c r="D233" s="174" t="s">
        <v>53</v>
      </c>
      <c r="E233" s="170" t="s">
        <v>17</v>
      </c>
      <c r="F233" s="307" t="s">
        <v>241</v>
      </c>
      <c r="G233" s="307"/>
      <c r="H233" s="189">
        <v>93000000</v>
      </c>
      <c r="I233" s="179">
        <v>0</v>
      </c>
      <c r="J233" s="179">
        <v>93000000</v>
      </c>
      <c r="K233" s="179">
        <v>0</v>
      </c>
      <c r="L233" s="186"/>
      <c r="M233" s="176">
        <v>93000000</v>
      </c>
      <c r="N233" s="181"/>
      <c r="O233" s="181"/>
      <c r="P233" s="181"/>
    </row>
    <row r="234" spans="1:16">
      <c r="A234" s="167" t="s">
        <v>51</v>
      </c>
      <c r="B234" s="173" t="s">
        <v>242</v>
      </c>
      <c r="C234" s="243">
        <v>30725083</v>
      </c>
      <c r="D234" s="174" t="s">
        <v>53</v>
      </c>
      <c r="E234" s="170" t="s">
        <v>17</v>
      </c>
      <c r="F234" s="307" t="s">
        <v>243</v>
      </c>
      <c r="G234" s="307"/>
      <c r="H234" s="189">
        <v>16000000</v>
      </c>
      <c r="I234" s="179">
        <v>0</v>
      </c>
      <c r="J234" s="179">
        <v>16000000</v>
      </c>
      <c r="K234" s="179">
        <v>0</v>
      </c>
      <c r="L234" s="186"/>
      <c r="M234" s="176">
        <v>16000000</v>
      </c>
      <c r="N234" s="181">
        <v>0</v>
      </c>
      <c r="O234" s="181"/>
      <c r="P234" s="181"/>
    </row>
    <row r="235" spans="1:16">
      <c r="A235" s="167" t="s">
        <v>51</v>
      </c>
      <c r="B235" s="173" t="s">
        <v>244</v>
      </c>
      <c r="C235" s="243">
        <v>30727745</v>
      </c>
      <c r="D235" s="174" t="s">
        <v>53</v>
      </c>
      <c r="E235" s="170" t="s">
        <v>17</v>
      </c>
      <c r="F235" s="307" t="s">
        <v>245</v>
      </c>
      <c r="G235" s="307"/>
      <c r="H235" s="189">
        <v>139600300</v>
      </c>
      <c r="I235" s="179">
        <v>0</v>
      </c>
      <c r="J235" s="179">
        <v>139600300</v>
      </c>
      <c r="K235" s="179">
        <v>0</v>
      </c>
      <c r="L235" s="186"/>
      <c r="M235" s="176">
        <v>139600300</v>
      </c>
      <c r="N235" s="181">
        <v>0</v>
      </c>
      <c r="O235" s="181"/>
      <c r="P235" s="181"/>
    </row>
    <row r="236" spans="1:16">
      <c r="A236" s="167" t="s">
        <v>51</v>
      </c>
      <c r="B236" s="173" t="s">
        <v>246</v>
      </c>
      <c r="C236" s="243">
        <v>30727949</v>
      </c>
      <c r="D236" s="174" t="s">
        <v>53</v>
      </c>
      <c r="E236" s="170" t="s">
        <v>17</v>
      </c>
      <c r="F236" s="307" t="s">
        <v>247</v>
      </c>
      <c r="G236" s="307"/>
      <c r="H236" s="189">
        <v>5000000</v>
      </c>
      <c r="I236" s="179">
        <v>0</v>
      </c>
      <c r="J236" s="179">
        <v>5000000</v>
      </c>
      <c r="K236" s="179">
        <v>0</v>
      </c>
      <c r="L236" s="186"/>
      <c r="M236" s="176">
        <v>5000000</v>
      </c>
      <c r="N236" s="181">
        <v>0</v>
      </c>
      <c r="O236" s="181"/>
      <c r="P236" s="181"/>
    </row>
    <row r="237" spans="1:16">
      <c r="A237" s="167" t="s">
        <v>51</v>
      </c>
      <c r="B237" s="173" t="s">
        <v>248</v>
      </c>
      <c r="C237" s="243">
        <v>30728345</v>
      </c>
      <c r="D237" s="174" t="s">
        <v>53</v>
      </c>
      <c r="E237" s="170" t="s">
        <v>17</v>
      </c>
      <c r="F237" s="307" t="s">
        <v>249</v>
      </c>
      <c r="G237" s="307"/>
      <c r="H237" s="189">
        <v>127035900</v>
      </c>
      <c r="I237" s="179">
        <v>0</v>
      </c>
      <c r="J237" s="179">
        <v>127035900</v>
      </c>
      <c r="K237" s="179">
        <v>0</v>
      </c>
      <c r="L237" s="186"/>
      <c r="M237" s="176">
        <v>127035900</v>
      </c>
      <c r="N237" s="181">
        <v>0</v>
      </c>
      <c r="O237" s="181"/>
      <c r="P237" s="181"/>
    </row>
    <row r="238" spans="1:16">
      <c r="A238" s="167" t="s">
        <v>51</v>
      </c>
      <c r="B238" s="173" t="s">
        <v>250</v>
      </c>
      <c r="C238" s="243">
        <v>30729500</v>
      </c>
      <c r="D238" s="174" t="s">
        <v>53</v>
      </c>
      <c r="E238" s="170" t="s">
        <v>17</v>
      </c>
      <c r="F238" s="307" t="s">
        <v>251</v>
      </c>
      <c r="G238" s="307"/>
      <c r="H238" s="189">
        <v>9000000</v>
      </c>
      <c r="I238" s="179">
        <v>0</v>
      </c>
      <c r="J238" s="179">
        <v>9000000</v>
      </c>
      <c r="K238" s="179">
        <v>0</v>
      </c>
      <c r="L238" s="186"/>
      <c r="M238" s="176">
        <v>9000000</v>
      </c>
      <c r="N238" s="181">
        <v>0</v>
      </c>
      <c r="O238" s="181"/>
      <c r="P238" s="181"/>
    </row>
    <row r="239" spans="1:16">
      <c r="A239" s="167" t="s">
        <v>51</v>
      </c>
      <c r="B239" s="173" t="s">
        <v>252</v>
      </c>
      <c r="C239" s="243">
        <v>30730557</v>
      </c>
      <c r="D239" s="174" t="s">
        <v>53</v>
      </c>
      <c r="E239" s="170" t="s">
        <v>17</v>
      </c>
      <c r="F239" s="307" t="s">
        <v>253</v>
      </c>
      <c r="G239" s="307"/>
      <c r="H239" s="189">
        <v>145100000</v>
      </c>
      <c r="I239" s="179">
        <v>0</v>
      </c>
      <c r="J239" s="179">
        <v>145100000</v>
      </c>
      <c r="K239" s="179">
        <v>0</v>
      </c>
      <c r="L239" s="186"/>
      <c r="M239" s="176">
        <v>145100000</v>
      </c>
      <c r="N239" s="181">
        <v>0</v>
      </c>
      <c r="O239" s="181"/>
      <c r="P239" s="181"/>
    </row>
    <row r="240" spans="1:16">
      <c r="A240" s="167" t="s">
        <v>51</v>
      </c>
      <c r="B240" s="173" t="s">
        <v>254</v>
      </c>
      <c r="C240" s="243">
        <v>30731103</v>
      </c>
      <c r="D240" s="174" t="s">
        <v>53</v>
      </c>
      <c r="E240" s="170" t="s">
        <v>17</v>
      </c>
      <c r="F240" s="307" t="s">
        <v>255</v>
      </c>
      <c r="G240" s="307"/>
      <c r="H240" s="189">
        <v>79300000</v>
      </c>
      <c r="I240" s="179">
        <v>0</v>
      </c>
      <c r="J240" s="179">
        <v>79300000</v>
      </c>
      <c r="K240" s="179">
        <v>0</v>
      </c>
      <c r="L240" s="186"/>
      <c r="M240" s="176">
        <v>79300000</v>
      </c>
      <c r="N240" s="181">
        <v>0</v>
      </c>
      <c r="O240" s="181"/>
      <c r="P240" s="181"/>
    </row>
    <row r="241" spans="1:16">
      <c r="A241" s="167" t="s">
        <v>51</v>
      </c>
      <c r="B241" s="173" t="s">
        <v>256</v>
      </c>
      <c r="C241" s="243">
        <v>30735577</v>
      </c>
      <c r="D241" s="174" t="s">
        <v>53</v>
      </c>
      <c r="E241" s="170" t="s">
        <v>17</v>
      </c>
      <c r="F241" s="307" t="s">
        <v>257</v>
      </c>
      <c r="G241" s="307"/>
      <c r="H241" s="189">
        <v>7500000</v>
      </c>
      <c r="I241" s="179">
        <v>0</v>
      </c>
      <c r="J241" s="179">
        <v>7500000</v>
      </c>
      <c r="K241" s="179">
        <v>0</v>
      </c>
      <c r="L241" s="186"/>
      <c r="M241" s="176">
        <v>7500000</v>
      </c>
      <c r="N241" s="181">
        <v>0</v>
      </c>
      <c r="O241" s="181"/>
      <c r="P241" s="181"/>
    </row>
    <row r="242" spans="1:16">
      <c r="A242" s="167" t="s">
        <v>51</v>
      </c>
      <c r="B242" s="173" t="s">
        <v>258</v>
      </c>
      <c r="C242" s="243">
        <v>30736243</v>
      </c>
      <c r="D242" s="174" t="s">
        <v>53</v>
      </c>
      <c r="E242" s="170" t="s">
        <v>17</v>
      </c>
      <c r="F242" s="307" t="s">
        <v>259</v>
      </c>
      <c r="G242" s="307"/>
      <c r="H242" s="189">
        <v>7728000</v>
      </c>
      <c r="I242" s="179">
        <v>0</v>
      </c>
      <c r="J242" s="179">
        <v>7728000</v>
      </c>
      <c r="K242" s="179">
        <v>0</v>
      </c>
      <c r="L242" s="186"/>
      <c r="M242" s="176">
        <v>7728000</v>
      </c>
      <c r="N242" s="181">
        <v>0</v>
      </c>
      <c r="O242" s="181"/>
      <c r="P242" s="181"/>
    </row>
    <row r="243" spans="1:16">
      <c r="A243" s="167" t="s">
        <v>51</v>
      </c>
      <c r="B243" s="173" t="s">
        <v>260</v>
      </c>
      <c r="C243" s="243">
        <v>30738932</v>
      </c>
      <c r="D243" s="174" t="s">
        <v>53</v>
      </c>
      <c r="E243" s="170" t="s">
        <v>17</v>
      </c>
      <c r="F243" s="307" t="s">
        <v>261</v>
      </c>
      <c r="G243" s="307"/>
      <c r="H243" s="189">
        <v>130914750</v>
      </c>
      <c r="I243" s="179">
        <v>0</v>
      </c>
      <c r="J243" s="179">
        <v>130914750</v>
      </c>
      <c r="K243" s="179">
        <v>0</v>
      </c>
      <c r="L243" s="186"/>
      <c r="M243" s="176">
        <v>130914750</v>
      </c>
      <c r="N243" s="181">
        <v>0</v>
      </c>
      <c r="O243" s="181"/>
      <c r="P243" s="181"/>
    </row>
    <row r="244" spans="1:16">
      <c r="A244" s="167" t="s">
        <v>51</v>
      </c>
      <c r="B244" s="173" t="s">
        <v>262</v>
      </c>
      <c r="C244" s="243">
        <v>30740160</v>
      </c>
      <c r="D244" s="174" t="s">
        <v>53</v>
      </c>
      <c r="E244" s="170" t="s">
        <v>17</v>
      </c>
      <c r="F244" s="307" t="s">
        <v>263</v>
      </c>
      <c r="G244" s="307"/>
      <c r="H244" s="189">
        <v>9000000</v>
      </c>
      <c r="I244" s="179">
        <v>0</v>
      </c>
      <c r="J244" s="179">
        <v>9000000</v>
      </c>
      <c r="K244" s="179">
        <v>0</v>
      </c>
      <c r="L244" s="186"/>
      <c r="M244" s="176">
        <v>9000000</v>
      </c>
      <c r="N244" s="181">
        <v>0</v>
      </c>
      <c r="O244" s="181"/>
      <c r="P244" s="181"/>
    </row>
    <row r="245" spans="1:16">
      <c r="A245" s="167" t="s">
        <v>51</v>
      </c>
      <c r="B245" s="173" t="s">
        <v>264</v>
      </c>
      <c r="C245" s="243">
        <v>30740796</v>
      </c>
      <c r="D245" s="174" t="s">
        <v>53</v>
      </c>
      <c r="E245" s="170" t="s">
        <v>17</v>
      </c>
      <c r="F245" s="307" t="s">
        <v>265</v>
      </c>
      <c r="G245" s="307"/>
      <c r="H245" s="189">
        <v>9000000</v>
      </c>
      <c r="I245" s="179">
        <v>0</v>
      </c>
      <c r="J245" s="179">
        <v>9000000</v>
      </c>
      <c r="K245" s="179">
        <v>0</v>
      </c>
      <c r="L245" s="186"/>
      <c r="M245" s="176">
        <v>9000000</v>
      </c>
      <c r="N245" s="181">
        <v>0</v>
      </c>
      <c r="O245" s="181"/>
      <c r="P245" s="181"/>
    </row>
    <row r="246" spans="1:16">
      <c r="A246" s="167" t="s">
        <v>51</v>
      </c>
      <c r="B246" s="173" t="s">
        <v>266</v>
      </c>
      <c r="C246" s="243">
        <v>30744262</v>
      </c>
      <c r="D246" s="174" t="s">
        <v>53</v>
      </c>
      <c r="E246" s="170" t="s">
        <v>17</v>
      </c>
      <c r="F246" s="307" t="s">
        <v>267</v>
      </c>
      <c r="G246" s="307"/>
      <c r="H246" s="189">
        <v>74040000</v>
      </c>
      <c r="I246" s="179">
        <v>0</v>
      </c>
      <c r="J246" s="179">
        <v>74040000</v>
      </c>
      <c r="K246" s="179">
        <v>0</v>
      </c>
      <c r="L246" s="186"/>
      <c r="M246" s="176">
        <v>74040000</v>
      </c>
      <c r="N246" s="181">
        <v>0</v>
      </c>
      <c r="O246" s="181"/>
      <c r="P246" s="181"/>
    </row>
    <row r="247" spans="1:16">
      <c r="A247" s="167" t="s">
        <v>51</v>
      </c>
      <c r="B247" s="173" t="s">
        <v>268</v>
      </c>
      <c r="C247" s="243">
        <v>36754558</v>
      </c>
      <c r="D247" s="174" t="s">
        <v>53</v>
      </c>
      <c r="E247" s="170" t="s">
        <v>17</v>
      </c>
      <c r="F247" s="307" t="s">
        <v>269</v>
      </c>
      <c r="G247" s="307"/>
      <c r="H247" s="189">
        <v>8000000</v>
      </c>
      <c r="I247" s="179">
        <v>0</v>
      </c>
      <c r="J247" s="179">
        <v>8000000</v>
      </c>
      <c r="K247" s="179">
        <v>0</v>
      </c>
      <c r="L247" s="186"/>
      <c r="M247" s="176">
        <v>8000000</v>
      </c>
      <c r="N247" s="181">
        <v>0</v>
      </c>
      <c r="O247" s="181"/>
      <c r="P247" s="181"/>
    </row>
    <row r="248" spans="1:16">
      <c r="A248" s="167" t="s">
        <v>51</v>
      </c>
      <c r="B248" s="173" t="s">
        <v>270</v>
      </c>
      <c r="C248" s="243">
        <v>36755476</v>
      </c>
      <c r="D248" s="174" t="s">
        <v>53</v>
      </c>
      <c r="E248" s="170" t="s">
        <v>17</v>
      </c>
      <c r="F248" s="307" t="s">
        <v>271</v>
      </c>
      <c r="G248" s="307"/>
      <c r="H248" s="189">
        <v>2500000</v>
      </c>
      <c r="I248" s="179">
        <v>0</v>
      </c>
      <c r="J248" s="179">
        <v>2500000</v>
      </c>
      <c r="K248" s="179">
        <v>0</v>
      </c>
      <c r="L248" s="186"/>
      <c r="M248" s="176">
        <v>2500000</v>
      </c>
      <c r="N248" s="181">
        <v>0</v>
      </c>
      <c r="O248" s="181"/>
      <c r="P248" s="181"/>
    </row>
    <row r="249" spans="1:16">
      <c r="A249" s="167" t="s">
        <v>51</v>
      </c>
      <c r="B249" s="173" t="s">
        <v>272</v>
      </c>
      <c r="C249" s="243">
        <v>36758838</v>
      </c>
      <c r="D249" s="174" t="s">
        <v>53</v>
      </c>
      <c r="E249" s="170" t="s">
        <v>17</v>
      </c>
      <c r="F249" s="307" t="s">
        <v>273</v>
      </c>
      <c r="G249" s="307"/>
      <c r="H249" s="189">
        <v>197315001</v>
      </c>
      <c r="I249" s="179">
        <v>0</v>
      </c>
      <c r="J249" s="179">
        <v>197315001</v>
      </c>
      <c r="K249" s="179">
        <v>0</v>
      </c>
      <c r="L249" s="186"/>
      <c r="M249" s="176">
        <v>197315001</v>
      </c>
      <c r="N249" s="181">
        <v>0</v>
      </c>
      <c r="O249" s="181"/>
      <c r="P249" s="181"/>
    </row>
    <row r="250" spans="1:16">
      <c r="A250" s="167" t="s">
        <v>51</v>
      </c>
      <c r="B250" s="173" t="s">
        <v>274</v>
      </c>
      <c r="C250" s="243">
        <v>36930867</v>
      </c>
      <c r="D250" s="174" t="s">
        <v>53</v>
      </c>
      <c r="E250" s="170" t="s">
        <v>17</v>
      </c>
      <c r="F250" s="307" t="s">
        <v>275</v>
      </c>
      <c r="G250" s="307"/>
      <c r="H250" s="189">
        <v>89100000</v>
      </c>
      <c r="I250" s="179">
        <v>0</v>
      </c>
      <c r="J250" s="179">
        <v>89100000</v>
      </c>
      <c r="K250" s="179">
        <v>0</v>
      </c>
      <c r="L250" s="186"/>
      <c r="M250" s="176">
        <v>89100000</v>
      </c>
      <c r="N250" s="181">
        <v>0</v>
      </c>
      <c r="O250" s="181"/>
      <c r="P250" s="181"/>
    </row>
    <row r="251" spans="1:16">
      <c r="A251" s="167" t="s">
        <v>51</v>
      </c>
      <c r="B251" s="173" t="s">
        <v>276</v>
      </c>
      <c r="C251" s="243">
        <v>36934074</v>
      </c>
      <c r="D251" s="174" t="s">
        <v>53</v>
      </c>
      <c r="E251" s="170" t="s">
        <v>17</v>
      </c>
      <c r="F251" s="307" t="s">
        <v>277</v>
      </c>
      <c r="G251" s="307"/>
      <c r="H251" s="189">
        <v>9000000</v>
      </c>
      <c r="I251" s="179">
        <v>0</v>
      </c>
      <c r="J251" s="179">
        <v>9000000</v>
      </c>
      <c r="K251" s="179">
        <v>0</v>
      </c>
      <c r="L251" s="186"/>
      <c r="M251" s="176">
        <v>9000000</v>
      </c>
      <c r="N251" s="181">
        <v>-0.39000000059604645</v>
      </c>
      <c r="O251" s="181"/>
      <c r="P251" s="181"/>
    </row>
    <row r="252" spans="1:16">
      <c r="A252" s="167" t="s">
        <v>51</v>
      </c>
      <c r="B252" s="173" t="s">
        <v>278</v>
      </c>
      <c r="C252" s="243">
        <v>36952260</v>
      </c>
      <c r="D252" s="174" t="s">
        <v>53</v>
      </c>
      <c r="E252" s="170" t="s">
        <v>17</v>
      </c>
      <c r="F252" s="307" t="s">
        <v>279</v>
      </c>
      <c r="G252" s="307"/>
      <c r="H252" s="189">
        <v>52785293</v>
      </c>
      <c r="I252" s="179">
        <v>0</v>
      </c>
      <c r="J252" s="179">
        <v>52785293</v>
      </c>
      <c r="K252" s="179">
        <v>0</v>
      </c>
      <c r="L252" s="186"/>
      <c r="M252" s="176">
        <v>52785293</v>
      </c>
      <c r="N252" s="181">
        <v>0</v>
      </c>
      <c r="O252" s="181"/>
      <c r="P252" s="181"/>
    </row>
    <row r="253" spans="1:16">
      <c r="A253" s="167" t="s">
        <v>51</v>
      </c>
      <c r="B253" s="173" t="s">
        <v>280</v>
      </c>
      <c r="C253" s="243">
        <v>36953284</v>
      </c>
      <c r="D253" s="174" t="s">
        <v>53</v>
      </c>
      <c r="E253" s="170" t="s">
        <v>17</v>
      </c>
      <c r="F253" s="307" t="s">
        <v>281</v>
      </c>
      <c r="G253" s="307"/>
      <c r="H253" s="189">
        <v>146182774</v>
      </c>
      <c r="I253" s="179">
        <v>0</v>
      </c>
      <c r="J253" s="179">
        <v>146182774</v>
      </c>
      <c r="K253" s="179">
        <v>0</v>
      </c>
      <c r="L253" s="186"/>
      <c r="M253" s="176">
        <v>146182774</v>
      </c>
      <c r="N253" s="181">
        <v>0</v>
      </c>
      <c r="O253" s="181"/>
      <c r="P253" s="181"/>
    </row>
    <row r="254" spans="1:16">
      <c r="A254" s="167" t="s">
        <v>51</v>
      </c>
      <c r="B254" s="173" t="s">
        <v>282</v>
      </c>
      <c r="C254" s="243">
        <v>36954642</v>
      </c>
      <c r="D254" s="174" t="s">
        <v>53</v>
      </c>
      <c r="E254" s="170" t="s">
        <v>17</v>
      </c>
      <c r="F254" s="307" t="s">
        <v>283</v>
      </c>
      <c r="G254" s="307"/>
      <c r="H254" s="189">
        <v>122200000</v>
      </c>
      <c r="I254" s="179">
        <v>0</v>
      </c>
      <c r="J254" s="179">
        <v>122200000</v>
      </c>
      <c r="K254" s="179">
        <v>0</v>
      </c>
      <c r="L254" s="186"/>
      <c r="M254" s="176">
        <v>122200000</v>
      </c>
      <c r="N254" s="181">
        <v>0</v>
      </c>
      <c r="O254" s="181"/>
      <c r="P254" s="181"/>
    </row>
    <row r="255" spans="1:16">
      <c r="A255" s="167" t="s">
        <v>51</v>
      </c>
      <c r="B255" s="173" t="s">
        <v>284</v>
      </c>
      <c r="C255" s="243">
        <v>36994262</v>
      </c>
      <c r="D255" s="174" t="s">
        <v>53</v>
      </c>
      <c r="E255" s="170" t="s">
        <v>17</v>
      </c>
      <c r="F255" s="307" t="s">
        <v>285</v>
      </c>
      <c r="G255" s="307"/>
      <c r="H255" s="189">
        <v>348839550</v>
      </c>
      <c r="I255" s="179">
        <v>0</v>
      </c>
      <c r="J255" s="179">
        <v>348839550</v>
      </c>
      <c r="K255" s="179">
        <v>0</v>
      </c>
      <c r="L255" s="186"/>
      <c r="M255" s="176">
        <v>348839550</v>
      </c>
      <c r="N255" s="181">
        <v>0</v>
      </c>
      <c r="O255" s="181"/>
      <c r="P255" s="181"/>
    </row>
    <row r="256" spans="1:16">
      <c r="A256" s="167" t="s">
        <v>51</v>
      </c>
      <c r="B256" s="173" t="s">
        <v>286</v>
      </c>
      <c r="C256" s="243">
        <v>37004555</v>
      </c>
      <c r="D256" s="174" t="s">
        <v>53</v>
      </c>
      <c r="E256" s="170" t="s">
        <v>17</v>
      </c>
      <c r="F256" s="307" t="s">
        <v>287</v>
      </c>
      <c r="G256" s="307"/>
      <c r="H256" s="189">
        <v>9000000</v>
      </c>
      <c r="I256" s="179">
        <v>0</v>
      </c>
      <c r="J256" s="179">
        <v>9000000</v>
      </c>
      <c r="K256" s="179">
        <v>0</v>
      </c>
      <c r="L256" s="186"/>
      <c r="M256" s="176">
        <v>9000000</v>
      </c>
      <c r="N256" s="181">
        <v>0</v>
      </c>
      <c r="O256" s="181"/>
      <c r="P256" s="181"/>
    </row>
    <row r="257" spans="1:16">
      <c r="A257" s="167" t="s">
        <v>51</v>
      </c>
      <c r="B257" s="173" t="s">
        <v>288</v>
      </c>
      <c r="C257" s="243">
        <v>37004744</v>
      </c>
      <c r="D257" s="174" t="s">
        <v>53</v>
      </c>
      <c r="E257" s="170" t="s">
        <v>17</v>
      </c>
      <c r="F257" s="307" t="s">
        <v>289</v>
      </c>
      <c r="G257" s="307"/>
      <c r="H257" s="189">
        <v>81200000</v>
      </c>
      <c r="I257" s="179">
        <v>0</v>
      </c>
      <c r="J257" s="179">
        <v>81200000</v>
      </c>
      <c r="K257" s="179">
        <v>0</v>
      </c>
      <c r="L257" s="186"/>
      <c r="M257" s="176">
        <v>81200000</v>
      </c>
      <c r="N257" s="181">
        <v>0</v>
      </c>
      <c r="O257" s="181"/>
      <c r="P257" s="181"/>
    </row>
    <row r="258" spans="1:16">
      <c r="A258" s="167" t="s">
        <v>51</v>
      </c>
      <c r="B258" s="173" t="s">
        <v>290</v>
      </c>
      <c r="C258" s="243">
        <v>37006953</v>
      </c>
      <c r="D258" s="174" t="s">
        <v>53</v>
      </c>
      <c r="E258" s="170" t="s">
        <v>17</v>
      </c>
      <c r="F258" s="307" t="s">
        <v>291</v>
      </c>
      <c r="G258" s="307"/>
      <c r="H258" s="189">
        <v>4743000</v>
      </c>
      <c r="I258" s="179">
        <v>0</v>
      </c>
      <c r="J258" s="179">
        <v>4743000</v>
      </c>
      <c r="K258" s="179">
        <v>0</v>
      </c>
      <c r="L258" s="186"/>
      <c r="M258" s="176">
        <v>4743000</v>
      </c>
      <c r="N258" s="181">
        <v>0</v>
      </c>
      <c r="O258" s="181"/>
      <c r="P258" s="181"/>
    </row>
    <row r="259" spans="1:16">
      <c r="A259" s="167" t="s">
        <v>51</v>
      </c>
      <c r="B259" s="173" t="s">
        <v>292</v>
      </c>
      <c r="C259" s="243">
        <v>37007045</v>
      </c>
      <c r="D259" s="174" t="s">
        <v>53</v>
      </c>
      <c r="E259" s="170" t="s">
        <v>17</v>
      </c>
      <c r="F259" s="307" t="s">
        <v>293</v>
      </c>
      <c r="G259" s="307"/>
      <c r="H259" s="189">
        <v>47084245</v>
      </c>
      <c r="I259" s="179">
        <v>0</v>
      </c>
      <c r="J259" s="179">
        <v>47084245</v>
      </c>
      <c r="K259" s="179">
        <v>0</v>
      </c>
      <c r="L259" s="186"/>
      <c r="M259" s="176">
        <v>47084245</v>
      </c>
      <c r="N259" s="181">
        <v>0</v>
      </c>
      <c r="O259" s="181"/>
      <c r="P259" s="181"/>
    </row>
    <row r="260" spans="1:16">
      <c r="A260" s="167" t="s">
        <v>51</v>
      </c>
      <c r="B260" s="173" t="s">
        <v>294</v>
      </c>
      <c r="C260" s="243">
        <v>37080070</v>
      </c>
      <c r="D260" s="174" t="s">
        <v>53</v>
      </c>
      <c r="E260" s="170" t="s">
        <v>17</v>
      </c>
      <c r="F260" s="307" t="s">
        <v>295</v>
      </c>
      <c r="G260" s="307"/>
      <c r="H260" s="189">
        <v>208000000</v>
      </c>
      <c r="I260" s="179">
        <v>0</v>
      </c>
      <c r="J260" s="179">
        <v>208000000</v>
      </c>
      <c r="K260" s="179">
        <v>0</v>
      </c>
      <c r="L260" s="186"/>
      <c r="M260" s="176">
        <v>208000000</v>
      </c>
      <c r="N260" s="181">
        <v>0</v>
      </c>
      <c r="O260" s="181"/>
      <c r="P260" s="181"/>
    </row>
    <row r="261" spans="1:16">
      <c r="A261" s="167" t="s">
        <v>51</v>
      </c>
      <c r="B261" s="173" t="s">
        <v>296</v>
      </c>
      <c r="C261" s="243">
        <v>37081937</v>
      </c>
      <c r="D261" s="174" t="s">
        <v>53</v>
      </c>
      <c r="E261" s="170" t="s">
        <v>17</v>
      </c>
      <c r="F261" s="307" t="s">
        <v>297</v>
      </c>
      <c r="G261" s="307"/>
      <c r="H261" s="189">
        <v>41300000</v>
      </c>
      <c r="I261" s="179">
        <v>0</v>
      </c>
      <c r="J261" s="179">
        <v>41300000</v>
      </c>
      <c r="K261" s="179">
        <v>0</v>
      </c>
      <c r="L261" s="186"/>
      <c r="M261" s="176">
        <v>41300000</v>
      </c>
      <c r="N261" s="181">
        <v>0</v>
      </c>
      <c r="O261" s="181"/>
      <c r="P261" s="181"/>
    </row>
    <row r="262" spans="1:16">
      <c r="A262" s="167" t="s">
        <v>51</v>
      </c>
      <c r="B262" s="173" t="s">
        <v>298</v>
      </c>
      <c r="C262" s="243">
        <v>37082311</v>
      </c>
      <c r="D262" s="174" t="s">
        <v>53</v>
      </c>
      <c r="E262" s="170" t="s">
        <v>17</v>
      </c>
      <c r="F262" s="307" t="s">
        <v>299</v>
      </c>
      <c r="G262" s="307"/>
      <c r="H262" s="189">
        <v>8000000</v>
      </c>
      <c r="I262" s="179">
        <v>0</v>
      </c>
      <c r="J262" s="179">
        <v>8000000</v>
      </c>
      <c r="K262" s="179">
        <v>0</v>
      </c>
      <c r="L262" s="186"/>
      <c r="M262" s="176">
        <v>8000000</v>
      </c>
      <c r="N262" s="181">
        <v>0</v>
      </c>
      <c r="O262" s="181"/>
      <c r="P262" s="181"/>
    </row>
    <row r="263" spans="1:16">
      <c r="A263" s="167" t="s">
        <v>51</v>
      </c>
      <c r="B263" s="173" t="s">
        <v>300</v>
      </c>
      <c r="C263" s="243">
        <v>37082796</v>
      </c>
      <c r="D263" s="174" t="s">
        <v>53</v>
      </c>
      <c r="E263" s="170" t="s">
        <v>17</v>
      </c>
      <c r="F263" s="307" t="s">
        <v>301</v>
      </c>
      <c r="G263" s="307"/>
      <c r="H263" s="189">
        <v>10000000</v>
      </c>
      <c r="I263" s="179">
        <v>0</v>
      </c>
      <c r="J263" s="179">
        <v>10000000</v>
      </c>
      <c r="K263" s="179">
        <v>0</v>
      </c>
      <c r="L263" s="186"/>
      <c r="M263" s="176">
        <v>10000000</v>
      </c>
      <c r="N263" s="181">
        <v>0</v>
      </c>
      <c r="O263" s="181"/>
      <c r="P263" s="181"/>
    </row>
    <row r="264" spans="1:16">
      <c r="A264" s="167" t="s">
        <v>51</v>
      </c>
      <c r="B264" s="173" t="s">
        <v>302</v>
      </c>
      <c r="C264" s="243">
        <v>37084513</v>
      </c>
      <c r="D264" s="174" t="s">
        <v>53</v>
      </c>
      <c r="E264" s="170" t="s">
        <v>17</v>
      </c>
      <c r="F264" s="307" t="s">
        <v>303</v>
      </c>
      <c r="G264" s="307"/>
      <c r="H264" s="189">
        <v>39882059</v>
      </c>
      <c r="I264" s="179">
        <v>0</v>
      </c>
      <c r="J264" s="179">
        <v>39882059</v>
      </c>
      <c r="K264" s="179">
        <v>0</v>
      </c>
      <c r="L264" s="186"/>
      <c r="M264" s="176">
        <v>39882059</v>
      </c>
      <c r="N264" s="181">
        <v>0</v>
      </c>
      <c r="O264" s="181"/>
      <c r="P264" s="181"/>
    </row>
    <row r="265" spans="1:16">
      <c r="A265" s="167" t="s">
        <v>51</v>
      </c>
      <c r="B265" s="173" t="s">
        <v>304</v>
      </c>
      <c r="C265" s="243">
        <v>37085836</v>
      </c>
      <c r="D265" s="174" t="s">
        <v>53</v>
      </c>
      <c r="E265" s="170" t="s">
        <v>17</v>
      </c>
      <c r="F265" s="307" t="s">
        <v>305</v>
      </c>
      <c r="G265" s="307"/>
      <c r="H265" s="189">
        <v>46344848</v>
      </c>
      <c r="I265" s="179">
        <v>0</v>
      </c>
      <c r="J265" s="179">
        <v>46344848</v>
      </c>
      <c r="K265" s="179">
        <v>0</v>
      </c>
      <c r="L265" s="186"/>
      <c r="M265" s="176">
        <v>46344848</v>
      </c>
      <c r="N265" s="181">
        <v>0</v>
      </c>
      <c r="O265" s="181"/>
      <c r="P265" s="181"/>
    </row>
    <row r="266" spans="1:16">
      <c r="A266" s="167" t="s">
        <v>51</v>
      </c>
      <c r="B266" s="173" t="s">
        <v>306</v>
      </c>
      <c r="C266" s="243">
        <v>37087577</v>
      </c>
      <c r="D266" s="174" t="s">
        <v>53</v>
      </c>
      <c r="E266" s="170" t="s">
        <v>17</v>
      </c>
      <c r="F266" s="307" t="s">
        <v>307</v>
      </c>
      <c r="G266" s="307"/>
      <c r="H266" s="189">
        <v>7000000</v>
      </c>
      <c r="I266" s="179">
        <v>0</v>
      </c>
      <c r="J266" s="179">
        <v>7000000</v>
      </c>
      <c r="K266" s="179">
        <v>0</v>
      </c>
      <c r="L266" s="186"/>
      <c r="M266" s="176">
        <v>7000000</v>
      </c>
      <c r="N266" s="181">
        <v>0</v>
      </c>
      <c r="O266" s="181"/>
      <c r="P266" s="181"/>
    </row>
    <row r="267" spans="1:16">
      <c r="A267" s="167" t="s">
        <v>51</v>
      </c>
      <c r="B267" s="173" t="s">
        <v>308</v>
      </c>
      <c r="C267" s="243">
        <v>37915381</v>
      </c>
      <c r="D267" s="174" t="s">
        <v>53</v>
      </c>
      <c r="E267" s="170" t="s">
        <v>17</v>
      </c>
      <c r="F267" s="307" t="s">
        <v>309</v>
      </c>
      <c r="G267" s="307"/>
      <c r="H267" s="189">
        <v>169500000</v>
      </c>
      <c r="I267" s="179">
        <v>0</v>
      </c>
      <c r="J267" s="179">
        <v>169500000</v>
      </c>
      <c r="K267" s="179">
        <v>0</v>
      </c>
      <c r="L267" s="186"/>
      <c r="M267" s="176">
        <v>169500000</v>
      </c>
      <c r="N267" s="181">
        <v>0</v>
      </c>
      <c r="O267" s="181"/>
      <c r="P267" s="181"/>
    </row>
    <row r="268" spans="1:16">
      <c r="A268" s="167" t="s">
        <v>51</v>
      </c>
      <c r="B268" s="173" t="s">
        <v>310</v>
      </c>
      <c r="C268" s="243">
        <v>40038823</v>
      </c>
      <c r="D268" s="174" t="s">
        <v>53</v>
      </c>
      <c r="E268" s="170" t="s">
        <v>17</v>
      </c>
      <c r="F268" s="307" t="s">
        <v>311</v>
      </c>
      <c r="G268" s="307"/>
      <c r="H268" s="189">
        <v>16000000</v>
      </c>
      <c r="I268" s="179">
        <v>0</v>
      </c>
      <c r="J268" s="179">
        <v>16000000</v>
      </c>
      <c r="K268" s="179">
        <v>0</v>
      </c>
      <c r="L268" s="186"/>
      <c r="M268" s="176">
        <v>16000000</v>
      </c>
      <c r="N268" s="181">
        <v>0</v>
      </c>
      <c r="O268" s="181"/>
      <c r="P268" s="181"/>
    </row>
    <row r="269" spans="1:16">
      <c r="A269" s="167" t="s">
        <v>51</v>
      </c>
      <c r="B269" s="173" t="s">
        <v>312</v>
      </c>
      <c r="C269" s="243">
        <v>41182309</v>
      </c>
      <c r="D269" s="174" t="s">
        <v>53</v>
      </c>
      <c r="E269" s="170" t="s">
        <v>17</v>
      </c>
      <c r="F269" s="307" t="s">
        <v>313</v>
      </c>
      <c r="G269" s="307"/>
      <c r="H269" s="189">
        <v>127465185</v>
      </c>
      <c r="I269" s="179">
        <v>0</v>
      </c>
      <c r="J269" s="179">
        <v>127465185</v>
      </c>
      <c r="K269" s="179">
        <v>0</v>
      </c>
      <c r="L269" s="186"/>
      <c r="M269" s="176">
        <v>127465185</v>
      </c>
      <c r="N269" s="181">
        <v>0</v>
      </c>
      <c r="O269" s="181"/>
      <c r="P269" s="181"/>
    </row>
    <row r="270" spans="1:16">
      <c r="A270" s="167" t="s">
        <v>51</v>
      </c>
      <c r="B270" s="173" t="s">
        <v>314</v>
      </c>
      <c r="C270" s="243">
        <v>51778323</v>
      </c>
      <c r="D270" s="174" t="s">
        <v>53</v>
      </c>
      <c r="E270" s="170" t="s">
        <v>17</v>
      </c>
      <c r="F270" s="307" t="s">
        <v>315</v>
      </c>
      <c r="G270" s="307"/>
      <c r="H270" s="189">
        <v>145020376</v>
      </c>
      <c r="I270" s="179">
        <v>0</v>
      </c>
      <c r="J270" s="179">
        <v>145020376</v>
      </c>
      <c r="K270" s="179">
        <v>0</v>
      </c>
      <c r="L270" s="186"/>
      <c r="M270" s="176">
        <v>145020376</v>
      </c>
      <c r="N270" s="181">
        <v>0</v>
      </c>
      <c r="O270" s="181"/>
      <c r="P270" s="181"/>
    </row>
    <row r="271" spans="1:16">
      <c r="A271" s="167" t="s">
        <v>51</v>
      </c>
      <c r="B271" s="173" t="s">
        <v>316</v>
      </c>
      <c r="C271" s="243">
        <v>52046292</v>
      </c>
      <c r="D271" s="174" t="s">
        <v>53</v>
      </c>
      <c r="E271" s="170" t="s">
        <v>17</v>
      </c>
      <c r="F271" s="307" t="s">
        <v>317</v>
      </c>
      <c r="G271" s="307"/>
      <c r="H271" s="189">
        <v>50932000</v>
      </c>
      <c r="I271" s="179">
        <v>0</v>
      </c>
      <c r="J271" s="179">
        <v>50932000</v>
      </c>
      <c r="K271" s="179">
        <v>0</v>
      </c>
      <c r="L271" s="186"/>
      <c r="M271" s="176">
        <v>50932000</v>
      </c>
      <c r="N271" s="181">
        <v>0</v>
      </c>
      <c r="O271" s="181"/>
      <c r="P271" s="181"/>
    </row>
    <row r="272" spans="1:16">
      <c r="A272" s="167" t="s">
        <v>51</v>
      </c>
      <c r="B272" s="173" t="s">
        <v>318</v>
      </c>
      <c r="C272" s="243">
        <v>52264677</v>
      </c>
      <c r="D272" s="174" t="s">
        <v>53</v>
      </c>
      <c r="E272" s="170" t="s">
        <v>17</v>
      </c>
      <c r="F272" s="307" t="s">
        <v>319</v>
      </c>
      <c r="G272" s="307"/>
      <c r="H272" s="189">
        <v>125400000</v>
      </c>
      <c r="I272" s="179">
        <v>0</v>
      </c>
      <c r="J272" s="179">
        <v>125400000</v>
      </c>
      <c r="K272" s="179">
        <v>0</v>
      </c>
      <c r="L272" s="186"/>
      <c r="M272" s="176">
        <v>125400000</v>
      </c>
      <c r="N272" s="181">
        <v>0</v>
      </c>
      <c r="O272" s="181"/>
      <c r="P272" s="181"/>
    </row>
    <row r="273" spans="1:16">
      <c r="A273" s="167" t="s">
        <v>51</v>
      </c>
      <c r="B273" s="173" t="s">
        <v>320</v>
      </c>
      <c r="C273" s="243">
        <v>59310884</v>
      </c>
      <c r="D273" s="174" t="s">
        <v>53</v>
      </c>
      <c r="E273" s="170" t="s">
        <v>17</v>
      </c>
      <c r="F273" s="307" t="s">
        <v>321</v>
      </c>
      <c r="G273" s="307"/>
      <c r="H273" s="189">
        <v>2300000</v>
      </c>
      <c r="I273" s="179">
        <v>0</v>
      </c>
      <c r="J273" s="179">
        <v>2300000</v>
      </c>
      <c r="K273" s="179">
        <v>0</v>
      </c>
      <c r="L273" s="186"/>
      <c r="M273" s="176">
        <v>2300000</v>
      </c>
      <c r="N273" s="181">
        <v>0</v>
      </c>
      <c r="O273" s="181"/>
      <c r="P273" s="181"/>
    </row>
    <row r="274" spans="1:16">
      <c r="A274" s="167" t="s">
        <v>51</v>
      </c>
      <c r="B274" s="173" t="s">
        <v>322</v>
      </c>
      <c r="C274" s="243">
        <v>59314976</v>
      </c>
      <c r="D274" s="174" t="s">
        <v>53</v>
      </c>
      <c r="E274" s="170" t="s">
        <v>17</v>
      </c>
      <c r="F274" s="307" t="s">
        <v>323</v>
      </c>
      <c r="G274" s="307"/>
      <c r="H274" s="189">
        <v>172418000</v>
      </c>
      <c r="I274" s="179">
        <v>0</v>
      </c>
      <c r="J274" s="179">
        <v>172418000</v>
      </c>
      <c r="K274" s="179">
        <v>0</v>
      </c>
      <c r="L274" s="186"/>
      <c r="M274" s="176">
        <v>172418000</v>
      </c>
      <c r="N274" s="181">
        <v>0</v>
      </c>
      <c r="O274" s="181"/>
      <c r="P274" s="181"/>
    </row>
    <row r="275" spans="1:16">
      <c r="A275" s="167" t="s">
        <v>51</v>
      </c>
      <c r="B275" s="173" t="s">
        <v>324</v>
      </c>
      <c r="C275" s="243">
        <v>59395466</v>
      </c>
      <c r="D275" s="174" t="s">
        <v>53</v>
      </c>
      <c r="E275" s="170" t="s">
        <v>17</v>
      </c>
      <c r="F275" s="307" t="s">
        <v>325</v>
      </c>
      <c r="G275" s="307"/>
      <c r="H275" s="189">
        <v>32827758</v>
      </c>
      <c r="I275" s="179">
        <v>0</v>
      </c>
      <c r="J275" s="179">
        <v>32827758</v>
      </c>
      <c r="K275" s="179">
        <v>0</v>
      </c>
      <c r="L275" s="186"/>
      <c r="M275" s="176">
        <v>32827758</v>
      </c>
      <c r="N275" s="181">
        <v>0</v>
      </c>
      <c r="O275" s="181"/>
      <c r="P275" s="181"/>
    </row>
    <row r="276" spans="1:16">
      <c r="A276" s="167" t="s">
        <v>51</v>
      </c>
      <c r="B276" s="173" t="s">
        <v>326</v>
      </c>
      <c r="C276" s="243">
        <v>59650129</v>
      </c>
      <c r="D276" s="174" t="s">
        <v>53</v>
      </c>
      <c r="E276" s="170" t="s">
        <v>17</v>
      </c>
      <c r="F276" s="307" t="s">
        <v>327</v>
      </c>
      <c r="G276" s="307"/>
      <c r="H276" s="189">
        <v>10000000</v>
      </c>
      <c r="I276" s="179">
        <v>0</v>
      </c>
      <c r="J276" s="179">
        <v>10000000</v>
      </c>
      <c r="K276" s="179">
        <v>0</v>
      </c>
      <c r="L276" s="186"/>
      <c r="M276" s="176">
        <v>10000000</v>
      </c>
      <c r="N276" s="181">
        <v>0</v>
      </c>
      <c r="O276" s="181"/>
      <c r="P276" s="181"/>
    </row>
    <row r="277" spans="1:16">
      <c r="A277" s="167" t="s">
        <v>51</v>
      </c>
      <c r="B277" s="173" t="s">
        <v>328</v>
      </c>
      <c r="C277" s="243">
        <v>59652938</v>
      </c>
      <c r="D277" s="174" t="s">
        <v>53</v>
      </c>
      <c r="E277" s="170" t="s">
        <v>17</v>
      </c>
      <c r="F277" s="307" t="s">
        <v>329</v>
      </c>
      <c r="G277" s="307"/>
      <c r="H277" s="189">
        <v>9000000</v>
      </c>
      <c r="I277" s="179">
        <v>0</v>
      </c>
      <c r="J277" s="179">
        <v>9000000</v>
      </c>
      <c r="K277" s="179">
        <v>0</v>
      </c>
      <c r="L277" s="186"/>
      <c r="M277" s="176">
        <v>9000000</v>
      </c>
      <c r="N277" s="181">
        <v>0</v>
      </c>
      <c r="O277" s="181"/>
      <c r="P277" s="181"/>
    </row>
    <row r="278" spans="1:16">
      <c r="A278" s="167" t="s">
        <v>51</v>
      </c>
      <c r="B278" s="173" t="s">
        <v>330</v>
      </c>
      <c r="C278" s="243">
        <v>59708547</v>
      </c>
      <c r="D278" s="174" t="s">
        <v>53</v>
      </c>
      <c r="E278" s="170" t="s">
        <v>17</v>
      </c>
      <c r="F278" s="307" t="s">
        <v>331</v>
      </c>
      <c r="G278" s="307"/>
      <c r="H278" s="189">
        <v>6284150</v>
      </c>
      <c r="I278" s="179">
        <v>0</v>
      </c>
      <c r="J278" s="179">
        <v>6284150</v>
      </c>
      <c r="K278" s="179">
        <v>0</v>
      </c>
      <c r="L278" s="186"/>
      <c r="M278" s="176">
        <v>6284150</v>
      </c>
      <c r="N278" s="181">
        <v>0</v>
      </c>
      <c r="O278" s="181"/>
      <c r="P278" s="181"/>
    </row>
    <row r="279" spans="1:16">
      <c r="A279" s="167" t="s">
        <v>51</v>
      </c>
      <c r="B279" s="173" t="s">
        <v>332</v>
      </c>
      <c r="C279" s="243">
        <v>59814022</v>
      </c>
      <c r="D279" s="174" t="s">
        <v>53</v>
      </c>
      <c r="E279" s="170" t="s">
        <v>17</v>
      </c>
      <c r="F279" s="307" t="s">
        <v>333</v>
      </c>
      <c r="G279" s="307"/>
      <c r="H279" s="189">
        <v>50300800</v>
      </c>
      <c r="I279" s="179">
        <v>0</v>
      </c>
      <c r="J279" s="179">
        <v>50300800</v>
      </c>
      <c r="K279" s="179">
        <v>0</v>
      </c>
      <c r="L279" s="186"/>
      <c r="M279" s="176">
        <v>50300800</v>
      </c>
      <c r="N279" s="181">
        <v>0</v>
      </c>
      <c r="O279" s="181"/>
      <c r="P279" s="181"/>
    </row>
    <row r="280" spans="1:16">
      <c r="A280" s="167" t="s">
        <v>51</v>
      </c>
      <c r="B280" s="173" t="s">
        <v>334</v>
      </c>
      <c r="C280" s="243">
        <v>59814404</v>
      </c>
      <c r="D280" s="174" t="s">
        <v>53</v>
      </c>
      <c r="E280" s="170" t="s">
        <v>17</v>
      </c>
      <c r="F280" s="307" t="s">
        <v>335</v>
      </c>
      <c r="G280" s="307"/>
      <c r="H280" s="189">
        <v>9000000</v>
      </c>
      <c r="I280" s="179">
        <v>0</v>
      </c>
      <c r="J280" s="179">
        <v>9000000</v>
      </c>
      <c r="K280" s="179">
        <v>0</v>
      </c>
      <c r="L280" s="186"/>
      <c r="M280" s="176">
        <v>9000000</v>
      </c>
      <c r="N280" s="181">
        <v>0</v>
      </c>
      <c r="O280" s="181"/>
      <c r="P280" s="181"/>
    </row>
    <row r="281" spans="1:16">
      <c r="A281" s="167" t="s">
        <v>51</v>
      </c>
      <c r="B281" s="173" t="s">
        <v>336</v>
      </c>
      <c r="C281" s="243">
        <v>59814470</v>
      </c>
      <c r="D281" s="174" t="s">
        <v>53</v>
      </c>
      <c r="E281" s="170" t="s">
        <v>17</v>
      </c>
      <c r="F281" s="307" t="s">
        <v>337</v>
      </c>
      <c r="G281" s="307"/>
      <c r="H281" s="189">
        <v>45000000</v>
      </c>
      <c r="I281" s="179">
        <v>0</v>
      </c>
      <c r="J281" s="179">
        <v>45000000</v>
      </c>
      <c r="K281" s="179">
        <v>0</v>
      </c>
      <c r="L281" s="186"/>
      <c r="M281" s="176">
        <v>45000000</v>
      </c>
      <c r="N281" s="181">
        <v>0</v>
      </c>
      <c r="O281" s="181"/>
      <c r="P281" s="181"/>
    </row>
    <row r="282" spans="1:16">
      <c r="A282" s="167" t="s">
        <v>51</v>
      </c>
      <c r="B282" s="173" t="s">
        <v>338</v>
      </c>
      <c r="C282" s="243">
        <v>59815903</v>
      </c>
      <c r="D282" s="174" t="s">
        <v>53</v>
      </c>
      <c r="E282" s="170" t="s">
        <v>17</v>
      </c>
      <c r="F282" s="307" t="s">
        <v>339</v>
      </c>
      <c r="G282" s="307"/>
      <c r="H282" s="189">
        <v>92650001</v>
      </c>
      <c r="I282" s="179">
        <v>0</v>
      </c>
      <c r="J282" s="179">
        <v>92650001</v>
      </c>
      <c r="K282" s="179">
        <v>0</v>
      </c>
      <c r="L282" s="186"/>
      <c r="M282" s="176">
        <v>92650001</v>
      </c>
      <c r="N282" s="181">
        <v>0</v>
      </c>
      <c r="O282" s="181"/>
      <c r="P282" s="181"/>
    </row>
    <row r="283" spans="1:16">
      <c r="A283" s="167" t="s">
        <v>51</v>
      </c>
      <c r="B283" s="173" t="s">
        <v>340</v>
      </c>
      <c r="C283" s="243">
        <v>59819141</v>
      </c>
      <c r="D283" s="174" t="s">
        <v>53</v>
      </c>
      <c r="E283" s="170" t="s">
        <v>17</v>
      </c>
      <c r="F283" s="307" t="s">
        <v>341</v>
      </c>
      <c r="G283" s="307"/>
      <c r="H283" s="189">
        <v>78900000</v>
      </c>
      <c r="I283" s="179">
        <v>0</v>
      </c>
      <c r="J283" s="179">
        <v>78900000</v>
      </c>
      <c r="K283" s="179">
        <v>0</v>
      </c>
      <c r="L283" s="186"/>
      <c r="M283" s="176">
        <v>78900000</v>
      </c>
      <c r="N283" s="181">
        <v>0</v>
      </c>
      <c r="O283" s="181"/>
      <c r="P283" s="181"/>
    </row>
    <row r="284" spans="1:16">
      <c r="A284" s="167" t="s">
        <v>51</v>
      </c>
      <c r="B284" s="173" t="s">
        <v>342</v>
      </c>
      <c r="C284" s="243">
        <v>59819323</v>
      </c>
      <c r="D284" s="174" t="s">
        <v>53</v>
      </c>
      <c r="E284" s="170" t="s">
        <v>17</v>
      </c>
      <c r="F284" s="307" t="s">
        <v>343</v>
      </c>
      <c r="G284" s="307"/>
      <c r="H284" s="189">
        <v>179270000</v>
      </c>
      <c r="I284" s="179">
        <v>0</v>
      </c>
      <c r="J284" s="179">
        <v>179270000</v>
      </c>
      <c r="K284" s="179">
        <v>0</v>
      </c>
      <c r="L284" s="186"/>
      <c r="M284" s="176">
        <v>179270000</v>
      </c>
      <c r="N284" s="181">
        <v>0</v>
      </c>
      <c r="O284" s="181"/>
      <c r="P284" s="181"/>
    </row>
    <row r="285" spans="1:16">
      <c r="A285" s="167" t="s">
        <v>51</v>
      </c>
      <c r="B285" s="173" t="s">
        <v>344</v>
      </c>
      <c r="C285" s="243">
        <v>59822743</v>
      </c>
      <c r="D285" s="174" t="s">
        <v>53</v>
      </c>
      <c r="E285" s="170" t="s">
        <v>17</v>
      </c>
      <c r="F285" s="307" t="s">
        <v>345</v>
      </c>
      <c r="G285" s="307"/>
      <c r="H285" s="189">
        <v>9000000</v>
      </c>
      <c r="I285" s="179">
        <v>0</v>
      </c>
      <c r="J285" s="179">
        <v>9000000</v>
      </c>
      <c r="K285" s="179">
        <v>0</v>
      </c>
      <c r="L285" s="186"/>
      <c r="M285" s="176">
        <v>9000000</v>
      </c>
      <c r="N285" s="181">
        <v>0</v>
      </c>
      <c r="O285" s="181"/>
      <c r="P285" s="181"/>
    </row>
    <row r="286" spans="1:16">
      <c r="A286" s="167" t="s">
        <v>51</v>
      </c>
      <c r="B286" s="173" t="s">
        <v>346</v>
      </c>
      <c r="C286" s="243">
        <v>59822845</v>
      </c>
      <c r="D286" s="174" t="s">
        <v>53</v>
      </c>
      <c r="E286" s="170" t="s">
        <v>17</v>
      </c>
      <c r="F286" s="307" t="s">
        <v>347</v>
      </c>
      <c r="G286" s="307"/>
      <c r="H286" s="189">
        <v>85600000</v>
      </c>
      <c r="I286" s="179">
        <v>0</v>
      </c>
      <c r="J286" s="179">
        <v>85600000</v>
      </c>
      <c r="K286" s="179">
        <v>0</v>
      </c>
      <c r="L286" s="186"/>
      <c r="M286" s="176">
        <v>85600000</v>
      </c>
      <c r="N286" s="181">
        <v>0</v>
      </c>
      <c r="O286" s="181"/>
      <c r="P286" s="181"/>
    </row>
    <row r="287" spans="1:16">
      <c r="A287" s="167" t="s">
        <v>51</v>
      </c>
      <c r="B287" s="173" t="s">
        <v>348</v>
      </c>
      <c r="C287" s="243">
        <v>59823015</v>
      </c>
      <c r="D287" s="174" t="s">
        <v>53</v>
      </c>
      <c r="E287" s="170" t="s">
        <v>17</v>
      </c>
      <c r="F287" s="307" t="s">
        <v>349</v>
      </c>
      <c r="G287" s="307"/>
      <c r="H287" s="189">
        <v>14000000</v>
      </c>
      <c r="I287" s="179">
        <v>0</v>
      </c>
      <c r="J287" s="179">
        <v>14000000</v>
      </c>
      <c r="K287" s="179">
        <v>0</v>
      </c>
      <c r="L287" s="186"/>
      <c r="M287" s="176">
        <v>14000000</v>
      </c>
      <c r="N287" s="181">
        <v>0</v>
      </c>
      <c r="O287" s="181"/>
      <c r="P287" s="181"/>
    </row>
    <row r="288" spans="1:16">
      <c r="A288" s="167" t="s">
        <v>51</v>
      </c>
      <c r="B288" s="173" t="s">
        <v>350</v>
      </c>
      <c r="C288" s="243">
        <v>59824882</v>
      </c>
      <c r="D288" s="174" t="s">
        <v>53</v>
      </c>
      <c r="E288" s="170" t="s">
        <v>17</v>
      </c>
      <c r="F288" s="307" t="s">
        <v>351</v>
      </c>
      <c r="G288" s="307"/>
      <c r="H288" s="189">
        <v>15000000</v>
      </c>
      <c r="I288" s="179">
        <v>0</v>
      </c>
      <c r="J288" s="179">
        <v>15000000</v>
      </c>
      <c r="K288" s="179">
        <v>0</v>
      </c>
      <c r="L288" s="186"/>
      <c r="M288" s="176">
        <v>15000000</v>
      </c>
      <c r="N288" s="181">
        <v>0</v>
      </c>
      <c r="O288" s="181"/>
      <c r="P288" s="181"/>
    </row>
    <row r="289" spans="1:16">
      <c r="A289" s="167" t="s">
        <v>51</v>
      </c>
      <c r="B289" s="173" t="s">
        <v>352</v>
      </c>
      <c r="C289" s="243">
        <v>59825398</v>
      </c>
      <c r="D289" s="174" t="s">
        <v>53</v>
      </c>
      <c r="E289" s="170" t="s">
        <v>17</v>
      </c>
      <c r="F289" s="307" t="s">
        <v>353</v>
      </c>
      <c r="G289" s="307"/>
      <c r="H289" s="189">
        <v>12000000</v>
      </c>
      <c r="I289" s="179">
        <v>0</v>
      </c>
      <c r="J289" s="179">
        <v>12000000</v>
      </c>
      <c r="K289" s="179">
        <v>0</v>
      </c>
      <c r="L289" s="186"/>
      <c r="M289" s="176">
        <v>12000000</v>
      </c>
      <c r="N289" s="181">
        <v>0</v>
      </c>
      <c r="O289" s="181"/>
      <c r="P289" s="181"/>
    </row>
    <row r="290" spans="1:16">
      <c r="A290" s="167" t="s">
        <v>51</v>
      </c>
      <c r="B290" s="173" t="s">
        <v>354</v>
      </c>
      <c r="C290" s="243">
        <v>59827829</v>
      </c>
      <c r="D290" s="174" t="s">
        <v>53</v>
      </c>
      <c r="E290" s="170" t="s">
        <v>17</v>
      </c>
      <c r="F290" s="307" t="s">
        <v>355</v>
      </c>
      <c r="G290" s="307"/>
      <c r="H290" s="189">
        <v>15000000</v>
      </c>
      <c r="I290" s="179">
        <v>0</v>
      </c>
      <c r="J290" s="179">
        <v>15000000</v>
      </c>
      <c r="K290" s="179">
        <v>0</v>
      </c>
      <c r="L290" s="186"/>
      <c r="M290" s="176">
        <v>15000000</v>
      </c>
      <c r="N290" s="181">
        <v>0</v>
      </c>
      <c r="O290" s="181"/>
      <c r="P290" s="181"/>
    </row>
    <row r="291" spans="1:16">
      <c r="A291" s="167" t="s">
        <v>51</v>
      </c>
      <c r="B291" s="173" t="s">
        <v>356</v>
      </c>
      <c r="C291" s="243">
        <v>59828205</v>
      </c>
      <c r="D291" s="174" t="s">
        <v>53</v>
      </c>
      <c r="E291" s="170" t="s">
        <v>17</v>
      </c>
      <c r="F291" s="307" t="s">
        <v>357</v>
      </c>
      <c r="G291" s="307"/>
      <c r="H291" s="189">
        <v>13000000</v>
      </c>
      <c r="I291" s="179">
        <v>0</v>
      </c>
      <c r="J291" s="179">
        <v>13000000</v>
      </c>
      <c r="K291" s="179">
        <v>0</v>
      </c>
      <c r="L291" s="186"/>
      <c r="M291" s="176">
        <v>13000000</v>
      </c>
      <c r="N291" s="181">
        <v>0</v>
      </c>
      <c r="O291" s="181"/>
      <c r="P291" s="181"/>
    </row>
    <row r="292" spans="1:16">
      <c r="A292" s="167" t="s">
        <v>51</v>
      </c>
      <c r="B292" s="173" t="s">
        <v>358</v>
      </c>
      <c r="C292" s="243">
        <v>59833203</v>
      </c>
      <c r="D292" s="174" t="s">
        <v>53</v>
      </c>
      <c r="E292" s="170" t="s">
        <v>17</v>
      </c>
      <c r="F292" s="307" t="s">
        <v>359</v>
      </c>
      <c r="G292" s="307"/>
      <c r="H292" s="189">
        <v>7000000</v>
      </c>
      <c r="I292" s="179">
        <v>0</v>
      </c>
      <c r="J292" s="179">
        <v>7000000</v>
      </c>
      <c r="K292" s="179">
        <v>0</v>
      </c>
      <c r="L292" s="186"/>
      <c r="M292" s="176">
        <v>7000000</v>
      </c>
      <c r="N292" s="181">
        <v>0</v>
      </c>
      <c r="O292" s="181"/>
      <c r="P292" s="181"/>
    </row>
    <row r="293" spans="1:16">
      <c r="A293" s="167" t="s">
        <v>51</v>
      </c>
      <c r="B293" s="173" t="s">
        <v>360</v>
      </c>
      <c r="C293" s="243">
        <v>59833607</v>
      </c>
      <c r="D293" s="174" t="s">
        <v>53</v>
      </c>
      <c r="E293" s="170" t="s">
        <v>17</v>
      </c>
      <c r="F293" s="307" t="s">
        <v>361</v>
      </c>
      <c r="G293" s="307"/>
      <c r="H293" s="189">
        <v>189600000</v>
      </c>
      <c r="I293" s="179">
        <v>0</v>
      </c>
      <c r="J293" s="179">
        <v>189600000</v>
      </c>
      <c r="K293" s="179">
        <v>0</v>
      </c>
      <c r="L293" s="186"/>
      <c r="M293" s="176">
        <v>189600000</v>
      </c>
      <c r="N293" s="181">
        <v>0</v>
      </c>
      <c r="O293" s="181"/>
      <c r="P293" s="181"/>
    </row>
    <row r="294" spans="1:16">
      <c r="A294" s="167" t="s">
        <v>51</v>
      </c>
      <c r="B294" s="173" t="s">
        <v>362</v>
      </c>
      <c r="C294" s="243">
        <v>59833939</v>
      </c>
      <c r="D294" s="174" t="s">
        <v>53</v>
      </c>
      <c r="E294" s="170" t="s">
        <v>17</v>
      </c>
      <c r="F294" s="307" t="s">
        <v>363</v>
      </c>
      <c r="G294" s="307"/>
      <c r="H294" s="189">
        <v>97682000</v>
      </c>
      <c r="I294" s="179">
        <v>0</v>
      </c>
      <c r="J294" s="179">
        <v>97682000</v>
      </c>
      <c r="K294" s="179">
        <v>0</v>
      </c>
      <c r="L294" s="186"/>
      <c r="M294" s="176">
        <v>97682000</v>
      </c>
      <c r="N294" s="181">
        <v>0</v>
      </c>
      <c r="O294" s="181"/>
      <c r="P294" s="181"/>
    </row>
    <row r="295" spans="1:16">
      <c r="A295" s="167" t="s">
        <v>51</v>
      </c>
      <c r="B295" s="173" t="s">
        <v>364</v>
      </c>
      <c r="C295" s="243">
        <v>59834185</v>
      </c>
      <c r="D295" s="174" t="s">
        <v>53</v>
      </c>
      <c r="E295" s="170" t="s">
        <v>17</v>
      </c>
      <c r="F295" s="307" t="s">
        <v>365</v>
      </c>
      <c r="G295" s="307"/>
      <c r="H295" s="189">
        <v>6580000</v>
      </c>
      <c r="I295" s="179">
        <v>0</v>
      </c>
      <c r="J295" s="179">
        <v>6580000</v>
      </c>
      <c r="K295" s="179">
        <v>0</v>
      </c>
      <c r="L295" s="186"/>
      <c r="M295" s="176">
        <v>6580000</v>
      </c>
      <c r="N295" s="181">
        <v>0</v>
      </c>
      <c r="O295" s="181"/>
      <c r="P295" s="181"/>
    </row>
    <row r="296" spans="1:16">
      <c r="A296" s="167" t="s">
        <v>51</v>
      </c>
      <c r="B296" s="173" t="s">
        <v>366</v>
      </c>
      <c r="C296" s="243">
        <v>59834658</v>
      </c>
      <c r="D296" s="174" t="s">
        <v>53</v>
      </c>
      <c r="E296" s="170" t="s">
        <v>17</v>
      </c>
      <c r="F296" s="307" t="s">
        <v>367</v>
      </c>
      <c r="G296" s="307"/>
      <c r="H296" s="189">
        <v>88805994</v>
      </c>
      <c r="I296" s="179">
        <v>0</v>
      </c>
      <c r="J296" s="179">
        <v>88805994</v>
      </c>
      <c r="K296" s="179">
        <v>0</v>
      </c>
      <c r="L296" s="186"/>
      <c r="M296" s="176">
        <v>88805994</v>
      </c>
      <c r="N296" s="181">
        <v>0</v>
      </c>
      <c r="O296" s="181"/>
      <c r="P296" s="181"/>
    </row>
    <row r="297" spans="1:16">
      <c r="A297" s="167" t="s">
        <v>51</v>
      </c>
      <c r="B297" s="173" t="s">
        <v>368</v>
      </c>
      <c r="C297" s="243">
        <v>59835805</v>
      </c>
      <c r="D297" s="174" t="s">
        <v>53</v>
      </c>
      <c r="E297" s="170" t="s">
        <v>17</v>
      </c>
      <c r="F297" s="307" t="s">
        <v>369</v>
      </c>
      <c r="G297" s="307"/>
      <c r="H297" s="189">
        <v>8000000</v>
      </c>
      <c r="I297" s="179">
        <v>0</v>
      </c>
      <c r="J297" s="179">
        <v>8000000</v>
      </c>
      <c r="K297" s="179">
        <v>0</v>
      </c>
      <c r="L297" s="186"/>
      <c r="M297" s="176">
        <v>8000000</v>
      </c>
      <c r="N297" s="181">
        <v>0</v>
      </c>
      <c r="O297" s="181"/>
      <c r="P297" s="181"/>
    </row>
    <row r="298" spans="1:16">
      <c r="A298" s="167" t="s">
        <v>51</v>
      </c>
      <c r="B298" s="173" t="s">
        <v>370</v>
      </c>
      <c r="C298" s="243">
        <v>59836193</v>
      </c>
      <c r="D298" s="174" t="s">
        <v>53</v>
      </c>
      <c r="E298" s="170" t="s">
        <v>17</v>
      </c>
      <c r="F298" s="307" t="s">
        <v>371</v>
      </c>
      <c r="G298" s="307"/>
      <c r="H298" s="189">
        <v>9000000</v>
      </c>
      <c r="I298" s="179">
        <v>0</v>
      </c>
      <c r="J298" s="179">
        <v>9000000</v>
      </c>
      <c r="K298" s="179">
        <v>0</v>
      </c>
      <c r="L298" s="186"/>
      <c r="M298" s="176">
        <v>9000000</v>
      </c>
      <c r="N298" s="181">
        <v>0</v>
      </c>
      <c r="O298" s="181"/>
      <c r="P298" s="181"/>
    </row>
    <row r="299" spans="1:16">
      <c r="A299" s="167" t="s">
        <v>51</v>
      </c>
      <c r="B299" s="173" t="s">
        <v>372</v>
      </c>
      <c r="C299" s="243">
        <v>59855908</v>
      </c>
      <c r="D299" s="174" t="s">
        <v>53</v>
      </c>
      <c r="E299" s="170" t="s">
        <v>17</v>
      </c>
      <c r="F299" s="307" t="s">
        <v>373</v>
      </c>
      <c r="G299" s="307"/>
      <c r="H299" s="189">
        <v>16000000</v>
      </c>
      <c r="I299" s="179">
        <v>0</v>
      </c>
      <c r="J299" s="179">
        <v>16000000</v>
      </c>
      <c r="K299" s="179">
        <v>0</v>
      </c>
      <c r="L299" s="186"/>
      <c r="M299" s="176">
        <v>16000000</v>
      </c>
      <c r="N299" s="181">
        <v>0</v>
      </c>
      <c r="O299" s="181"/>
      <c r="P299" s="181"/>
    </row>
    <row r="300" spans="1:16">
      <c r="A300" s="167" t="s">
        <v>51</v>
      </c>
      <c r="B300" s="173" t="s">
        <v>374</v>
      </c>
      <c r="C300" s="243">
        <v>64579358</v>
      </c>
      <c r="D300" s="174" t="s">
        <v>53</v>
      </c>
      <c r="E300" s="170" t="s">
        <v>17</v>
      </c>
      <c r="F300" s="307" t="s">
        <v>375</v>
      </c>
      <c r="G300" s="307"/>
      <c r="H300" s="189">
        <v>154900001</v>
      </c>
      <c r="I300" s="179">
        <v>0</v>
      </c>
      <c r="J300" s="179">
        <v>154900001</v>
      </c>
      <c r="K300" s="179">
        <v>0</v>
      </c>
      <c r="L300" s="186"/>
      <c r="M300" s="176">
        <v>154900001</v>
      </c>
      <c r="N300" s="181">
        <v>0</v>
      </c>
      <c r="O300" s="181"/>
      <c r="P300" s="181"/>
    </row>
    <row r="301" spans="1:16">
      <c r="A301" s="167" t="s">
        <v>51</v>
      </c>
      <c r="B301" s="173" t="s">
        <v>376</v>
      </c>
      <c r="C301" s="243">
        <v>66753667</v>
      </c>
      <c r="D301" s="174" t="s">
        <v>53</v>
      </c>
      <c r="E301" s="170" t="s">
        <v>17</v>
      </c>
      <c r="F301" s="307" t="s">
        <v>377</v>
      </c>
      <c r="G301" s="307"/>
      <c r="H301" s="189">
        <v>148600900</v>
      </c>
      <c r="I301" s="179">
        <v>0</v>
      </c>
      <c r="J301" s="179">
        <v>148600900</v>
      </c>
      <c r="K301" s="179">
        <v>0</v>
      </c>
      <c r="L301" s="186"/>
      <c r="M301" s="176">
        <v>148600900</v>
      </c>
      <c r="N301" s="181">
        <v>0</v>
      </c>
      <c r="O301" s="181"/>
      <c r="P301" s="181"/>
    </row>
    <row r="302" spans="1:16">
      <c r="A302" s="167" t="s">
        <v>51</v>
      </c>
      <c r="B302" s="173" t="s">
        <v>378</v>
      </c>
      <c r="C302" s="243">
        <v>75072009</v>
      </c>
      <c r="D302" s="174" t="s">
        <v>53</v>
      </c>
      <c r="E302" s="170" t="s">
        <v>17</v>
      </c>
      <c r="F302" s="307" t="s">
        <v>379</v>
      </c>
      <c r="G302" s="307"/>
      <c r="H302" s="189">
        <v>40142440</v>
      </c>
      <c r="I302" s="179">
        <v>0</v>
      </c>
      <c r="J302" s="179">
        <v>40142440</v>
      </c>
      <c r="K302" s="179">
        <v>0</v>
      </c>
      <c r="L302" s="186"/>
      <c r="M302" s="176">
        <v>40142440</v>
      </c>
      <c r="N302" s="181">
        <v>0</v>
      </c>
      <c r="O302" s="181"/>
      <c r="P302" s="181"/>
    </row>
    <row r="303" spans="1:16">
      <c r="A303" s="167" t="s">
        <v>51</v>
      </c>
      <c r="B303" s="173" t="s">
        <v>380</v>
      </c>
      <c r="C303" s="243">
        <v>79653600</v>
      </c>
      <c r="D303" s="174" t="s">
        <v>53</v>
      </c>
      <c r="E303" s="170" t="s">
        <v>17</v>
      </c>
      <c r="F303" s="307" t="s">
        <v>381</v>
      </c>
      <c r="G303" s="307"/>
      <c r="H303" s="189">
        <v>15000000</v>
      </c>
      <c r="I303" s="179">
        <v>0</v>
      </c>
      <c r="J303" s="179">
        <v>15000000</v>
      </c>
      <c r="K303" s="179">
        <v>0</v>
      </c>
      <c r="L303" s="186"/>
      <c r="M303" s="176">
        <v>15000000</v>
      </c>
      <c r="N303" s="181">
        <v>0</v>
      </c>
      <c r="O303" s="181"/>
      <c r="P303" s="181"/>
    </row>
    <row r="304" spans="1:16">
      <c r="A304" s="167" t="s">
        <v>51</v>
      </c>
      <c r="B304" s="173" t="s">
        <v>382</v>
      </c>
      <c r="C304" s="243">
        <v>79671683</v>
      </c>
      <c r="D304" s="174" t="s">
        <v>53</v>
      </c>
      <c r="E304" s="170" t="s">
        <v>17</v>
      </c>
      <c r="F304" s="307" t="s">
        <v>383</v>
      </c>
      <c r="G304" s="307"/>
      <c r="H304" s="189">
        <v>80500000</v>
      </c>
      <c r="I304" s="179">
        <v>0</v>
      </c>
      <c r="J304" s="179">
        <v>80500000</v>
      </c>
      <c r="K304" s="179">
        <v>0</v>
      </c>
      <c r="L304" s="186"/>
      <c r="M304" s="176">
        <v>80500000</v>
      </c>
      <c r="N304" s="181">
        <v>0</v>
      </c>
      <c r="O304" s="181"/>
      <c r="P304" s="181"/>
    </row>
    <row r="305" spans="1:16">
      <c r="A305" s="167" t="s">
        <v>51</v>
      </c>
      <c r="B305" s="173" t="s">
        <v>384</v>
      </c>
      <c r="C305" s="243">
        <v>80220697</v>
      </c>
      <c r="D305" s="174" t="s">
        <v>53</v>
      </c>
      <c r="E305" s="170" t="s">
        <v>17</v>
      </c>
      <c r="F305" s="307" t="s">
        <v>385</v>
      </c>
      <c r="G305" s="307"/>
      <c r="H305" s="189">
        <v>7000000</v>
      </c>
      <c r="I305" s="179">
        <v>0</v>
      </c>
      <c r="J305" s="179">
        <v>7000000</v>
      </c>
      <c r="K305" s="179">
        <v>0</v>
      </c>
      <c r="L305" s="186"/>
      <c r="M305" s="176">
        <v>7000000</v>
      </c>
      <c r="N305" s="181">
        <v>0</v>
      </c>
      <c r="O305" s="181"/>
      <c r="P305" s="181"/>
    </row>
    <row r="306" spans="1:16">
      <c r="A306" s="167" t="s">
        <v>51</v>
      </c>
      <c r="B306" s="173" t="s">
        <v>386</v>
      </c>
      <c r="C306" s="243">
        <v>87067672</v>
      </c>
      <c r="D306" s="174" t="s">
        <v>53</v>
      </c>
      <c r="E306" s="170" t="s">
        <v>17</v>
      </c>
      <c r="F306" s="307" t="s">
        <v>387</v>
      </c>
      <c r="G306" s="307"/>
      <c r="H306" s="189">
        <v>84900000</v>
      </c>
      <c r="I306" s="179">
        <v>0</v>
      </c>
      <c r="J306" s="179">
        <v>84900000</v>
      </c>
      <c r="K306" s="179">
        <v>0</v>
      </c>
      <c r="L306" s="186"/>
      <c r="M306" s="176">
        <v>84900000</v>
      </c>
      <c r="N306" s="181">
        <v>0</v>
      </c>
      <c r="O306" s="181"/>
      <c r="P306" s="181"/>
    </row>
    <row r="307" spans="1:16">
      <c r="A307" s="167" t="s">
        <v>51</v>
      </c>
      <c r="B307" s="173" t="s">
        <v>388</v>
      </c>
      <c r="C307" s="243">
        <v>87069363</v>
      </c>
      <c r="D307" s="174" t="s">
        <v>53</v>
      </c>
      <c r="E307" s="170" t="s">
        <v>17</v>
      </c>
      <c r="F307" s="307" t="s">
        <v>389</v>
      </c>
      <c r="G307" s="307"/>
      <c r="H307" s="189">
        <v>9000000</v>
      </c>
      <c r="I307" s="179">
        <v>0</v>
      </c>
      <c r="J307" s="179">
        <v>9000000</v>
      </c>
      <c r="K307" s="179">
        <v>0</v>
      </c>
      <c r="L307" s="186"/>
      <c r="M307" s="176">
        <v>9000000</v>
      </c>
      <c r="N307" s="181">
        <v>0</v>
      </c>
      <c r="O307" s="181"/>
      <c r="P307" s="181"/>
    </row>
    <row r="308" spans="1:16">
      <c r="A308" s="167" t="s">
        <v>51</v>
      </c>
      <c r="B308" s="173" t="s">
        <v>390</v>
      </c>
      <c r="C308" s="243">
        <v>87069479</v>
      </c>
      <c r="D308" s="174" t="s">
        <v>53</v>
      </c>
      <c r="E308" s="170" t="s">
        <v>17</v>
      </c>
      <c r="F308" s="307" t="s">
        <v>391</v>
      </c>
      <c r="G308" s="307"/>
      <c r="H308" s="189">
        <v>16000000</v>
      </c>
      <c r="I308" s="179">
        <v>0</v>
      </c>
      <c r="J308" s="179">
        <v>16000000</v>
      </c>
      <c r="K308" s="179">
        <v>0</v>
      </c>
      <c r="L308" s="186"/>
      <c r="M308" s="176">
        <v>16000000</v>
      </c>
      <c r="N308" s="181">
        <v>0</v>
      </c>
      <c r="O308" s="181"/>
      <c r="P308" s="181"/>
    </row>
    <row r="309" spans="1:16">
      <c r="A309" s="167" t="s">
        <v>51</v>
      </c>
      <c r="B309" s="173" t="s">
        <v>392</v>
      </c>
      <c r="C309" s="243">
        <v>87070054</v>
      </c>
      <c r="D309" s="174" t="s">
        <v>53</v>
      </c>
      <c r="E309" s="170" t="s">
        <v>17</v>
      </c>
      <c r="F309" s="307" t="s">
        <v>393</v>
      </c>
      <c r="G309" s="307"/>
      <c r="H309" s="189">
        <v>8000000</v>
      </c>
      <c r="I309" s="179">
        <v>0</v>
      </c>
      <c r="J309" s="179">
        <v>8000000</v>
      </c>
      <c r="K309" s="179">
        <v>0</v>
      </c>
      <c r="L309" s="186"/>
      <c r="M309" s="176">
        <v>8000000</v>
      </c>
      <c r="N309" s="181">
        <v>0</v>
      </c>
      <c r="O309" s="181"/>
      <c r="P309" s="181"/>
    </row>
    <row r="310" spans="1:16">
      <c r="A310" s="167" t="s">
        <v>51</v>
      </c>
      <c r="B310" s="173" t="s">
        <v>394</v>
      </c>
      <c r="C310" s="243">
        <v>87100661</v>
      </c>
      <c r="D310" s="174" t="s">
        <v>53</v>
      </c>
      <c r="E310" s="170" t="s">
        <v>17</v>
      </c>
      <c r="F310" s="307" t="s">
        <v>395</v>
      </c>
      <c r="G310" s="307"/>
      <c r="H310" s="189">
        <v>86099000</v>
      </c>
      <c r="I310" s="179">
        <v>0</v>
      </c>
      <c r="J310" s="179">
        <v>86099000</v>
      </c>
      <c r="K310" s="179">
        <v>0</v>
      </c>
      <c r="L310" s="186"/>
      <c r="M310" s="176">
        <v>86099000</v>
      </c>
      <c r="N310" s="181">
        <v>0</v>
      </c>
      <c r="O310" s="181"/>
      <c r="P310" s="181"/>
    </row>
    <row r="311" spans="1:16">
      <c r="A311" s="167" t="s">
        <v>51</v>
      </c>
      <c r="B311" s="173" t="s">
        <v>396</v>
      </c>
      <c r="C311" s="243">
        <v>87431772</v>
      </c>
      <c r="D311" s="174" t="s">
        <v>53</v>
      </c>
      <c r="E311" s="170" t="s">
        <v>17</v>
      </c>
      <c r="F311" s="307" t="s">
        <v>397</v>
      </c>
      <c r="G311" s="307"/>
      <c r="H311" s="189">
        <v>13000000</v>
      </c>
      <c r="I311" s="179">
        <v>0</v>
      </c>
      <c r="J311" s="179">
        <v>13000000</v>
      </c>
      <c r="K311" s="179">
        <v>0</v>
      </c>
      <c r="L311" s="186"/>
      <c r="M311" s="176">
        <v>13000000</v>
      </c>
      <c r="N311" s="181">
        <v>0</v>
      </c>
      <c r="O311" s="181"/>
      <c r="P311" s="181"/>
    </row>
    <row r="312" spans="1:16">
      <c r="A312" s="167" t="s">
        <v>51</v>
      </c>
      <c r="B312" s="173" t="s">
        <v>398</v>
      </c>
      <c r="C312" s="243">
        <v>87492082</v>
      </c>
      <c r="D312" s="174" t="s">
        <v>53</v>
      </c>
      <c r="E312" s="170" t="s">
        <v>17</v>
      </c>
      <c r="F312" s="307" t="s">
        <v>399</v>
      </c>
      <c r="G312" s="307"/>
      <c r="H312" s="189">
        <v>10000000</v>
      </c>
      <c r="I312" s="179">
        <v>0</v>
      </c>
      <c r="J312" s="179">
        <v>10000000</v>
      </c>
      <c r="K312" s="179">
        <v>0</v>
      </c>
      <c r="L312" s="186"/>
      <c r="M312" s="176">
        <v>10000000</v>
      </c>
      <c r="N312" s="181">
        <v>0</v>
      </c>
      <c r="O312" s="181"/>
      <c r="P312" s="181"/>
    </row>
    <row r="313" spans="1:16">
      <c r="A313" s="167" t="s">
        <v>51</v>
      </c>
      <c r="B313" s="173" t="s">
        <v>400</v>
      </c>
      <c r="C313" s="243">
        <v>87511055</v>
      </c>
      <c r="D313" s="174" t="s">
        <v>53</v>
      </c>
      <c r="E313" s="170" t="s">
        <v>17</v>
      </c>
      <c r="F313" s="307" t="s">
        <v>401</v>
      </c>
      <c r="G313" s="307"/>
      <c r="H313" s="189">
        <v>88000000</v>
      </c>
      <c r="I313" s="179">
        <v>0</v>
      </c>
      <c r="J313" s="179">
        <v>88000000</v>
      </c>
      <c r="K313" s="179">
        <v>0</v>
      </c>
      <c r="L313" s="186"/>
      <c r="M313" s="176">
        <v>88000000</v>
      </c>
      <c r="N313" s="181">
        <v>0</v>
      </c>
      <c r="O313" s="181"/>
      <c r="P313" s="181"/>
    </row>
    <row r="314" spans="1:16">
      <c r="A314" s="167" t="s">
        <v>51</v>
      </c>
      <c r="B314" s="173" t="s">
        <v>402</v>
      </c>
      <c r="C314" s="243">
        <v>87575183</v>
      </c>
      <c r="D314" s="174" t="s">
        <v>53</v>
      </c>
      <c r="E314" s="170" t="s">
        <v>17</v>
      </c>
      <c r="F314" s="307" t="s">
        <v>403</v>
      </c>
      <c r="G314" s="307"/>
      <c r="H314" s="189">
        <v>173908000</v>
      </c>
      <c r="I314" s="179">
        <v>0</v>
      </c>
      <c r="J314" s="179">
        <v>173908000</v>
      </c>
      <c r="K314" s="179">
        <v>0</v>
      </c>
      <c r="L314" s="186"/>
      <c r="M314" s="176">
        <v>173908000</v>
      </c>
      <c r="N314" s="181">
        <v>0</v>
      </c>
      <c r="O314" s="181"/>
      <c r="P314" s="181"/>
    </row>
    <row r="315" spans="1:16">
      <c r="A315" s="167" t="s">
        <v>51</v>
      </c>
      <c r="B315" s="173" t="s">
        <v>404</v>
      </c>
      <c r="C315" s="243">
        <v>88241362</v>
      </c>
      <c r="D315" s="174" t="s">
        <v>53</v>
      </c>
      <c r="E315" s="170" t="s">
        <v>17</v>
      </c>
      <c r="F315" s="307" t="s">
        <v>405</v>
      </c>
      <c r="G315" s="307"/>
      <c r="H315" s="189">
        <v>147100800</v>
      </c>
      <c r="I315" s="179">
        <v>0</v>
      </c>
      <c r="J315" s="179">
        <v>147100800</v>
      </c>
      <c r="K315" s="179">
        <v>0</v>
      </c>
      <c r="L315" s="186"/>
      <c r="M315" s="176">
        <v>147100800</v>
      </c>
      <c r="N315" s="181">
        <v>0</v>
      </c>
      <c r="O315" s="181"/>
      <c r="P315" s="181"/>
    </row>
    <row r="316" spans="1:16">
      <c r="A316" s="167" t="s">
        <v>51</v>
      </c>
      <c r="B316" s="173" t="s">
        <v>406</v>
      </c>
      <c r="C316" s="243">
        <v>98345500</v>
      </c>
      <c r="D316" s="174" t="s">
        <v>53</v>
      </c>
      <c r="E316" s="170" t="s">
        <v>17</v>
      </c>
      <c r="F316" s="307" t="s">
        <v>407</v>
      </c>
      <c r="G316" s="307"/>
      <c r="H316" s="189">
        <v>9000000</v>
      </c>
      <c r="I316" s="179">
        <v>0</v>
      </c>
      <c r="J316" s="179">
        <v>9000000</v>
      </c>
      <c r="K316" s="179">
        <v>0</v>
      </c>
      <c r="L316" s="186"/>
      <c r="M316" s="176">
        <v>9000000</v>
      </c>
      <c r="N316" s="181">
        <v>0</v>
      </c>
      <c r="O316" s="181"/>
      <c r="P316" s="181"/>
    </row>
    <row r="317" spans="1:16">
      <c r="A317" s="167" t="s">
        <v>51</v>
      </c>
      <c r="B317" s="173" t="s">
        <v>408</v>
      </c>
      <c r="C317" s="243">
        <v>98348794</v>
      </c>
      <c r="D317" s="174" t="s">
        <v>53</v>
      </c>
      <c r="E317" s="170" t="s">
        <v>17</v>
      </c>
      <c r="F317" s="307" t="s">
        <v>409</v>
      </c>
      <c r="G317" s="307"/>
      <c r="H317" s="189">
        <v>109500000</v>
      </c>
      <c r="I317" s="179">
        <v>0</v>
      </c>
      <c r="J317" s="179">
        <v>109500000</v>
      </c>
      <c r="K317" s="179">
        <v>0</v>
      </c>
      <c r="L317" s="186"/>
      <c r="M317" s="176">
        <v>109500000</v>
      </c>
      <c r="N317" s="181">
        <v>0</v>
      </c>
      <c r="O317" s="181"/>
      <c r="P317" s="181"/>
    </row>
    <row r="318" spans="1:16">
      <c r="A318" s="167" t="s">
        <v>51</v>
      </c>
      <c r="B318" s="173" t="s">
        <v>410</v>
      </c>
      <c r="C318" s="243">
        <v>98371503</v>
      </c>
      <c r="D318" s="174" t="s">
        <v>53</v>
      </c>
      <c r="E318" s="170" t="s">
        <v>17</v>
      </c>
      <c r="F318" s="307" t="s">
        <v>411</v>
      </c>
      <c r="G318" s="307"/>
      <c r="H318" s="189">
        <v>164051000</v>
      </c>
      <c r="I318" s="179">
        <v>0</v>
      </c>
      <c r="J318" s="179">
        <v>164051000</v>
      </c>
      <c r="K318" s="179">
        <v>0</v>
      </c>
      <c r="L318" s="186"/>
      <c r="M318" s="176">
        <v>164051000</v>
      </c>
      <c r="N318" s="181">
        <v>0</v>
      </c>
      <c r="O318" s="181"/>
      <c r="P318" s="181"/>
    </row>
    <row r="319" spans="1:16">
      <c r="A319" s="167" t="s">
        <v>51</v>
      </c>
      <c r="B319" s="173" t="s">
        <v>412</v>
      </c>
      <c r="C319" s="243">
        <v>98376283</v>
      </c>
      <c r="D319" s="174" t="s">
        <v>53</v>
      </c>
      <c r="E319" s="170" t="s">
        <v>17</v>
      </c>
      <c r="F319" s="307" t="s">
        <v>413</v>
      </c>
      <c r="G319" s="307"/>
      <c r="H319" s="189">
        <v>29000000</v>
      </c>
      <c r="I319" s="179">
        <v>0</v>
      </c>
      <c r="J319" s="179">
        <v>29000000</v>
      </c>
      <c r="K319" s="179">
        <v>0</v>
      </c>
      <c r="L319" s="186"/>
      <c r="M319" s="176">
        <v>29000000</v>
      </c>
      <c r="N319" s="181">
        <v>0</v>
      </c>
      <c r="O319" s="181"/>
      <c r="P319" s="181"/>
    </row>
    <row r="320" spans="1:16">
      <c r="A320" s="167" t="s">
        <v>51</v>
      </c>
      <c r="B320" s="173" t="s">
        <v>414</v>
      </c>
      <c r="C320" s="243">
        <v>98379377</v>
      </c>
      <c r="D320" s="174" t="s">
        <v>53</v>
      </c>
      <c r="E320" s="170" t="s">
        <v>17</v>
      </c>
      <c r="F320" s="307" t="s">
        <v>415</v>
      </c>
      <c r="G320" s="307"/>
      <c r="H320" s="189">
        <v>103000000</v>
      </c>
      <c r="I320" s="179">
        <v>0</v>
      </c>
      <c r="J320" s="179">
        <v>103000000</v>
      </c>
      <c r="K320" s="179">
        <v>0</v>
      </c>
      <c r="L320" s="186"/>
      <c r="M320" s="176">
        <v>103000000</v>
      </c>
      <c r="N320" s="181">
        <v>0</v>
      </c>
      <c r="O320" s="181"/>
      <c r="P320" s="181"/>
    </row>
    <row r="321" spans="1:16">
      <c r="A321" s="167" t="s">
        <v>51</v>
      </c>
      <c r="B321" s="173" t="s">
        <v>416</v>
      </c>
      <c r="C321" s="243">
        <v>98380217</v>
      </c>
      <c r="D321" s="174" t="s">
        <v>53</v>
      </c>
      <c r="E321" s="170" t="s">
        <v>17</v>
      </c>
      <c r="F321" s="307" t="s">
        <v>417</v>
      </c>
      <c r="G321" s="307"/>
      <c r="H321" s="189">
        <v>8000000</v>
      </c>
      <c r="I321" s="179">
        <v>0</v>
      </c>
      <c r="J321" s="179">
        <v>8000000</v>
      </c>
      <c r="K321" s="179">
        <v>0</v>
      </c>
      <c r="L321" s="186"/>
      <c r="M321" s="176">
        <v>8000000</v>
      </c>
      <c r="N321" s="181">
        <v>0</v>
      </c>
      <c r="O321" s="181"/>
      <c r="P321" s="181"/>
    </row>
    <row r="322" spans="1:16">
      <c r="A322" s="167" t="s">
        <v>51</v>
      </c>
      <c r="B322" s="173" t="s">
        <v>418</v>
      </c>
      <c r="C322" s="243">
        <v>98380976</v>
      </c>
      <c r="D322" s="174" t="s">
        <v>53</v>
      </c>
      <c r="E322" s="170" t="s">
        <v>17</v>
      </c>
      <c r="F322" s="307" t="s">
        <v>419</v>
      </c>
      <c r="G322" s="307"/>
      <c r="H322" s="189">
        <v>49480000</v>
      </c>
      <c r="I322" s="179">
        <v>0</v>
      </c>
      <c r="J322" s="179">
        <v>49480000</v>
      </c>
      <c r="K322" s="179">
        <v>0</v>
      </c>
      <c r="L322" s="186"/>
      <c r="M322" s="176">
        <v>49480000</v>
      </c>
      <c r="N322" s="181">
        <v>0</v>
      </c>
      <c r="O322" s="181"/>
      <c r="P322" s="181"/>
    </row>
    <row r="323" spans="1:16">
      <c r="A323" s="167" t="s">
        <v>51</v>
      </c>
      <c r="B323" s="173" t="s">
        <v>420</v>
      </c>
      <c r="C323" s="243">
        <v>98381036</v>
      </c>
      <c r="D323" s="174" t="s">
        <v>53</v>
      </c>
      <c r="E323" s="170" t="s">
        <v>17</v>
      </c>
      <c r="F323" s="307" t="s">
        <v>421</v>
      </c>
      <c r="G323" s="307"/>
      <c r="H323" s="189">
        <v>76567465</v>
      </c>
      <c r="I323" s="179">
        <v>0</v>
      </c>
      <c r="J323" s="179">
        <v>76567465</v>
      </c>
      <c r="K323" s="179">
        <v>0</v>
      </c>
      <c r="L323" s="186"/>
      <c r="M323" s="176">
        <v>76567465</v>
      </c>
      <c r="N323" s="181">
        <v>0</v>
      </c>
      <c r="O323" s="181"/>
      <c r="P323" s="181"/>
    </row>
    <row r="324" spans="1:16">
      <c r="A324" s="167" t="s">
        <v>51</v>
      </c>
      <c r="B324" s="173" t="s">
        <v>422</v>
      </c>
      <c r="C324" s="243">
        <v>98381246</v>
      </c>
      <c r="D324" s="174" t="s">
        <v>53</v>
      </c>
      <c r="E324" s="170" t="s">
        <v>17</v>
      </c>
      <c r="F324" s="307" t="s">
        <v>423</v>
      </c>
      <c r="G324" s="307"/>
      <c r="H324" s="189">
        <v>85100000</v>
      </c>
      <c r="I324" s="179">
        <v>0</v>
      </c>
      <c r="J324" s="179">
        <v>85100000</v>
      </c>
      <c r="K324" s="179">
        <v>0</v>
      </c>
      <c r="L324" s="186"/>
      <c r="M324" s="176">
        <v>85100000</v>
      </c>
      <c r="N324" s="181">
        <v>0</v>
      </c>
      <c r="O324" s="181"/>
      <c r="P324" s="181"/>
    </row>
    <row r="325" spans="1:16">
      <c r="A325" s="167" t="s">
        <v>51</v>
      </c>
      <c r="B325" s="173" t="s">
        <v>424</v>
      </c>
      <c r="C325" s="243">
        <v>98382599</v>
      </c>
      <c r="D325" s="174" t="s">
        <v>53</v>
      </c>
      <c r="E325" s="170" t="s">
        <v>17</v>
      </c>
      <c r="F325" s="307" t="s">
        <v>425</v>
      </c>
      <c r="G325" s="307"/>
      <c r="H325" s="189">
        <v>135560000</v>
      </c>
      <c r="I325" s="179">
        <v>0</v>
      </c>
      <c r="J325" s="179">
        <v>135560000</v>
      </c>
      <c r="K325" s="179">
        <v>0</v>
      </c>
      <c r="L325" s="186"/>
      <c r="M325" s="176">
        <v>135560000</v>
      </c>
      <c r="N325" s="181">
        <v>0</v>
      </c>
      <c r="O325" s="181"/>
      <c r="P325" s="181"/>
    </row>
    <row r="326" spans="1:16">
      <c r="A326" s="167" t="s">
        <v>51</v>
      </c>
      <c r="B326" s="173" t="s">
        <v>426</v>
      </c>
      <c r="C326" s="243">
        <v>98382986</v>
      </c>
      <c r="D326" s="174" t="s">
        <v>53</v>
      </c>
      <c r="E326" s="170" t="s">
        <v>17</v>
      </c>
      <c r="F326" s="307" t="s">
        <v>427</v>
      </c>
      <c r="G326" s="307"/>
      <c r="H326" s="189">
        <v>13000000</v>
      </c>
      <c r="I326" s="179">
        <v>0</v>
      </c>
      <c r="J326" s="179">
        <v>13000000</v>
      </c>
      <c r="K326" s="179">
        <v>0</v>
      </c>
      <c r="L326" s="186"/>
      <c r="M326" s="176">
        <v>13000000</v>
      </c>
      <c r="N326" s="181">
        <v>0</v>
      </c>
      <c r="O326" s="181"/>
      <c r="P326" s="181"/>
    </row>
    <row r="327" spans="1:16">
      <c r="A327" s="167" t="s">
        <v>51</v>
      </c>
      <c r="B327" s="173" t="s">
        <v>428</v>
      </c>
      <c r="C327" s="243">
        <v>98387755</v>
      </c>
      <c r="D327" s="174" t="s">
        <v>53</v>
      </c>
      <c r="E327" s="170" t="s">
        <v>17</v>
      </c>
      <c r="F327" s="307" t="s">
        <v>429</v>
      </c>
      <c r="G327" s="307"/>
      <c r="H327" s="189">
        <v>36700000</v>
      </c>
      <c r="I327" s="179">
        <v>0</v>
      </c>
      <c r="J327" s="179">
        <v>36700000</v>
      </c>
      <c r="K327" s="179">
        <v>0</v>
      </c>
      <c r="L327" s="186"/>
      <c r="M327" s="176">
        <v>36700000</v>
      </c>
      <c r="N327" s="181">
        <v>0</v>
      </c>
      <c r="O327" s="181"/>
      <c r="P327" s="181"/>
    </row>
    <row r="328" spans="1:16">
      <c r="A328" s="167" t="s">
        <v>51</v>
      </c>
      <c r="B328" s="173" t="s">
        <v>430</v>
      </c>
      <c r="C328" s="243">
        <v>98387776</v>
      </c>
      <c r="D328" s="174" t="s">
        <v>53</v>
      </c>
      <c r="E328" s="170" t="s">
        <v>17</v>
      </c>
      <c r="F328" s="307" t="s">
        <v>431</v>
      </c>
      <c r="G328" s="307"/>
      <c r="H328" s="189">
        <v>135052000</v>
      </c>
      <c r="I328" s="179">
        <v>0</v>
      </c>
      <c r="J328" s="179">
        <v>135052000</v>
      </c>
      <c r="K328" s="179">
        <v>0</v>
      </c>
      <c r="L328" s="186"/>
      <c r="M328" s="176">
        <v>135052000</v>
      </c>
      <c r="N328" s="181">
        <v>0</v>
      </c>
      <c r="O328" s="181"/>
      <c r="P328" s="181"/>
    </row>
    <row r="329" spans="1:16">
      <c r="A329" s="167" t="s">
        <v>51</v>
      </c>
      <c r="B329" s="173" t="s">
        <v>432</v>
      </c>
      <c r="C329" s="243">
        <v>98389647</v>
      </c>
      <c r="D329" s="174" t="s">
        <v>53</v>
      </c>
      <c r="E329" s="170" t="s">
        <v>17</v>
      </c>
      <c r="F329" s="307" t="s">
        <v>433</v>
      </c>
      <c r="G329" s="307"/>
      <c r="H329" s="189">
        <v>87800000</v>
      </c>
      <c r="I329" s="179">
        <v>0</v>
      </c>
      <c r="J329" s="179">
        <v>87800000</v>
      </c>
      <c r="K329" s="179">
        <v>0</v>
      </c>
      <c r="L329" s="186"/>
      <c r="M329" s="176">
        <v>87800000</v>
      </c>
      <c r="N329" s="181">
        <v>0</v>
      </c>
      <c r="O329" s="181"/>
      <c r="P329" s="181"/>
    </row>
    <row r="330" spans="1:16">
      <c r="A330" s="167" t="s">
        <v>51</v>
      </c>
      <c r="B330" s="173" t="s">
        <v>434</v>
      </c>
      <c r="C330" s="243">
        <v>98389955</v>
      </c>
      <c r="D330" s="174" t="s">
        <v>53</v>
      </c>
      <c r="E330" s="170" t="s">
        <v>17</v>
      </c>
      <c r="F330" s="307" t="s">
        <v>435</v>
      </c>
      <c r="G330" s="307"/>
      <c r="H330" s="189">
        <v>7000000</v>
      </c>
      <c r="I330" s="179">
        <v>0</v>
      </c>
      <c r="J330" s="179">
        <v>7000000</v>
      </c>
      <c r="K330" s="179">
        <v>0</v>
      </c>
      <c r="L330" s="186"/>
      <c r="M330" s="176">
        <v>7000000</v>
      </c>
      <c r="N330" s="181">
        <v>0</v>
      </c>
      <c r="O330" s="181"/>
      <c r="P330" s="181"/>
    </row>
    <row r="331" spans="1:16">
      <c r="A331" s="167" t="s">
        <v>51</v>
      </c>
      <c r="B331" s="173" t="s">
        <v>436</v>
      </c>
      <c r="C331" s="243">
        <v>98392362</v>
      </c>
      <c r="D331" s="174" t="s">
        <v>53</v>
      </c>
      <c r="E331" s="170" t="s">
        <v>17</v>
      </c>
      <c r="F331" s="307" t="s">
        <v>437</v>
      </c>
      <c r="G331" s="307"/>
      <c r="H331" s="189">
        <v>102000000</v>
      </c>
      <c r="I331" s="179">
        <v>0</v>
      </c>
      <c r="J331" s="179">
        <v>102000000</v>
      </c>
      <c r="K331" s="179">
        <v>0</v>
      </c>
      <c r="L331" s="186"/>
      <c r="M331" s="176">
        <v>102000000</v>
      </c>
      <c r="N331" s="181">
        <v>0</v>
      </c>
      <c r="O331" s="181"/>
      <c r="P331" s="181"/>
    </row>
    <row r="332" spans="1:16">
      <c r="A332" s="167" t="s">
        <v>51</v>
      </c>
      <c r="B332" s="173" t="s">
        <v>438</v>
      </c>
      <c r="C332" s="243">
        <v>98392402</v>
      </c>
      <c r="D332" s="174" t="s">
        <v>53</v>
      </c>
      <c r="E332" s="170" t="s">
        <v>17</v>
      </c>
      <c r="F332" s="307" t="s">
        <v>439</v>
      </c>
      <c r="G332" s="307"/>
      <c r="H332" s="189">
        <v>125450000</v>
      </c>
      <c r="I332" s="179">
        <v>0</v>
      </c>
      <c r="J332" s="179">
        <v>125450000</v>
      </c>
      <c r="K332" s="179">
        <v>0</v>
      </c>
      <c r="L332" s="186"/>
      <c r="M332" s="176">
        <v>125450000</v>
      </c>
      <c r="N332" s="181">
        <v>0</v>
      </c>
      <c r="O332" s="181"/>
      <c r="P332" s="181"/>
    </row>
    <row r="333" spans="1:16">
      <c r="A333" s="167" t="s">
        <v>51</v>
      </c>
      <c r="B333" s="173" t="s">
        <v>440</v>
      </c>
      <c r="C333" s="243">
        <v>98393326</v>
      </c>
      <c r="D333" s="174" t="s">
        <v>53</v>
      </c>
      <c r="E333" s="170" t="s">
        <v>17</v>
      </c>
      <c r="F333" s="307" t="s">
        <v>441</v>
      </c>
      <c r="G333" s="307"/>
      <c r="H333" s="189">
        <v>9000000</v>
      </c>
      <c r="I333" s="179">
        <v>0</v>
      </c>
      <c r="J333" s="179">
        <v>9000000</v>
      </c>
      <c r="K333" s="179">
        <v>0</v>
      </c>
      <c r="L333" s="186"/>
      <c r="M333" s="176">
        <v>9000000</v>
      </c>
      <c r="N333" s="181">
        <v>0</v>
      </c>
      <c r="O333" s="181"/>
      <c r="P333" s="181"/>
    </row>
    <row r="334" spans="1:16">
      <c r="A334" s="167" t="s">
        <v>51</v>
      </c>
      <c r="B334" s="173" t="s">
        <v>442</v>
      </c>
      <c r="C334" s="243">
        <v>98393891</v>
      </c>
      <c r="D334" s="174" t="s">
        <v>53</v>
      </c>
      <c r="E334" s="170" t="s">
        <v>17</v>
      </c>
      <c r="F334" s="307" t="s">
        <v>443</v>
      </c>
      <c r="G334" s="307"/>
      <c r="H334" s="189">
        <v>15500000</v>
      </c>
      <c r="I334" s="179">
        <v>0</v>
      </c>
      <c r="J334" s="179">
        <v>15500000</v>
      </c>
      <c r="K334" s="179">
        <v>0</v>
      </c>
      <c r="L334" s="186"/>
      <c r="M334" s="176">
        <v>15500000</v>
      </c>
      <c r="N334" s="181">
        <v>0</v>
      </c>
      <c r="O334" s="181"/>
      <c r="P334" s="181"/>
    </row>
    <row r="335" spans="1:16">
      <c r="A335" s="167" t="s">
        <v>51</v>
      </c>
      <c r="B335" s="173" t="s">
        <v>444</v>
      </c>
      <c r="C335" s="243">
        <v>98397767</v>
      </c>
      <c r="D335" s="174" t="s">
        <v>53</v>
      </c>
      <c r="E335" s="170" t="s">
        <v>17</v>
      </c>
      <c r="F335" s="307" t="s">
        <v>445</v>
      </c>
      <c r="G335" s="307"/>
      <c r="H335" s="189">
        <v>10000000</v>
      </c>
      <c r="I335" s="179">
        <v>0</v>
      </c>
      <c r="J335" s="179">
        <v>10000000</v>
      </c>
      <c r="K335" s="179">
        <v>0</v>
      </c>
      <c r="L335" s="186"/>
      <c r="M335" s="176">
        <v>10000000</v>
      </c>
      <c r="N335" s="181">
        <v>0</v>
      </c>
      <c r="O335" s="181"/>
      <c r="P335" s="181"/>
    </row>
    <row r="336" spans="1:16">
      <c r="A336" s="167" t="s">
        <v>51</v>
      </c>
      <c r="B336" s="173" t="s">
        <v>446</v>
      </c>
      <c r="C336" s="243">
        <v>814003232</v>
      </c>
      <c r="D336" s="174" t="s">
        <v>53</v>
      </c>
      <c r="E336" s="170" t="s">
        <v>17</v>
      </c>
      <c r="F336" s="307" t="s">
        <v>447</v>
      </c>
      <c r="G336" s="307"/>
      <c r="H336" s="189">
        <v>170202000</v>
      </c>
      <c r="I336" s="179">
        <v>0</v>
      </c>
      <c r="J336" s="179">
        <v>170202000</v>
      </c>
      <c r="K336" s="179">
        <v>0</v>
      </c>
      <c r="L336" s="186"/>
      <c r="M336" s="176">
        <v>170202000</v>
      </c>
      <c r="N336" s="181">
        <v>0</v>
      </c>
      <c r="O336" s="181"/>
      <c r="P336" s="181"/>
    </row>
    <row r="337" spans="1:16">
      <c r="A337" s="167" t="s">
        <v>51</v>
      </c>
      <c r="B337" s="173" t="s">
        <v>448</v>
      </c>
      <c r="C337" s="243">
        <v>860056930</v>
      </c>
      <c r="D337" s="174" t="s">
        <v>53</v>
      </c>
      <c r="E337" s="170" t="s">
        <v>17</v>
      </c>
      <c r="F337" s="307" t="s">
        <v>449</v>
      </c>
      <c r="G337" s="307"/>
      <c r="H337" s="189">
        <v>72900000</v>
      </c>
      <c r="I337" s="179">
        <v>0</v>
      </c>
      <c r="J337" s="179">
        <v>72900000</v>
      </c>
      <c r="K337" s="179">
        <v>0</v>
      </c>
      <c r="L337" s="186"/>
      <c r="M337" s="176">
        <v>72900000</v>
      </c>
      <c r="N337" s="181">
        <v>0</v>
      </c>
      <c r="O337" s="181"/>
      <c r="P337" s="181"/>
    </row>
    <row r="338" spans="1:16">
      <c r="A338" s="167" t="s">
        <v>51</v>
      </c>
      <c r="B338" s="173" t="s">
        <v>450</v>
      </c>
      <c r="C338" s="243">
        <v>891224818</v>
      </c>
      <c r="D338" s="174" t="s">
        <v>53</v>
      </c>
      <c r="E338" s="170" t="s">
        <v>17</v>
      </c>
      <c r="F338" s="307" t="s">
        <v>451</v>
      </c>
      <c r="G338" s="307"/>
      <c r="H338" s="189">
        <v>72400000</v>
      </c>
      <c r="I338" s="179">
        <v>0</v>
      </c>
      <c r="J338" s="179">
        <v>72400000</v>
      </c>
      <c r="K338" s="179">
        <v>0</v>
      </c>
      <c r="L338" s="186"/>
      <c r="M338" s="176">
        <v>72400000</v>
      </c>
      <c r="N338" s="181">
        <v>0</v>
      </c>
      <c r="O338" s="181"/>
      <c r="P338" s="181"/>
    </row>
    <row r="339" spans="1:16">
      <c r="A339" s="167" t="s">
        <v>51</v>
      </c>
      <c r="B339" s="173" t="s">
        <v>452</v>
      </c>
      <c r="C339" s="243">
        <v>900051210</v>
      </c>
      <c r="D339" s="174" t="s">
        <v>53</v>
      </c>
      <c r="E339" s="170" t="s">
        <v>17</v>
      </c>
      <c r="F339" s="307" t="s">
        <v>453</v>
      </c>
      <c r="G339" s="307"/>
      <c r="H339" s="189">
        <v>134000000</v>
      </c>
      <c r="I339" s="179">
        <v>0</v>
      </c>
      <c r="J339" s="179">
        <v>134000000</v>
      </c>
      <c r="K339" s="179">
        <v>0</v>
      </c>
      <c r="L339" s="186"/>
      <c r="M339" s="176">
        <v>134000000</v>
      </c>
      <c r="N339" s="181"/>
      <c r="O339" s="181"/>
      <c r="P339" s="181"/>
    </row>
    <row r="340" spans="1:16">
      <c r="A340" s="167" t="s">
        <v>51</v>
      </c>
      <c r="B340" s="173" t="s">
        <v>452</v>
      </c>
      <c r="C340" s="243">
        <v>900051210</v>
      </c>
      <c r="D340" s="174" t="s">
        <v>53</v>
      </c>
      <c r="E340" s="170" t="s">
        <v>17</v>
      </c>
      <c r="F340" s="307" t="s">
        <v>454</v>
      </c>
      <c r="G340" s="307"/>
      <c r="H340" s="189">
        <v>450000000</v>
      </c>
      <c r="I340" s="179">
        <v>0</v>
      </c>
      <c r="J340" s="179">
        <v>450000000</v>
      </c>
      <c r="K340" s="179">
        <v>0</v>
      </c>
      <c r="L340" s="186"/>
      <c r="M340" s="176">
        <v>450000000</v>
      </c>
      <c r="N340" s="181"/>
      <c r="O340" s="181"/>
      <c r="P340" s="181"/>
    </row>
    <row r="341" spans="1:16">
      <c r="A341" s="167" t="s">
        <v>51</v>
      </c>
      <c r="B341" s="173" t="s">
        <v>455</v>
      </c>
      <c r="C341" s="243">
        <v>901023161</v>
      </c>
      <c r="D341" s="174" t="s">
        <v>53</v>
      </c>
      <c r="E341" s="170" t="s">
        <v>17</v>
      </c>
      <c r="F341" s="307" t="s">
        <v>456</v>
      </c>
      <c r="G341" s="307"/>
      <c r="H341" s="189">
        <v>184562188</v>
      </c>
      <c r="I341" s="179">
        <v>0</v>
      </c>
      <c r="J341" s="179">
        <v>184562188</v>
      </c>
      <c r="K341" s="179">
        <v>0</v>
      </c>
      <c r="L341" s="186"/>
      <c r="M341" s="176">
        <v>184562188</v>
      </c>
      <c r="N341" s="181">
        <v>0</v>
      </c>
      <c r="O341" s="181"/>
      <c r="P341" s="181"/>
    </row>
    <row r="342" spans="1:16">
      <c r="A342" s="167" t="s">
        <v>51</v>
      </c>
      <c r="B342" s="173" t="s">
        <v>457</v>
      </c>
      <c r="C342" s="243">
        <v>1004131330</v>
      </c>
      <c r="D342" s="174" t="s">
        <v>53</v>
      </c>
      <c r="E342" s="170" t="s">
        <v>17</v>
      </c>
      <c r="F342" s="307" t="s">
        <v>458</v>
      </c>
      <c r="G342" s="307"/>
      <c r="H342" s="189">
        <v>167320016</v>
      </c>
      <c r="I342" s="179">
        <v>0</v>
      </c>
      <c r="J342" s="179">
        <v>167320016</v>
      </c>
      <c r="K342" s="179">
        <v>0</v>
      </c>
      <c r="L342" s="186"/>
      <c r="M342" s="176">
        <v>167320016</v>
      </c>
      <c r="N342" s="181">
        <v>0</v>
      </c>
      <c r="O342" s="181"/>
      <c r="P342" s="181"/>
    </row>
    <row r="343" spans="1:16">
      <c r="A343" s="167" t="s">
        <v>51</v>
      </c>
      <c r="B343" s="173" t="s">
        <v>459</v>
      </c>
      <c r="C343" s="243">
        <v>1004213937</v>
      </c>
      <c r="D343" s="174" t="s">
        <v>53</v>
      </c>
      <c r="E343" s="170" t="s">
        <v>17</v>
      </c>
      <c r="F343" s="307" t="s">
        <v>460</v>
      </c>
      <c r="G343" s="307"/>
      <c r="H343" s="189">
        <v>87970000</v>
      </c>
      <c r="I343" s="179">
        <v>0</v>
      </c>
      <c r="J343" s="179">
        <v>87970000</v>
      </c>
      <c r="K343" s="179">
        <v>0</v>
      </c>
      <c r="L343" s="186"/>
      <c r="M343" s="176">
        <v>87970000</v>
      </c>
      <c r="N343" s="181">
        <v>0</v>
      </c>
      <c r="O343" s="181"/>
      <c r="P343" s="181"/>
    </row>
    <row r="344" spans="1:16">
      <c r="A344" s="167" t="s">
        <v>51</v>
      </c>
      <c r="B344" s="173" t="s">
        <v>461</v>
      </c>
      <c r="C344" s="243">
        <v>1004578096</v>
      </c>
      <c r="D344" s="174" t="s">
        <v>53</v>
      </c>
      <c r="E344" s="170" t="s">
        <v>17</v>
      </c>
      <c r="F344" s="307" t="s">
        <v>462</v>
      </c>
      <c r="G344" s="307"/>
      <c r="H344" s="189">
        <v>19080000</v>
      </c>
      <c r="I344" s="179">
        <v>0</v>
      </c>
      <c r="J344" s="179">
        <v>19080000</v>
      </c>
      <c r="K344" s="179">
        <v>0</v>
      </c>
      <c r="L344" s="186"/>
      <c r="M344" s="176">
        <v>19080000</v>
      </c>
      <c r="N344" s="181">
        <v>0</v>
      </c>
      <c r="O344" s="181"/>
      <c r="P344" s="181"/>
    </row>
    <row r="345" spans="1:16">
      <c r="A345" s="167" t="s">
        <v>51</v>
      </c>
      <c r="B345" s="173" t="s">
        <v>463</v>
      </c>
      <c r="C345" s="243">
        <v>1017128788</v>
      </c>
      <c r="D345" s="174" t="s">
        <v>53</v>
      </c>
      <c r="E345" s="170" t="s">
        <v>17</v>
      </c>
      <c r="F345" s="307" t="s">
        <v>464</v>
      </c>
      <c r="G345" s="307"/>
      <c r="H345" s="189">
        <v>94700874</v>
      </c>
      <c r="I345" s="179">
        <v>0</v>
      </c>
      <c r="J345" s="179">
        <v>94700874</v>
      </c>
      <c r="K345" s="179">
        <v>0</v>
      </c>
      <c r="L345" s="186"/>
      <c r="M345" s="176">
        <v>94700874</v>
      </c>
      <c r="N345" s="181">
        <v>0</v>
      </c>
      <c r="O345" s="181"/>
      <c r="P345" s="181"/>
    </row>
    <row r="346" spans="1:16">
      <c r="A346" s="167" t="s">
        <v>51</v>
      </c>
      <c r="B346" s="173" t="s">
        <v>465</v>
      </c>
      <c r="C346" s="243">
        <v>1018434497</v>
      </c>
      <c r="D346" s="174" t="s">
        <v>53</v>
      </c>
      <c r="E346" s="170" t="s">
        <v>17</v>
      </c>
      <c r="F346" s="307" t="s">
        <v>466</v>
      </c>
      <c r="G346" s="307"/>
      <c r="H346" s="189">
        <v>112600025.81</v>
      </c>
      <c r="I346" s="179">
        <v>0</v>
      </c>
      <c r="J346" s="179">
        <v>112600025.81</v>
      </c>
      <c r="K346" s="179">
        <v>0</v>
      </c>
      <c r="L346" s="186"/>
      <c r="M346" s="177">
        <v>112600025.81</v>
      </c>
      <c r="N346" s="177"/>
      <c r="O346" s="177"/>
      <c r="P346" s="177">
        <f>+M346-J346</f>
        <v>0</v>
      </c>
    </row>
    <row r="347" spans="1:16">
      <c r="A347" s="167" t="s">
        <v>51</v>
      </c>
      <c r="B347" s="173" t="s">
        <v>467</v>
      </c>
      <c r="C347" s="243">
        <v>1018434498</v>
      </c>
      <c r="D347" s="174" t="s">
        <v>53</v>
      </c>
      <c r="E347" s="170" t="s">
        <v>17</v>
      </c>
      <c r="F347" s="307" t="s">
        <v>468</v>
      </c>
      <c r="G347" s="307"/>
      <c r="H347" s="189">
        <v>89852452.780000001</v>
      </c>
      <c r="I347" s="179">
        <v>0</v>
      </c>
      <c r="J347" s="179">
        <v>89852452.780000001</v>
      </c>
      <c r="K347" s="179">
        <v>0</v>
      </c>
      <c r="L347" s="186"/>
      <c r="M347" s="177">
        <v>89852452.780000001</v>
      </c>
      <c r="N347" s="177"/>
      <c r="O347" s="177"/>
      <c r="P347" s="177">
        <f>+M347-J347</f>
        <v>0</v>
      </c>
    </row>
    <row r="348" spans="1:16">
      <c r="A348" s="167" t="s">
        <v>51</v>
      </c>
      <c r="B348" s="173" t="s">
        <v>469</v>
      </c>
      <c r="C348" s="243">
        <v>1032356311</v>
      </c>
      <c r="D348" s="174" t="s">
        <v>53</v>
      </c>
      <c r="E348" s="170" t="s">
        <v>17</v>
      </c>
      <c r="F348" s="307" t="s">
        <v>1603</v>
      </c>
      <c r="G348" s="307"/>
      <c r="H348" s="189">
        <v>0</v>
      </c>
      <c r="I348" s="179">
        <v>0</v>
      </c>
      <c r="J348" s="179">
        <v>8000000</v>
      </c>
      <c r="K348" s="179">
        <v>0</v>
      </c>
      <c r="L348" s="193" t="s">
        <v>1604</v>
      </c>
      <c r="M348" s="177">
        <v>0</v>
      </c>
      <c r="N348" s="177">
        <v>0</v>
      </c>
      <c r="O348" s="177"/>
      <c r="P348" s="177"/>
    </row>
    <row r="349" spans="1:16">
      <c r="A349" s="167" t="s">
        <v>51</v>
      </c>
      <c r="B349" s="173" t="s">
        <v>471</v>
      </c>
      <c r="C349" s="243">
        <v>1032425570</v>
      </c>
      <c r="D349" s="174" t="s">
        <v>53</v>
      </c>
      <c r="E349" s="170" t="s">
        <v>17</v>
      </c>
      <c r="F349" s="307" t="s">
        <v>472</v>
      </c>
      <c r="G349" s="307"/>
      <c r="H349" s="189">
        <v>28717804</v>
      </c>
      <c r="I349" s="179">
        <v>0</v>
      </c>
      <c r="J349" s="179">
        <v>28717804</v>
      </c>
      <c r="K349" s="179">
        <v>0</v>
      </c>
      <c r="L349" s="186"/>
      <c r="M349" s="176">
        <v>28717804</v>
      </c>
      <c r="N349" s="181">
        <v>0</v>
      </c>
      <c r="O349" s="181"/>
      <c r="P349" s="181"/>
    </row>
    <row r="350" spans="1:16">
      <c r="A350" s="167" t="s">
        <v>51</v>
      </c>
      <c r="B350" s="173" t="s">
        <v>473</v>
      </c>
      <c r="C350" s="243">
        <v>1032436689</v>
      </c>
      <c r="D350" s="174" t="s">
        <v>53</v>
      </c>
      <c r="E350" s="170" t="s">
        <v>17</v>
      </c>
      <c r="F350" s="307" t="s">
        <v>474</v>
      </c>
      <c r="G350" s="307"/>
      <c r="H350" s="189">
        <v>140000000</v>
      </c>
      <c r="I350" s="179">
        <v>0</v>
      </c>
      <c r="J350" s="179">
        <v>140000000</v>
      </c>
      <c r="K350" s="179">
        <v>0</v>
      </c>
      <c r="L350" s="186"/>
      <c r="M350" s="176">
        <v>140000000</v>
      </c>
      <c r="N350" s="181">
        <v>0</v>
      </c>
      <c r="O350" s="181"/>
      <c r="P350" s="181"/>
    </row>
    <row r="351" spans="1:16">
      <c r="A351" s="167" t="s">
        <v>51</v>
      </c>
      <c r="B351" s="173" t="s">
        <v>475</v>
      </c>
      <c r="C351" s="243">
        <v>1061721104</v>
      </c>
      <c r="D351" s="174" t="s">
        <v>53</v>
      </c>
      <c r="E351" s="170" t="s">
        <v>17</v>
      </c>
      <c r="F351" s="307" t="s">
        <v>476</v>
      </c>
      <c r="G351" s="307"/>
      <c r="H351" s="189">
        <v>17000000</v>
      </c>
      <c r="I351" s="179">
        <v>0</v>
      </c>
      <c r="J351" s="179">
        <v>17000000</v>
      </c>
      <c r="K351" s="179">
        <v>0</v>
      </c>
      <c r="L351" s="186"/>
      <c r="M351" s="176">
        <v>17000000</v>
      </c>
      <c r="N351" s="181">
        <v>0</v>
      </c>
      <c r="O351" s="181"/>
      <c r="P351" s="181"/>
    </row>
    <row r="352" spans="1:16">
      <c r="A352" s="167" t="s">
        <v>51</v>
      </c>
      <c r="B352" s="173" t="s">
        <v>477</v>
      </c>
      <c r="C352" s="243">
        <v>1085246891</v>
      </c>
      <c r="D352" s="174" t="s">
        <v>53</v>
      </c>
      <c r="E352" s="170" t="s">
        <v>17</v>
      </c>
      <c r="F352" s="307" t="s">
        <v>478</v>
      </c>
      <c r="G352" s="307"/>
      <c r="H352" s="189">
        <v>7000000</v>
      </c>
      <c r="I352" s="179">
        <v>0</v>
      </c>
      <c r="J352" s="179">
        <v>7000000</v>
      </c>
      <c r="K352" s="179">
        <v>0</v>
      </c>
      <c r="L352" s="186"/>
      <c r="M352" s="176">
        <v>7000000</v>
      </c>
      <c r="N352" s="181">
        <v>0</v>
      </c>
      <c r="O352" s="181"/>
      <c r="P352" s="181"/>
    </row>
    <row r="353" spans="1:16">
      <c r="A353" s="167" t="s">
        <v>51</v>
      </c>
      <c r="B353" s="173" t="s">
        <v>479</v>
      </c>
      <c r="C353" s="243">
        <v>1085249281</v>
      </c>
      <c r="D353" s="174" t="s">
        <v>53</v>
      </c>
      <c r="E353" s="170" t="s">
        <v>17</v>
      </c>
      <c r="F353" s="307" t="s">
        <v>480</v>
      </c>
      <c r="G353" s="307"/>
      <c r="H353" s="189">
        <v>7000000</v>
      </c>
      <c r="I353" s="179">
        <v>0</v>
      </c>
      <c r="J353" s="179">
        <v>7000000</v>
      </c>
      <c r="K353" s="179">
        <v>0</v>
      </c>
      <c r="L353" s="186"/>
      <c r="M353" s="176">
        <v>7000000</v>
      </c>
      <c r="N353" s="181">
        <v>0</v>
      </c>
      <c r="O353" s="181"/>
      <c r="P353" s="181"/>
    </row>
    <row r="354" spans="1:16">
      <c r="A354" s="167" t="s">
        <v>51</v>
      </c>
      <c r="B354" s="173" t="s">
        <v>481</v>
      </c>
      <c r="C354" s="243">
        <v>1085249478</v>
      </c>
      <c r="D354" s="174" t="s">
        <v>53</v>
      </c>
      <c r="E354" s="170" t="s">
        <v>17</v>
      </c>
      <c r="F354" s="307" t="s">
        <v>482</v>
      </c>
      <c r="G354" s="307"/>
      <c r="H354" s="189">
        <v>8000000</v>
      </c>
      <c r="I354" s="179">
        <v>0</v>
      </c>
      <c r="J354" s="179">
        <v>8000000</v>
      </c>
      <c r="K354" s="179">
        <v>0</v>
      </c>
      <c r="L354" s="186"/>
      <c r="M354" s="176">
        <v>8000000</v>
      </c>
      <c r="N354" s="181">
        <v>0</v>
      </c>
      <c r="O354" s="181"/>
      <c r="P354" s="181"/>
    </row>
    <row r="355" spans="1:16">
      <c r="A355" s="167" t="s">
        <v>51</v>
      </c>
      <c r="B355" s="173" t="s">
        <v>483</v>
      </c>
      <c r="C355" s="243">
        <v>1085260214</v>
      </c>
      <c r="D355" s="174" t="s">
        <v>53</v>
      </c>
      <c r="E355" s="170" t="s">
        <v>17</v>
      </c>
      <c r="F355" s="307" t="s">
        <v>484</v>
      </c>
      <c r="G355" s="307"/>
      <c r="H355" s="189">
        <v>176900000</v>
      </c>
      <c r="I355" s="179">
        <v>0</v>
      </c>
      <c r="J355" s="179">
        <v>176900000</v>
      </c>
      <c r="K355" s="179">
        <v>0</v>
      </c>
      <c r="L355" s="186"/>
      <c r="M355" s="176">
        <v>176900000</v>
      </c>
      <c r="N355" s="181">
        <v>0</v>
      </c>
      <c r="O355" s="181"/>
      <c r="P355" s="181"/>
    </row>
    <row r="356" spans="1:16">
      <c r="A356" s="167" t="s">
        <v>51</v>
      </c>
      <c r="B356" s="173" t="s">
        <v>485</v>
      </c>
      <c r="C356" s="243">
        <v>1085261081</v>
      </c>
      <c r="D356" s="174" t="s">
        <v>53</v>
      </c>
      <c r="E356" s="170" t="s">
        <v>17</v>
      </c>
      <c r="F356" s="307" t="s">
        <v>486</v>
      </c>
      <c r="G356" s="307"/>
      <c r="H356" s="189">
        <v>126150850</v>
      </c>
      <c r="I356" s="179">
        <v>0</v>
      </c>
      <c r="J356" s="179">
        <v>126150850</v>
      </c>
      <c r="K356" s="179">
        <v>0</v>
      </c>
      <c r="L356" s="186"/>
      <c r="M356" s="176">
        <v>126150850</v>
      </c>
      <c r="N356" s="181">
        <v>0</v>
      </c>
      <c r="O356" s="181"/>
      <c r="P356" s="181"/>
    </row>
    <row r="357" spans="1:16">
      <c r="A357" s="167" t="s">
        <v>51</v>
      </c>
      <c r="B357" s="173" t="s">
        <v>487</v>
      </c>
      <c r="C357" s="243">
        <v>1085262058</v>
      </c>
      <c r="D357" s="174" t="s">
        <v>53</v>
      </c>
      <c r="E357" s="170" t="s">
        <v>17</v>
      </c>
      <c r="F357" s="307" t="s">
        <v>488</v>
      </c>
      <c r="G357" s="307"/>
      <c r="H357" s="189">
        <v>45030000</v>
      </c>
      <c r="I357" s="179">
        <v>0</v>
      </c>
      <c r="J357" s="179">
        <v>45030000</v>
      </c>
      <c r="K357" s="179">
        <v>0</v>
      </c>
      <c r="L357" s="186"/>
      <c r="M357" s="176">
        <v>45030000</v>
      </c>
      <c r="N357" s="181">
        <v>0</v>
      </c>
      <c r="O357" s="181"/>
      <c r="P357" s="181"/>
    </row>
    <row r="358" spans="1:16">
      <c r="A358" s="167" t="s">
        <v>51</v>
      </c>
      <c r="B358" s="173" t="s">
        <v>489</v>
      </c>
      <c r="C358" s="243">
        <v>1085262079</v>
      </c>
      <c r="D358" s="174" t="s">
        <v>53</v>
      </c>
      <c r="E358" s="170" t="s">
        <v>17</v>
      </c>
      <c r="F358" s="307" t="s">
        <v>490</v>
      </c>
      <c r="G358" s="307"/>
      <c r="H358" s="189">
        <v>6354658</v>
      </c>
      <c r="I358" s="179">
        <v>0</v>
      </c>
      <c r="J358" s="179">
        <v>6354658</v>
      </c>
      <c r="K358" s="179">
        <v>0</v>
      </c>
      <c r="L358" s="186"/>
      <c r="M358" s="176">
        <v>6354658</v>
      </c>
      <c r="N358" s="181">
        <v>0</v>
      </c>
      <c r="O358" s="181"/>
      <c r="P358" s="181"/>
    </row>
    <row r="359" spans="1:16">
      <c r="A359" s="167" t="s">
        <v>51</v>
      </c>
      <c r="B359" s="173" t="s">
        <v>491</v>
      </c>
      <c r="C359" s="243">
        <v>1085263606</v>
      </c>
      <c r="D359" s="174" t="s">
        <v>53</v>
      </c>
      <c r="E359" s="170" t="s">
        <v>17</v>
      </c>
      <c r="F359" s="307" t="s">
        <v>492</v>
      </c>
      <c r="G359" s="307"/>
      <c r="H359" s="189">
        <v>41000000</v>
      </c>
      <c r="I359" s="179">
        <v>0</v>
      </c>
      <c r="J359" s="179">
        <v>41000000</v>
      </c>
      <c r="K359" s="179">
        <v>0</v>
      </c>
      <c r="L359" s="186"/>
      <c r="M359" s="176">
        <v>41000000</v>
      </c>
      <c r="N359" s="181">
        <v>0</v>
      </c>
      <c r="O359" s="181"/>
      <c r="P359" s="181"/>
    </row>
    <row r="360" spans="1:16">
      <c r="A360" s="167" t="s">
        <v>51</v>
      </c>
      <c r="B360" s="173" t="s">
        <v>493</v>
      </c>
      <c r="C360" s="243">
        <v>1085265715</v>
      </c>
      <c r="D360" s="174" t="s">
        <v>53</v>
      </c>
      <c r="E360" s="170" t="s">
        <v>17</v>
      </c>
      <c r="F360" s="307" t="s">
        <v>494</v>
      </c>
      <c r="G360" s="307"/>
      <c r="H360" s="189">
        <v>136593600</v>
      </c>
      <c r="I360" s="179">
        <v>0</v>
      </c>
      <c r="J360" s="179">
        <v>136593600</v>
      </c>
      <c r="K360" s="179">
        <v>0</v>
      </c>
      <c r="L360" s="186"/>
      <c r="M360" s="176">
        <v>136593600</v>
      </c>
      <c r="N360" s="181">
        <v>0</v>
      </c>
      <c r="O360" s="181"/>
      <c r="P360" s="181"/>
    </row>
    <row r="361" spans="1:16">
      <c r="A361" s="167" t="s">
        <v>51</v>
      </c>
      <c r="B361" s="173" t="s">
        <v>495</v>
      </c>
      <c r="C361" s="243">
        <v>1085266492</v>
      </c>
      <c r="D361" s="174" t="s">
        <v>53</v>
      </c>
      <c r="E361" s="170" t="s">
        <v>17</v>
      </c>
      <c r="F361" s="307" t="s">
        <v>496</v>
      </c>
      <c r="G361" s="307"/>
      <c r="H361" s="189">
        <v>163000001</v>
      </c>
      <c r="I361" s="179">
        <v>0</v>
      </c>
      <c r="J361" s="179">
        <v>163000001</v>
      </c>
      <c r="K361" s="179">
        <v>0</v>
      </c>
      <c r="L361" s="186"/>
      <c r="M361" s="176">
        <v>163000001</v>
      </c>
      <c r="N361" s="181">
        <v>0</v>
      </c>
      <c r="O361" s="181"/>
      <c r="P361" s="181"/>
    </row>
    <row r="362" spans="1:16">
      <c r="A362" s="167" t="s">
        <v>51</v>
      </c>
      <c r="B362" s="173" t="s">
        <v>497</v>
      </c>
      <c r="C362" s="243">
        <v>1085269693</v>
      </c>
      <c r="D362" s="174" t="s">
        <v>53</v>
      </c>
      <c r="E362" s="170" t="s">
        <v>17</v>
      </c>
      <c r="F362" s="307" t="s">
        <v>498</v>
      </c>
      <c r="G362" s="307"/>
      <c r="H362" s="189">
        <v>55815530</v>
      </c>
      <c r="I362" s="179">
        <v>0</v>
      </c>
      <c r="J362" s="179">
        <v>55815530</v>
      </c>
      <c r="K362" s="179">
        <v>0</v>
      </c>
      <c r="L362" s="186"/>
      <c r="M362" s="176">
        <v>55815530</v>
      </c>
      <c r="N362" s="181">
        <v>0</v>
      </c>
      <c r="O362" s="181"/>
      <c r="P362" s="181"/>
    </row>
    <row r="363" spans="1:16">
      <c r="A363" s="167" t="s">
        <v>51</v>
      </c>
      <c r="B363" s="173" t="s">
        <v>499</v>
      </c>
      <c r="C363" s="243">
        <v>1085270650</v>
      </c>
      <c r="D363" s="174" t="s">
        <v>53</v>
      </c>
      <c r="E363" s="170" t="s">
        <v>17</v>
      </c>
      <c r="F363" s="307" t="s">
        <v>500</v>
      </c>
      <c r="G363" s="307"/>
      <c r="H363" s="189">
        <v>0</v>
      </c>
      <c r="I363" s="179">
        <v>0</v>
      </c>
      <c r="J363" s="179">
        <v>74200000</v>
      </c>
      <c r="K363" s="179">
        <v>0</v>
      </c>
      <c r="L363" s="193" t="s">
        <v>1326</v>
      </c>
      <c r="M363" s="177">
        <v>0</v>
      </c>
      <c r="N363" s="177">
        <v>0</v>
      </c>
      <c r="O363" s="177"/>
      <c r="P363" s="177"/>
    </row>
    <row r="364" spans="1:16">
      <c r="A364" s="167" t="s">
        <v>51</v>
      </c>
      <c r="B364" s="173" t="s">
        <v>501</v>
      </c>
      <c r="C364" s="243">
        <v>1085270853</v>
      </c>
      <c r="D364" s="174" t="s">
        <v>53</v>
      </c>
      <c r="E364" s="170" t="s">
        <v>17</v>
      </c>
      <c r="F364" s="307" t="s">
        <v>502</v>
      </c>
      <c r="G364" s="307"/>
      <c r="H364" s="189">
        <v>118000015</v>
      </c>
      <c r="I364" s="179">
        <v>0</v>
      </c>
      <c r="J364" s="179">
        <v>118000015</v>
      </c>
      <c r="K364" s="179">
        <v>0</v>
      </c>
      <c r="L364" s="186"/>
      <c r="M364" s="176">
        <v>118000015</v>
      </c>
      <c r="N364" s="181">
        <v>0</v>
      </c>
      <c r="O364" s="181"/>
      <c r="P364" s="181"/>
    </row>
    <row r="365" spans="1:16">
      <c r="A365" s="167" t="s">
        <v>51</v>
      </c>
      <c r="B365" s="173" t="s">
        <v>503</v>
      </c>
      <c r="C365" s="243">
        <v>1085272949</v>
      </c>
      <c r="D365" s="174" t="s">
        <v>53</v>
      </c>
      <c r="E365" s="170" t="s">
        <v>17</v>
      </c>
      <c r="F365" s="307" t="s">
        <v>504</v>
      </c>
      <c r="G365" s="307"/>
      <c r="H365" s="189">
        <v>13000000</v>
      </c>
      <c r="I365" s="179">
        <v>0</v>
      </c>
      <c r="J365" s="179">
        <v>13000000</v>
      </c>
      <c r="K365" s="179">
        <v>0</v>
      </c>
      <c r="L365" s="186"/>
      <c r="M365" s="176">
        <v>13000000</v>
      </c>
      <c r="N365" s="181">
        <v>0</v>
      </c>
      <c r="O365" s="181"/>
      <c r="P365" s="181"/>
    </row>
    <row r="366" spans="1:16">
      <c r="A366" s="167" t="s">
        <v>51</v>
      </c>
      <c r="B366" s="173" t="s">
        <v>505</v>
      </c>
      <c r="C366" s="243">
        <v>1085278313</v>
      </c>
      <c r="D366" s="174" t="s">
        <v>53</v>
      </c>
      <c r="E366" s="170" t="s">
        <v>17</v>
      </c>
      <c r="F366" s="307" t="s">
        <v>506</v>
      </c>
      <c r="G366" s="307"/>
      <c r="H366" s="189">
        <v>180758486</v>
      </c>
      <c r="I366" s="179">
        <v>0</v>
      </c>
      <c r="J366" s="179">
        <v>180758486</v>
      </c>
      <c r="K366" s="179">
        <v>0</v>
      </c>
      <c r="L366" s="186"/>
      <c r="M366" s="176">
        <v>180758486</v>
      </c>
      <c r="N366" s="181">
        <v>0</v>
      </c>
      <c r="O366" s="181"/>
      <c r="P366" s="181"/>
    </row>
    <row r="367" spans="1:16">
      <c r="A367" s="167" t="s">
        <v>51</v>
      </c>
      <c r="B367" s="173" t="s">
        <v>507</v>
      </c>
      <c r="C367" s="243">
        <v>1085280318</v>
      </c>
      <c r="D367" s="174" t="s">
        <v>53</v>
      </c>
      <c r="E367" s="170" t="s">
        <v>17</v>
      </c>
      <c r="F367" s="307" t="s">
        <v>508</v>
      </c>
      <c r="G367" s="307"/>
      <c r="H367" s="189">
        <v>37288700</v>
      </c>
      <c r="I367" s="179">
        <v>0</v>
      </c>
      <c r="J367" s="179">
        <v>37288700</v>
      </c>
      <c r="K367" s="179">
        <v>0</v>
      </c>
      <c r="L367" s="186"/>
      <c r="M367" s="176">
        <v>37288700</v>
      </c>
      <c r="N367" s="181">
        <v>0</v>
      </c>
      <c r="O367" s="181"/>
      <c r="P367" s="181"/>
    </row>
    <row r="368" spans="1:16">
      <c r="A368" s="167" t="s">
        <v>51</v>
      </c>
      <c r="B368" s="173" t="s">
        <v>509</v>
      </c>
      <c r="C368" s="243">
        <v>1085283134</v>
      </c>
      <c r="D368" s="174" t="s">
        <v>53</v>
      </c>
      <c r="E368" s="170" t="s">
        <v>17</v>
      </c>
      <c r="F368" s="307" t="s">
        <v>510</v>
      </c>
      <c r="G368" s="307"/>
      <c r="H368" s="189">
        <v>72829480</v>
      </c>
      <c r="I368" s="179">
        <v>0</v>
      </c>
      <c r="J368" s="179">
        <v>72829480</v>
      </c>
      <c r="K368" s="179">
        <v>0</v>
      </c>
      <c r="L368" s="186"/>
      <c r="M368" s="176">
        <v>72829480</v>
      </c>
      <c r="N368" s="181">
        <v>0</v>
      </c>
      <c r="O368" s="181"/>
      <c r="P368" s="181"/>
    </row>
    <row r="369" spans="1:16">
      <c r="A369" s="167" t="s">
        <v>51</v>
      </c>
      <c r="B369" s="173" t="s">
        <v>511</v>
      </c>
      <c r="C369" s="243">
        <v>1085284653</v>
      </c>
      <c r="D369" s="174" t="s">
        <v>53</v>
      </c>
      <c r="E369" s="170" t="s">
        <v>17</v>
      </c>
      <c r="F369" s="307" t="s">
        <v>512</v>
      </c>
      <c r="G369" s="307"/>
      <c r="H369" s="189">
        <v>8000000</v>
      </c>
      <c r="I369" s="179">
        <v>0</v>
      </c>
      <c r="J369" s="179">
        <v>8000000</v>
      </c>
      <c r="K369" s="179">
        <v>0</v>
      </c>
      <c r="L369" s="186"/>
      <c r="M369" s="176">
        <v>8000000</v>
      </c>
      <c r="N369" s="181">
        <v>0</v>
      </c>
      <c r="O369" s="181"/>
      <c r="P369" s="181"/>
    </row>
    <row r="370" spans="1:16">
      <c r="A370" s="167" t="s">
        <v>51</v>
      </c>
      <c r="B370" s="173" t="s">
        <v>513</v>
      </c>
      <c r="C370" s="243">
        <v>1085288605</v>
      </c>
      <c r="D370" s="174" t="s">
        <v>53</v>
      </c>
      <c r="E370" s="170" t="s">
        <v>17</v>
      </c>
      <c r="F370" s="307" t="s">
        <v>514</v>
      </c>
      <c r="G370" s="307"/>
      <c r="H370" s="189">
        <v>51788000</v>
      </c>
      <c r="I370" s="179">
        <v>0</v>
      </c>
      <c r="J370" s="179">
        <v>51788000</v>
      </c>
      <c r="K370" s="179">
        <v>0</v>
      </c>
      <c r="L370" s="186"/>
      <c r="M370" s="176">
        <v>51788000</v>
      </c>
      <c r="N370" s="181">
        <v>0</v>
      </c>
      <c r="O370" s="181"/>
      <c r="P370" s="181"/>
    </row>
    <row r="371" spans="1:16">
      <c r="A371" s="167" t="s">
        <v>51</v>
      </c>
      <c r="B371" s="173" t="s">
        <v>515</v>
      </c>
      <c r="C371" s="243">
        <v>1085289500</v>
      </c>
      <c r="D371" s="174" t="s">
        <v>53</v>
      </c>
      <c r="E371" s="170" t="s">
        <v>17</v>
      </c>
      <c r="F371" s="307" t="s">
        <v>516</v>
      </c>
      <c r="G371" s="307"/>
      <c r="H371" s="189">
        <v>183000000</v>
      </c>
      <c r="I371" s="179">
        <v>0</v>
      </c>
      <c r="J371" s="179">
        <v>183000000</v>
      </c>
      <c r="K371" s="179">
        <v>0</v>
      </c>
      <c r="L371" s="186"/>
      <c r="M371" s="176">
        <v>183000000</v>
      </c>
      <c r="N371" s="181">
        <v>0</v>
      </c>
      <c r="O371" s="181"/>
      <c r="P371" s="181"/>
    </row>
    <row r="372" spans="1:16">
      <c r="A372" s="167" t="s">
        <v>51</v>
      </c>
      <c r="B372" s="173" t="s">
        <v>517</v>
      </c>
      <c r="C372" s="243">
        <v>1085292544</v>
      </c>
      <c r="D372" s="174" t="s">
        <v>53</v>
      </c>
      <c r="E372" s="170" t="s">
        <v>17</v>
      </c>
      <c r="F372" s="307" t="s">
        <v>518</v>
      </c>
      <c r="G372" s="307"/>
      <c r="H372" s="189">
        <v>15000000</v>
      </c>
      <c r="I372" s="179">
        <v>0</v>
      </c>
      <c r="J372" s="179">
        <v>15000000</v>
      </c>
      <c r="K372" s="179">
        <v>0</v>
      </c>
      <c r="L372" s="186"/>
      <c r="M372" s="176">
        <v>15000000</v>
      </c>
      <c r="N372" s="181">
        <v>0</v>
      </c>
      <c r="O372" s="181"/>
      <c r="P372" s="181"/>
    </row>
    <row r="373" spans="1:16">
      <c r="A373" s="167" t="s">
        <v>51</v>
      </c>
      <c r="B373" s="173" t="s">
        <v>519</v>
      </c>
      <c r="C373" s="243">
        <v>1085293723</v>
      </c>
      <c r="D373" s="174" t="s">
        <v>53</v>
      </c>
      <c r="E373" s="170" t="s">
        <v>17</v>
      </c>
      <c r="F373" s="307" t="s">
        <v>520</v>
      </c>
      <c r="G373" s="307"/>
      <c r="H373" s="189">
        <v>47524200</v>
      </c>
      <c r="I373" s="179">
        <v>0</v>
      </c>
      <c r="J373" s="179">
        <v>47524200</v>
      </c>
      <c r="K373" s="179">
        <v>0</v>
      </c>
      <c r="L373" s="186"/>
      <c r="M373" s="176">
        <v>47524200</v>
      </c>
      <c r="N373" s="181">
        <v>0</v>
      </c>
      <c r="O373" s="181"/>
      <c r="P373" s="181"/>
    </row>
    <row r="374" spans="1:16">
      <c r="A374" s="167" t="s">
        <v>51</v>
      </c>
      <c r="B374" s="173" t="s">
        <v>521</v>
      </c>
      <c r="C374" s="243">
        <v>1085301751</v>
      </c>
      <c r="D374" s="174" t="s">
        <v>53</v>
      </c>
      <c r="E374" s="170" t="s">
        <v>17</v>
      </c>
      <c r="F374" s="307" t="s">
        <v>522</v>
      </c>
      <c r="G374" s="307"/>
      <c r="H374" s="189">
        <v>147900000</v>
      </c>
      <c r="I374" s="179">
        <v>0</v>
      </c>
      <c r="J374" s="179">
        <v>147900000</v>
      </c>
      <c r="K374" s="179">
        <v>0</v>
      </c>
      <c r="L374" s="186"/>
      <c r="M374" s="176">
        <v>147900000</v>
      </c>
      <c r="N374" s="181">
        <v>0</v>
      </c>
      <c r="O374" s="181"/>
      <c r="P374" s="181"/>
    </row>
    <row r="375" spans="1:16">
      <c r="A375" s="167" t="s">
        <v>51</v>
      </c>
      <c r="B375" s="173" t="s">
        <v>523</v>
      </c>
      <c r="C375" s="243">
        <v>1085321884</v>
      </c>
      <c r="D375" s="174" t="s">
        <v>53</v>
      </c>
      <c r="E375" s="170" t="s">
        <v>17</v>
      </c>
      <c r="F375" s="307" t="s">
        <v>524</v>
      </c>
      <c r="G375" s="307"/>
      <c r="H375" s="189">
        <v>85397893</v>
      </c>
      <c r="I375" s="179">
        <v>0</v>
      </c>
      <c r="J375" s="179">
        <v>85397893</v>
      </c>
      <c r="K375" s="179">
        <v>0</v>
      </c>
      <c r="L375" s="186"/>
      <c r="M375" s="176">
        <v>85397893</v>
      </c>
      <c r="N375" s="181">
        <v>0</v>
      </c>
      <c r="O375" s="181"/>
      <c r="P375" s="181"/>
    </row>
    <row r="376" spans="1:16">
      <c r="A376" s="167" t="s">
        <v>51</v>
      </c>
      <c r="B376" s="173" t="s">
        <v>525</v>
      </c>
      <c r="C376" s="243">
        <v>1085346589</v>
      </c>
      <c r="D376" s="174" t="s">
        <v>53</v>
      </c>
      <c r="E376" s="170" t="s">
        <v>17</v>
      </c>
      <c r="F376" s="307" t="s">
        <v>526</v>
      </c>
      <c r="G376" s="307"/>
      <c r="H376" s="189">
        <v>120000000</v>
      </c>
      <c r="I376" s="179">
        <v>0</v>
      </c>
      <c r="J376" s="179">
        <v>120000000</v>
      </c>
      <c r="K376" s="179">
        <v>0</v>
      </c>
      <c r="L376" s="186"/>
      <c r="M376" s="176">
        <v>120000000</v>
      </c>
      <c r="N376" s="181">
        <v>0</v>
      </c>
      <c r="O376" s="181"/>
      <c r="P376" s="181"/>
    </row>
    <row r="377" spans="1:16">
      <c r="A377" s="167" t="s">
        <v>51</v>
      </c>
      <c r="B377" s="173" t="s">
        <v>527</v>
      </c>
      <c r="C377" s="243">
        <v>1086135517</v>
      </c>
      <c r="D377" s="174" t="s">
        <v>53</v>
      </c>
      <c r="E377" s="170" t="s">
        <v>17</v>
      </c>
      <c r="F377" s="307" t="s">
        <v>528</v>
      </c>
      <c r="G377" s="307"/>
      <c r="H377" s="189">
        <v>6000000</v>
      </c>
      <c r="I377" s="179">
        <v>0</v>
      </c>
      <c r="J377" s="179">
        <v>6000000</v>
      </c>
      <c r="K377" s="179">
        <v>0</v>
      </c>
      <c r="L377" s="186"/>
      <c r="M377" s="176">
        <v>6000000</v>
      </c>
      <c r="N377" s="181">
        <v>0</v>
      </c>
      <c r="O377" s="181"/>
      <c r="P377" s="181"/>
    </row>
    <row r="378" spans="1:16">
      <c r="A378" s="167" t="s">
        <v>51</v>
      </c>
      <c r="B378" s="173" t="s">
        <v>529</v>
      </c>
      <c r="C378" s="243">
        <v>1086222721</v>
      </c>
      <c r="D378" s="174" t="s">
        <v>53</v>
      </c>
      <c r="E378" s="170" t="s">
        <v>17</v>
      </c>
      <c r="F378" s="307" t="s">
        <v>530</v>
      </c>
      <c r="G378" s="307"/>
      <c r="H378" s="189">
        <v>44829480</v>
      </c>
      <c r="I378" s="179">
        <v>0</v>
      </c>
      <c r="J378" s="179">
        <v>44829480</v>
      </c>
      <c r="K378" s="179">
        <v>0</v>
      </c>
      <c r="L378" s="186"/>
      <c r="M378" s="176">
        <v>44829480</v>
      </c>
      <c r="N378" s="181">
        <v>0</v>
      </c>
      <c r="O378" s="181"/>
      <c r="P378" s="181"/>
    </row>
    <row r="379" spans="1:16">
      <c r="A379" s="167" t="s">
        <v>51</v>
      </c>
      <c r="B379" s="173" t="s">
        <v>531</v>
      </c>
      <c r="C379" s="243">
        <v>1087410200</v>
      </c>
      <c r="D379" s="174" t="s">
        <v>53</v>
      </c>
      <c r="E379" s="170" t="s">
        <v>17</v>
      </c>
      <c r="F379" s="307" t="s">
        <v>532</v>
      </c>
      <c r="G379" s="307"/>
      <c r="H379" s="189">
        <v>9000000</v>
      </c>
      <c r="I379" s="179">
        <v>0</v>
      </c>
      <c r="J379" s="179">
        <v>9000000</v>
      </c>
      <c r="K379" s="179">
        <v>0</v>
      </c>
      <c r="L379" s="186"/>
      <c r="M379" s="176">
        <v>9000000</v>
      </c>
      <c r="N379" s="181">
        <v>0</v>
      </c>
      <c r="O379" s="181"/>
      <c r="P379" s="181"/>
    </row>
    <row r="380" spans="1:16">
      <c r="A380" s="167" t="s">
        <v>51</v>
      </c>
      <c r="B380" s="173" t="s">
        <v>533</v>
      </c>
      <c r="C380" s="243">
        <v>1088594895</v>
      </c>
      <c r="D380" s="174" t="s">
        <v>53</v>
      </c>
      <c r="E380" s="170" t="s">
        <v>17</v>
      </c>
      <c r="F380" s="307" t="s">
        <v>534</v>
      </c>
      <c r="G380" s="307"/>
      <c r="H380" s="189">
        <v>69100000</v>
      </c>
      <c r="I380" s="179">
        <v>0</v>
      </c>
      <c r="J380" s="179">
        <v>69100000</v>
      </c>
      <c r="K380" s="179">
        <v>0</v>
      </c>
      <c r="L380" s="186"/>
      <c r="M380" s="176">
        <v>69100000</v>
      </c>
      <c r="N380" s="181">
        <v>0</v>
      </c>
      <c r="O380" s="181"/>
      <c r="P380" s="181"/>
    </row>
    <row r="381" spans="1:16">
      <c r="A381" s="167" t="s">
        <v>51</v>
      </c>
      <c r="B381" s="173" t="s">
        <v>535</v>
      </c>
      <c r="C381" s="243">
        <v>1193273165</v>
      </c>
      <c r="D381" s="174" t="s">
        <v>53</v>
      </c>
      <c r="E381" s="170" t="s">
        <v>17</v>
      </c>
      <c r="F381" s="307" t="s">
        <v>536</v>
      </c>
      <c r="G381" s="307"/>
      <c r="H381" s="189">
        <v>82500000</v>
      </c>
      <c r="I381" s="179">
        <v>0</v>
      </c>
      <c r="J381" s="179">
        <v>82500000</v>
      </c>
      <c r="K381" s="179">
        <v>0</v>
      </c>
      <c r="L381" s="186"/>
      <c r="M381" s="176">
        <v>82500000</v>
      </c>
      <c r="N381" s="181">
        <v>0</v>
      </c>
      <c r="O381" s="181"/>
      <c r="P381" s="181"/>
    </row>
    <row r="382" spans="1:16">
      <c r="A382" s="312" t="s">
        <v>1119</v>
      </c>
      <c r="B382" s="312"/>
      <c r="C382" s="312"/>
      <c r="D382" s="312"/>
      <c r="E382" s="312"/>
      <c r="F382" s="312"/>
      <c r="G382" s="312"/>
      <c r="H382" s="190">
        <f>SUM(H139:H381)</f>
        <v>19135550369.59</v>
      </c>
      <c r="I382" s="190">
        <f t="shared" ref="I382:P382" si="11">SUM(I139:I381)</f>
        <v>0</v>
      </c>
      <c r="J382" s="190">
        <f t="shared" si="11"/>
        <v>19323750369.59</v>
      </c>
      <c r="K382" s="190">
        <f t="shared" si="11"/>
        <v>0</v>
      </c>
      <c r="L382" s="190">
        <f t="shared" si="11"/>
        <v>0</v>
      </c>
      <c r="M382" s="190">
        <f t="shared" si="11"/>
        <v>19135550369.59</v>
      </c>
      <c r="N382" s="190">
        <f t="shared" si="11"/>
        <v>-0.39000000059604645</v>
      </c>
      <c r="O382" s="190">
        <f t="shared" si="11"/>
        <v>0</v>
      </c>
      <c r="P382" s="190">
        <f t="shared" si="11"/>
        <v>0</v>
      </c>
    </row>
    <row r="383" spans="1:16">
      <c r="A383" s="185" t="s">
        <v>1304</v>
      </c>
      <c r="B383" s="10"/>
      <c r="D383" s="10"/>
      <c r="F383" s="10"/>
      <c r="G383" s="10"/>
      <c r="H383" s="10"/>
      <c r="I383" s="10"/>
      <c r="J383" s="10"/>
      <c r="K383" s="10"/>
      <c r="M383" s="10"/>
      <c r="N383" s="10"/>
      <c r="O383" s="10"/>
      <c r="P383" s="10"/>
    </row>
    <row r="384" spans="1:16">
      <c r="A384" s="167" t="s">
        <v>540</v>
      </c>
      <c r="B384" s="135" t="s">
        <v>541</v>
      </c>
      <c r="C384" s="244">
        <v>900535903</v>
      </c>
      <c r="D384" s="175" t="s">
        <v>542</v>
      </c>
      <c r="E384" s="170" t="s">
        <v>17</v>
      </c>
      <c r="F384" s="317" t="s">
        <v>1086</v>
      </c>
      <c r="G384" s="317"/>
      <c r="H384" s="189">
        <v>719823511.71833467</v>
      </c>
      <c r="I384" s="189">
        <v>685889654.28166533</v>
      </c>
      <c r="J384" s="179">
        <v>719823511.71833467</v>
      </c>
      <c r="K384" s="180">
        <v>685889654.28166533</v>
      </c>
      <c r="L384" s="187"/>
      <c r="M384" s="176">
        <v>719823511.71833467</v>
      </c>
      <c r="N384" s="176">
        <v>685889654.28166533</v>
      </c>
      <c r="O384" s="181"/>
      <c r="P384" s="181"/>
    </row>
    <row r="385" spans="1:16">
      <c r="A385" s="312" t="s">
        <v>1119</v>
      </c>
      <c r="B385" s="312"/>
      <c r="C385" s="312"/>
      <c r="D385" s="312"/>
      <c r="E385" s="312"/>
      <c r="F385" s="312"/>
      <c r="G385" s="312"/>
      <c r="H385" s="190">
        <f>SUM(H384)</f>
        <v>719823511.71833467</v>
      </c>
      <c r="I385" s="190">
        <f t="shared" ref="I385:P385" si="12">SUM(I384)</f>
        <v>685889654.28166533</v>
      </c>
      <c r="J385" s="190">
        <f t="shared" si="12"/>
        <v>719823511.71833467</v>
      </c>
      <c r="K385" s="190">
        <f t="shared" si="12"/>
        <v>685889654.28166533</v>
      </c>
      <c r="L385" s="190">
        <f t="shared" si="12"/>
        <v>0</v>
      </c>
      <c r="M385" s="190">
        <f t="shared" si="12"/>
        <v>719823511.71833467</v>
      </c>
      <c r="N385" s="190">
        <f t="shared" si="12"/>
        <v>685889654.28166533</v>
      </c>
      <c r="O385" s="190">
        <f t="shared" si="12"/>
        <v>0</v>
      </c>
      <c r="P385" s="190">
        <f t="shared" si="12"/>
        <v>0</v>
      </c>
    </row>
    <row r="386" spans="1:16">
      <c r="A386" s="185" t="s">
        <v>1306</v>
      </c>
      <c r="B386" s="10"/>
      <c r="D386" s="10"/>
      <c r="F386" s="10"/>
      <c r="G386" s="10"/>
      <c r="H386" s="10"/>
      <c r="I386" s="10"/>
      <c r="J386" s="10"/>
      <c r="K386" s="10"/>
      <c r="M386" s="10"/>
      <c r="N386" s="10"/>
      <c r="O386" s="10"/>
      <c r="P386" s="10"/>
    </row>
    <row r="387" spans="1:16">
      <c r="A387" s="167" t="s">
        <v>546</v>
      </c>
      <c r="B387" s="135" t="s">
        <v>547</v>
      </c>
      <c r="C387" s="168">
        <v>5207563</v>
      </c>
      <c r="D387" s="169" t="s">
        <v>548</v>
      </c>
      <c r="E387" s="170" t="s">
        <v>17</v>
      </c>
      <c r="F387" s="317" t="s">
        <v>549</v>
      </c>
      <c r="G387" s="317"/>
      <c r="H387" s="234">
        <v>4939541</v>
      </c>
      <c r="I387" s="234">
        <v>0</v>
      </c>
      <c r="J387" s="179">
        <v>4939541</v>
      </c>
      <c r="K387" s="234">
        <v>0</v>
      </c>
      <c r="L387" s="186"/>
      <c r="M387" s="176">
        <v>4939541</v>
      </c>
      <c r="N387" s="181"/>
      <c r="O387" s="181"/>
      <c r="P387" s="181"/>
    </row>
    <row r="388" spans="1:16">
      <c r="A388" s="167" t="s">
        <v>546</v>
      </c>
      <c r="B388" s="135" t="s">
        <v>550</v>
      </c>
      <c r="C388" s="168">
        <v>12754580</v>
      </c>
      <c r="D388" s="169" t="s">
        <v>548</v>
      </c>
      <c r="E388" s="170" t="s">
        <v>17</v>
      </c>
      <c r="F388" s="317" t="s">
        <v>551</v>
      </c>
      <c r="G388" s="317"/>
      <c r="H388" s="234">
        <v>0</v>
      </c>
      <c r="I388" s="234">
        <v>0</v>
      </c>
      <c r="J388" s="179">
        <v>80000</v>
      </c>
      <c r="K388" s="234">
        <v>0</v>
      </c>
      <c r="L388" s="186" t="s">
        <v>1506</v>
      </c>
      <c r="M388" s="177">
        <v>0</v>
      </c>
      <c r="N388" s="177"/>
      <c r="O388" s="177"/>
      <c r="P388" s="177"/>
    </row>
    <row r="389" spans="1:16">
      <c r="A389" s="167" t="s">
        <v>546</v>
      </c>
      <c r="B389" s="135" t="s">
        <v>550</v>
      </c>
      <c r="C389" s="168">
        <v>12754580</v>
      </c>
      <c r="D389" s="169" t="s">
        <v>548</v>
      </c>
      <c r="E389" s="170" t="s">
        <v>17</v>
      </c>
      <c r="F389" s="317" t="s">
        <v>552</v>
      </c>
      <c r="G389" s="317"/>
      <c r="H389" s="234">
        <v>0</v>
      </c>
      <c r="I389" s="234">
        <v>0</v>
      </c>
      <c r="J389" s="179">
        <v>450000</v>
      </c>
      <c r="K389" s="234">
        <v>0</v>
      </c>
      <c r="L389" s="186" t="s">
        <v>1506</v>
      </c>
      <c r="M389" s="177">
        <v>0</v>
      </c>
      <c r="N389" s="177"/>
      <c r="O389" s="177"/>
      <c r="P389" s="177"/>
    </row>
    <row r="390" spans="1:16">
      <c r="A390" s="167" t="s">
        <v>546</v>
      </c>
      <c r="B390" s="135" t="s">
        <v>553</v>
      </c>
      <c r="C390" s="168">
        <v>94254681</v>
      </c>
      <c r="D390" s="169" t="s">
        <v>548</v>
      </c>
      <c r="E390" s="170" t="s">
        <v>17</v>
      </c>
      <c r="F390" s="317" t="s">
        <v>554</v>
      </c>
      <c r="G390" s="317"/>
      <c r="H390" s="234">
        <v>10574048</v>
      </c>
      <c r="I390" s="234">
        <v>0</v>
      </c>
      <c r="J390" s="179">
        <v>10574048</v>
      </c>
      <c r="K390" s="234">
        <v>0</v>
      </c>
      <c r="L390" s="186"/>
      <c r="M390" s="176">
        <v>10574048</v>
      </c>
      <c r="N390" s="181"/>
      <c r="O390" s="181"/>
      <c r="P390" s="181"/>
    </row>
    <row r="391" spans="1:16">
      <c r="A391" s="167" t="s">
        <v>546</v>
      </c>
      <c r="B391" s="135" t="s">
        <v>555</v>
      </c>
      <c r="C391" s="168">
        <v>98383423</v>
      </c>
      <c r="D391" s="169" t="s">
        <v>548</v>
      </c>
      <c r="E391" s="170" t="s">
        <v>17</v>
      </c>
      <c r="F391" s="317" t="s">
        <v>556</v>
      </c>
      <c r="G391" s="317"/>
      <c r="H391" s="234">
        <v>4288000</v>
      </c>
      <c r="I391" s="234">
        <v>0</v>
      </c>
      <c r="J391" s="179">
        <v>4288000</v>
      </c>
      <c r="K391" s="234">
        <v>0</v>
      </c>
      <c r="L391" s="186"/>
      <c r="M391" s="176">
        <v>4288000</v>
      </c>
      <c r="N391" s="181"/>
      <c r="O391" s="181"/>
      <c r="P391" s="181"/>
    </row>
    <row r="392" spans="1:16">
      <c r="A392" s="167" t="s">
        <v>546</v>
      </c>
      <c r="B392" s="135" t="s">
        <v>555</v>
      </c>
      <c r="C392" s="168">
        <v>98383423</v>
      </c>
      <c r="D392" s="169" t="s">
        <v>548</v>
      </c>
      <c r="E392" s="170" t="s">
        <v>17</v>
      </c>
      <c r="F392" s="317" t="s">
        <v>557</v>
      </c>
      <c r="G392" s="317"/>
      <c r="H392" s="234">
        <v>4288000</v>
      </c>
      <c r="I392" s="234">
        <v>0</v>
      </c>
      <c r="J392" s="179">
        <v>4288000</v>
      </c>
      <c r="K392" s="234">
        <v>0</v>
      </c>
      <c r="L392" s="186"/>
      <c r="M392" s="176">
        <v>4288000</v>
      </c>
      <c r="N392" s="181"/>
      <c r="O392" s="181"/>
      <c r="P392" s="181"/>
    </row>
    <row r="393" spans="1:16">
      <c r="A393" s="167" t="s">
        <v>546</v>
      </c>
      <c r="B393" s="135" t="s">
        <v>555</v>
      </c>
      <c r="C393" s="168">
        <v>98383423</v>
      </c>
      <c r="D393" s="169" t="s">
        <v>548</v>
      </c>
      <c r="E393" s="170" t="s">
        <v>17</v>
      </c>
      <c r="F393" s="317" t="s">
        <v>558</v>
      </c>
      <c r="G393" s="317"/>
      <c r="H393" s="234">
        <v>1715200</v>
      </c>
      <c r="I393" s="234">
        <v>0</v>
      </c>
      <c r="J393" s="179">
        <v>1715200</v>
      </c>
      <c r="K393" s="234">
        <v>0</v>
      </c>
      <c r="L393" s="186"/>
      <c r="M393" s="176">
        <v>1715200</v>
      </c>
      <c r="N393" s="181"/>
      <c r="O393" s="181"/>
      <c r="P393" s="181"/>
    </row>
    <row r="394" spans="1:16">
      <c r="A394" s="167" t="s">
        <v>546</v>
      </c>
      <c r="B394" s="135" t="s">
        <v>555</v>
      </c>
      <c r="C394" s="168">
        <v>98383423</v>
      </c>
      <c r="D394" s="169" t="s">
        <v>548</v>
      </c>
      <c r="E394" s="170" t="s">
        <v>17</v>
      </c>
      <c r="F394" s="317" t="s">
        <v>559</v>
      </c>
      <c r="G394" s="317"/>
      <c r="H394" s="234">
        <v>899520</v>
      </c>
      <c r="I394" s="234">
        <v>0</v>
      </c>
      <c r="J394" s="179">
        <v>899520</v>
      </c>
      <c r="K394" s="234">
        <v>0</v>
      </c>
      <c r="L394" s="186"/>
      <c r="M394" s="176">
        <v>899520</v>
      </c>
      <c r="N394" s="181"/>
      <c r="O394" s="181"/>
      <c r="P394" s="181"/>
    </row>
    <row r="395" spans="1:16">
      <c r="A395" s="167" t="s">
        <v>546</v>
      </c>
      <c r="B395" s="135" t="s">
        <v>555</v>
      </c>
      <c r="C395" s="168">
        <v>98383423</v>
      </c>
      <c r="D395" s="169" t="s">
        <v>548</v>
      </c>
      <c r="E395" s="170" t="s">
        <v>17</v>
      </c>
      <c r="F395" s="317" t="s">
        <v>560</v>
      </c>
      <c r="G395" s="317"/>
      <c r="H395" s="234">
        <v>1273536</v>
      </c>
      <c r="I395" s="234">
        <v>0</v>
      </c>
      <c r="J395" s="179">
        <v>1273536</v>
      </c>
      <c r="K395" s="234">
        <v>0</v>
      </c>
      <c r="L395" s="186"/>
      <c r="M395" s="176">
        <v>1273536</v>
      </c>
      <c r="N395" s="181"/>
      <c r="O395" s="181"/>
      <c r="P395" s="181"/>
    </row>
    <row r="396" spans="1:16">
      <c r="A396" s="167" t="s">
        <v>546</v>
      </c>
      <c r="B396" s="135" t="s">
        <v>555</v>
      </c>
      <c r="C396" s="168">
        <v>98383423</v>
      </c>
      <c r="D396" s="169" t="s">
        <v>548</v>
      </c>
      <c r="E396" s="170" t="s">
        <v>17</v>
      </c>
      <c r="F396" s="317" t="s">
        <v>561</v>
      </c>
      <c r="G396" s="317"/>
      <c r="H396" s="234">
        <v>11407829</v>
      </c>
      <c r="I396" s="234">
        <v>0</v>
      </c>
      <c r="J396" s="179">
        <v>11407829</v>
      </c>
      <c r="K396" s="234">
        <v>0</v>
      </c>
      <c r="L396" s="186"/>
      <c r="M396" s="176">
        <v>11407829</v>
      </c>
      <c r="N396" s="181"/>
      <c r="O396" s="181"/>
      <c r="P396" s="181"/>
    </row>
    <row r="397" spans="1:16">
      <c r="A397" s="167" t="s">
        <v>546</v>
      </c>
      <c r="B397" s="135" t="s">
        <v>555</v>
      </c>
      <c r="C397" s="168">
        <v>98383423</v>
      </c>
      <c r="D397" s="169" t="s">
        <v>548</v>
      </c>
      <c r="E397" s="170" t="s">
        <v>17</v>
      </c>
      <c r="F397" s="317" t="s">
        <v>562</v>
      </c>
      <c r="G397" s="317"/>
      <c r="H397" s="234">
        <v>13642525</v>
      </c>
      <c r="I397" s="234">
        <v>0</v>
      </c>
      <c r="J397" s="179">
        <v>13642525</v>
      </c>
      <c r="K397" s="234">
        <v>0</v>
      </c>
      <c r="L397" s="186"/>
      <c r="M397" s="176">
        <v>13642525</v>
      </c>
      <c r="N397" s="181"/>
      <c r="O397" s="181"/>
      <c r="P397" s="181"/>
    </row>
    <row r="398" spans="1:16">
      <c r="A398" s="167" t="s">
        <v>546</v>
      </c>
      <c r="B398" s="135" t="s">
        <v>555</v>
      </c>
      <c r="C398" s="168">
        <v>98383423</v>
      </c>
      <c r="D398" s="169" t="s">
        <v>548</v>
      </c>
      <c r="E398" s="170" t="s">
        <v>17</v>
      </c>
      <c r="F398" s="317" t="s">
        <v>563</v>
      </c>
      <c r="G398" s="317"/>
      <c r="H398" s="234">
        <v>11653715</v>
      </c>
      <c r="I398" s="234">
        <v>0</v>
      </c>
      <c r="J398" s="179">
        <v>11653715</v>
      </c>
      <c r="K398" s="234">
        <v>0</v>
      </c>
      <c r="L398" s="186"/>
      <c r="M398" s="176">
        <v>11653715</v>
      </c>
      <c r="N398" s="181"/>
      <c r="O398" s="181"/>
      <c r="P398" s="181"/>
    </row>
    <row r="399" spans="1:16">
      <c r="A399" s="167" t="s">
        <v>546</v>
      </c>
      <c r="B399" s="135" t="s">
        <v>564</v>
      </c>
      <c r="C399" s="168">
        <v>98384808</v>
      </c>
      <c r="D399" s="169" t="s">
        <v>548</v>
      </c>
      <c r="E399" s="170" t="s">
        <v>17</v>
      </c>
      <c r="F399" s="317" t="s">
        <v>565</v>
      </c>
      <c r="G399" s="317"/>
      <c r="H399" s="234">
        <v>956544</v>
      </c>
      <c r="I399" s="234">
        <v>0</v>
      </c>
      <c r="J399" s="179">
        <v>956544</v>
      </c>
      <c r="K399" s="234">
        <v>0</v>
      </c>
      <c r="L399" s="186"/>
      <c r="M399" s="176">
        <v>956544</v>
      </c>
      <c r="N399" s="181"/>
      <c r="O399" s="181"/>
      <c r="P399" s="181"/>
    </row>
    <row r="400" spans="1:16">
      <c r="A400" s="167" t="s">
        <v>546</v>
      </c>
      <c r="B400" s="135" t="s">
        <v>564</v>
      </c>
      <c r="C400" s="168">
        <v>98384808</v>
      </c>
      <c r="D400" s="169" t="s">
        <v>548</v>
      </c>
      <c r="E400" s="170" t="s">
        <v>17</v>
      </c>
      <c r="F400" s="317" t="s">
        <v>566</v>
      </c>
      <c r="G400" s="317"/>
      <c r="H400" s="234">
        <v>1438500</v>
      </c>
      <c r="I400" s="234">
        <v>0</v>
      </c>
      <c r="J400" s="179">
        <v>1438500</v>
      </c>
      <c r="K400" s="234">
        <v>0</v>
      </c>
      <c r="L400" s="186"/>
      <c r="M400" s="176">
        <v>1438500</v>
      </c>
      <c r="N400" s="181"/>
      <c r="O400" s="181"/>
      <c r="P400" s="181"/>
    </row>
    <row r="401" spans="1:16">
      <c r="A401" s="167" t="s">
        <v>546</v>
      </c>
      <c r="B401" s="135" t="s">
        <v>567</v>
      </c>
      <c r="C401" s="168">
        <v>98397421</v>
      </c>
      <c r="D401" s="169" t="s">
        <v>548</v>
      </c>
      <c r="E401" s="170" t="s">
        <v>17</v>
      </c>
      <c r="F401" s="317" t="s">
        <v>568</v>
      </c>
      <c r="G401" s="317"/>
      <c r="H401" s="234">
        <v>1304504</v>
      </c>
      <c r="I401" s="234">
        <v>0</v>
      </c>
      <c r="J401" s="179">
        <v>1304504</v>
      </c>
      <c r="K401" s="234">
        <v>0</v>
      </c>
      <c r="L401" s="186"/>
      <c r="M401" s="176">
        <v>1304504</v>
      </c>
      <c r="N401" s="181"/>
      <c r="O401" s="181"/>
      <c r="P401" s="181"/>
    </row>
    <row r="402" spans="1:16">
      <c r="A402" s="167" t="s">
        <v>546</v>
      </c>
      <c r="B402" s="135" t="s">
        <v>569</v>
      </c>
      <c r="C402" s="168">
        <v>860006743</v>
      </c>
      <c r="D402" s="169" t="s">
        <v>548</v>
      </c>
      <c r="E402" s="170" t="s">
        <v>17</v>
      </c>
      <c r="F402" s="317" t="s">
        <v>570</v>
      </c>
      <c r="G402" s="317"/>
      <c r="H402" s="234">
        <v>1321398181.3</v>
      </c>
      <c r="I402" s="234">
        <v>0</v>
      </c>
      <c r="J402" s="179">
        <v>1321398181.3</v>
      </c>
      <c r="K402" s="234">
        <v>0</v>
      </c>
      <c r="L402" s="186"/>
      <c r="M402" s="176">
        <v>1321398181.3</v>
      </c>
      <c r="N402" s="181"/>
      <c r="O402" s="181"/>
      <c r="P402" s="181"/>
    </row>
    <row r="403" spans="1:16">
      <c r="A403" s="167" t="s">
        <v>546</v>
      </c>
      <c r="B403" s="135" t="s">
        <v>571</v>
      </c>
      <c r="C403" s="168">
        <v>891200200</v>
      </c>
      <c r="D403" s="169" t="s">
        <v>548</v>
      </c>
      <c r="E403" s="170" t="s">
        <v>17</v>
      </c>
      <c r="F403" s="317" t="s">
        <v>572</v>
      </c>
      <c r="G403" s="317"/>
      <c r="H403" s="234">
        <v>615608</v>
      </c>
      <c r="I403" s="234">
        <v>0</v>
      </c>
      <c r="J403" s="179">
        <v>4593920</v>
      </c>
      <c r="K403" s="234">
        <v>0</v>
      </c>
      <c r="L403" s="186" t="s">
        <v>1507</v>
      </c>
      <c r="M403" s="177"/>
      <c r="N403" s="177"/>
      <c r="O403" s="177"/>
      <c r="P403" s="177"/>
    </row>
    <row r="404" spans="1:16">
      <c r="A404" s="167" t="s">
        <v>546</v>
      </c>
      <c r="B404" s="135" t="s">
        <v>571</v>
      </c>
      <c r="C404" s="168">
        <v>891200200</v>
      </c>
      <c r="D404" s="169" t="s">
        <v>548</v>
      </c>
      <c r="E404" s="170" t="s">
        <v>17</v>
      </c>
      <c r="F404" s="317" t="s">
        <v>573</v>
      </c>
      <c r="G404" s="317"/>
      <c r="H404" s="179">
        <v>180409211</v>
      </c>
      <c r="I404" s="234">
        <v>0</v>
      </c>
      <c r="J404" s="179">
        <v>180409211</v>
      </c>
      <c r="K404" s="234">
        <v>0</v>
      </c>
      <c r="L404" s="186"/>
      <c r="M404" s="177">
        <v>181024819</v>
      </c>
      <c r="N404" s="177"/>
      <c r="O404" s="177">
        <f>+M404-J404-J403</f>
        <v>-3978312</v>
      </c>
      <c r="P404" s="177"/>
    </row>
    <row r="405" spans="1:16">
      <c r="A405" s="167" t="s">
        <v>546</v>
      </c>
      <c r="B405" s="135" t="s">
        <v>574</v>
      </c>
      <c r="C405" s="168">
        <v>891202093</v>
      </c>
      <c r="D405" s="169" t="s">
        <v>548</v>
      </c>
      <c r="E405" s="170" t="s">
        <v>17</v>
      </c>
      <c r="F405" s="317" t="s">
        <v>575</v>
      </c>
      <c r="G405" s="317"/>
      <c r="H405" s="234">
        <v>79700000</v>
      </c>
      <c r="I405" s="234">
        <v>0</v>
      </c>
      <c r="J405" s="179">
        <v>79700000</v>
      </c>
      <c r="K405" s="234">
        <v>0</v>
      </c>
      <c r="L405" s="186"/>
      <c r="M405" s="176">
        <v>79700000</v>
      </c>
      <c r="N405" s="181"/>
      <c r="O405" s="181"/>
      <c r="P405" s="181"/>
    </row>
    <row r="406" spans="1:16">
      <c r="A406" s="167" t="s">
        <v>546</v>
      </c>
      <c r="B406" s="135" t="s">
        <v>576</v>
      </c>
      <c r="C406" s="168">
        <v>900013681</v>
      </c>
      <c r="D406" s="169" t="s">
        <v>548</v>
      </c>
      <c r="E406" s="170" t="s">
        <v>17</v>
      </c>
      <c r="F406" s="317" t="s">
        <v>577</v>
      </c>
      <c r="G406" s="317"/>
      <c r="H406" s="234">
        <v>1147720</v>
      </c>
      <c r="I406" s="234">
        <v>0</v>
      </c>
      <c r="J406" s="179">
        <v>1147720</v>
      </c>
      <c r="K406" s="234">
        <v>0</v>
      </c>
      <c r="L406" s="186"/>
      <c r="M406" s="176">
        <v>1147720</v>
      </c>
      <c r="N406" s="181"/>
      <c r="O406" s="181"/>
      <c r="P406" s="181"/>
    </row>
    <row r="407" spans="1:16">
      <c r="A407" s="167" t="s">
        <v>546</v>
      </c>
      <c r="B407" s="135" t="s">
        <v>576</v>
      </c>
      <c r="C407" s="168">
        <v>900013681</v>
      </c>
      <c r="D407" s="169" t="s">
        <v>548</v>
      </c>
      <c r="E407" s="170" t="s">
        <v>17</v>
      </c>
      <c r="F407" s="317" t="s">
        <v>578</v>
      </c>
      <c r="G407" s="317"/>
      <c r="H407" s="234">
        <v>21147720</v>
      </c>
      <c r="I407" s="234">
        <v>0</v>
      </c>
      <c r="J407" s="179">
        <v>21147720</v>
      </c>
      <c r="K407" s="234">
        <v>0</v>
      </c>
      <c r="L407" s="186"/>
      <c r="M407" s="176">
        <v>21147720</v>
      </c>
      <c r="N407" s="181"/>
      <c r="O407" s="181"/>
      <c r="P407" s="181"/>
    </row>
    <row r="408" spans="1:16">
      <c r="A408" s="167" t="s">
        <v>546</v>
      </c>
      <c r="B408" s="135" t="s">
        <v>576</v>
      </c>
      <c r="C408" s="168">
        <v>900013681</v>
      </c>
      <c r="D408" s="169" t="s">
        <v>548</v>
      </c>
      <c r="E408" s="170" t="s">
        <v>17</v>
      </c>
      <c r="F408" s="317" t="s">
        <v>579</v>
      </c>
      <c r="G408" s="317"/>
      <c r="H408" s="234">
        <v>26658960</v>
      </c>
      <c r="I408" s="234">
        <v>0</v>
      </c>
      <c r="J408" s="179">
        <v>26658960</v>
      </c>
      <c r="K408" s="234">
        <v>0</v>
      </c>
      <c r="L408" s="186"/>
      <c r="M408" s="176">
        <v>26658960</v>
      </c>
      <c r="N408" s="181"/>
      <c r="O408" s="181"/>
      <c r="P408" s="181"/>
    </row>
    <row r="409" spans="1:16">
      <c r="A409" s="167" t="s">
        <v>546</v>
      </c>
      <c r="B409" s="135" t="s">
        <v>576</v>
      </c>
      <c r="C409" s="168">
        <v>900013681</v>
      </c>
      <c r="D409" s="169" t="s">
        <v>548</v>
      </c>
      <c r="E409" s="170" t="s">
        <v>17</v>
      </c>
      <c r="F409" s="317" t="s">
        <v>580</v>
      </c>
      <c r="G409" s="317"/>
      <c r="H409" s="234">
        <v>0</v>
      </c>
      <c r="I409" s="234">
        <v>0</v>
      </c>
      <c r="J409" s="179">
        <v>878950</v>
      </c>
      <c r="K409" s="234">
        <v>0</v>
      </c>
      <c r="L409" s="186" t="s">
        <v>1508</v>
      </c>
      <c r="M409" s="177">
        <v>0</v>
      </c>
      <c r="N409" s="177"/>
      <c r="O409" s="177"/>
      <c r="P409" s="177"/>
    </row>
    <row r="410" spans="1:16">
      <c r="A410" s="167" t="s">
        <v>546</v>
      </c>
      <c r="B410" s="135" t="s">
        <v>576</v>
      </c>
      <c r="C410" s="168">
        <v>900013681</v>
      </c>
      <c r="D410" s="169" t="s">
        <v>548</v>
      </c>
      <c r="E410" s="170" t="s">
        <v>17</v>
      </c>
      <c r="F410" s="317" t="s">
        <v>581</v>
      </c>
      <c r="G410" s="317"/>
      <c r="H410" s="234">
        <v>0</v>
      </c>
      <c r="I410" s="234">
        <v>0</v>
      </c>
      <c r="J410" s="179">
        <v>959850</v>
      </c>
      <c r="K410" s="234">
        <v>0</v>
      </c>
      <c r="L410" s="186" t="s">
        <v>1508</v>
      </c>
      <c r="M410" s="177">
        <v>0</v>
      </c>
      <c r="N410" s="177"/>
      <c r="O410" s="177"/>
      <c r="P410" s="177"/>
    </row>
    <row r="411" spans="1:16">
      <c r="A411" s="167" t="s">
        <v>546</v>
      </c>
      <c r="B411" s="135" t="s">
        <v>576</v>
      </c>
      <c r="C411" s="168">
        <v>900013681</v>
      </c>
      <c r="D411" s="169" t="s">
        <v>548</v>
      </c>
      <c r="E411" s="170" t="s">
        <v>17</v>
      </c>
      <c r="F411" s="317" t="s">
        <v>582</v>
      </c>
      <c r="G411" s="317"/>
      <c r="H411" s="234">
        <v>0</v>
      </c>
      <c r="I411" s="234">
        <v>0</v>
      </c>
      <c r="J411" s="179">
        <v>959850</v>
      </c>
      <c r="K411" s="234">
        <v>0</v>
      </c>
      <c r="L411" s="186" t="s">
        <v>1508</v>
      </c>
      <c r="M411" s="177">
        <v>0</v>
      </c>
      <c r="N411" s="177"/>
      <c r="O411" s="177"/>
      <c r="P411" s="177"/>
    </row>
    <row r="412" spans="1:16">
      <c r="A412" s="167" t="s">
        <v>546</v>
      </c>
      <c r="B412" s="135" t="s">
        <v>576</v>
      </c>
      <c r="C412" s="168">
        <v>900013681</v>
      </c>
      <c r="D412" s="169" t="s">
        <v>548</v>
      </c>
      <c r="E412" s="170" t="s">
        <v>17</v>
      </c>
      <c r="F412" s="317" t="s">
        <v>583</v>
      </c>
      <c r="G412" s="317"/>
      <c r="H412" s="234">
        <v>0</v>
      </c>
      <c r="I412" s="234">
        <v>0</v>
      </c>
      <c r="J412" s="179">
        <v>959850</v>
      </c>
      <c r="K412" s="234">
        <v>0</v>
      </c>
      <c r="L412" s="186" t="s">
        <v>1508</v>
      </c>
      <c r="M412" s="177">
        <v>0</v>
      </c>
      <c r="N412" s="177"/>
      <c r="O412" s="177"/>
      <c r="P412" s="177"/>
    </row>
    <row r="413" spans="1:16">
      <c r="A413" s="167" t="s">
        <v>546</v>
      </c>
      <c r="B413" s="135" t="s">
        <v>576</v>
      </c>
      <c r="C413" s="168">
        <v>900013681</v>
      </c>
      <c r="D413" s="169" t="s">
        <v>548</v>
      </c>
      <c r="E413" s="170" t="s">
        <v>17</v>
      </c>
      <c r="F413" s="317" t="s">
        <v>584</v>
      </c>
      <c r="G413" s="317"/>
      <c r="H413" s="234">
        <v>0</v>
      </c>
      <c r="I413" s="234">
        <v>0</v>
      </c>
      <c r="J413" s="179">
        <v>959850</v>
      </c>
      <c r="K413" s="234">
        <v>0</v>
      </c>
      <c r="L413" s="186" t="s">
        <v>1508</v>
      </c>
      <c r="M413" s="177">
        <v>0</v>
      </c>
      <c r="N413" s="177"/>
      <c r="O413" s="177"/>
      <c r="P413" s="177"/>
    </row>
    <row r="414" spans="1:16">
      <c r="A414" s="167" t="s">
        <v>546</v>
      </c>
      <c r="B414" s="135" t="s">
        <v>576</v>
      </c>
      <c r="C414" s="168">
        <v>900013681</v>
      </c>
      <c r="D414" s="169" t="s">
        <v>548</v>
      </c>
      <c r="E414" s="170" t="s">
        <v>17</v>
      </c>
      <c r="F414" s="317" t="s">
        <v>585</v>
      </c>
      <c r="G414" s="317"/>
      <c r="H414" s="234">
        <v>0</v>
      </c>
      <c r="I414" s="234">
        <v>0</v>
      </c>
      <c r="J414" s="179">
        <v>959850</v>
      </c>
      <c r="K414" s="234">
        <v>0</v>
      </c>
      <c r="L414" s="186" t="s">
        <v>1508</v>
      </c>
      <c r="M414" s="177">
        <v>0</v>
      </c>
      <c r="N414" s="177"/>
      <c r="O414" s="177"/>
      <c r="P414" s="177"/>
    </row>
    <row r="415" spans="1:16">
      <c r="A415" s="167" t="s">
        <v>546</v>
      </c>
      <c r="B415" s="135" t="s">
        <v>586</v>
      </c>
      <c r="C415" s="168">
        <v>900150644</v>
      </c>
      <c r="D415" s="169" t="s">
        <v>548</v>
      </c>
      <c r="E415" s="170" t="s">
        <v>17</v>
      </c>
      <c r="F415" s="317" t="s">
        <v>587</v>
      </c>
      <c r="G415" s="317"/>
      <c r="H415" s="234">
        <v>2697647</v>
      </c>
      <c r="I415" s="234">
        <v>0</v>
      </c>
      <c r="J415" s="179">
        <v>2697647</v>
      </c>
      <c r="K415" s="234">
        <v>0</v>
      </c>
      <c r="L415" s="186"/>
      <c r="M415" s="176">
        <v>2697647</v>
      </c>
      <c r="N415" s="181"/>
      <c r="O415" s="181"/>
      <c r="P415" s="181"/>
    </row>
    <row r="416" spans="1:16">
      <c r="A416" s="167" t="s">
        <v>546</v>
      </c>
      <c r="B416" s="135" t="s">
        <v>588</v>
      </c>
      <c r="C416" s="168">
        <v>900481877</v>
      </c>
      <c r="D416" s="169" t="s">
        <v>548</v>
      </c>
      <c r="E416" s="170" t="s">
        <v>17</v>
      </c>
      <c r="F416" s="317" t="s">
        <v>589</v>
      </c>
      <c r="G416" s="317"/>
      <c r="H416" s="234">
        <v>5735180</v>
      </c>
      <c r="I416" s="234">
        <v>0</v>
      </c>
      <c r="J416" s="179">
        <v>5735180</v>
      </c>
      <c r="K416" s="234">
        <v>0</v>
      </c>
      <c r="L416" s="186"/>
      <c r="M416" s="176">
        <v>5735180</v>
      </c>
      <c r="N416" s="181"/>
      <c r="O416" s="181"/>
      <c r="P416" s="181"/>
    </row>
    <row r="417" spans="1:16">
      <c r="A417" s="167" t="s">
        <v>546</v>
      </c>
      <c r="B417" s="135" t="s">
        <v>590</v>
      </c>
      <c r="C417" s="168">
        <v>901038694</v>
      </c>
      <c r="D417" s="169" t="s">
        <v>548</v>
      </c>
      <c r="E417" s="170" t="s">
        <v>17</v>
      </c>
      <c r="F417" s="317" t="s">
        <v>591</v>
      </c>
      <c r="G417" s="317"/>
      <c r="H417" s="234">
        <v>0</v>
      </c>
      <c r="I417" s="234">
        <v>0</v>
      </c>
      <c r="J417" s="179">
        <v>2400000</v>
      </c>
      <c r="K417" s="234">
        <v>0</v>
      </c>
      <c r="L417" s="186" t="s">
        <v>1505</v>
      </c>
      <c r="M417" s="177">
        <v>0</v>
      </c>
      <c r="N417" s="177"/>
      <c r="O417" s="177"/>
      <c r="P417" s="177"/>
    </row>
    <row r="418" spans="1:16">
      <c r="A418" s="167" t="s">
        <v>546</v>
      </c>
      <c r="B418" s="135" t="s">
        <v>592</v>
      </c>
      <c r="C418" s="168">
        <v>901078462</v>
      </c>
      <c r="D418" s="169" t="s">
        <v>548</v>
      </c>
      <c r="E418" s="170" t="s">
        <v>17</v>
      </c>
      <c r="F418" s="317" t="s">
        <v>593</v>
      </c>
      <c r="G418" s="317"/>
      <c r="H418" s="234">
        <v>17349579</v>
      </c>
      <c r="I418" s="234">
        <v>0</v>
      </c>
      <c r="J418" s="179">
        <v>17349579</v>
      </c>
      <c r="K418" s="234">
        <v>0</v>
      </c>
      <c r="L418" s="186"/>
      <c r="M418" s="176">
        <v>17349579</v>
      </c>
      <c r="N418" s="181"/>
      <c r="O418" s="181"/>
      <c r="P418" s="181"/>
    </row>
    <row r="419" spans="1:16">
      <c r="A419" s="167" t="s">
        <v>546</v>
      </c>
      <c r="B419" s="135" t="s">
        <v>594</v>
      </c>
      <c r="C419" s="168">
        <v>1085321840</v>
      </c>
      <c r="D419" s="169" t="s">
        <v>548</v>
      </c>
      <c r="E419" s="170" t="s">
        <v>17</v>
      </c>
      <c r="F419" s="317" t="s">
        <v>595</v>
      </c>
      <c r="G419" s="317"/>
      <c r="H419" s="234">
        <v>700000</v>
      </c>
      <c r="I419" s="234">
        <v>0</v>
      </c>
      <c r="J419" s="179">
        <v>700000</v>
      </c>
      <c r="K419" s="234">
        <v>0</v>
      </c>
      <c r="L419" s="186"/>
      <c r="M419" s="176">
        <v>700000</v>
      </c>
      <c r="N419" s="181"/>
      <c r="O419" s="181"/>
      <c r="P419" s="181"/>
    </row>
    <row r="420" spans="1:16">
      <c r="A420" s="167" t="s">
        <v>546</v>
      </c>
      <c r="B420" s="135" t="s">
        <v>594</v>
      </c>
      <c r="C420" s="168">
        <v>1085321840</v>
      </c>
      <c r="D420" s="169" t="s">
        <v>548</v>
      </c>
      <c r="E420" s="170" t="s">
        <v>17</v>
      </c>
      <c r="F420" s="317" t="s">
        <v>596</v>
      </c>
      <c r="G420" s="317"/>
      <c r="H420" s="234">
        <v>650870</v>
      </c>
      <c r="I420" s="234">
        <v>0</v>
      </c>
      <c r="J420" s="179">
        <v>650870</v>
      </c>
      <c r="K420" s="234">
        <v>0</v>
      </c>
      <c r="L420" s="186"/>
      <c r="M420" s="176">
        <v>650870</v>
      </c>
      <c r="N420" s="181"/>
      <c r="O420" s="181"/>
      <c r="P420" s="181"/>
    </row>
    <row r="421" spans="1:16">
      <c r="A421" s="167" t="s">
        <v>546</v>
      </c>
      <c r="B421" s="135" t="s">
        <v>594</v>
      </c>
      <c r="C421" s="168">
        <v>1085321840</v>
      </c>
      <c r="D421" s="169" t="s">
        <v>548</v>
      </c>
      <c r="E421" s="170" t="s">
        <v>17</v>
      </c>
      <c r="F421" s="317" t="s">
        <v>597</v>
      </c>
      <c r="G421" s="317"/>
      <c r="H421" s="234">
        <v>700000</v>
      </c>
      <c r="I421" s="234">
        <v>0</v>
      </c>
      <c r="J421" s="179">
        <v>700000</v>
      </c>
      <c r="K421" s="234">
        <v>0</v>
      </c>
      <c r="L421" s="186"/>
      <c r="M421" s="176">
        <v>700000</v>
      </c>
      <c r="N421" s="181"/>
      <c r="O421" s="181"/>
      <c r="P421" s="181"/>
    </row>
    <row r="422" spans="1:16">
      <c r="A422" s="167" t="s">
        <v>546</v>
      </c>
      <c r="B422" s="135" t="s">
        <v>594</v>
      </c>
      <c r="C422" s="168">
        <v>1085321840</v>
      </c>
      <c r="D422" s="169" t="s">
        <v>548</v>
      </c>
      <c r="E422" s="170" t="s">
        <v>17</v>
      </c>
      <c r="F422" s="317" t="s">
        <v>598</v>
      </c>
      <c r="G422" s="317"/>
      <c r="H422" s="234">
        <v>700000</v>
      </c>
      <c r="I422" s="234">
        <v>0</v>
      </c>
      <c r="J422" s="179">
        <v>700000</v>
      </c>
      <c r="K422" s="234">
        <v>0</v>
      </c>
      <c r="L422" s="186"/>
      <c r="M422" s="176">
        <v>700000</v>
      </c>
      <c r="N422" s="181"/>
      <c r="O422" s="181"/>
      <c r="P422" s="181"/>
    </row>
    <row r="423" spans="1:16">
      <c r="A423" s="167" t="s">
        <v>546</v>
      </c>
      <c r="B423" s="135" t="s">
        <v>594</v>
      </c>
      <c r="C423" s="168">
        <v>1085321840</v>
      </c>
      <c r="D423" s="169" t="s">
        <v>548</v>
      </c>
      <c r="E423" s="170" t="s">
        <v>17</v>
      </c>
      <c r="F423" s="317" t="s">
        <v>599</v>
      </c>
      <c r="G423" s="317"/>
      <c r="H423" s="234">
        <v>700000</v>
      </c>
      <c r="I423" s="234">
        <v>0</v>
      </c>
      <c r="J423" s="179">
        <v>700000</v>
      </c>
      <c r="K423" s="234">
        <v>0</v>
      </c>
      <c r="L423" s="186"/>
      <c r="M423" s="176">
        <v>700000</v>
      </c>
      <c r="N423" s="181"/>
      <c r="O423" s="181"/>
      <c r="P423" s="181"/>
    </row>
    <row r="424" spans="1:16">
      <c r="A424" s="312" t="s">
        <v>1119</v>
      </c>
      <c r="B424" s="312"/>
      <c r="C424" s="312"/>
      <c r="D424" s="312"/>
      <c r="E424" s="312"/>
      <c r="F424" s="312"/>
      <c r="G424" s="312"/>
      <c r="H424" s="190">
        <f>SUM(H387:H423)</f>
        <v>1728692138.3</v>
      </c>
      <c r="I424" s="190">
        <f t="shared" ref="I424:P424" si="13">SUM(I387:I423)</f>
        <v>0</v>
      </c>
      <c r="J424" s="190">
        <f t="shared" si="13"/>
        <v>1741278650.3</v>
      </c>
      <c r="K424" s="190">
        <f t="shared" si="13"/>
        <v>0</v>
      </c>
      <c r="L424" s="190">
        <f t="shared" si="13"/>
        <v>0</v>
      </c>
      <c r="M424" s="190">
        <f t="shared" si="13"/>
        <v>1728692138.3</v>
      </c>
      <c r="N424" s="190">
        <f t="shared" si="13"/>
        <v>0</v>
      </c>
      <c r="O424" s="190">
        <f t="shared" si="13"/>
        <v>-3978312</v>
      </c>
      <c r="P424" s="190">
        <f t="shared" si="13"/>
        <v>0</v>
      </c>
    </row>
    <row r="425" spans="1:16">
      <c r="A425" s="185" t="s">
        <v>1305</v>
      </c>
      <c r="B425" s="10"/>
      <c r="D425" s="10"/>
      <c r="F425" s="10"/>
      <c r="G425" s="10"/>
      <c r="H425" s="10"/>
      <c r="I425" s="10"/>
      <c r="J425" s="10"/>
      <c r="K425" s="10"/>
      <c r="M425" s="10"/>
      <c r="N425" s="10"/>
      <c r="O425" s="10"/>
      <c r="P425" s="10"/>
    </row>
    <row r="426" spans="1:16">
      <c r="A426" s="227" t="s">
        <v>603</v>
      </c>
      <c r="B426" s="193" t="s">
        <v>1250</v>
      </c>
      <c r="C426" s="241">
        <v>19090207</v>
      </c>
      <c r="D426" s="174" t="s">
        <v>53</v>
      </c>
      <c r="E426" s="233" t="s">
        <v>17</v>
      </c>
      <c r="F426" s="313" t="s">
        <v>1251</v>
      </c>
      <c r="G426" s="314"/>
      <c r="H426" s="234">
        <v>916701359.39999998</v>
      </c>
      <c r="I426" s="179">
        <v>0</v>
      </c>
      <c r="J426" s="179">
        <v>0</v>
      </c>
      <c r="K426" s="179">
        <v>0</v>
      </c>
      <c r="L426" s="186" t="s">
        <v>1581</v>
      </c>
      <c r="M426" s="177">
        <v>916701359.39999998</v>
      </c>
      <c r="N426" s="177"/>
      <c r="O426" s="177"/>
      <c r="P426" s="177">
        <f t="shared" ref="P426" si="14">+M426-J426</f>
        <v>916701359.39999998</v>
      </c>
    </row>
    <row r="427" spans="1:16">
      <c r="A427" s="120" t="s">
        <v>603</v>
      </c>
      <c r="B427" s="236" t="s">
        <v>604</v>
      </c>
      <c r="C427" s="245">
        <v>890903938</v>
      </c>
      <c r="D427" s="232" t="s">
        <v>605</v>
      </c>
      <c r="E427" s="233" t="s">
        <v>17</v>
      </c>
      <c r="F427" s="236" t="s">
        <v>606</v>
      </c>
      <c r="G427" s="150">
        <v>21130275.539999999</v>
      </c>
      <c r="H427" s="179">
        <v>7696523841.0900002</v>
      </c>
      <c r="I427" s="179">
        <v>2309493278.79</v>
      </c>
      <c r="J427" s="179">
        <v>6580879629.1599998</v>
      </c>
      <c r="K427" s="180">
        <v>1590474800.5699999</v>
      </c>
      <c r="L427" s="186" t="s">
        <v>1582</v>
      </c>
      <c r="M427" s="177">
        <v>7696523841.0900002</v>
      </c>
      <c r="N427" s="177">
        <v>2309493278.79</v>
      </c>
      <c r="O427" s="177"/>
      <c r="P427" s="177"/>
    </row>
    <row r="428" spans="1:16">
      <c r="A428" s="120" t="s">
        <v>603</v>
      </c>
      <c r="B428" s="236" t="s">
        <v>604</v>
      </c>
      <c r="C428" s="245">
        <v>890903938</v>
      </c>
      <c r="D428" s="232" t="s">
        <v>605</v>
      </c>
      <c r="E428" s="233" t="s">
        <v>17</v>
      </c>
      <c r="F428" s="236" t="s">
        <v>607</v>
      </c>
      <c r="G428" s="150">
        <v>45285715.109999999</v>
      </c>
      <c r="H428" s="179">
        <v>17272962695.900002</v>
      </c>
      <c r="I428" s="179">
        <v>4631389744.2799997</v>
      </c>
      <c r="J428" s="179">
        <v>14103932556.530001</v>
      </c>
      <c r="K428" s="179">
        <v>0</v>
      </c>
      <c r="L428" s="186" t="s">
        <v>1583</v>
      </c>
      <c r="M428" s="177">
        <v>17272962695.900002</v>
      </c>
      <c r="N428" s="177">
        <v>4631389744.2799997</v>
      </c>
      <c r="O428" s="177"/>
      <c r="P428" s="177"/>
    </row>
    <row r="429" spans="1:16">
      <c r="A429" s="120" t="s">
        <v>603</v>
      </c>
      <c r="B429" s="236" t="s">
        <v>541</v>
      </c>
      <c r="C429" s="245">
        <v>900535903</v>
      </c>
      <c r="D429" s="232" t="s">
        <v>605</v>
      </c>
      <c r="E429" s="233" t="s">
        <v>17</v>
      </c>
      <c r="F429" s="315" t="s">
        <v>1085</v>
      </c>
      <c r="G429" s="315"/>
      <c r="H429" s="179">
        <v>0</v>
      </c>
      <c r="I429" s="179">
        <v>0</v>
      </c>
      <c r="J429" s="179">
        <v>1850176488.2816653</v>
      </c>
      <c r="K429" s="180">
        <v>1762955629.0516677</v>
      </c>
      <c r="L429" s="186"/>
      <c r="M429" s="176"/>
      <c r="N429" s="176"/>
      <c r="O429" s="181"/>
      <c r="P429" s="181"/>
    </row>
    <row r="430" spans="1:16">
      <c r="A430" s="120" t="s">
        <v>603</v>
      </c>
      <c r="B430" s="236" t="s">
        <v>608</v>
      </c>
      <c r="C430" s="235">
        <v>1799327</v>
      </c>
      <c r="D430" s="232" t="s">
        <v>605</v>
      </c>
      <c r="E430" s="233" t="s">
        <v>17</v>
      </c>
      <c r="F430" s="315" t="s">
        <v>609</v>
      </c>
      <c r="G430" s="315"/>
      <c r="H430" s="234">
        <v>465100000</v>
      </c>
      <c r="I430" s="179">
        <v>0</v>
      </c>
      <c r="J430" s="179">
        <v>465100000</v>
      </c>
      <c r="K430" s="179">
        <v>0</v>
      </c>
      <c r="L430" s="186"/>
      <c r="M430" s="176">
        <v>465100000</v>
      </c>
      <c r="N430" s="176"/>
      <c r="O430" s="181">
        <f>+M430-J430</f>
        <v>0</v>
      </c>
      <c r="P430" s="181"/>
    </row>
    <row r="431" spans="1:16">
      <c r="A431" s="120" t="s">
        <v>603</v>
      </c>
      <c r="B431" s="236" t="s">
        <v>610</v>
      </c>
      <c r="C431" s="235">
        <v>5207950</v>
      </c>
      <c r="D431" s="232" t="s">
        <v>605</v>
      </c>
      <c r="E431" s="233" t="s">
        <v>17</v>
      </c>
      <c r="F431" s="315" t="s">
        <v>611</v>
      </c>
      <c r="G431" s="315"/>
      <c r="H431" s="234">
        <v>20000000</v>
      </c>
      <c r="I431" s="179">
        <v>0</v>
      </c>
      <c r="J431" s="179">
        <v>20000000</v>
      </c>
      <c r="K431" s="179">
        <v>0</v>
      </c>
      <c r="L431" s="186"/>
      <c r="M431" s="176">
        <v>20000000</v>
      </c>
      <c r="N431" s="176"/>
      <c r="O431" s="181">
        <f t="shared" ref="O431:O494" si="15">+M431-J431</f>
        <v>0</v>
      </c>
      <c r="P431" s="181"/>
    </row>
    <row r="432" spans="1:16">
      <c r="A432" s="120" t="s">
        <v>603</v>
      </c>
      <c r="B432" s="236" t="s">
        <v>612</v>
      </c>
      <c r="C432" s="235">
        <v>5234995</v>
      </c>
      <c r="D432" s="232" t="s">
        <v>605</v>
      </c>
      <c r="E432" s="233" t="s">
        <v>17</v>
      </c>
      <c r="F432" s="315" t="s">
        <v>613</v>
      </c>
      <c r="G432" s="315"/>
      <c r="H432" s="234">
        <v>5200000</v>
      </c>
      <c r="I432" s="179">
        <v>0</v>
      </c>
      <c r="J432" s="179">
        <v>5200000</v>
      </c>
      <c r="K432" s="179">
        <v>0</v>
      </c>
      <c r="L432" s="186"/>
      <c r="M432" s="176">
        <v>5200000</v>
      </c>
      <c r="N432" s="176"/>
      <c r="O432" s="181">
        <f t="shared" si="15"/>
        <v>0</v>
      </c>
      <c r="P432" s="181"/>
    </row>
    <row r="433" spans="1:16">
      <c r="A433" s="120" t="s">
        <v>603</v>
      </c>
      <c r="B433" s="236" t="s">
        <v>614</v>
      </c>
      <c r="C433" s="235">
        <v>5257858</v>
      </c>
      <c r="D433" s="232" t="s">
        <v>605</v>
      </c>
      <c r="E433" s="233" t="s">
        <v>17</v>
      </c>
      <c r="F433" s="315" t="s">
        <v>615</v>
      </c>
      <c r="G433" s="315"/>
      <c r="H433" s="234">
        <v>10000000</v>
      </c>
      <c r="I433" s="179">
        <v>0</v>
      </c>
      <c r="J433" s="179">
        <v>10000000</v>
      </c>
      <c r="K433" s="179">
        <v>0</v>
      </c>
      <c r="L433" s="186"/>
      <c r="M433" s="176">
        <v>10000000</v>
      </c>
      <c r="N433" s="176"/>
      <c r="O433" s="181">
        <f t="shared" si="15"/>
        <v>0</v>
      </c>
      <c r="P433" s="181"/>
    </row>
    <row r="434" spans="1:16">
      <c r="A434" s="120" t="s">
        <v>603</v>
      </c>
      <c r="B434" s="236" t="s">
        <v>616</v>
      </c>
      <c r="C434" s="235">
        <v>7690126</v>
      </c>
      <c r="D434" s="232" t="s">
        <v>605</v>
      </c>
      <c r="E434" s="233" t="s">
        <v>17</v>
      </c>
      <c r="F434" s="315" t="s">
        <v>617</v>
      </c>
      <c r="G434" s="315"/>
      <c r="H434" s="234">
        <v>0</v>
      </c>
      <c r="I434" s="179">
        <v>0</v>
      </c>
      <c r="J434" s="179">
        <v>52850859.039999999</v>
      </c>
      <c r="K434" s="179">
        <v>0</v>
      </c>
      <c r="L434" s="193" t="s">
        <v>1584</v>
      </c>
      <c r="M434" s="177">
        <v>0</v>
      </c>
      <c r="N434" s="177"/>
      <c r="O434" s="177">
        <f t="shared" si="15"/>
        <v>-52850859.039999999</v>
      </c>
      <c r="P434" s="177"/>
    </row>
    <row r="435" spans="1:16">
      <c r="A435" s="120" t="s">
        <v>603</v>
      </c>
      <c r="B435" s="236" t="s">
        <v>618</v>
      </c>
      <c r="C435" s="235">
        <v>7694952</v>
      </c>
      <c r="D435" s="232" t="s">
        <v>605</v>
      </c>
      <c r="E435" s="233" t="s">
        <v>17</v>
      </c>
      <c r="F435" s="315" t="s">
        <v>619</v>
      </c>
      <c r="G435" s="315"/>
      <c r="H435" s="234">
        <v>0</v>
      </c>
      <c r="I435" s="179">
        <v>0</v>
      </c>
      <c r="J435" s="179">
        <v>25160935.050000001</v>
      </c>
      <c r="K435" s="179">
        <v>0</v>
      </c>
      <c r="L435" s="193" t="s">
        <v>1585</v>
      </c>
      <c r="M435" s="177">
        <v>0</v>
      </c>
      <c r="N435" s="177"/>
      <c r="O435" s="177">
        <f t="shared" si="15"/>
        <v>-25160935.050000001</v>
      </c>
      <c r="P435" s="177"/>
    </row>
    <row r="436" spans="1:16">
      <c r="A436" s="120" t="s">
        <v>603</v>
      </c>
      <c r="B436" s="236" t="s">
        <v>620</v>
      </c>
      <c r="C436" s="235">
        <v>7703311</v>
      </c>
      <c r="D436" s="232" t="s">
        <v>605</v>
      </c>
      <c r="E436" s="233" t="s">
        <v>17</v>
      </c>
      <c r="F436" s="315" t="s">
        <v>621</v>
      </c>
      <c r="G436" s="315"/>
      <c r="H436" s="234">
        <v>0</v>
      </c>
      <c r="I436" s="179">
        <v>0</v>
      </c>
      <c r="J436" s="179">
        <v>47070000.299999997</v>
      </c>
      <c r="K436" s="179">
        <v>0</v>
      </c>
      <c r="L436" s="193" t="s">
        <v>1586</v>
      </c>
      <c r="M436" s="177">
        <v>0</v>
      </c>
      <c r="N436" s="177"/>
      <c r="O436" s="177">
        <f t="shared" si="15"/>
        <v>-47070000.299999997</v>
      </c>
      <c r="P436" s="177"/>
    </row>
    <row r="437" spans="1:16">
      <c r="A437" s="120" t="s">
        <v>603</v>
      </c>
      <c r="B437" s="236" t="s">
        <v>622</v>
      </c>
      <c r="C437" s="235">
        <v>7708440</v>
      </c>
      <c r="D437" s="232" t="s">
        <v>605</v>
      </c>
      <c r="E437" s="233" t="s">
        <v>17</v>
      </c>
      <c r="F437" s="315" t="s">
        <v>623</v>
      </c>
      <c r="G437" s="315"/>
      <c r="H437" s="234">
        <v>0</v>
      </c>
      <c r="I437" s="179">
        <v>0</v>
      </c>
      <c r="J437" s="179">
        <v>50572815.82</v>
      </c>
      <c r="K437" s="179">
        <v>0</v>
      </c>
      <c r="L437" s="193" t="s">
        <v>1587</v>
      </c>
      <c r="M437" s="177">
        <v>0</v>
      </c>
      <c r="N437" s="177"/>
      <c r="O437" s="177">
        <f t="shared" si="15"/>
        <v>-50572815.82</v>
      </c>
      <c r="P437" s="177"/>
    </row>
    <row r="438" spans="1:16">
      <c r="A438" s="120" t="s">
        <v>603</v>
      </c>
      <c r="B438" s="236" t="s">
        <v>624</v>
      </c>
      <c r="C438" s="235">
        <v>7724164</v>
      </c>
      <c r="D438" s="232" t="s">
        <v>605</v>
      </c>
      <c r="E438" s="233" t="s">
        <v>17</v>
      </c>
      <c r="F438" s="315" t="s">
        <v>625</v>
      </c>
      <c r="G438" s="315"/>
      <c r="H438" s="234">
        <v>65883913</v>
      </c>
      <c r="I438" s="179">
        <v>0</v>
      </c>
      <c r="J438" s="179">
        <v>65883913</v>
      </c>
      <c r="K438" s="179">
        <v>0</v>
      </c>
      <c r="L438" s="186"/>
      <c r="M438" s="176">
        <v>65883913</v>
      </c>
      <c r="N438" s="176"/>
      <c r="O438" s="181">
        <f t="shared" si="15"/>
        <v>0</v>
      </c>
      <c r="P438" s="181"/>
    </row>
    <row r="439" spans="1:16">
      <c r="A439" s="120" t="s">
        <v>603</v>
      </c>
      <c r="B439" s="236" t="s">
        <v>626</v>
      </c>
      <c r="C439" s="235">
        <v>12097564</v>
      </c>
      <c r="D439" s="232" t="s">
        <v>605</v>
      </c>
      <c r="E439" s="233" t="s">
        <v>17</v>
      </c>
      <c r="F439" s="315" t="s">
        <v>627</v>
      </c>
      <c r="G439" s="315"/>
      <c r="H439" s="234">
        <v>0</v>
      </c>
      <c r="I439" s="179">
        <v>0</v>
      </c>
      <c r="J439" s="179">
        <v>40374754.799999997</v>
      </c>
      <c r="K439" s="179">
        <v>0</v>
      </c>
      <c r="L439" s="193" t="s">
        <v>1588</v>
      </c>
      <c r="M439" s="177">
        <v>0</v>
      </c>
      <c r="N439" s="177"/>
      <c r="O439" s="177">
        <f t="shared" si="15"/>
        <v>-40374754.799999997</v>
      </c>
      <c r="P439" s="177"/>
    </row>
    <row r="440" spans="1:16">
      <c r="A440" s="120" t="s">
        <v>603</v>
      </c>
      <c r="B440" s="236" t="s">
        <v>628</v>
      </c>
      <c r="C440" s="235">
        <v>12110706</v>
      </c>
      <c r="D440" s="232" t="s">
        <v>605</v>
      </c>
      <c r="E440" s="233" t="s">
        <v>17</v>
      </c>
      <c r="F440" s="315" t="s">
        <v>629</v>
      </c>
      <c r="G440" s="315"/>
      <c r="H440" s="234">
        <v>0</v>
      </c>
      <c r="I440" s="179">
        <v>0</v>
      </c>
      <c r="J440" s="179">
        <v>47955119.57</v>
      </c>
      <c r="K440" s="179">
        <v>0</v>
      </c>
      <c r="L440" s="193" t="s">
        <v>1589</v>
      </c>
      <c r="M440" s="177">
        <v>0</v>
      </c>
      <c r="N440" s="177"/>
      <c r="O440" s="177">
        <f t="shared" si="15"/>
        <v>-47955119.57</v>
      </c>
      <c r="P440" s="177"/>
    </row>
    <row r="441" spans="1:16">
      <c r="A441" s="120" t="s">
        <v>603</v>
      </c>
      <c r="B441" s="236" t="s">
        <v>630</v>
      </c>
      <c r="C441" s="235">
        <v>12745057</v>
      </c>
      <c r="D441" s="232" t="s">
        <v>605</v>
      </c>
      <c r="E441" s="233" t="s">
        <v>17</v>
      </c>
      <c r="F441" s="315" t="s">
        <v>631</v>
      </c>
      <c r="G441" s="315"/>
      <c r="H441" s="234">
        <v>954520</v>
      </c>
      <c r="I441" s="179">
        <v>0</v>
      </c>
      <c r="J441" s="179">
        <v>954520</v>
      </c>
      <c r="K441" s="179">
        <v>0</v>
      </c>
      <c r="L441" s="186"/>
      <c r="M441" s="176">
        <v>954520</v>
      </c>
      <c r="N441" s="181"/>
      <c r="O441" s="181">
        <f t="shared" si="15"/>
        <v>0</v>
      </c>
      <c r="P441" s="181"/>
    </row>
    <row r="442" spans="1:16">
      <c r="A442" s="120" t="s">
        <v>603</v>
      </c>
      <c r="B442" s="236" t="s">
        <v>630</v>
      </c>
      <c r="C442" s="235">
        <v>12745057</v>
      </c>
      <c r="D442" s="232" t="s">
        <v>605</v>
      </c>
      <c r="E442" s="233" t="s">
        <v>17</v>
      </c>
      <c r="F442" s="315" t="s">
        <v>632</v>
      </c>
      <c r="G442" s="315"/>
      <c r="H442" s="234">
        <v>684000</v>
      </c>
      <c r="I442" s="179">
        <v>0</v>
      </c>
      <c r="J442" s="179">
        <v>684000</v>
      </c>
      <c r="K442" s="179">
        <v>0</v>
      </c>
      <c r="L442" s="186"/>
      <c r="M442" s="176">
        <v>684000</v>
      </c>
      <c r="N442" s="181"/>
      <c r="O442" s="181">
        <f t="shared" si="15"/>
        <v>0</v>
      </c>
      <c r="P442" s="181"/>
    </row>
    <row r="443" spans="1:16">
      <c r="A443" s="120" t="s">
        <v>603</v>
      </c>
      <c r="B443" s="236" t="s">
        <v>633</v>
      </c>
      <c r="C443" s="235">
        <v>12745766</v>
      </c>
      <c r="D443" s="232" t="s">
        <v>605</v>
      </c>
      <c r="E443" s="233" t="s">
        <v>17</v>
      </c>
      <c r="F443" s="315" t="s">
        <v>634</v>
      </c>
      <c r="G443" s="315"/>
      <c r="H443" s="234">
        <v>18000000</v>
      </c>
      <c r="I443" s="179">
        <v>0</v>
      </c>
      <c r="J443" s="179">
        <v>18000000</v>
      </c>
      <c r="K443" s="179">
        <v>0</v>
      </c>
      <c r="L443" s="186"/>
      <c r="M443" s="176">
        <v>18000000</v>
      </c>
      <c r="N443" s="176"/>
      <c r="O443" s="181">
        <f t="shared" si="15"/>
        <v>0</v>
      </c>
      <c r="P443" s="181"/>
    </row>
    <row r="444" spans="1:16">
      <c r="A444" s="120" t="s">
        <v>603</v>
      </c>
      <c r="B444" s="236" t="s">
        <v>635</v>
      </c>
      <c r="C444" s="235">
        <v>12748831</v>
      </c>
      <c r="D444" s="232" t="s">
        <v>605</v>
      </c>
      <c r="E444" s="233" t="s">
        <v>17</v>
      </c>
      <c r="F444" s="315" t="s">
        <v>636</v>
      </c>
      <c r="G444" s="315"/>
      <c r="H444" s="234">
        <v>204744</v>
      </c>
      <c r="I444" s="179">
        <v>0</v>
      </c>
      <c r="J444" s="179">
        <v>204744</v>
      </c>
      <c r="K444" s="179">
        <v>0</v>
      </c>
      <c r="L444" s="186"/>
      <c r="M444" s="176">
        <v>204744</v>
      </c>
      <c r="N444" s="181"/>
      <c r="O444" s="181">
        <f t="shared" si="15"/>
        <v>0</v>
      </c>
      <c r="P444" s="181"/>
    </row>
    <row r="445" spans="1:16">
      <c r="A445" s="120" t="s">
        <v>603</v>
      </c>
      <c r="B445" s="236" t="s">
        <v>635</v>
      </c>
      <c r="C445" s="235">
        <v>12748831</v>
      </c>
      <c r="D445" s="232" t="s">
        <v>605</v>
      </c>
      <c r="E445" s="233" t="s">
        <v>17</v>
      </c>
      <c r="F445" s="315" t="s">
        <v>637</v>
      </c>
      <c r="G445" s="315"/>
      <c r="H445" s="234">
        <v>2048602</v>
      </c>
      <c r="I445" s="179">
        <v>0</v>
      </c>
      <c r="J445" s="179">
        <v>2048602</v>
      </c>
      <c r="K445" s="179">
        <v>0</v>
      </c>
      <c r="L445" s="186"/>
      <c r="M445" s="176">
        <v>2048602</v>
      </c>
      <c r="N445" s="181"/>
      <c r="O445" s="181">
        <f t="shared" si="15"/>
        <v>0</v>
      </c>
      <c r="P445" s="181"/>
    </row>
    <row r="446" spans="1:16">
      <c r="A446" s="120" t="s">
        <v>603</v>
      </c>
      <c r="B446" s="236" t="s">
        <v>635</v>
      </c>
      <c r="C446" s="235">
        <v>12748831</v>
      </c>
      <c r="D446" s="232" t="s">
        <v>605</v>
      </c>
      <c r="E446" s="233" t="s">
        <v>17</v>
      </c>
      <c r="F446" s="315" t="s">
        <v>638</v>
      </c>
      <c r="G446" s="315"/>
      <c r="H446" s="234">
        <v>52184048</v>
      </c>
      <c r="I446" s="179">
        <v>0</v>
      </c>
      <c r="J446" s="179">
        <v>52184048</v>
      </c>
      <c r="K446" s="179">
        <v>0</v>
      </c>
      <c r="L446" s="186"/>
      <c r="M446" s="176">
        <v>52184048</v>
      </c>
      <c r="N446" s="181"/>
      <c r="O446" s="181">
        <f t="shared" si="15"/>
        <v>0</v>
      </c>
      <c r="P446" s="181"/>
    </row>
    <row r="447" spans="1:16">
      <c r="A447" s="120" t="s">
        <v>603</v>
      </c>
      <c r="B447" s="236" t="s">
        <v>639</v>
      </c>
      <c r="C447" s="235">
        <v>12753070</v>
      </c>
      <c r="D447" s="232" t="s">
        <v>605</v>
      </c>
      <c r="E447" s="233" t="s">
        <v>17</v>
      </c>
      <c r="F447" s="315" t="s">
        <v>640</v>
      </c>
      <c r="G447" s="315"/>
      <c r="H447" s="234">
        <v>28106000</v>
      </c>
      <c r="I447" s="179">
        <v>0</v>
      </c>
      <c r="J447" s="179">
        <v>28106000</v>
      </c>
      <c r="K447" s="179">
        <v>0</v>
      </c>
      <c r="L447" s="186"/>
      <c r="M447" s="176">
        <v>28106000</v>
      </c>
      <c r="N447" s="176"/>
      <c r="O447" s="181">
        <f t="shared" si="15"/>
        <v>0</v>
      </c>
      <c r="P447" s="181"/>
    </row>
    <row r="448" spans="1:16">
      <c r="A448" s="120" t="s">
        <v>603</v>
      </c>
      <c r="B448" s="236" t="s">
        <v>641</v>
      </c>
      <c r="C448" s="235">
        <v>12962680</v>
      </c>
      <c r="D448" s="232" t="s">
        <v>605</v>
      </c>
      <c r="E448" s="233" t="s">
        <v>17</v>
      </c>
      <c r="F448" s="315" t="s">
        <v>642</v>
      </c>
      <c r="G448" s="315"/>
      <c r="H448" s="234">
        <v>432438</v>
      </c>
      <c r="I448" s="179">
        <v>0</v>
      </c>
      <c r="J448" s="179">
        <v>432438</v>
      </c>
      <c r="K448" s="179">
        <v>0</v>
      </c>
      <c r="L448" s="186"/>
      <c r="M448" s="176">
        <v>432438</v>
      </c>
      <c r="N448" s="176"/>
      <c r="O448" s="181">
        <f t="shared" si="15"/>
        <v>0</v>
      </c>
      <c r="P448" s="181"/>
    </row>
    <row r="449" spans="1:16">
      <c r="A449" s="120" t="s">
        <v>603</v>
      </c>
      <c r="B449" s="236" t="s">
        <v>643</v>
      </c>
      <c r="C449" s="235">
        <v>12964251</v>
      </c>
      <c r="D449" s="232" t="s">
        <v>605</v>
      </c>
      <c r="E449" s="233" t="s">
        <v>17</v>
      </c>
      <c r="F449" s="315" t="s">
        <v>644</v>
      </c>
      <c r="G449" s="315"/>
      <c r="H449" s="234">
        <v>41680000</v>
      </c>
      <c r="I449" s="179">
        <v>0</v>
      </c>
      <c r="J449" s="179">
        <v>41680000</v>
      </c>
      <c r="K449" s="179">
        <v>0</v>
      </c>
      <c r="L449" s="186"/>
      <c r="M449" s="176">
        <v>41680000</v>
      </c>
      <c r="N449" s="176"/>
      <c r="O449" s="181">
        <f t="shared" si="15"/>
        <v>0</v>
      </c>
      <c r="P449" s="181"/>
    </row>
    <row r="450" spans="1:16">
      <c r="A450" s="120" t="s">
        <v>603</v>
      </c>
      <c r="B450" s="236" t="s">
        <v>645</v>
      </c>
      <c r="C450" s="235">
        <v>12965007</v>
      </c>
      <c r="D450" s="232" t="s">
        <v>605</v>
      </c>
      <c r="E450" s="233" t="s">
        <v>17</v>
      </c>
      <c r="F450" s="315" t="s">
        <v>646</v>
      </c>
      <c r="G450" s="315"/>
      <c r="H450" s="234">
        <v>36700000</v>
      </c>
      <c r="I450" s="179">
        <v>0</v>
      </c>
      <c r="J450" s="179">
        <v>36700000</v>
      </c>
      <c r="K450" s="179">
        <v>0</v>
      </c>
      <c r="L450" s="186"/>
      <c r="M450" s="176">
        <v>36700000</v>
      </c>
      <c r="N450" s="176"/>
      <c r="O450" s="181">
        <f t="shared" si="15"/>
        <v>0</v>
      </c>
      <c r="P450" s="181"/>
    </row>
    <row r="451" spans="1:16">
      <c r="A451" s="120" t="s">
        <v>603</v>
      </c>
      <c r="B451" s="236" t="s">
        <v>647</v>
      </c>
      <c r="C451" s="235">
        <v>12965444</v>
      </c>
      <c r="D451" s="232" t="s">
        <v>605</v>
      </c>
      <c r="E451" s="233" t="s">
        <v>17</v>
      </c>
      <c r="F451" s="315" t="s">
        <v>648</v>
      </c>
      <c r="G451" s="315"/>
      <c r="H451" s="234">
        <v>88000000</v>
      </c>
      <c r="I451" s="179">
        <v>0</v>
      </c>
      <c r="J451" s="179">
        <v>88000000</v>
      </c>
      <c r="K451" s="179">
        <v>0</v>
      </c>
      <c r="L451" s="186"/>
      <c r="M451" s="176">
        <v>88000000</v>
      </c>
      <c r="N451" s="176"/>
      <c r="O451" s="181">
        <f t="shared" si="15"/>
        <v>0</v>
      </c>
      <c r="P451" s="181"/>
    </row>
    <row r="452" spans="1:16">
      <c r="A452" s="120" t="s">
        <v>603</v>
      </c>
      <c r="B452" s="236" t="s">
        <v>649</v>
      </c>
      <c r="C452" s="235">
        <v>12969625</v>
      </c>
      <c r="D452" s="232" t="s">
        <v>605</v>
      </c>
      <c r="E452" s="233" t="s">
        <v>17</v>
      </c>
      <c r="F452" s="315" t="s">
        <v>650</v>
      </c>
      <c r="G452" s="315"/>
      <c r="H452" s="234">
        <v>45000000</v>
      </c>
      <c r="I452" s="179">
        <v>0</v>
      </c>
      <c r="J452" s="179">
        <v>15000000</v>
      </c>
      <c r="K452" s="179">
        <v>0</v>
      </c>
      <c r="L452" s="186"/>
      <c r="M452" s="176">
        <v>45000000</v>
      </c>
      <c r="N452" s="176"/>
      <c r="O452" s="181">
        <f t="shared" si="15"/>
        <v>30000000</v>
      </c>
      <c r="P452" s="181"/>
    </row>
    <row r="453" spans="1:16">
      <c r="A453" s="120" t="s">
        <v>603</v>
      </c>
      <c r="B453" s="236" t="s">
        <v>649</v>
      </c>
      <c r="C453" s="235">
        <v>12969625</v>
      </c>
      <c r="D453" s="232" t="s">
        <v>605</v>
      </c>
      <c r="E453" s="233" t="s">
        <v>17</v>
      </c>
      <c r="F453" s="315" t="s">
        <v>651</v>
      </c>
      <c r="G453" s="315"/>
      <c r="H453" s="234">
        <v>45000000</v>
      </c>
      <c r="I453" s="179">
        <v>0</v>
      </c>
      <c r="J453" s="179">
        <v>30000000</v>
      </c>
      <c r="K453" s="179">
        <v>0</v>
      </c>
      <c r="L453" s="186"/>
      <c r="M453" s="176">
        <v>45000000</v>
      </c>
      <c r="N453" s="176"/>
      <c r="O453" s="181">
        <f t="shared" si="15"/>
        <v>15000000</v>
      </c>
      <c r="P453" s="181"/>
    </row>
    <row r="454" spans="1:16">
      <c r="A454" s="120" t="s">
        <v>603</v>
      </c>
      <c r="B454" s="236" t="s">
        <v>652</v>
      </c>
      <c r="C454" s="235">
        <v>12975752</v>
      </c>
      <c r="D454" s="232" t="s">
        <v>605</v>
      </c>
      <c r="E454" s="233" t="s">
        <v>17</v>
      </c>
      <c r="F454" s="315" t="s">
        <v>653</v>
      </c>
      <c r="G454" s="315"/>
      <c r="H454" s="234">
        <v>3000000</v>
      </c>
      <c r="I454" s="179">
        <v>0</v>
      </c>
      <c r="J454" s="179">
        <v>3000000</v>
      </c>
      <c r="K454" s="179">
        <v>0</v>
      </c>
      <c r="L454" s="186"/>
      <c r="M454" s="176">
        <v>3000000</v>
      </c>
      <c r="N454" s="176"/>
      <c r="O454" s="181">
        <f t="shared" si="15"/>
        <v>0</v>
      </c>
      <c r="P454" s="181"/>
    </row>
    <row r="455" spans="1:16">
      <c r="A455" s="120" t="s">
        <v>603</v>
      </c>
      <c r="B455" s="236" t="s">
        <v>654</v>
      </c>
      <c r="C455" s="235">
        <v>12976091</v>
      </c>
      <c r="D455" s="232" t="s">
        <v>605</v>
      </c>
      <c r="E455" s="233" t="s">
        <v>17</v>
      </c>
      <c r="F455" s="315" t="s">
        <v>655</v>
      </c>
      <c r="G455" s="315"/>
      <c r="H455" s="234">
        <v>1000000</v>
      </c>
      <c r="I455" s="179">
        <v>0</v>
      </c>
      <c r="J455" s="179">
        <v>1000000</v>
      </c>
      <c r="K455" s="179">
        <v>0</v>
      </c>
      <c r="L455" s="186"/>
      <c r="M455" s="176">
        <v>1000000</v>
      </c>
      <c r="N455" s="176"/>
      <c r="O455" s="181">
        <f t="shared" si="15"/>
        <v>0</v>
      </c>
      <c r="P455" s="181"/>
    </row>
    <row r="456" spans="1:16">
      <c r="A456" s="120" t="s">
        <v>603</v>
      </c>
      <c r="B456" s="236" t="s">
        <v>656</v>
      </c>
      <c r="C456" s="235">
        <v>12993814</v>
      </c>
      <c r="D456" s="232" t="s">
        <v>605</v>
      </c>
      <c r="E456" s="233" t="s">
        <v>17</v>
      </c>
      <c r="F456" s="315" t="s">
        <v>657</v>
      </c>
      <c r="G456" s="315"/>
      <c r="H456" s="234">
        <v>23000000</v>
      </c>
      <c r="I456" s="179">
        <v>0</v>
      </c>
      <c r="J456" s="179">
        <v>23000000</v>
      </c>
      <c r="K456" s="179">
        <v>0</v>
      </c>
      <c r="L456" s="186"/>
      <c r="M456" s="176">
        <v>23000000</v>
      </c>
      <c r="N456" s="176"/>
      <c r="O456" s="181">
        <f t="shared" si="15"/>
        <v>0</v>
      </c>
      <c r="P456" s="181"/>
    </row>
    <row r="457" spans="1:16">
      <c r="A457" s="120" t="s">
        <v>603</v>
      </c>
      <c r="B457" s="236" t="s">
        <v>658</v>
      </c>
      <c r="C457" s="235">
        <v>12994727</v>
      </c>
      <c r="D457" s="232" t="s">
        <v>605</v>
      </c>
      <c r="E457" s="233" t="s">
        <v>17</v>
      </c>
      <c r="F457" s="315" t="s">
        <v>659</v>
      </c>
      <c r="G457" s="315"/>
      <c r="H457" s="234">
        <v>3500000</v>
      </c>
      <c r="I457" s="179">
        <v>0</v>
      </c>
      <c r="J457" s="179">
        <v>3500000</v>
      </c>
      <c r="K457" s="179">
        <v>0</v>
      </c>
      <c r="L457" s="186"/>
      <c r="M457" s="176">
        <v>3500000</v>
      </c>
      <c r="N457" s="176"/>
      <c r="O457" s="181">
        <f t="shared" si="15"/>
        <v>0</v>
      </c>
      <c r="P457" s="181"/>
    </row>
    <row r="458" spans="1:16">
      <c r="A458" s="120" t="s">
        <v>603</v>
      </c>
      <c r="B458" s="236" t="s">
        <v>660</v>
      </c>
      <c r="C458" s="235">
        <v>12997671</v>
      </c>
      <c r="D458" s="232" t="s">
        <v>605</v>
      </c>
      <c r="E458" s="233" t="s">
        <v>17</v>
      </c>
      <c r="F458" s="315" t="s">
        <v>661</v>
      </c>
      <c r="G458" s="315"/>
      <c r="H458" s="234">
        <v>35000030</v>
      </c>
      <c r="I458" s="179">
        <v>0</v>
      </c>
      <c r="J458" s="179">
        <v>35000030</v>
      </c>
      <c r="K458" s="179">
        <v>0</v>
      </c>
      <c r="L458" s="186"/>
      <c r="M458" s="176">
        <v>35000030</v>
      </c>
      <c r="N458" s="176"/>
      <c r="O458" s="181">
        <f t="shared" si="15"/>
        <v>0</v>
      </c>
      <c r="P458" s="181"/>
    </row>
    <row r="459" spans="1:16">
      <c r="A459" s="120" t="s">
        <v>603</v>
      </c>
      <c r="B459" s="236" t="s">
        <v>662</v>
      </c>
      <c r="C459" s="235">
        <v>13062292</v>
      </c>
      <c r="D459" s="232" t="s">
        <v>605</v>
      </c>
      <c r="E459" s="233" t="s">
        <v>17</v>
      </c>
      <c r="F459" s="315" t="s">
        <v>663</v>
      </c>
      <c r="G459" s="315"/>
      <c r="H459" s="234">
        <v>5779166</v>
      </c>
      <c r="I459" s="179">
        <v>0</v>
      </c>
      <c r="J459" s="179">
        <v>5779166</v>
      </c>
      <c r="K459" s="179">
        <v>0</v>
      </c>
      <c r="L459" s="186"/>
      <c r="M459" s="176">
        <v>5779166</v>
      </c>
      <c r="N459" s="176"/>
      <c r="O459" s="181">
        <f t="shared" si="15"/>
        <v>0</v>
      </c>
      <c r="P459" s="181"/>
    </row>
    <row r="460" spans="1:16">
      <c r="A460" s="120" t="s">
        <v>603</v>
      </c>
      <c r="B460" s="236" t="s">
        <v>662</v>
      </c>
      <c r="C460" s="235">
        <v>13062292</v>
      </c>
      <c r="D460" s="232" t="s">
        <v>605</v>
      </c>
      <c r="E460" s="233" t="s">
        <v>17</v>
      </c>
      <c r="F460" s="315" t="s">
        <v>664</v>
      </c>
      <c r="G460" s="315"/>
      <c r="H460" s="234">
        <v>5779168</v>
      </c>
      <c r="I460" s="179">
        <v>0</v>
      </c>
      <c r="J460" s="179">
        <v>5779168</v>
      </c>
      <c r="K460" s="179">
        <v>0</v>
      </c>
      <c r="L460" s="186"/>
      <c r="M460" s="176">
        <v>5779168</v>
      </c>
      <c r="N460" s="176"/>
      <c r="O460" s="181">
        <f t="shared" si="15"/>
        <v>0</v>
      </c>
      <c r="P460" s="181"/>
    </row>
    <row r="461" spans="1:16">
      <c r="A461" s="120" t="s">
        <v>603</v>
      </c>
      <c r="B461" s="236" t="s">
        <v>665</v>
      </c>
      <c r="C461" s="235">
        <v>13069707</v>
      </c>
      <c r="D461" s="232" t="s">
        <v>605</v>
      </c>
      <c r="E461" s="233" t="s">
        <v>17</v>
      </c>
      <c r="F461" s="315" t="s">
        <v>666</v>
      </c>
      <c r="G461" s="315"/>
      <c r="H461" s="234">
        <v>126600000</v>
      </c>
      <c r="I461" s="179">
        <v>0</v>
      </c>
      <c r="J461" s="179">
        <v>126600000</v>
      </c>
      <c r="K461" s="179">
        <v>0</v>
      </c>
      <c r="L461" s="186"/>
      <c r="M461" s="176">
        <v>126600000</v>
      </c>
      <c r="N461" s="176"/>
      <c r="O461" s="181">
        <f t="shared" si="15"/>
        <v>0</v>
      </c>
      <c r="P461" s="181"/>
    </row>
    <row r="462" spans="1:16">
      <c r="A462" s="120" t="s">
        <v>603</v>
      </c>
      <c r="B462" s="236" t="s">
        <v>667</v>
      </c>
      <c r="C462" s="235">
        <v>13069773</v>
      </c>
      <c r="D462" s="232" t="s">
        <v>605</v>
      </c>
      <c r="E462" s="233" t="s">
        <v>17</v>
      </c>
      <c r="F462" s="315" t="s">
        <v>668</v>
      </c>
      <c r="G462" s="315"/>
      <c r="H462" s="234">
        <v>1338327</v>
      </c>
      <c r="I462" s="179">
        <v>0</v>
      </c>
      <c r="J462" s="179">
        <v>1338327</v>
      </c>
      <c r="K462" s="179">
        <v>0</v>
      </c>
      <c r="L462" s="186"/>
      <c r="M462" s="176">
        <v>1338327</v>
      </c>
      <c r="N462" s="176"/>
      <c r="O462" s="181">
        <f t="shared" si="15"/>
        <v>0</v>
      </c>
      <c r="P462" s="181"/>
    </row>
    <row r="463" spans="1:16">
      <c r="A463" s="120" t="s">
        <v>603</v>
      </c>
      <c r="B463" s="236" t="s">
        <v>669</v>
      </c>
      <c r="C463" s="235">
        <v>13072293</v>
      </c>
      <c r="D463" s="232" t="s">
        <v>605</v>
      </c>
      <c r="E463" s="233" t="s">
        <v>17</v>
      </c>
      <c r="F463" s="315" t="s">
        <v>670</v>
      </c>
      <c r="G463" s="315"/>
      <c r="H463" s="234">
        <v>19000000</v>
      </c>
      <c r="I463" s="179">
        <v>0</v>
      </c>
      <c r="J463" s="179">
        <v>19000000</v>
      </c>
      <c r="K463" s="179">
        <v>0</v>
      </c>
      <c r="L463" s="186"/>
      <c r="M463" s="176">
        <v>19000000</v>
      </c>
      <c r="N463" s="176"/>
      <c r="O463" s="181">
        <f t="shared" si="15"/>
        <v>0</v>
      </c>
      <c r="P463" s="181"/>
    </row>
    <row r="464" spans="1:16">
      <c r="A464" s="120" t="s">
        <v>603</v>
      </c>
      <c r="B464" s="236" t="s">
        <v>671</v>
      </c>
      <c r="C464" s="235">
        <v>14987786</v>
      </c>
      <c r="D464" s="232" t="s">
        <v>605</v>
      </c>
      <c r="E464" s="233" t="s">
        <v>17</v>
      </c>
      <c r="F464" s="315" t="s">
        <v>672</v>
      </c>
      <c r="G464" s="315"/>
      <c r="H464" s="234">
        <v>0</v>
      </c>
      <c r="I464" s="179">
        <v>0</v>
      </c>
      <c r="J464" s="179">
        <v>34375670</v>
      </c>
      <c r="K464" s="179">
        <v>0</v>
      </c>
      <c r="L464" s="193" t="s">
        <v>1602</v>
      </c>
      <c r="M464" s="177">
        <v>0</v>
      </c>
      <c r="N464" s="177"/>
      <c r="O464" s="177">
        <f t="shared" si="15"/>
        <v>-34375670</v>
      </c>
      <c r="P464" s="177"/>
    </row>
    <row r="465" spans="1:16">
      <c r="A465" s="120" t="s">
        <v>603</v>
      </c>
      <c r="B465" s="236" t="s">
        <v>673</v>
      </c>
      <c r="C465" s="235">
        <v>16704799</v>
      </c>
      <c r="D465" s="232" t="s">
        <v>605</v>
      </c>
      <c r="E465" s="233" t="s">
        <v>17</v>
      </c>
      <c r="F465" s="315" t="s">
        <v>674</v>
      </c>
      <c r="G465" s="315"/>
      <c r="H465" s="234">
        <v>27900000</v>
      </c>
      <c r="I465" s="179">
        <v>0</v>
      </c>
      <c r="J465" s="179">
        <v>27900000</v>
      </c>
      <c r="K465" s="179">
        <v>0</v>
      </c>
      <c r="L465" s="186"/>
      <c r="M465" s="176">
        <v>27900000</v>
      </c>
      <c r="N465" s="176"/>
      <c r="O465" s="181">
        <f t="shared" si="15"/>
        <v>0</v>
      </c>
      <c r="P465" s="181"/>
    </row>
    <row r="466" spans="1:16">
      <c r="A466" s="120" t="s">
        <v>603</v>
      </c>
      <c r="B466" s="236" t="s">
        <v>675</v>
      </c>
      <c r="C466" s="235">
        <v>16792984</v>
      </c>
      <c r="D466" s="232" t="s">
        <v>605</v>
      </c>
      <c r="E466" s="233" t="s">
        <v>17</v>
      </c>
      <c r="F466" s="315" t="s">
        <v>676</v>
      </c>
      <c r="G466" s="315"/>
      <c r="H466" s="234">
        <v>2000000</v>
      </c>
      <c r="I466" s="179">
        <v>0</v>
      </c>
      <c r="J466" s="179">
        <v>2000000</v>
      </c>
      <c r="K466" s="179">
        <v>0</v>
      </c>
      <c r="L466" s="186"/>
      <c r="M466" s="176">
        <v>2000000</v>
      </c>
      <c r="N466" s="176"/>
      <c r="O466" s="181">
        <f t="shared" si="15"/>
        <v>0</v>
      </c>
      <c r="P466" s="181"/>
    </row>
    <row r="467" spans="1:16">
      <c r="A467" s="120" t="s">
        <v>603</v>
      </c>
      <c r="B467" s="236" t="s">
        <v>677</v>
      </c>
      <c r="C467" s="235">
        <v>19073871</v>
      </c>
      <c r="D467" s="232" t="s">
        <v>605</v>
      </c>
      <c r="E467" s="233" t="s">
        <v>17</v>
      </c>
      <c r="F467" s="315" t="s">
        <v>678</v>
      </c>
      <c r="G467" s="315"/>
      <c r="H467" s="234">
        <v>2000000</v>
      </c>
      <c r="I467" s="179">
        <v>0</v>
      </c>
      <c r="J467" s="179">
        <v>2000000</v>
      </c>
      <c r="K467" s="179">
        <v>0</v>
      </c>
      <c r="L467" s="186"/>
      <c r="M467" s="176">
        <v>2000000</v>
      </c>
      <c r="N467" s="176"/>
      <c r="O467" s="181">
        <f t="shared" si="15"/>
        <v>0</v>
      </c>
      <c r="P467" s="181"/>
    </row>
    <row r="468" spans="1:16">
      <c r="A468" s="120" t="s">
        <v>603</v>
      </c>
      <c r="B468" s="236" t="s">
        <v>679</v>
      </c>
      <c r="C468" s="235">
        <v>19171663</v>
      </c>
      <c r="D468" s="232" t="s">
        <v>605</v>
      </c>
      <c r="E468" s="233" t="s">
        <v>17</v>
      </c>
      <c r="F468" s="315" t="s">
        <v>680</v>
      </c>
      <c r="G468" s="315"/>
      <c r="H468" s="179">
        <v>24505500</v>
      </c>
      <c r="I468" s="179">
        <v>0</v>
      </c>
      <c r="J468" s="179">
        <v>24505500</v>
      </c>
      <c r="K468" s="179">
        <v>0</v>
      </c>
      <c r="L468" s="186"/>
      <c r="M468" s="177">
        <v>0</v>
      </c>
      <c r="N468" s="177"/>
      <c r="O468" s="177">
        <f t="shared" si="15"/>
        <v>-24505500</v>
      </c>
      <c r="P468" s="177"/>
    </row>
    <row r="469" spans="1:16">
      <c r="A469" s="120" t="s">
        <v>603</v>
      </c>
      <c r="B469" s="236" t="s">
        <v>679</v>
      </c>
      <c r="C469" s="235">
        <v>19171663</v>
      </c>
      <c r="D469" s="232" t="s">
        <v>605</v>
      </c>
      <c r="E469" s="233" t="s">
        <v>17</v>
      </c>
      <c r="F469" s="315" t="s">
        <v>681</v>
      </c>
      <c r="G469" s="315"/>
      <c r="H469" s="179">
        <v>43188704</v>
      </c>
      <c r="I469" s="179">
        <v>0</v>
      </c>
      <c r="J469" s="179">
        <v>43188704</v>
      </c>
      <c r="K469" s="179">
        <v>0</v>
      </c>
      <c r="L469" s="186"/>
      <c r="M469" s="177">
        <v>5373212</v>
      </c>
      <c r="N469" s="177"/>
      <c r="O469" s="177">
        <f t="shared" si="15"/>
        <v>-37815492</v>
      </c>
      <c r="P469" s="177"/>
    </row>
    <row r="470" spans="1:16">
      <c r="A470" s="120" t="s">
        <v>603</v>
      </c>
      <c r="B470" s="236" t="s">
        <v>682</v>
      </c>
      <c r="C470" s="235">
        <v>19290452</v>
      </c>
      <c r="D470" s="232" t="s">
        <v>605</v>
      </c>
      <c r="E470" s="233" t="s">
        <v>17</v>
      </c>
      <c r="F470" s="315" t="s">
        <v>683</v>
      </c>
      <c r="G470" s="315"/>
      <c r="H470" s="234">
        <v>2253143817.23</v>
      </c>
      <c r="I470" s="180">
        <v>746051691.66999996</v>
      </c>
      <c r="J470" s="179">
        <v>2253143817.23</v>
      </c>
      <c r="K470" s="180">
        <v>746051691.66999996</v>
      </c>
      <c r="L470" s="186"/>
      <c r="M470" s="176">
        <v>2253143817.23</v>
      </c>
      <c r="N470" s="176"/>
      <c r="O470" s="181">
        <f t="shared" si="15"/>
        <v>0</v>
      </c>
      <c r="P470" s="181"/>
    </row>
    <row r="471" spans="1:16">
      <c r="A471" s="120" t="s">
        <v>603</v>
      </c>
      <c r="B471" s="236" t="s">
        <v>684</v>
      </c>
      <c r="C471" s="235">
        <v>26421691</v>
      </c>
      <c r="D471" s="232" t="s">
        <v>605</v>
      </c>
      <c r="E471" s="233" t="s">
        <v>17</v>
      </c>
      <c r="F471" s="315" t="s">
        <v>685</v>
      </c>
      <c r="G471" s="315"/>
      <c r="H471" s="234">
        <v>0</v>
      </c>
      <c r="I471" s="179">
        <v>0</v>
      </c>
      <c r="J471" s="179">
        <v>22803747.510000002</v>
      </c>
      <c r="K471" s="179">
        <v>0</v>
      </c>
      <c r="L471" s="193" t="s">
        <v>1590</v>
      </c>
      <c r="M471" s="177">
        <v>0</v>
      </c>
      <c r="N471" s="177"/>
      <c r="O471" s="177">
        <f t="shared" si="15"/>
        <v>-22803747.510000002</v>
      </c>
      <c r="P471" s="177"/>
    </row>
    <row r="472" spans="1:16">
      <c r="A472" s="120" t="s">
        <v>603</v>
      </c>
      <c r="B472" s="236" t="s">
        <v>686</v>
      </c>
      <c r="C472" s="235">
        <v>26436310</v>
      </c>
      <c r="D472" s="232" t="s">
        <v>605</v>
      </c>
      <c r="E472" s="233" t="s">
        <v>17</v>
      </c>
      <c r="F472" s="315" t="s">
        <v>687</v>
      </c>
      <c r="G472" s="315"/>
      <c r="H472" s="234">
        <v>58643175</v>
      </c>
      <c r="I472" s="179">
        <v>0</v>
      </c>
      <c r="J472" s="179">
        <v>58643175</v>
      </c>
      <c r="K472" s="179">
        <v>0</v>
      </c>
      <c r="L472" s="186"/>
      <c r="M472" s="176">
        <v>58643175</v>
      </c>
      <c r="N472" s="176"/>
      <c r="O472" s="181">
        <f t="shared" si="15"/>
        <v>0</v>
      </c>
      <c r="P472" s="181"/>
    </row>
    <row r="473" spans="1:16">
      <c r="A473" s="120" t="s">
        <v>603</v>
      </c>
      <c r="B473" s="236" t="s">
        <v>688</v>
      </c>
      <c r="C473" s="235">
        <v>26440859</v>
      </c>
      <c r="D473" s="232" t="s">
        <v>605</v>
      </c>
      <c r="E473" s="233" t="s">
        <v>17</v>
      </c>
      <c r="F473" s="315" t="s">
        <v>689</v>
      </c>
      <c r="G473" s="315"/>
      <c r="H473" s="234">
        <v>0</v>
      </c>
      <c r="I473" s="179">
        <v>0</v>
      </c>
      <c r="J473" s="179">
        <v>38495195.600000001</v>
      </c>
      <c r="K473" s="179">
        <v>0</v>
      </c>
      <c r="L473" s="186" t="s">
        <v>1591</v>
      </c>
      <c r="M473" s="177">
        <v>0</v>
      </c>
      <c r="N473" s="177"/>
      <c r="O473" s="177">
        <f t="shared" si="15"/>
        <v>-38495195.600000001</v>
      </c>
      <c r="P473" s="177"/>
    </row>
    <row r="474" spans="1:16">
      <c r="A474" s="120" t="s">
        <v>603</v>
      </c>
      <c r="B474" s="236" t="s">
        <v>690</v>
      </c>
      <c r="C474" s="235">
        <v>26459416</v>
      </c>
      <c r="D474" s="232" t="s">
        <v>605</v>
      </c>
      <c r="E474" s="233" t="s">
        <v>17</v>
      </c>
      <c r="F474" s="315" t="s">
        <v>691</v>
      </c>
      <c r="G474" s="315"/>
      <c r="H474" s="234">
        <v>47069346.030000001</v>
      </c>
      <c r="I474" s="179">
        <v>0</v>
      </c>
      <c r="J474" s="179">
        <v>47069346.030000001</v>
      </c>
      <c r="K474" s="179">
        <v>0</v>
      </c>
      <c r="L474" s="186"/>
      <c r="M474" s="176">
        <v>47069346.030000001</v>
      </c>
      <c r="N474" s="176"/>
      <c r="O474" s="181">
        <f t="shared" si="15"/>
        <v>0</v>
      </c>
      <c r="P474" s="181"/>
    </row>
    <row r="475" spans="1:16">
      <c r="A475" s="120" t="s">
        <v>603</v>
      </c>
      <c r="B475" s="236" t="s">
        <v>692</v>
      </c>
      <c r="C475" s="235">
        <v>26592132</v>
      </c>
      <c r="D475" s="232" t="s">
        <v>605</v>
      </c>
      <c r="E475" s="233" t="s">
        <v>17</v>
      </c>
      <c r="F475" s="315" t="s">
        <v>693</v>
      </c>
      <c r="G475" s="315"/>
      <c r="H475" s="234">
        <v>0</v>
      </c>
      <c r="I475" s="179">
        <v>0</v>
      </c>
      <c r="J475" s="179">
        <v>303465</v>
      </c>
      <c r="K475" s="179">
        <v>0</v>
      </c>
      <c r="L475" s="186" t="s">
        <v>1509</v>
      </c>
      <c r="M475" s="177">
        <v>0</v>
      </c>
      <c r="N475" s="177"/>
      <c r="O475" s="177">
        <f t="shared" si="15"/>
        <v>-303465</v>
      </c>
      <c r="P475" s="177"/>
    </row>
    <row r="476" spans="1:16">
      <c r="A476" s="120" t="s">
        <v>603</v>
      </c>
      <c r="B476" s="236" t="s">
        <v>692</v>
      </c>
      <c r="C476" s="235">
        <v>26592132</v>
      </c>
      <c r="D476" s="232" t="s">
        <v>605</v>
      </c>
      <c r="E476" s="233" t="s">
        <v>17</v>
      </c>
      <c r="F476" s="315" t="s">
        <v>694</v>
      </c>
      <c r="G476" s="315"/>
      <c r="H476" s="234">
        <v>0</v>
      </c>
      <c r="I476" s="179">
        <v>0</v>
      </c>
      <c r="J476" s="179">
        <v>8000000</v>
      </c>
      <c r="K476" s="179">
        <v>0</v>
      </c>
      <c r="L476" s="186" t="s">
        <v>1509</v>
      </c>
      <c r="M476" s="177">
        <v>0</v>
      </c>
      <c r="N476" s="177"/>
      <c r="O476" s="177">
        <f t="shared" si="15"/>
        <v>-8000000</v>
      </c>
      <c r="P476" s="177"/>
    </row>
    <row r="477" spans="1:16">
      <c r="A477" s="120" t="s">
        <v>603</v>
      </c>
      <c r="B477" s="236" t="s">
        <v>692</v>
      </c>
      <c r="C477" s="235">
        <v>26592132</v>
      </c>
      <c r="D477" s="232" t="s">
        <v>605</v>
      </c>
      <c r="E477" s="233" t="s">
        <v>17</v>
      </c>
      <c r="F477" s="315" t="s">
        <v>695</v>
      </c>
      <c r="G477" s="315"/>
      <c r="H477" s="234">
        <v>0</v>
      </c>
      <c r="I477" s="179">
        <v>0</v>
      </c>
      <c r="J477" s="179">
        <v>8000000</v>
      </c>
      <c r="K477" s="179">
        <v>0</v>
      </c>
      <c r="L477" s="186" t="s">
        <v>1509</v>
      </c>
      <c r="M477" s="177">
        <v>0</v>
      </c>
      <c r="N477" s="177"/>
      <c r="O477" s="177">
        <f t="shared" si="15"/>
        <v>-8000000</v>
      </c>
      <c r="P477" s="177"/>
    </row>
    <row r="478" spans="1:16">
      <c r="A478" s="120" t="s">
        <v>603</v>
      </c>
      <c r="B478" s="236" t="s">
        <v>692</v>
      </c>
      <c r="C478" s="235">
        <v>26592132</v>
      </c>
      <c r="D478" s="232" t="s">
        <v>605</v>
      </c>
      <c r="E478" s="233" t="s">
        <v>17</v>
      </c>
      <c r="F478" s="315" t="s">
        <v>696</v>
      </c>
      <c r="G478" s="315"/>
      <c r="H478" s="234">
        <v>0</v>
      </c>
      <c r="I478" s="179">
        <v>0</v>
      </c>
      <c r="J478" s="179">
        <v>8000000</v>
      </c>
      <c r="K478" s="179">
        <v>0</v>
      </c>
      <c r="L478" s="186" t="s">
        <v>1509</v>
      </c>
      <c r="M478" s="177">
        <v>0</v>
      </c>
      <c r="N478" s="177"/>
      <c r="O478" s="177">
        <f t="shared" si="15"/>
        <v>-8000000</v>
      </c>
      <c r="P478" s="177"/>
    </row>
    <row r="479" spans="1:16">
      <c r="A479" s="120" t="s">
        <v>603</v>
      </c>
      <c r="B479" s="236" t="s">
        <v>692</v>
      </c>
      <c r="C479" s="235">
        <v>26592132</v>
      </c>
      <c r="D479" s="232" t="s">
        <v>605</v>
      </c>
      <c r="E479" s="233" t="s">
        <v>17</v>
      </c>
      <c r="F479" s="315" t="s">
        <v>697</v>
      </c>
      <c r="G479" s="315"/>
      <c r="H479" s="234">
        <v>0</v>
      </c>
      <c r="I479" s="179">
        <v>0</v>
      </c>
      <c r="J479" s="179">
        <v>8000000</v>
      </c>
      <c r="K479" s="179">
        <v>0</v>
      </c>
      <c r="L479" s="186" t="s">
        <v>1509</v>
      </c>
      <c r="M479" s="177">
        <v>0</v>
      </c>
      <c r="N479" s="177"/>
      <c r="O479" s="177">
        <f t="shared" si="15"/>
        <v>-8000000</v>
      </c>
      <c r="P479" s="177"/>
    </row>
    <row r="480" spans="1:16">
      <c r="A480" s="120" t="s">
        <v>603</v>
      </c>
      <c r="B480" s="236" t="s">
        <v>692</v>
      </c>
      <c r="C480" s="235">
        <v>26592132</v>
      </c>
      <c r="D480" s="232" t="s">
        <v>605</v>
      </c>
      <c r="E480" s="233" t="s">
        <v>17</v>
      </c>
      <c r="F480" s="315" t="s">
        <v>698</v>
      </c>
      <c r="G480" s="315"/>
      <c r="H480" s="234">
        <v>0</v>
      </c>
      <c r="I480" s="179">
        <v>0</v>
      </c>
      <c r="J480" s="179">
        <v>8000000</v>
      </c>
      <c r="K480" s="179">
        <v>0</v>
      </c>
      <c r="L480" s="186" t="s">
        <v>1509</v>
      </c>
      <c r="M480" s="177">
        <v>0</v>
      </c>
      <c r="N480" s="177"/>
      <c r="O480" s="177">
        <f t="shared" si="15"/>
        <v>-8000000</v>
      </c>
      <c r="P480" s="177"/>
    </row>
    <row r="481" spans="1:16">
      <c r="A481" s="120" t="s">
        <v>603</v>
      </c>
      <c r="B481" s="236" t="s">
        <v>692</v>
      </c>
      <c r="C481" s="235">
        <v>26592132</v>
      </c>
      <c r="D481" s="232" t="s">
        <v>605</v>
      </c>
      <c r="E481" s="233" t="s">
        <v>17</v>
      </c>
      <c r="F481" s="315" t="s">
        <v>699</v>
      </c>
      <c r="G481" s="315"/>
      <c r="H481" s="234">
        <v>0</v>
      </c>
      <c r="I481" s="179">
        <v>0</v>
      </c>
      <c r="J481" s="179">
        <v>8000000</v>
      </c>
      <c r="K481" s="179">
        <v>0</v>
      </c>
      <c r="L481" s="186" t="s">
        <v>1509</v>
      </c>
      <c r="M481" s="177">
        <v>0</v>
      </c>
      <c r="N481" s="177"/>
      <c r="O481" s="177">
        <f t="shared" si="15"/>
        <v>-8000000</v>
      </c>
      <c r="P481" s="177"/>
    </row>
    <row r="482" spans="1:16">
      <c r="A482" s="120" t="s">
        <v>603</v>
      </c>
      <c r="B482" s="236" t="s">
        <v>692</v>
      </c>
      <c r="C482" s="235">
        <v>26592132</v>
      </c>
      <c r="D482" s="232" t="s">
        <v>605</v>
      </c>
      <c r="E482" s="233" t="s">
        <v>17</v>
      </c>
      <c r="F482" s="315" t="s">
        <v>700</v>
      </c>
      <c r="G482" s="315"/>
      <c r="H482" s="234">
        <v>0</v>
      </c>
      <c r="I482" s="179">
        <v>0</v>
      </c>
      <c r="J482" s="179">
        <v>5000000</v>
      </c>
      <c r="K482" s="179">
        <v>0</v>
      </c>
      <c r="L482" s="186" t="s">
        <v>1509</v>
      </c>
      <c r="M482" s="177">
        <v>0</v>
      </c>
      <c r="N482" s="177"/>
      <c r="O482" s="177">
        <f t="shared" si="15"/>
        <v>-5000000</v>
      </c>
      <c r="P482" s="177"/>
    </row>
    <row r="483" spans="1:16">
      <c r="A483" s="120" t="s">
        <v>603</v>
      </c>
      <c r="B483" s="236" t="s">
        <v>701</v>
      </c>
      <c r="C483" s="235">
        <v>27073387</v>
      </c>
      <c r="D483" s="232" t="s">
        <v>605</v>
      </c>
      <c r="E483" s="233" t="s">
        <v>17</v>
      </c>
      <c r="F483" s="315" t="s">
        <v>702</v>
      </c>
      <c r="G483" s="315"/>
      <c r="H483" s="234">
        <v>24586666</v>
      </c>
      <c r="I483" s="179">
        <v>0</v>
      </c>
      <c r="J483" s="179">
        <v>24586666</v>
      </c>
      <c r="K483" s="179">
        <v>0</v>
      </c>
      <c r="L483" s="186"/>
      <c r="M483" s="176">
        <v>24586666</v>
      </c>
      <c r="N483" s="176"/>
      <c r="O483" s="181">
        <f t="shared" si="15"/>
        <v>0</v>
      </c>
      <c r="P483" s="181"/>
    </row>
    <row r="484" spans="1:16">
      <c r="A484" s="120" t="s">
        <v>603</v>
      </c>
      <c r="B484" s="236" t="s">
        <v>701</v>
      </c>
      <c r="C484" s="235">
        <v>27073387</v>
      </c>
      <c r="D484" s="232" t="s">
        <v>605</v>
      </c>
      <c r="E484" s="233" t="s">
        <v>17</v>
      </c>
      <c r="F484" s="315" t="s">
        <v>703</v>
      </c>
      <c r="G484" s="315"/>
      <c r="H484" s="234">
        <v>24586666</v>
      </c>
      <c r="I484" s="179">
        <v>0</v>
      </c>
      <c r="J484" s="179">
        <v>24586666</v>
      </c>
      <c r="K484" s="179">
        <v>0</v>
      </c>
      <c r="L484" s="186"/>
      <c r="M484" s="176">
        <v>24586666</v>
      </c>
      <c r="N484" s="176"/>
      <c r="O484" s="181">
        <f t="shared" si="15"/>
        <v>0</v>
      </c>
      <c r="P484" s="181"/>
    </row>
    <row r="485" spans="1:16">
      <c r="A485" s="120" t="s">
        <v>603</v>
      </c>
      <c r="B485" s="236" t="s">
        <v>704</v>
      </c>
      <c r="C485" s="235">
        <v>27075905</v>
      </c>
      <c r="D485" s="232" t="s">
        <v>605</v>
      </c>
      <c r="E485" s="233" t="s">
        <v>17</v>
      </c>
      <c r="F485" s="315" t="s">
        <v>705</v>
      </c>
      <c r="G485" s="315"/>
      <c r="H485" s="234">
        <v>10000000</v>
      </c>
      <c r="I485" s="179">
        <v>0</v>
      </c>
      <c r="J485" s="179">
        <v>10000000</v>
      </c>
      <c r="K485" s="179">
        <v>0</v>
      </c>
      <c r="L485" s="186"/>
      <c r="M485" s="176">
        <v>10000000</v>
      </c>
      <c r="N485" s="176"/>
      <c r="O485" s="181">
        <f t="shared" si="15"/>
        <v>0</v>
      </c>
      <c r="P485" s="181"/>
    </row>
    <row r="486" spans="1:16">
      <c r="A486" s="120" t="s">
        <v>603</v>
      </c>
      <c r="B486" s="236" t="s">
        <v>706</v>
      </c>
      <c r="C486" s="235">
        <v>27082212</v>
      </c>
      <c r="D486" s="232" t="s">
        <v>605</v>
      </c>
      <c r="E486" s="233" t="s">
        <v>17</v>
      </c>
      <c r="F486" s="315" t="s">
        <v>707</v>
      </c>
      <c r="G486" s="315"/>
      <c r="H486" s="234">
        <v>13320000</v>
      </c>
      <c r="I486" s="179">
        <v>0</v>
      </c>
      <c r="J486" s="179">
        <v>13320000</v>
      </c>
      <c r="K486" s="179">
        <v>0</v>
      </c>
      <c r="L486" s="186"/>
      <c r="M486" s="176">
        <v>13320000</v>
      </c>
      <c r="N486" s="176"/>
      <c r="O486" s="181">
        <f t="shared" si="15"/>
        <v>0</v>
      </c>
      <c r="P486" s="181"/>
    </row>
    <row r="487" spans="1:16">
      <c r="A487" s="120" t="s">
        <v>603</v>
      </c>
      <c r="B487" s="236" t="s">
        <v>708</v>
      </c>
      <c r="C487" s="235">
        <v>27088345</v>
      </c>
      <c r="D487" s="232" t="s">
        <v>605</v>
      </c>
      <c r="E487" s="233" t="s">
        <v>17</v>
      </c>
      <c r="F487" s="315" t="s">
        <v>709</v>
      </c>
      <c r="G487" s="315"/>
      <c r="H487" s="234">
        <v>44500000</v>
      </c>
      <c r="I487" s="179">
        <v>0</v>
      </c>
      <c r="J487" s="179">
        <v>44500000</v>
      </c>
      <c r="K487" s="179">
        <v>0</v>
      </c>
      <c r="L487" s="186"/>
      <c r="M487" s="176">
        <v>44500000</v>
      </c>
      <c r="N487" s="176"/>
      <c r="O487" s="181">
        <f t="shared" si="15"/>
        <v>0</v>
      </c>
      <c r="P487" s="181"/>
    </row>
    <row r="488" spans="1:16">
      <c r="A488" s="120" t="s">
        <v>603</v>
      </c>
      <c r="B488" s="236" t="s">
        <v>710</v>
      </c>
      <c r="C488" s="235">
        <v>27142204</v>
      </c>
      <c r="D488" s="232" t="s">
        <v>605</v>
      </c>
      <c r="E488" s="233" t="s">
        <v>17</v>
      </c>
      <c r="F488" s="315" t="s">
        <v>711</v>
      </c>
      <c r="G488" s="315"/>
      <c r="H488" s="234">
        <v>91272000</v>
      </c>
      <c r="I488" s="179">
        <v>0</v>
      </c>
      <c r="J488" s="179">
        <v>91272000</v>
      </c>
      <c r="K488" s="179">
        <v>0</v>
      </c>
      <c r="L488" s="186"/>
      <c r="M488" s="176">
        <v>91272000</v>
      </c>
      <c r="N488" s="176"/>
      <c r="O488" s="181">
        <f t="shared" si="15"/>
        <v>0</v>
      </c>
      <c r="P488" s="181"/>
    </row>
    <row r="489" spans="1:16">
      <c r="A489" s="120" t="s">
        <v>603</v>
      </c>
      <c r="B489" s="236" t="s">
        <v>712</v>
      </c>
      <c r="C489" s="235">
        <v>27166951</v>
      </c>
      <c r="D489" s="232" t="s">
        <v>605</v>
      </c>
      <c r="E489" s="233" t="s">
        <v>17</v>
      </c>
      <c r="F489" s="315" t="s">
        <v>713</v>
      </c>
      <c r="G489" s="315"/>
      <c r="H489" s="234">
        <v>27158000</v>
      </c>
      <c r="I489" s="179">
        <v>0</v>
      </c>
      <c r="J489" s="179">
        <v>27158000</v>
      </c>
      <c r="K489" s="179">
        <v>0</v>
      </c>
      <c r="L489" s="186"/>
      <c r="M489" s="176">
        <v>27158000</v>
      </c>
      <c r="N489" s="176"/>
      <c r="O489" s="181">
        <f t="shared" si="15"/>
        <v>0</v>
      </c>
      <c r="P489" s="181"/>
    </row>
    <row r="490" spans="1:16">
      <c r="A490" s="120" t="s">
        <v>603</v>
      </c>
      <c r="B490" s="236" t="s">
        <v>714</v>
      </c>
      <c r="C490" s="235">
        <v>27175603</v>
      </c>
      <c r="D490" s="232" t="s">
        <v>605</v>
      </c>
      <c r="E490" s="233" t="s">
        <v>17</v>
      </c>
      <c r="F490" s="315" t="s">
        <v>715</v>
      </c>
      <c r="G490" s="315"/>
      <c r="H490" s="234">
        <v>8000000</v>
      </c>
      <c r="I490" s="179">
        <v>0</v>
      </c>
      <c r="J490" s="179">
        <v>8000000</v>
      </c>
      <c r="K490" s="179">
        <v>0</v>
      </c>
      <c r="L490" s="186"/>
      <c r="M490" s="176">
        <v>8000000</v>
      </c>
      <c r="N490" s="176"/>
      <c r="O490" s="181">
        <f t="shared" si="15"/>
        <v>0</v>
      </c>
      <c r="P490" s="181"/>
    </row>
    <row r="491" spans="1:16">
      <c r="A491" s="120" t="s">
        <v>603</v>
      </c>
      <c r="B491" s="236" t="s">
        <v>716</v>
      </c>
      <c r="C491" s="235">
        <v>27197098</v>
      </c>
      <c r="D491" s="232" t="s">
        <v>605</v>
      </c>
      <c r="E491" s="233" t="s">
        <v>17</v>
      </c>
      <c r="F491" s="315" t="s">
        <v>717</v>
      </c>
      <c r="G491" s="315"/>
      <c r="H491" s="234">
        <v>33040000</v>
      </c>
      <c r="I491" s="179">
        <v>0</v>
      </c>
      <c r="J491" s="179">
        <v>33040000</v>
      </c>
      <c r="K491" s="179">
        <v>0</v>
      </c>
      <c r="L491" s="186"/>
      <c r="M491" s="176">
        <v>33040000</v>
      </c>
      <c r="N491" s="176"/>
      <c r="O491" s="181">
        <f t="shared" si="15"/>
        <v>0</v>
      </c>
      <c r="P491" s="181"/>
    </row>
    <row r="492" spans="1:16">
      <c r="A492" s="120" t="s">
        <v>603</v>
      </c>
      <c r="B492" s="236" t="s">
        <v>718</v>
      </c>
      <c r="C492" s="235">
        <v>27198480</v>
      </c>
      <c r="D492" s="232" t="s">
        <v>605</v>
      </c>
      <c r="E492" s="233" t="s">
        <v>17</v>
      </c>
      <c r="F492" s="315" t="s">
        <v>719</v>
      </c>
      <c r="G492" s="315"/>
      <c r="H492" s="234">
        <v>476960</v>
      </c>
      <c r="I492" s="179">
        <v>0</v>
      </c>
      <c r="J492" s="179">
        <v>476960</v>
      </c>
      <c r="K492" s="179">
        <v>0</v>
      </c>
      <c r="L492" s="186"/>
      <c r="M492" s="176">
        <v>476960</v>
      </c>
      <c r="N492" s="176"/>
      <c r="O492" s="181">
        <f t="shared" si="15"/>
        <v>0</v>
      </c>
      <c r="P492" s="181"/>
    </row>
    <row r="493" spans="1:16">
      <c r="A493" s="120" t="s">
        <v>603</v>
      </c>
      <c r="B493" s="236" t="s">
        <v>718</v>
      </c>
      <c r="C493" s="235">
        <v>27198480</v>
      </c>
      <c r="D493" s="232" t="s">
        <v>605</v>
      </c>
      <c r="E493" s="233" t="s">
        <v>17</v>
      </c>
      <c r="F493" s="315" t="s">
        <v>720</v>
      </c>
      <c r="G493" s="315"/>
      <c r="H493" s="234">
        <v>686880</v>
      </c>
      <c r="I493" s="179">
        <v>0</v>
      </c>
      <c r="J493" s="179">
        <v>686880</v>
      </c>
      <c r="K493" s="179">
        <v>0</v>
      </c>
      <c r="L493" s="186"/>
      <c r="M493" s="176">
        <v>686880</v>
      </c>
      <c r="N493" s="176"/>
      <c r="O493" s="181">
        <f t="shared" si="15"/>
        <v>0</v>
      </c>
      <c r="P493" s="181"/>
    </row>
    <row r="494" spans="1:16">
      <c r="A494" s="120" t="s">
        <v>603</v>
      </c>
      <c r="B494" s="236" t="s">
        <v>718</v>
      </c>
      <c r="C494" s="235">
        <v>27198480</v>
      </c>
      <c r="D494" s="232" t="s">
        <v>605</v>
      </c>
      <c r="E494" s="233" t="s">
        <v>17</v>
      </c>
      <c r="F494" s="315" t="s">
        <v>721</v>
      </c>
      <c r="G494" s="315"/>
      <c r="H494" s="234">
        <v>686880</v>
      </c>
      <c r="I494" s="179">
        <v>0</v>
      </c>
      <c r="J494" s="179">
        <v>686880</v>
      </c>
      <c r="K494" s="179">
        <v>0</v>
      </c>
      <c r="L494" s="186"/>
      <c r="M494" s="176">
        <v>686880</v>
      </c>
      <c r="N494" s="176"/>
      <c r="O494" s="181">
        <f t="shared" si="15"/>
        <v>0</v>
      </c>
      <c r="P494" s="181"/>
    </row>
    <row r="495" spans="1:16">
      <c r="A495" s="120" t="s">
        <v>603</v>
      </c>
      <c r="B495" s="236" t="s">
        <v>718</v>
      </c>
      <c r="C495" s="235">
        <v>27198480</v>
      </c>
      <c r="D495" s="232" t="s">
        <v>605</v>
      </c>
      <c r="E495" s="233" t="s">
        <v>17</v>
      </c>
      <c r="F495" s="315" t="s">
        <v>722</v>
      </c>
      <c r="G495" s="315"/>
      <c r="H495" s="234">
        <v>915840</v>
      </c>
      <c r="I495" s="179">
        <v>0</v>
      </c>
      <c r="J495" s="179">
        <v>915840</v>
      </c>
      <c r="K495" s="179">
        <v>0</v>
      </c>
      <c r="L495" s="186"/>
      <c r="M495" s="176">
        <v>915840</v>
      </c>
      <c r="N495" s="176"/>
      <c r="O495" s="181">
        <f t="shared" ref="O495:O558" si="16">+M495-J495</f>
        <v>0</v>
      </c>
      <c r="P495" s="181"/>
    </row>
    <row r="496" spans="1:16">
      <c r="A496" s="120" t="s">
        <v>603</v>
      </c>
      <c r="B496" s="236" t="s">
        <v>723</v>
      </c>
      <c r="C496" s="235">
        <v>27211578</v>
      </c>
      <c r="D496" s="232" t="s">
        <v>605</v>
      </c>
      <c r="E496" s="233" t="s">
        <v>17</v>
      </c>
      <c r="F496" s="315" t="s">
        <v>724</v>
      </c>
      <c r="G496" s="315"/>
      <c r="H496" s="234">
        <v>36040995</v>
      </c>
      <c r="I496" s="179">
        <v>0</v>
      </c>
      <c r="J496" s="179">
        <v>36040995</v>
      </c>
      <c r="K496" s="179">
        <v>0</v>
      </c>
      <c r="L496" s="186"/>
      <c r="M496" s="176">
        <v>36040995</v>
      </c>
      <c r="N496" s="176"/>
      <c r="O496" s="181">
        <f t="shared" si="16"/>
        <v>0</v>
      </c>
      <c r="P496" s="181"/>
    </row>
    <row r="497" spans="1:16">
      <c r="A497" s="120" t="s">
        <v>603</v>
      </c>
      <c r="B497" s="236" t="s">
        <v>725</v>
      </c>
      <c r="C497" s="235">
        <v>27219664</v>
      </c>
      <c r="D497" s="232" t="s">
        <v>605</v>
      </c>
      <c r="E497" s="233" t="s">
        <v>17</v>
      </c>
      <c r="F497" s="315" t="s">
        <v>726</v>
      </c>
      <c r="G497" s="315"/>
      <c r="H497" s="234">
        <v>2000000</v>
      </c>
      <c r="I497" s="179">
        <v>0</v>
      </c>
      <c r="J497" s="179">
        <v>2000000</v>
      </c>
      <c r="K497" s="179">
        <v>0</v>
      </c>
      <c r="L497" s="186"/>
      <c r="M497" s="176">
        <v>2000000</v>
      </c>
      <c r="N497" s="176"/>
      <c r="O497" s="181">
        <f t="shared" si="16"/>
        <v>0</v>
      </c>
      <c r="P497" s="181"/>
    </row>
    <row r="498" spans="1:16">
      <c r="A498" s="229" t="s">
        <v>603</v>
      </c>
      <c r="B498" s="237" t="s">
        <v>725</v>
      </c>
      <c r="C498" s="235">
        <v>27219664</v>
      </c>
      <c r="D498" s="232" t="s">
        <v>605</v>
      </c>
      <c r="E498" s="233" t="s">
        <v>17</v>
      </c>
      <c r="F498" s="315" t="s">
        <v>727</v>
      </c>
      <c r="G498" s="315"/>
      <c r="H498" s="234">
        <v>0</v>
      </c>
      <c r="I498" s="179">
        <v>0</v>
      </c>
      <c r="J498" s="179">
        <v>76728000</v>
      </c>
      <c r="K498" s="179">
        <v>0</v>
      </c>
      <c r="L498" s="186" t="s">
        <v>1605</v>
      </c>
      <c r="M498" s="176">
        <v>0</v>
      </c>
      <c r="N498" s="176"/>
      <c r="O498" s="181"/>
      <c r="P498" s="181"/>
    </row>
    <row r="499" spans="1:16">
      <c r="A499" s="120" t="s">
        <v>603</v>
      </c>
      <c r="B499" s="174" t="s">
        <v>239</v>
      </c>
      <c r="C499" s="246">
        <v>30721082</v>
      </c>
      <c r="D499" s="232" t="s">
        <v>605</v>
      </c>
      <c r="E499" s="233" t="s">
        <v>17</v>
      </c>
      <c r="F499" s="315" t="s">
        <v>1270</v>
      </c>
      <c r="G499" s="315"/>
      <c r="H499" s="234">
        <v>76728000</v>
      </c>
      <c r="I499" s="179">
        <v>0</v>
      </c>
      <c r="J499" s="179">
        <v>76228000</v>
      </c>
      <c r="K499" s="179">
        <v>0</v>
      </c>
      <c r="L499" s="186"/>
      <c r="M499" s="176">
        <v>76728000</v>
      </c>
      <c r="N499" s="176"/>
      <c r="O499" s="181">
        <f t="shared" si="16"/>
        <v>500000</v>
      </c>
      <c r="P499" s="181"/>
    </row>
    <row r="500" spans="1:16">
      <c r="A500" s="120" t="s">
        <v>603</v>
      </c>
      <c r="B500" s="236" t="s">
        <v>728</v>
      </c>
      <c r="C500" s="235">
        <v>27219908</v>
      </c>
      <c r="D500" s="232" t="s">
        <v>605</v>
      </c>
      <c r="E500" s="233" t="s">
        <v>17</v>
      </c>
      <c r="F500" s="315" t="s">
        <v>729</v>
      </c>
      <c r="G500" s="315"/>
      <c r="H500" s="234">
        <v>10000000</v>
      </c>
      <c r="I500" s="179">
        <v>0</v>
      </c>
      <c r="J500" s="179">
        <v>10000000</v>
      </c>
      <c r="K500" s="179">
        <v>0</v>
      </c>
      <c r="L500" s="186"/>
      <c r="M500" s="176">
        <v>10000000</v>
      </c>
      <c r="N500" s="176"/>
      <c r="O500" s="181">
        <f t="shared" si="16"/>
        <v>0</v>
      </c>
      <c r="P500" s="181"/>
    </row>
    <row r="501" spans="1:16">
      <c r="A501" s="120" t="s">
        <v>603</v>
      </c>
      <c r="B501" s="236" t="s">
        <v>730</v>
      </c>
      <c r="C501" s="235">
        <v>27309611</v>
      </c>
      <c r="D501" s="232" t="s">
        <v>605</v>
      </c>
      <c r="E501" s="233" t="s">
        <v>17</v>
      </c>
      <c r="F501" s="315" t="s">
        <v>731</v>
      </c>
      <c r="G501" s="315"/>
      <c r="H501" s="234">
        <v>6000000</v>
      </c>
      <c r="I501" s="179">
        <v>0</v>
      </c>
      <c r="J501" s="179">
        <v>6000000</v>
      </c>
      <c r="K501" s="179">
        <v>0</v>
      </c>
      <c r="L501" s="186"/>
      <c r="M501" s="176">
        <v>6000000</v>
      </c>
      <c r="N501" s="176"/>
      <c r="O501" s="181">
        <f t="shared" si="16"/>
        <v>0</v>
      </c>
      <c r="P501" s="181"/>
    </row>
    <row r="502" spans="1:16">
      <c r="A502" s="120" t="s">
        <v>603</v>
      </c>
      <c r="B502" s="236" t="s">
        <v>732</v>
      </c>
      <c r="C502" s="235">
        <v>27333102</v>
      </c>
      <c r="D502" s="232" t="s">
        <v>605</v>
      </c>
      <c r="E502" s="233" t="s">
        <v>17</v>
      </c>
      <c r="F502" s="315" t="s">
        <v>733</v>
      </c>
      <c r="G502" s="315"/>
      <c r="H502" s="234">
        <v>23000000</v>
      </c>
      <c r="I502" s="179">
        <v>0</v>
      </c>
      <c r="J502" s="179">
        <v>23000000</v>
      </c>
      <c r="K502" s="179">
        <v>0</v>
      </c>
      <c r="L502" s="186"/>
      <c r="M502" s="176">
        <v>23000000</v>
      </c>
      <c r="N502" s="176"/>
      <c r="O502" s="181">
        <f t="shared" si="16"/>
        <v>0</v>
      </c>
      <c r="P502" s="181"/>
    </row>
    <row r="503" spans="1:16">
      <c r="A503" s="120" t="s">
        <v>603</v>
      </c>
      <c r="B503" s="236" t="s">
        <v>734</v>
      </c>
      <c r="C503" s="235">
        <v>27386873</v>
      </c>
      <c r="D503" s="232" t="s">
        <v>605</v>
      </c>
      <c r="E503" s="233" t="s">
        <v>17</v>
      </c>
      <c r="F503" s="315" t="s">
        <v>735</v>
      </c>
      <c r="G503" s="315"/>
      <c r="H503" s="234">
        <v>3000000</v>
      </c>
      <c r="I503" s="179">
        <v>0</v>
      </c>
      <c r="J503" s="179">
        <v>3000000</v>
      </c>
      <c r="K503" s="179">
        <v>0</v>
      </c>
      <c r="L503" s="186"/>
      <c r="M503" s="176">
        <v>3000000</v>
      </c>
      <c r="N503" s="176"/>
      <c r="O503" s="181">
        <f t="shared" si="16"/>
        <v>0</v>
      </c>
      <c r="P503" s="181"/>
    </row>
    <row r="504" spans="1:16">
      <c r="A504" s="120" t="s">
        <v>603</v>
      </c>
      <c r="B504" s="236" t="s">
        <v>736</v>
      </c>
      <c r="C504" s="235">
        <v>27399672</v>
      </c>
      <c r="D504" s="232" t="s">
        <v>605</v>
      </c>
      <c r="E504" s="233" t="s">
        <v>17</v>
      </c>
      <c r="F504" s="315" t="s">
        <v>737</v>
      </c>
      <c r="G504" s="315"/>
      <c r="H504" s="234">
        <v>38800000</v>
      </c>
      <c r="I504" s="179">
        <v>0</v>
      </c>
      <c r="J504" s="179">
        <v>38800000</v>
      </c>
      <c r="K504" s="179">
        <v>0</v>
      </c>
      <c r="L504" s="186"/>
      <c r="M504" s="176">
        <v>38800000</v>
      </c>
      <c r="N504" s="176"/>
      <c r="O504" s="181">
        <f t="shared" si="16"/>
        <v>0</v>
      </c>
      <c r="P504" s="181"/>
    </row>
    <row r="505" spans="1:16">
      <c r="A505" s="120" t="s">
        <v>603</v>
      </c>
      <c r="B505" s="236" t="s">
        <v>738</v>
      </c>
      <c r="C505" s="235">
        <v>27476446</v>
      </c>
      <c r="D505" s="232" t="s">
        <v>605</v>
      </c>
      <c r="E505" s="233" t="s">
        <v>17</v>
      </c>
      <c r="F505" s="315" t="s">
        <v>739</v>
      </c>
      <c r="G505" s="315"/>
      <c r="H505" s="234">
        <v>3000000</v>
      </c>
      <c r="I505" s="179">
        <v>0</v>
      </c>
      <c r="J505" s="179">
        <v>3000000</v>
      </c>
      <c r="K505" s="179">
        <v>0</v>
      </c>
      <c r="L505" s="186"/>
      <c r="M505" s="176">
        <v>3000000</v>
      </c>
      <c r="N505" s="176"/>
      <c r="O505" s="181">
        <f t="shared" si="16"/>
        <v>0</v>
      </c>
      <c r="P505" s="181"/>
    </row>
    <row r="506" spans="1:16">
      <c r="A506" s="120" t="s">
        <v>603</v>
      </c>
      <c r="B506" s="236" t="s">
        <v>738</v>
      </c>
      <c r="C506" s="235">
        <v>27476446</v>
      </c>
      <c r="D506" s="232" t="s">
        <v>605</v>
      </c>
      <c r="E506" s="233" t="s">
        <v>17</v>
      </c>
      <c r="F506" s="315" t="s">
        <v>740</v>
      </c>
      <c r="G506" s="315"/>
      <c r="H506" s="234">
        <v>11550000</v>
      </c>
      <c r="I506" s="179">
        <v>0</v>
      </c>
      <c r="J506" s="179">
        <v>11550000</v>
      </c>
      <c r="K506" s="179">
        <v>0</v>
      </c>
      <c r="L506" s="186"/>
      <c r="M506" s="176">
        <v>11550000</v>
      </c>
      <c r="N506" s="176"/>
      <c r="O506" s="181">
        <f t="shared" si="16"/>
        <v>0</v>
      </c>
      <c r="P506" s="181"/>
    </row>
    <row r="507" spans="1:16">
      <c r="A507" s="120" t="s">
        <v>603</v>
      </c>
      <c r="B507" s="236" t="s">
        <v>741</v>
      </c>
      <c r="C507" s="235">
        <v>27479250</v>
      </c>
      <c r="D507" s="232" t="s">
        <v>605</v>
      </c>
      <c r="E507" s="233" t="s">
        <v>17</v>
      </c>
      <c r="F507" s="315" t="s">
        <v>742</v>
      </c>
      <c r="G507" s="315"/>
      <c r="H507" s="234">
        <v>355854</v>
      </c>
      <c r="I507" s="179">
        <v>0</v>
      </c>
      <c r="J507" s="179">
        <v>355854</v>
      </c>
      <c r="K507" s="179">
        <v>0</v>
      </c>
      <c r="L507" s="186"/>
      <c r="M507" s="176">
        <v>355854</v>
      </c>
      <c r="N507" s="176"/>
      <c r="O507" s="181">
        <f t="shared" si="16"/>
        <v>0</v>
      </c>
      <c r="P507" s="181"/>
    </row>
    <row r="508" spans="1:16">
      <c r="A508" s="120" t="s">
        <v>603</v>
      </c>
      <c r="B508" s="236" t="s">
        <v>743</v>
      </c>
      <c r="C508" s="235">
        <v>28563111</v>
      </c>
      <c r="D508" s="232" t="s">
        <v>605</v>
      </c>
      <c r="E508" s="233" t="s">
        <v>17</v>
      </c>
      <c r="F508" s="315" t="s">
        <v>744</v>
      </c>
      <c r="G508" s="315"/>
      <c r="H508" s="234">
        <v>75136537.5</v>
      </c>
      <c r="I508" s="179">
        <v>0</v>
      </c>
      <c r="J508" s="179">
        <v>75136537.5</v>
      </c>
      <c r="K508" s="179">
        <v>0</v>
      </c>
      <c r="L508" s="186"/>
      <c r="M508" s="176">
        <v>75136537.5</v>
      </c>
      <c r="N508" s="176"/>
      <c r="O508" s="181">
        <f t="shared" si="16"/>
        <v>0</v>
      </c>
      <c r="P508" s="181"/>
    </row>
    <row r="509" spans="1:16">
      <c r="A509" s="120" t="s">
        <v>603</v>
      </c>
      <c r="B509" s="236" t="s">
        <v>745</v>
      </c>
      <c r="C509" s="235">
        <v>30710452</v>
      </c>
      <c r="D509" s="232" t="s">
        <v>605</v>
      </c>
      <c r="E509" s="233" t="s">
        <v>17</v>
      </c>
      <c r="F509" s="315" t="s">
        <v>746</v>
      </c>
      <c r="G509" s="315"/>
      <c r="H509" s="234">
        <v>0</v>
      </c>
      <c r="I509" s="179">
        <v>0</v>
      </c>
      <c r="J509" s="179">
        <v>209729</v>
      </c>
      <c r="K509" s="179">
        <v>0</v>
      </c>
      <c r="L509" s="186" t="s">
        <v>1271</v>
      </c>
      <c r="M509" s="177">
        <v>0</v>
      </c>
      <c r="N509" s="177"/>
      <c r="O509" s="177">
        <f t="shared" si="16"/>
        <v>-209729</v>
      </c>
      <c r="P509" s="177"/>
    </row>
    <row r="510" spans="1:16">
      <c r="A510" s="120" t="s">
        <v>603</v>
      </c>
      <c r="B510" s="236" t="s">
        <v>747</v>
      </c>
      <c r="C510" s="235">
        <v>30715129</v>
      </c>
      <c r="D510" s="232" t="s">
        <v>605</v>
      </c>
      <c r="E510" s="233" t="s">
        <v>17</v>
      </c>
      <c r="F510" s="315" t="s">
        <v>748</v>
      </c>
      <c r="G510" s="315"/>
      <c r="H510" s="234">
        <v>10000000</v>
      </c>
      <c r="I510" s="179">
        <v>0</v>
      </c>
      <c r="J510" s="179">
        <v>10000000</v>
      </c>
      <c r="K510" s="179">
        <v>0</v>
      </c>
      <c r="L510" s="186"/>
      <c r="M510" s="176">
        <v>10000000</v>
      </c>
      <c r="N510" s="176"/>
      <c r="O510" s="181">
        <f t="shared" si="16"/>
        <v>0</v>
      </c>
      <c r="P510" s="181"/>
    </row>
    <row r="511" spans="1:16">
      <c r="A511" s="120" t="s">
        <v>603</v>
      </c>
      <c r="B511" s="236" t="s">
        <v>747</v>
      </c>
      <c r="C511" s="235">
        <v>30715129</v>
      </c>
      <c r="D511" s="232" t="s">
        <v>605</v>
      </c>
      <c r="E511" s="233" t="s">
        <v>17</v>
      </c>
      <c r="F511" s="315" t="s">
        <v>749</v>
      </c>
      <c r="G511" s="315"/>
      <c r="H511" s="234">
        <v>311188</v>
      </c>
      <c r="I511" s="179">
        <v>0</v>
      </c>
      <c r="J511" s="179">
        <v>311188</v>
      </c>
      <c r="K511" s="179">
        <v>0</v>
      </c>
      <c r="L511" s="186"/>
      <c r="M511" s="176">
        <v>311188</v>
      </c>
      <c r="N511" s="176"/>
      <c r="O511" s="181">
        <f t="shared" si="16"/>
        <v>0</v>
      </c>
      <c r="P511" s="181"/>
    </row>
    <row r="512" spans="1:16">
      <c r="A512" s="120" t="s">
        <v>603</v>
      </c>
      <c r="B512" s="236" t="s">
        <v>750</v>
      </c>
      <c r="C512" s="235">
        <v>30718082</v>
      </c>
      <c r="D512" s="232" t="s">
        <v>605</v>
      </c>
      <c r="E512" s="233" t="s">
        <v>17</v>
      </c>
      <c r="F512" s="315" t="s">
        <v>751</v>
      </c>
      <c r="G512" s="315"/>
      <c r="H512" s="234">
        <v>69100000</v>
      </c>
      <c r="I512" s="179">
        <v>0</v>
      </c>
      <c r="J512" s="179">
        <v>69100000</v>
      </c>
      <c r="K512" s="179">
        <v>0</v>
      </c>
      <c r="L512" s="186"/>
      <c r="M512" s="176">
        <v>69100000</v>
      </c>
      <c r="N512" s="176"/>
      <c r="O512" s="181">
        <f t="shared" si="16"/>
        <v>0</v>
      </c>
      <c r="P512" s="181"/>
    </row>
    <row r="513" spans="1:16">
      <c r="A513" s="120" t="s">
        <v>603</v>
      </c>
      <c r="B513" s="236" t="s">
        <v>752</v>
      </c>
      <c r="C513" s="235">
        <v>30720976</v>
      </c>
      <c r="D513" s="232" t="s">
        <v>605</v>
      </c>
      <c r="E513" s="233" t="s">
        <v>17</v>
      </c>
      <c r="F513" s="315" t="s">
        <v>753</v>
      </c>
      <c r="G513" s="315"/>
      <c r="H513" s="234">
        <v>42400000</v>
      </c>
      <c r="I513" s="179">
        <v>0</v>
      </c>
      <c r="J513" s="179">
        <v>42400000</v>
      </c>
      <c r="K513" s="179">
        <v>0</v>
      </c>
      <c r="L513" s="186"/>
      <c r="M513" s="176">
        <v>42400000</v>
      </c>
      <c r="N513" s="176"/>
      <c r="O513" s="181">
        <f t="shared" si="16"/>
        <v>0</v>
      </c>
      <c r="P513" s="181"/>
    </row>
    <row r="514" spans="1:16">
      <c r="A514" s="120" t="s">
        <v>603</v>
      </c>
      <c r="B514" s="236" t="s">
        <v>755</v>
      </c>
      <c r="C514" s="235">
        <v>30724963</v>
      </c>
      <c r="D514" s="232" t="s">
        <v>605</v>
      </c>
      <c r="E514" s="233" t="s">
        <v>17</v>
      </c>
      <c r="F514" s="315" t="s">
        <v>756</v>
      </c>
      <c r="G514" s="315"/>
      <c r="H514" s="234">
        <v>354390</v>
      </c>
      <c r="I514" s="179">
        <v>0</v>
      </c>
      <c r="J514" s="179">
        <v>354390</v>
      </c>
      <c r="K514" s="179">
        <v>0</v>
      </c>
      <c r="L514" s="186"/>
      <c r="M514" s="176">
        <v>354390</v>
      </c>
      <c r="N514" s="176"/>
      <c r="O514" s="181">
        <f t="shared" si="16"/>
        <v>0</v>
      </c>
      <c r="P514" s="181"/>
    </row>
    <row r="515" spans="1:16">
      <c r="A515" s="120" t="s">
        <v>603</v>
      </c>
      <c r="B515" s="236" t="s">
        <v>755</v>
      </c>
      <c r="C515" s="235">
        <v>30724963</v>
      </c>
      <c r="D515" s="232" t="s">
        <v>605</v>
      </c>
      <c r="E515" s="233" t="s">
        <v>17</v>
      </c>
      <c r="F515" s="315" t="s">
        <v>683</v>
      </c>
      <c r="G515" s="315"/>
      <c r="H515" s="179">
        <v>271857312.85000002</v>
      </c>
      <c r="I515" s="234">
        <v>120181632.88</v>
      </c>
      <c r="J515" s="179">
        <v>271857312.85000002</v>
      </c>
      <c r="K515" s="180">
        <v>120181632.88</v>
      </c>
      <c r="L515" s="186"/>
      <c r="M515" s="177">
        <v>235092369.84999999</v>
      </c>
      <c r="N515" s="177">
        <v>120181632.88</v>
      </c>
      <c r="O515" s="177">
        <f>+J515+K515-M515-N515</f>
        <v>36764943.00000003</v>
      </c>
      <c r="P515" s="177"/>
    </row>
    <row r="516" spans="1:16">
      <c r="A516" s="120" t="s">
        <v>603</v>
      </c>
      <c r="B516" s="236" t="s">
        <v>757</v>
      </c>
      <c r="C516" s="235">
        <v>30725092</v>
      </c>
      <c r="D516" s="232" t="s">
        <v>605</v>
      </c>
      <c r="E516" s="233" t="s">
        <v>17</v>
      </c>
      <c r="F516" s="315" t="s">
        <v>758</v>
      </c>
      <c r="G516" s="315"/>
      <c r="H516" s="234">
        <v>324255</v>
      </c>
      <c r="I516" s="179">
        <v>0</v>
      </c>
      <c r="J516" s="179">
        <v>324255</v>
      </c>
      <c r="K516" s="179">
        <v>0</v>
      </c>
      <c r="L516" s="186"/>
      <c r="M516" s="176">
        <v>324255</v>
      </c>
      <c r="N516" s="176"/>
      <c r="O516" s="181">
        <f t="shared" si="16"/>
        <v>0</v>
      </c>
      <c r="P516" s="181"/>
    </row>
    <row r="517" spans="1:16">
      <c r="A517" s="120" t="s">
        <v>603</v>
      </c>
      <c r="B517" s="236" t="s">
        <v>759</v>
      </c>
      <c r="C517" s="235">
        <v>30728740</v>
      </c>
      <c r="D517" s="232" t="s">
        <v>605</v>
      </c>
      <c r="E517" s="233" t="s">
        <v>17</v>
      </c>
      <c r="F517" s="315" t="s">
        <v>760</v>
      </c>
      <c r="G517" s="315"/>
      <c r="H517" s="234">
        <v>214262</v>
      </c>
      <c r="I517" s="179">
        <v>0</v>
      </c>
      <c r="J517" s="179">
        <v>214262</v>
      </c>
      <c r="K517" s="179">
        <v>0</v>
      </c>
      <c r="L517" s="186"/>
      <c r="M517" s="176">
        <v>214262</v>
      </c>
      <c r="N517" s="176"/>
      <c r="O517" s="181">
        <f t="shared" si="16"/>
        <v>0</v>
      </c>
      <c r="P517" s="181"/>
    </row>
    <row r="518" spans="1:16">
      <c r="A518" s="120" t="s">
        <v>603</v>
      </c>
      <c r="B518" s="236" t="s">
        <v>761</v>
      </c>
      <c r="C518" s="235">
        <v>30730557</v>
      </c>
      <c r="D518" s="232" t="s">
        <v>605</v>
      </c>
      <c r="E518" s="233" t="s">
        <v>17</v>
      </c>
      <c r="F518" s="315" t="s">
        <v>1087</v>
      </c>
      <c r="G518" s="315"/>
      <c r="H518" s="234">
        <v>8800000</v>
      </c>
      <c r="I518" s="179">
        <v>0</v>
      </c>
      <c r="J518" s="179">
        <v>8800000</v>
      </c>
      <c r="K518" s="179">
        <v>0</v>
      </c>
      <c r="L518" s="186"/>
      <c r="M518" s="176">
        <v>8800000</v>
      </c>
      <c r="N518" s="176"/>
      <c r="O518" s="181">
        <f t="shared" si="16"/>
        <v>0</v>
      </c>
      <c r="P518" s="181"/>
    </row>
    <row r="519" spans="1:16">
      <c r="A519" s="120" t="s">
        <v>603</v>
      </c>
      <c r="B519" s="236" t="s">
        <v>762</v>
      </c>
      <c r="C519" s="235">
        <v>30731103</v>
      </c>
      <c r="D519" s="232" t="s">
        <v>605</v>
      </c>
      <c r="E519" s="233" t="s">
        <v>17</v>
      </c>
      <c r="F519" s="315" t="s">
        <v>763</v>
      </c>
      <c r="G519" s="315"/>
      <c r="H519" s="234">
        <v>28000000</v>
      </c>
      <c r="I519" s="179">
        <v>0</v>
      </c>
      <c r="J519" s="179">
        <v>28000000</v>
      </c>
      <c r="K519" s="179">
        <v>0</v>
      </c>
      <c r="L519" s="186"/>
      <c r="M519" s="176">
        <v>28000000</v>
      </c>
      <c r="N519" s="176"/>
      <c r="O519" s="181">
        <f t="shared" si="16"/>
        <v>0</v>
      </c>
      <c r="P519" s="181"/>
    </row>
    <row r="520" spans="1:16">
      <c r="A520" s="120" t="s">
        <v>603</v>
      </c>
      <c r="B520" s="236" t="s">
        <v>764</v>
      </c>
      <c r="C520" s="235">
        <v>30733203</v>
      </c>
      <c r="D520" s="232" t="s">
        <v>605</v>
      </c>
      <c r="E520" s="233" t="s">
        <v>17</v>
      </c>
      <c r="F520" s="315" t="s">
        <v>765</v>
      </c>
      <c r="G520" s="315"/>
      <c r="H520" s="234">
        <v>32000000</v>
      </c>
      <c r="I520" s="179">
        <v>0</v>
      </c>
      <c r="J520" s="179">
        <v>32000000</v>
      </c>
      <c r="K520" s="179">
        <v>0</v>
      </c>
      <c r="L520" s="186"/>
      <c r="M520" s="176">
        <v>32000000</v>
      </c>
      <c r="N520" s="176"/>
      <c r="O520" s="181">
        <f t="shared" si="16"/>
        <v>0</v>
      </c>
      <c r="P520" s="181"/>
    </row>
    <row r="521" spans="1:16">
      <c r="A521" s="120" t="s">
        <v>603</v>
      </c>
      <c r="B521" s="236" t="s">
        <v>766</v>
      </c>
      <c r="C521" s="235">
        <v>30736243</v>
      </c>
      <c r="D521" s="232" t="s">
        <v>605</v>
      </c>
      <c r="E521" s="233" t="s">
        <v>17</v>
      </c>
      <c r="F521" s="315" t="s">
        <v>767</v>
      </c>
      <c r="G521" s="315"/>
      <c r="H521" s="234">
        <v>494529</v>
      </c>
      <c r="I521" s="179">
        <v>0</v>
      </c>
      <c r="J521" s="179">
        <v>494529</v>
      </c>
      <c r="K521" s="179">
        <v>0</v>
      </c>
      <c r="L521" s="186"/>
      <c r="M521" s="176">
        <v>494529</v>
      </c>
      <c r="N521" s="176"/>
      <c r="O521" s="181">
        <f t="shared" si="16"/>
        <v>0</v>
      </c>
      <c r="P521" s="181"/>
    </row>
    <row r="522" spans="1:16">
      <c r="A522" s="120" t="s">
        <v>603</v>
      </c>
      <c r="B522" s="236" t="s">
        <v>766</v>
      </c>
      <c r="C522" s="235">
        <v>30736243</v>
      </c>
      <c r="D522" s="232" t="s">
        <v>605</v>
      </c>
      <c r="E522" s="233" t="s">
        <v>17</v>
      </c>
      <c r="F522" s="315" t="s">
        <v>768</v>
      </c>
      <c r="G522" s="315"/>
      <c r="H522" s="234">
        <v>279200</v>
      </c>
      <c r="I522" s="179">
        <v>0</v>
      </c>
      <c r="J522" s="179">
        <v>279200</v>
      </c>
      <c r="K522" s="179">
        <v>0</v>
      </c>
      <c r="L522" s="186"/>
      <c r="M522" s="176">
        <v>279200</v>
      </c>
      <c r="N522" s="176"/>
      <c r="O522" s="181">
        <f t="shared" si="16"/>
        <v>0</v>
      </c>
      <c r="P522" s="181"/>
    </row>
    <row r="523" spans="1:16">
      <c r="A523" s="120" t="s">
        <v>603</v>
      </c>
      <c r="B523" s="236" t="s">
        <v>769</v>
      </c>
      <c r="C523" s="235">
        <v>30736482</v>
      </c>
      <c r="D523" s="232" t="s">
        <v>605</v>
      </c>
      <c r="E523" s="233" t="s">
        <v>17</v>
      </c>
      <c r="F523" s="315" t="s">
        <v>770</v>
      </c>
      <c r="G523" s="315"/>
      <c r="H523" s="234">
        <v>43335000</v>
      </c>
      <c r="I523" s="179">
        <v>0</v>
      </c>
      <c r="J523" s="179">
        <v>43335000</v>
      </c>
      <c r="K523" s="179">
        <v>0</v>
      </c>
      <c r="L523" s="186"/>
      <c r="M523" s="176">
        <v>43335000</v>
      </c>
      <c r="N523" s="176"/>
      <c r="O523" s="181">
        <f t="shared" si="16"/>
        <v>0</v>
      </c>
      <c r="P523" s="181"/>
    </row>
    <row r="524" spans="1:16">
      <c r="A524" s="120" t="s">
        <v>603</v>
      </c>
      <c r="B524" s="236" t="s">
        <v>771</v>
      </c>
      <c r="C524" s="235">
        <v>30745385</v>
      </c>
      <c r="D524" s="232" t="s">
        <v>605</v>
      </c>
      <c r="E524" s="233" t="s">
        <v>17</v>
      </c>
      <c r="F524" s="315" t="s">
        <v>772</v>
      </c>
      <c r="G524" s="315"/>
      <c r="H524" s="234">
        <v>1000000</v>
      </c>
      <c r="I524" s="179">
        <v>0</v>
      </c>
      <c r="J524" s="179">
        <v>1000000</v>
      </c>
      <c r="K524" s="179">
        <v>0</v>
      </c>
      <c r="L524" s="186"/>
      <c r="M524" s="176">
        <v>1000000</v>
      </c>
      <c r="N524" s="176"/>
      <c r="O524" s="181">
        <f t="shared" si="16"/>
        <v>0</v>
      </c>
      <c r="P524" s="181"/>
    </row>
    <row r="525" spans="1:16">
      <c r="A525" s="120" t="s">
        <v>603</v>
      </c>
      <c r="B525" s="236" t="s">
        <v>773</v>
      </c>
      <c r="C525" s="235">
        <v>31531175</v>
      </c>
      <c r="D525" s="232" t="s">
        <v>605</v>
      </c>
      <c r="E525" s="233" t="s">
        <v>17</v>
      </c>
      <c r="F525" s="315" t="s">
        <v>774</v>
      </c>
      <c r="G525" s="315"/>
      <c r="H525" s="234">
        <v>29910977</v>
      </c>
      <c r="I525" s="179">
        <v>0</v>
      </c>
      <c r="J525" s="179">
        <v>29910977</v>
      </c>
      <c r="K525" s="179">
        <v>0</v>
      </c>
      <c r="L525" s="186"/>
      <c r="M525" s="176">
        <v>29910977</v>
      </c>
      <c r="N525" s="176"/>
      <c r="O525" s="181">
        <f t="shared" si="16"/>
        <v>0</v>
      </c>
      <c r="P525" s="181"/>
    </row>
    <row r="526" spans="1:16">
      <c r="A526" s="120" t="s">
        <v>603</v>
      </c>
      <c r="B526" s="236" t="s">
        <v>775</v>
      </c>
      <c r="C526" s="235">
        <v>36088279</v>
      </c>
      <c r="D526" s="232" t="s">
        <v>605</v>
      </c>
      <c r="E526" s="233" t="s">
        <v>17</v>
      </c>
      <c r="F526" s="315" t="s">
        <v>776</v>
      </c>
      <c r="G526" s="315"/>
      <c r="H526" s="234">
        <v>0</v>
      </c>
      <c r="I526" s="179">
        <v>0</v>
      </c>
      <c r="J526" s="179">
        <v>101839898.56</v>
      </c>
      <c r="K526" s="179">
        <v>0</v>
      </c>
      <c r="L526" s="193" t="s">
        <v>1592</v>
      </c>
      <c r="M526" s="177">
        <v>0</v>
      </c>
      <c r="N526" s="177"/>
      <c r="O526" s="177">
        <f t="shared" si="16"/>
        <v>-101839898.56</v>
      </c>
      <c r="P526" s="177"/>
    </row>
    <row r="527" spans="1:16">
      <c r="A527" s="120" t="s">
        <v>603</v>
      </c>
      <c r="B527" s="236" t="s">
        <v>777</v>
      </c>
      <c r="C527" s="235">
        <v>36145720</v>
      </c>
      <c r="D527" s="232" t="s">
        <v>605</v>
      </c>
      <c r="E527" s="233" t="s">
        <v>17</v>
      </c>
      <c r="F527" s="315" t="s">
        <v>778</v>
      </c>
      <c r="G527" s="315"/>
      <c r="H527" s="234">
        <v>0</v>
      </c>
      <c r="I527" s="179">
        <v>0</v>
      </c>
      <c r="J527" s="179">
        <v>53444051</v>
      </c>
      <c r="K527" s="179">
        <v>0</v>
      </c>
      <c r="L527" s="193" t="s">
        <v>1593</v>
      </c>
      <c r="M527" s="177">
        <v>0</v>
      </c>
      <c r="N527" s="177"/>
      <c r="O527" s="177">
        <f t="shared" si="16"/>
        <v>-53444051</v>
      </c>
      <c r="P527" s="177"/>
    </row>
    <row r="528" spans="1:16">
      <c r="A528" s="120" t="s">
        <v>603</v>
      </c>
      <c r="B528" s="236" t="s">
        <v>779</v>
      </c>
      <c r="C528" s="235">
        <v>36147608</v>
      </c>
      <c r="D528" s="232" t="s">
        <v>605</v>
      </c>
      <c r="E528" s="233" t="s">
        <v>17</v>
      </c>
      <c r="F528" s="315" t="s">
        <v>780</v>
      </c>
      <c r="G528" s="315"/>
      <c r="H528" s="234">
        <v>0</v>
      </c>
      <c r="I528" s="179">
        <v>0</v>
      </c>
      <c r="J528" s="179">
        <v>55651906.289999999</v>
      </c>
      <c r="K528" s="179">
        <v>0</v>
      </c>
      <c r="L528" s="193" t="s">
        <v>1594</v>
      </c>
      <c r="M528" s="177">
        <v>0</v>
      </c>
      <c r="N528" s="177"/>
      <c r="O528" s="177">
        <f t="shared" si="16"/>
        <v>-55651906.289999999</v>
      </c>
      <c r="P528" s="177"/>
    </row>
    <row r="529" spans="1:16">
      <c r="A529" s="120" t="s">
        <v>603</v>
      </c>
      <c r="B529" s="236" t="s">
        <v>781</v>
      </c>
      <c r="C529" s="235">
        <v>36148068</v>
      </c>
      <c r="D529" s="232" t="s">
        <v>605</v>
      </c>
      <c r="E529" s="233" t="s">
        <v>17</v>
      </c>
      <c r="F529" s="315" t="s">
        <v>782</v>
      </c>
      <c r="G529" s="315"/>
      <c r="H529" s="234">
        <v>62605526.049999997</v>
      </c>
      <c r="I529" s="179">
        <v>0</v>
      </c>
      <c r="J529" s="179">
        <v>62605526.049999997</v>
      </c>
      <c r="K529" s="179">
        <v>0</v>
      </c>
      <c r="L529" s="186"/>
      <c r="M529" s="176">
        <v>62605526.049999997</v>
      </c>
      <c r="N529" s="176"/>
      <c r="O529" s="181">
        <f t="shared" si="16"/>
        <v>0</v>
      </c>
      <c r="P529" s="181"/>
    </row>
    <row r="530" spans="1:16">
      <c r="A530" s="120" t="s">
        <v>603</v>
      </c>
      <c r="B530" s="236" t="s">
        <v>783</v>
      </c>
      <c r="C530" s="235">
        <v>36160698</v>
      </c>
      <c r="D530" s="232" t="s">
        <v>605</v>
      </c>
      <c r="E530" s="233" t="s">
        <v>17</v>
      </c>
      <c r="F530" s="315" t="s">
        <v>784</v>
      </c>
      <c r="G530" s="315"/>
      <c r="H530" s="234">
        <v>0</v>
      </c>
      <c r="I530" s="179">
        <v>0</v>
      </c>
      <c r="J530" s="179">
        <v>46621403.280000001</v>
      </c>
      <c r="K530" s="179">
        <v>0</v>
      </c>
      <c r="L530" s="193" t="s">
        <v>1595</v>
      </c>
      <c r="M530" s="177">
        <v>0</v>
      </c>
      <c r="N530" s="177"/>
      <c r="O530" s="177">
        <f t="shared" si="16"/>
        <v>-46621403.280000001</v>
      </c>
      <c r="P530" s="177"/>
    </row>
    <row r="531" spans="1:16">
      <c r="A531" s="120" t="s">
        <v>603</v>
      </c>
      <c r="B531" s="236" t="s">
        <v>785</v>
      </c>
      <c r="C531" s="235">
        <v>36170911</v>
      </c>
      <c r="D531" s="232" t="s">
        <v>605</v>
      </c>
      <c r="E531" s="233" t="s">
        <v>17</v>
      </c>
      <c r="F531" s="315" t="s">
        <v>786</v>
      </c>
      <c r="G531" s="315"/>
      <c r="H531" s="234">
        <v>0</v>
      </c>
      <c r="I531" s="179">
        <v>0</v>
      </c>
      <c r="J531" s="179">
        <v>56085173.170000002</v>
      </c>
      <c r="K531" s="179">
        <v>0</v>
      </c>
      <c r="L531" s="193" t="s">
        <v>1596</v>
      </c>
      <c r="M531" s="177">
        <v>0</v>
      </c>
      <c r="N531" s="177"/>
      <c r="O531" s="177">
        <f t="shared" si="16"/>
        <v>-56085173.170000002</v>
      </c>
      <c r="P531" s="177"/>
    </row>
    <row r="532" spans="1:16">
      <c r="A532" s="120" t="s">
        <v>603</v>
      </c>
      <c r="B532" s="236" t="s">
        <v>787</v>
      </c>
      <c r="C532" s="235">
        <v>36183375</v>
      </c>
      <c r="D532" s="232" t="s">
        <v>605</v>
      </c>
      <c r="E532" s="233" t="s">
        <v>17</v>
      </c>
      <c r="F532" s="315" t="s">
        <v>788</v>
      </c>
      <c r="G532" s="315"/>
      <c r="H532" s="234">
        <v>0</v>
      </c>
      <c r="I532" s="179">
        <v>0</v>
      </c>
      <c r="J532" s="179">
        <v>14221912.84</v>
      </c>
      <c r="K532" s="179">
        <v>0</v>
      </c>
      <c r="L532" s="193" t="s">
        <v>1597</v>
      </c>
      <c r="M532" s="177">
        <v>0</v>
      </c>
      <c r="N532" s="177"/>
      <c r="O532" s="177">
        <f t="shared" si="16"/>
        <v>-14221912.84</v>
      </c>
      <c r="P532" s="177"/>
    </row>
    <row r="533" spans="1:16">
      <c r="A533" s="120" t="s">
        <v>603</v>
      </c>
      <c r="B533" s="236" t="s">
        <v>789</v>
      </c>
      <c r="C533" s="235">
        <v>36758838</v>
      </c>
      <c r="D533" s="232" t="s">
        <v>605</v>
      </c>
      <c r="E533" s="233" t="s">
        <v>17</v>
      </c>
      <c r="F533" s="315" t="s">
        <v>790</v>
      </c>
      <c r="G533" s="315"/>
      <c r="H533" s="234">
        <v>3000000</v>
      </c>
      <c r="I533" s="179">
        <v>0</v>
      </c>
      <c r="J533" s="179">
        <v>3000000</v>
      </c>
      <c r="K533" s="179">
        <v>0</v>
      </c>
      <c r="L533" s="186"/>
      <c r="M533" s="176">
        <v>3000000</v>
      </c>
      <c r="N533" s="176"/>
      <c r="O533" s="181">
        <f t="shared" si="16"/>
        <v>0</v>
      </c>
      <c r="P533" s="181"/>
    </row>
    <row r="534" spans="1:16">
      <c r="A534" s="120" t="s">
        <v>603</v>
      </c>
      <c r="B534" s="236" t="s">
        <v>791</v>
      </c>
      <c r="C534" s="235">
        <v>36951381</v>
      </c>
      <c r="D534" s="232" t="s">
        <v>605</v>
      </c>
      <c r="E534" s="233" t="s">
        <v>17</v>
      </c>
      <c r="F534" s="315" t="s">
        <v>792</v>
      </c>
      <c r="G534" s="315"/>
      <c r="H534" s="234">
        <v>4000000</v>
      </c>
      <c r="I534" s="179">
        <v>0</v>
      </c>
      <c r="J534" s="179">
        <v>4000000</v>
      </c>
      <c r="K534" s="179">
        <v>0</v>
      </c>
      <c r="L534" s="186"/>
      <c r="M534" s="176">
        <v>4000000</v>
      </c>
      <c r="N534" s="176"/>
      <c r="O534" s="181">
        <f t="shared" si="16"/>
        <v>0</v>
      </c>
      <c r="P534" s="181"/>
    </row>
    <row r="535" spans="1:16">
      <c r="A535" s="120" t="s">
        <v>603</v>
      </c>
      <c r="B535" s="236" t="s">
        <v>793</v>
      </c>
      <c r="C535" s="235">
        <v>36994262</v>
      </c>
      <c r="D535" s="232" t="s">
        <v>605</v>
      </c>
      <c r="E535" s="233" t="s">
        <v>17</v>
      </c>
      <c r="F535" s="315" t="s">
        <v>794</v>
      </c>
      <c r="G535" s="315"/>
      <c r="H535" s="234">
        <v>71956654</v>
      </c>
      <c r="I535" s="179">
        <v>0</v>
      </c>
      <c r="J535" s="179">
        <v>71956654</v>
      </c>
      <c r="K535" s="179">
        <v>0</v>
      </c>
      <c r="L535" s="186"/>
      <c r="M535" s="176">
        <v>71956654</v>
      </c>
      <c r="N535" s="176"/>
      <c r="O535" s="181">
        <f t="shared" si="16"/>
        <v>0</v>
      </c>
      <c r="P535" s="181"/>
    </row>
    <row r="536" spans="1:16">
      <c r="A536" s="120" t="s">
        <v>603</v>
      </c>
      <c r="B536" s="236" t="s">
        <v>795</v>
      </c>
      <c r="C536" s="235">
        <v>36994969</v>
      </c>
      <c r="D536" s="232" t="s">
        <v>605</v>
      </c>
      <c r="E536" s="233" t="s">
        <v>17</v>
      </c>
      <c r="F536" s="315" t="s">
        <v>796</v>
      </c>
      <c r="G536" s="315"/>
      <c r="H536" s="234">
        <v>423900</v>
      </c>
      <c r="I536" s="179">
        <v>0</v>
      </c>
      <c r="J536" s="179">
        <v>423900</v>
      </c>
      <c r="K536" s="179">
        <v>0</v>
      </c>
      <c r="L536" s="186"/>
      <c r="M536" s="176">
        <v>423900</v>
      </c>
      <c r="N536" s="176"/>
      <c r="O536" s="181">
        <f t="shared" si="16"/>
        <v>0</v>
      </c>
      <c r="P536" s="181"/>
    </row>
    <row r="537" spans="1:16">
      <c r="A537" s="120" t="s">
        <v>603</v>
      </c>
      <c r="B537" s="236" t="s">
        <v>797</v>
      </c>
      <c r="C537" s="235">
        <v>37084965</v>
      </c>
      <c r="D537" s="232" t="s">
        <v>605</v>
      </c>
      <c r="E537" s="233" t="s">
        <v>17</v>
      </c>
      <c r="F537" s="315" t="s">
        <v>798</v>
      </c>
      <c r="G537" s="315"/>
      <c r="H537" s="234">
        <v>174136</v>
      </c>
      <c r="I537" s="179">
        <v>0</v>
      </c>
      <c r="J537" s="179">
        <v>174136</v>
      </c>
      <c r="K537" s="179">
        <v>0</v>
      </c>
      <c r="L537" s="186"/>
      <c r="M537" s="176">
        <v>174136</v>
      </c>
      <c r="N537" s="176"/>
      <c r="O537" s="181">
        <f t="shared" si="16"/>
        <v>0</v>
      </c>
      <c r="P537" s="181"/>
    </row>
    <row r="538" spans="1:16">
      <c r="A538" s="120" t="s">
        <v>603</v>
      </c>
      <c r="B538" s="236" t="s">
        <v>799</v>
      </c>
      <c r="C538" s="235">
        <v>37087004</v>
      </c>
      <c r="D538" s="232" t="s">
        <v>605</v>
      </c>
      <c r="E538" s="233" t="s">
        <v>17</v>
      </c>
      <c r="F538" s="315" t="s">
        <v>800</v>
      </c>
      <c r="G538" s="315"/>
      <c r="H538" s="234">
        <v>166103</v>
      </c>
      <c r="I538" s="179">
        <v>0</v>
      </c>
      <c r="J538" s="179">
        <v>166103</v>
      </c>
      <c r="K538" s="179">
        <v>0</v>
      </c>
      <c r="L538" s="186"/>
      <c r="M538" s="176">
        <v>166103</v>
      </c>
      <c r="N538" s="176"/>
      <c r="O538" s="181">
        <f t="shared" si="16"/>
        <v>0</v>
      </c>
      <c r="P538" s="181"/>
    </row>
    <row r="539" spans="1:16">
      <c r="A539" s="120" t="s">
        <v>603</v>
      </c>
      <c r="B539" s="236" t="s">
        <v>799</v>
      </c>
      <c r="C539" s="235">
        <v>37087004</v>
      </c>
      <c r="D539" s="232" t="s">
        <v>605</v>
      </c>
      <c r="E539" s="233" t="s">
        <v>17</v>
      </c>
      <c r="F539" s="315" t="s">
        <v>801</v>
      </c>
      <c r="G539" s="315"/>
      <c r="H539" s="234">
        <v>250275</v>
      </c>
      <c r="I539" s="179">
        <v>0</v>
      </c>
      <c r="J539" s="179">
        <v>250275</v>
      </c>
      <c r="K539" s="179">
        <v>0</v>
      </c>
      <c r="L539" s="186"/>
      <c r="M539" s="176">
        <v>250275</v>
      </c>
      <c r="N539" s="176"/>
      <c r="O539" s="181">
        <f t="shared" si="16"/>
        <v>0</v>
      </c>
      <c r="P539" s="181"/>
    </row>
    <row r="540" spans="1:16">
      <c r="A540" s="120" t="s">
        <v>603</v>
      </c>
      <c r="B540" s="236" t="s">
        <v>802</v>
      </c>
      <c r="C540" s="235">
        <v>41180429</v>
      </c>
      <c r="D540" s="232" t="s">
        <v>605</v>
      </c>
      <c r="E540" s="233" t="s">
        <v>17</v>
      </c>
      <c r="F540" s="315" t="s">
        <v>803</v>
      </c>
      <c r="G540" s="315"/>
      <c r="H540" s="234">
        <v>449715</v>
      </c>
      <c r="I540" s="179">
        <v>0</v>
      </c>
      <c r="J540" s="179">
        <v>449715</v>
      </c>
      <c r="K540" s="179">
        <v>0</v>
      </c>
      <c r="L540" s="186"/>
      <c r="M540" s="176">
        <v>449715</v>
      </c>
      <c r="N540" s="176"/>
      <c r="O540" s="181">
        <f t="shared" si="16"/>
        <v>0</v>
      </c>
      <c r="P540" s="181"/>
    </row>
    <row r="541" spans="1:16">
      <c r="A541" s="120" t="s">
        <v>603</v>
      </c>
      <c r="B541" s="236" t="s">
        <v>804</v>
      </c>
      <c r="C541" s="235">
        <v>51853034</v>
      </c>
      <c r="D541" s="232" t="s">
        <v>605</v>
      </c>
      <c r="E541" s="233" t="s">
        <v>17</v>
      </c>
      <c r="F541" s="315" t="s">
        <v>805</v>
      </c>
      <c r="G541" s="315"/>
      <c r="H541" s="234">
        <v>0</v>
      </c>
      <c r="I541" s="179">
        <v>0</v>
      </c>
      <c r="J541" s="179">
        <v>46901410.350000001</v>
      </c>
      <c r="K541" s="179">
        <v>0</v>
      </c>
      <c r="L541" s="193" t="s">
        <v>1598</v>
      </c>
      <c r="M541" s="177">
        <v>0</v>
      </c>
      <c r="N541" s="177"/>
      <c r="O541" s="177">
        <f t="shared" si="16"/>
        <v>-46901410.350000001</v>
      </c>
      <c r="P541" s="177"/>
    </row>
    <row r="542" spans="1:16">
      <c r="A542" s="120" t="s">
        <v>603</v>
      </c>
      <c r="B542" s="236" t="s">
        <v>806</v>
      </c>
      <c r="C542" s="235">
        <v>52047030</v>
      </c>
      <c r="D542" s="232" t="s">
        <v>605</v>
      </c>
      <c r="E542" s="233" t="s">
        <v>17</v>
      </c>
      <c r="F542" s="315" t="s">
        <v>807</v>
      </c>
      <c r="G542" s="315"/>
      <c r="H542" s="234">
        <v>0</v>
      </c>
      <c r="I542" s="179">
        <v>0</v>
      </c>
      <c r="J542" s="179">
        <v>47670000.039999999</v>
      </c>
      <c r="K542" s="179">
        <v>0</v>
      </c>
      <c r="L542" s="193" t="s">
        <v>1599</v>
      </c>
      <c r="M542" s="177">
        <v>0</v>
      </c>
      <c r="N542" s="177"/>
      <c r="O542" s="177">
        <f t="shared" si="16"/>
        <v>-47670000.039999999</v>
      </c>
      <c r="P542" s="177"/>
    </row>
    <row r="543" spans="1:16">
      <c r="A543" s="120" t="s">
        <v>603</v>
      </c>
      <c r="B543" s="236" t="s">
        <v>808</v>
      </c>
      <c r="C543" s="235">
        <v>52644128</v>
      </c>
      <c r="D543" s="232" t="s">
        <v>605</v>
      </c>
      <c r="E543" s="233" t="s">
        <v>17</v>
      </c>
      <c r="F543" s="315" t="s">
        <v>809</v>
      </c>
      <c r="G543" s="315"/>
      <c r="H543" s="234">
        <v>3700000</v>
      </c>
      <c r="I543" s="179">
        <v>0</v>
      </c>
      <c r="J543" s="179">
        <v>3700000</v>
      </c>
      <c r="K543" s="179">
        <v>0</v>
      </c>
      <c r="L543" s="186"/>
      <c r="M543" s="176">
        <v>3700000</v>
      </c>
      <c r="N543" s="176"/>
      <c r="O543" s="181">
        <f t="shared" si="16"/>
        <v>0</v>
      </c>
      <c r="P543" s="181"/>
    </row>
    <row r="544" spans="1:16">
      <c r="A544" s="120" t="s">
        <v>603</v>
      </c>
      <c r="B544" s="236" t="s">
        <v>810</v>
      </c>
      <c r="C544" s="235">
        <v>52965357</v>
      </c>
      <c r="D544" s="232" t="s">
        <v>605</v>
      </c>
      <c r="E544" s="233" t="s">
        <v>17</v>
      </c>
      <c r="F544" s="315" t="s">
        <v>811</v>
      </c>
      <c r="G544" s="315"/>
      <c r="H544" s="234">
        <v>69956600</v>
      </c>
      <c r="I544" s="179">
        <v>0</v>
      </c>
      <c r="J544" s="179">
        <v>69956600</v>
      </c>
      <c r="K544" s="179">
        <v>0</v>
      </c>
      <c r="L544" s="186"/>
      <c r="M544" s="176">
        <v>69956600</v>
      </c>
      <c r="N544" s="176"/>
      <c r="O544" s="181">
        <f t="shared" si="16"/>
        <v>0</v>
      </c>
      <c r="P544" s="181"/>
    </row>
    <row r="545" spans="1:16">
      <c r="A545" s="120" t="s">
        <v>603</v>
      </c>
      <c r="B545" s="236" t="s">
        <v>812</v>
      </c>
      <c r="C545" s="235">
        <v>52992250</v>
      </c>
      <c r="D545" s="232" t="s">
        <v>605</v>
      </c>
      <c r="E545" s="233" t="s">
        <v>17</v>
      </c>
      <c r="F545" s="315" t="s">
        <v>813</v>
      </c>
      <c r="G545" s="315"/>
      <c r="H545" s="234">
        <v>30000000</v>
      </c>
      <c r="I545" s="179">
        <v>0</v>
      </c>
      <c r="J545" s="179">
        <v>30000000</v>
      </c>
      <c r="K545" s="179">
        <v>0</v>
      </c>
      <c r="L545" s="186"/>
      <c r="M545" s="176">
        <v>30000000</v>
      </c>
      <c r="N545" s="176"/>
      <c r="O545" s="181">
        <f t="shared" si="16"/>
        <v>0</v>
      </c>
      <c r="P545" s="181"/>
    </row>
    <row r="546" spans="1:16">
      <c r="A546" s="120" t="s">
        <v>603</v>
      </c>
      <c r="B546" s="236" t="s">
        <v>814</v>
      </c>
      <c r="C546" s="235">
        <v>53123115</v>
      </c>
      <c r="D546" s="232" t="s">
        <v>605</v>
      </c>
      <c r="E546" s="233" t="s">
        <v>17</v>
      </c>
      <c r="F546" s="315" t="s">
        <v>815</v>
      </c>
      <c r="G546" s="315"/>
      <c r="H546" s="234">
        <v>333599</v>
      </c>
      <c r="I546" s="179">
        <v>0</v>
      </c>
      <c r="J546" s="179">
        <v>333599</v>
      </c>
      <c r="K546" s="179">
        <v>0</v>
      </c>
      <c r="L546" s="186"/>
      <c r="M546" s="176">
        <v>333599</v>
      </c>
      <c r="N546" s="176"/>
      <c r="O546" s="181">
        <f t="shared" si="16"/>
        <v>0</v>
      </c>
      <c r="P546" s="181"/>
    </row>
    <row r="547" spans="1:16">
      <c r="A547" s="120" t="s">
        <v>603</v>
      </c>
      <c r="B547" s="236" t="s">
        <v>816</v>
      </c>
      <c r="C547" s="235">
        <v>55111540</v>
      </c>
      <c r="D547" s="232" t="s">
        <v>605</v>
      </c>
      <c r="E547" s="233" t="s">
        <v>17</v>
      </c>
      <c r="F547" s="315" t="s">
        <v>817</v>
      </c>
      <c r="G547" s="315"/>
      <c r="H547" s="234">
        <v>2737542.49</v>
      </c>
      <c r="I547" s="179">
        <v>0</v>
      </c>
      <c r="J547" s="179">
        <v>2737542.4899999984</v>
      </c>
      <c r="K547" s="179">
        <v>0</v>
      </c>
      <c r="L547" s="186"/>
      <c r="M547" s="176">
        <v>2737542.49</v>
      </c>
      <c r="N547" s="176"/>
      <c r="O547" s="181">
        <f t="shared" si="16"/>
        <v>0</v>
      </c>
      <c r="P547" s="181"/>
    </row>
    <row r="548" spans="1:16">
      <c r="A548" s="120" t="s">
        <v>603</v>
      </c>
      <c r="B548" s="236" t="s">
        <v>818</v>
      </c>
      <c r="C548" s="235">
        <v>55151966</v>
      </c>
      <c r="D548" s="232" t="s">
        <v>605</v>
      </c>
      <c r="E548" s="233" t="s">
        <v>17</v>
      </c>
      <c r="F548" s="315" t="s">
        <v>819</v>
      </c>
      <c r="G548" s="315"/>
      <c r="H548" s="234">
        <v>0</v>
      </c>
      <c r="I548" s="179">
        <v>0</v>
      </c>
      <c r="J548" s="179">
        <v>46470345.840000004</v>
      </c>
      <c r="K548" s="179">
        <v>0</v>
      </c>
      <c r="L548" s="193" t="s">
        <v>1600</v>
      </c>
      <c r="M548" s="177">
        <v>0</v>
      </c>
      <c r="N548" s="177"/>
      <c r="O548" s="177">
        <f t="shared" si="16"/>
        <v>-46470345.840000004</v>
      </c>
      <c r="P548" s="177"/>
    </row>
    <row r="549" spans="1:16">
      <c r="A549" s="120" t="s">
        <v>603</v>
      </c>
      <c r="B549" s="236" t="s">
        <v>820</v>
      </c>
      <c r="C549" s="235">
        <v>55154256</v>
      </c>
      <c r="D549" s="232" t="s">
        <v>605</v>
      </c>
      <c r="E549" s="233" t="s">
        <v>17</v>
      </c>
      <c r="F549" s="315" t="s">
        <v>821</v>
      </c>
      <c r="G549" s="315"/>
      <c r="H549" s="234">
        <v>48270695.659999996</v>
      </c>
      <c r="I549" s="179">
        <v>0</v>
      </c>
      <c r="J549" s="179">
        <v>48270695.659999996</v>
      </c>
      <c r="K549" s="179">
        <v>0</v>
      </c>
      <c r="L549" s="186"/>
      <c r="M549" s="176">
        <v>48270695.659999996</v>
      </c>
      <c r="N549" s="176"/>
      <c r="O549" s="181">
        <f t="shared" si="16"/>
        <v>0</v>
      </c>
      <c r="P549" s="181"/>
    </row>
    <row r="550" spans="1:16">
      <c r="A550" s="120" t="s">
        <v>603</v>
      </c>
      <c r="B550" s="236" t="s">
        <v>822</v>
      </c>
      <c r="C550" s="235">
        <v>55162251</v>
      </c>
      <c r="D550" s="232" t="s">
        <v>605</v>
      </c>
      <c r="E550" s="233" t="s">
        <v>17</v>
      </c>
      <c r="F550" s="315" t="s">
        <v>823</v>
      </c>
      <c r="G550" s="315"/>
      <c r="H550" s="234">
        <v>11324054.789999999</v>
      </c>
      <c r="I550" s="179">
        <v>0</v>
      </c>
      <c r="J550" s="179">
        <v>11324054.789999999</v>
      </c>
      <c r="K550" s="179">
        <v>0</v>
      </c>
      <c r="L550" s="186"/>
      <c r="M550" s="176">
        <v>11324054.789999999</v>
      </c>
      <c r="N550" s="176"/>
      <c r="O550" s="181">
        <f t="shared" si="16"/>
        <v>0</v>
      </c>
      <c r="P550" s="181"/>
    </row>
    <row r="551" spans="1:16">
      <c r="A551" s="120" t="s">
        <v>603</v>
      </c>
      <c r="B551" s="236" t="s">
        <v>824</v>
      </c>
      <c r="C551" s="235">
        <v>59650129</v>
      </c>
      <c r="D551" s="232" t="s">
        <v>605</v>
      </c>
      <c r="E551" s="233" t="s">
        <v>17</v>
      </c>
      <c r="F551" s="315" t="s">
        <v>825</v>
      </c>
      <c r="G551" s="315"/>
      <c r="H551" s="234">
        <v>452637</v>
      </c>
      <c r="I551" s="179">
        <v>0</v>
      </c>
      <c r="J551" s="179">
        <v>452637</v>
      </c>
      <c r="K551" s="179">
        <v>0</v>
      </c>
      <c r="L551" s="186"/>
      <c r="M551" s="176">
        <v>452637</v>
      </c>
      <c r="N551" s="176"/>
      <c r="O551" s="181">
        <f t="shared" si="16"/>
        <v>0</v>
      </c>
      <c r="P551" s="181"/>
    </row>
    <row r="552" spans="1:16">
      <c r="A552" s="120" t="s">
        <v>603</v>
      </c>
      <c r="B552" s="236" t="s">
        <v>826</v>
      </c>
      <c r="C552" s="235">
        <v>59802238</v>
      </c>
      <c r="D552" s="232" t="s">
        <v>605</v>
      </c>
      <c r="E552" s="233" t="s">
        <v>17</v>
      </c>
      <c r="F552" s="315" t="s">
        <v>827</v>
      </c>
      <c r="G552" s="315"/>
      <c r="H552" s="234">
        <v>2300000</v>
      </c>
      <c r="I552" s="179">
        <v>0</v>
      </c>
      <c r="J552" s="179">
        <v>2300000</v>
      </c>
      <c r="K552" s="179">
        <v>0</v>
      </c>
      <c r="L552" s="186"/>
      <c r="M552" s="176">
        <v>2300000</v>
      </c>
      <c r="N552" s="176"/>
      <c r="O552" s="181">
        <f t="shared" si="16"/>
        <v>0</v>
      </c>
      <c r="P552" s="181"/>
    </row>
    <row r="553" spans="1:16">
      <c r="A553" s="120" t="s">
        <v>603</v>
      </c>
      <c r="B553" s="236" t="s">
        <v>826</v>
      </c>
      <c r="C553" s="235">
        <v>59802238</v>
      </c>
      <c r="D553" s="232" t="s">
        <v>605</v>
      </c>
      <c r="E553" s="233" t="s">
        <v>17</v>
      </c>
      <c r="F553" s="315" t="s">
        <v>828</v>
      </c>
      <c r="G553" s="315"/>
      <c r="H553" s="234">
        <v>2300000</v>
      </c>
      <c r="I553" s="179">
        <v>0</v>
      </c>
      <c r="J553" s="179">
        <v>2300000</v>
      </c>
      <c r="K553" s="179">
        <v>0</v>
      </c>
      <c r="L553" s="186"/>
      <c r="M553" s="176">
        <v>2300000</v>
      </c>
      <c r="N553" s="176"/>
      <c r="O553" s="181">
        <f t="shared" si="16"/>
        <v>0</v>
      </c>
      <c r="P553" s="181"/>
    </row>
    <row r="554" spans="1:16">
      <c r="A554" s="120" t="s">
        <v>603</v>
      </c>
      <c r="B554" s="236" t="s">
        <v>829</v>
      </c>
      <c r="C554" s="235">
        <v>59813853</v>
      </c>
      <c r="D554" s="232" t="s">
        <v>605</v>
      </c>
      <c r="E554" s="233" t="s">
        <v>17</v>
      </c>
      <c r="F554" s="315" t="s">
        <v>830</v>
      </c>
      <c r="G554" s="315"/>
      <c r="H554" s="234">
        <v>1000000</v>
      </c>
      <c r="I554" s="179">
        <v>0</v>
      </c>
      <c r="J554" s="179">
        <v>1000000</v>
      </c>
      <c r="K554" s="179">
        <v>0</v>
      </c>
      <c r="L554" s="186"/>
      <c r="M554" s="176">
        <v>1000000</v>
      </c>
      <c r="N554" s="176"/>
      <c r="O554" s="181">
        <f t="shared" si="16"/>
        <v>0</v>
      </c>
      <c r="P554" s="181"/>
    </row>
    <row r="555" spans="1:16">
      <c r="A555" s="120" t="s">
        <v>603</v>
      </c>
      <c r="B555" s="236" t="s">
        <v>831</v>
      </c>
      <c r="C555" s="235">
        <v>59815201</v>
      </c>
      <c r="D555" s="232" t="s">
        <v>605</v>
      </c>
      <c r="E555" s="233" t="s">
        <v>17</v>
      </c>
      <c r="F555" s="315" t="s">
        <v>832</v>
      </c>
      <c r="G555" s="315"/>
      <c r="H555" s="234">
        <v>15000000</v>
      </c>
      <c r="I555" s="179">
        <v>0</v>
      </c>
      <c r="J555" s="179">
        <v>15000000</v>
      </c>
      <c r="K555" s="179">
        <v>0</v>
      </c>
      <c r="L555" s="186"/>
      <c r="M555" s="176">
        <v>15000000</v>
      </c>
      <c r="N555" s="176"/>
      <c r="O555" s="181">
        <f t="shared" si="16"/>
        <v>0</v>
      </c>
      <c r="P555" s="181"/>
    </row>
    <row r="556" spans="1:16">
      <c r="A556" s="120" t="s">
        <v>603</v>
      </c>
      <c r="B556" s="236" t="s">
        <v>833</v>
      </c>
      <c r="C556" s="235">
        <v>59819116</v>
      </c>
      <c r="D556" s="232" t="s">
        <v>605</v>
      </c>
      <c r="E556" s="233" t="s">
        <v>17</v>
      </c>
      <c r="F556" s="315" t="s">
        <v>834</v>
      </c>
      <c r="G556" s="315"/>
      <c r="H556" s="234">
        <v>23950000</v>
      </c>
      <c r="I556" s="179">
        <v>0</v>
      </c>
      <c r="J556" s="179">
        <v>23950000</v>
      </c>
      <c r="K556" s="179">
        <v>0</v>
      </c>
      <c r="L556" s="186"/>
      <c r="M556" s="176">
        <v>23950000</v>
      </c>
      <c r="N556" s="176"/>
      <c r="O556" s="181">
        <f t="shared" si="16"/>
        <v>0</v>
      </c>
      <c r="P556" s="181"/>
    </row>
    <row r="557" spans="1:16">
      <c r="A557" s="120" t="s">
        <v>603</v>
      </c>
      <c r="B557" s="236" t="s">
        <v>835</v>
      </c>
      <c r="C557" s="235">
        <v>59819901</v>
      </c>
      <c r="D557" s="232" t="s">
        <v>605</v>
      </c>
      <c r="E557" s="233" t="s">
        <v>17</v>
      </c>
      <c r="F557" s="315" t="s">
        <v>836</v>
      </c>
      <c r="G557" s="315"/>
      <c r="H557" s="234">
        <v>0</v>
      </c>
      <c r="I557" s="179">
        <v>0</v>
      </c>
      <c r="J557" s="179">
        <v>387673</v>
      </c>
      <c r="K557" s="179">
        <v>0</v>
      </c>
      <c r="L557" s="186" t="s">
        <v>1272</v>
      </c>
      <c r="M557" s="177">
        <v>0</v>
      </c>
      <c r="N557" s="177"/>
      <c r="O557" s="177">
        <f t="shared" si="16"/>
        <v>-387673</v>
      </c>
      <c r="P557" s="177"/>
    </row>
    <row r="558" spans="1:16">
      <c r="A558" s="120" t="s">
        <v>603</v>
      </c>
      <c r="B558" s="236" t="s">
        <v>837</v>
      </c>
      <c r="C558" s="235">
        <v>59820091</v>
      </c>
      <c r="D558" s="232" t="s">
        <v>605</v>
      </c>
      <c r="E558" s="233" t="s">
        <v>17</v>
      </c>
      <c r="F558" s="315" t="s">
        <v>838</v>
      </c>
      <c r="G558" s="315"/>
      <c r="H558" s="234">
        <v>32800000</v>
      </c>
      <c r="I558" s="179">
        <v>0</v>
      </c>
      <c r="J558" s="179">
        <v>32800000</v>
      </c>
      <c r="K558" s="179">
        <v>0</v>
      </c>
      <c r="L558" s="186"/>
      <c r="M558" s="176">
        <v>32800000</v>
      </c>
      <c r="N558" s="176"/>
      <c r="O558" s="181">
        <f t="shared" si="16"/>
        <v>0</v>
      </c>
      <c r="P558" s="181"/>
    </row>
    <row r="559" spans="1:16">
      <c r="A559" s="120" t="s">
        <v>603</v>
      </c>
      <c r="B559" s="236" t="s">
        <v>839</v>
      </c>
      <c r="C559" s="235">
        <v>59822306</v>
      </c>
      <c r="D559" s="232" t="s">
        <v>605</v>
      </c>
      <c r="E559" s="233" t="s">
        <v>17</v>
      </c>
      <c r="F559" s="315" t="s">
        <v>840</v>
      </c>
      <c r="G559" s="315"/>
      <c r="H559" s="234">
        <v>59100000</v>
      </c>
      <c r="I559" s="179">
        <v>0</v>
      </c>
      <c r="J559" s="179">
        <v>59100000</v>
      </c>
      <c r="K559" s="179">
        <v>0</v>
      </c>
      <c r="L559" s="186"/>
      <c r="M559" s="176">
        <v>59100000</v>
      </c>
      <c r="N559" s="176"/>
      <c r="O559" s="181">
        <f t="shared" ref="O559:O622" si="17">+M559-J559</f>
        <v>0</v>
      </c>
      <c r="P559" s="181"/>
    </row>
    <row r="560" spans="1:16">
      <c r="A560" s="120" t="s">
        <v>603</v>
      </c>
      <c r="B560" s="236" t="s">
        <v>841</v>
      </c>
      <c r="C560" s="235">
        <v>59822565</v>
      </c>
      <c r="D560" s="232" t="s">
        <v>605</v>
      </c>
      <c r="E560" s="233" t="s">
        <v>17</v>
      </c>
      <c r="F560" s="315" t="s">
        <v>842</v>
      </c>
      <c r="G560" s="315"/>
      <c r="H560" s="234">
        <v>82046024</v>
      </c>
      <c r="I560" s="179">
        <v>0</v>
      </c>
      <c r="J560" s="179">
        <v>82046024</v>
      </c>
      <c r="K560" s="179">
        <v>0</v>
      </c>
      <c r="L560" s="186"/>
      <c r="M560" s="176">
        <v>82046024</v>
      </c>
      <c r="N560" s="176"/>
      <c r="O560" s="181">
        <f t="shared" si="17"/>
        <v>0</v>
      </c>
      <c r="P560" s="181"/>
    </row>
    <row r="561" spans="1:16">
      <c r="A561" s="120" t="s">
        <v>603</v>
      </c>
      <c r="B561" s="236" t="s">
        <v>843</v>
      </c>
      <c r="C561" s="235">
        <v>59823893</v>
      </c>
      <c r="D561" s="232" t="s">
        <v>605</v>
      </c>
      <c r="E561" s="233" t="s">
        <v>17</v>
      </c>
      <c r="F561" s="315" t="s">
        <v>844</v>
      </c>
      <c r="G561" s="315"/>
      <c r="H561" s="234">
        <v>2000000</v>
      </c>
      <c r="I561" s="179">
        <v>0</v>
      </c>
      <c r="J561" s="179">
        <v>2000000</v>
      </c>
      <c r="K561" s="179">
        <v>0</v>
      </c>
      <c r="L561" s="186"/>
      <c r="M561" s="176">
        <v>2000000</v>
      </c>
      <c r="N561" s="176"/>
      <c r="O561" s="181">
        <f t="shared" si="17"/>
        <v>0</v>
      </c>
      <c r="P561" s="181"/>
    </row>
    <row r="562" spans="1:16">
      <c r="A562" s="120" t="s">
        <v>603</v>
      </c>
      <c r="B562" s="236" t="s">
        <v>845</v>
      </c>
      <c r="C562" s="235">
        <v>59828996</v>
      </c>
      <c r="D562" s="232" t="s">
        <v>605</v>
      </c>
      <c r="E562" s="233" t="s">
        <v>17</v>
      </c>
      <c r="F562" s="315" t="s">
        <v>846</v>
      </c>
      <c r="G562" s="315"/>
      <c r="H562" s="234">
        <v>66000000</v>
      </c>
      <c r="I562" s="179">
        <v>0</v>
      </c>
      <c r="J562" s="179">
        <v>66000000</v>
      </c>
      <c r="K562" s="179">
        <v>0</v>
      </c>
      <c r="L562" s="186"/>
      <c r="M562" s="176">
        <v>66000000</v>
      </c>
      <c r="N562" s="176"/>
      <c r="O562" s="181">
        <f t="shared" si="17"/>
        <v>0</v>
      </c>
      <c r="P562" s="181"/>
    </row>
    <row r="563" spans="1:16">
      <c r="A563" s="120" t="s">
        <v>603</v>
      </c>
      <c r="B563" s="236" t="s">
        <v>847</v>
      </c>
      <c r="C563" s="235">
        <v>59830825</v>
      </c>
      <c r="D563" s="232" t="s">
        <v>605</v>
      </c>
      <c r="E563" s="233" t="s">
        <v>17</v>
      </c>
      <c r="F563" s="315" t="s">
        <v>848</v>
      </c>
      <c r="G563" s="315"/>
      <c r="H563" s="234">
        <v>2000000</v>
      </c>
      <c r="I563" s="179">
        <v>0</v>
      </c>
      <c r="J563" s="179">
        <v>2000000</v>
      </c>
      <c r="K563" s="179">
        <v>0</v>
      </c>
      <c r="L563" s="186"/>
      <c r="M563" s="176">
        <v>2000000</v>
      </c>
      <c r="N563" s="176"/>
      <c r="O563" s="181">
        <f t="shared" si="17"/>
        <v>0</v>
      </c>
      <c r="P563" s="181"/>
    </row>
    <row r="564" spans="1:16">
      <c r="A564" s="120" t="s">
        <v>603</v>
      </c>
      <c r="B564" s="236" t="s">
        <v>849</v>
      </c>
      <c r="C564" s="235">
        <v>59831657</v>
      </c>
      <c r="D564" s="232" t="s">
        <v>605</v>
      </c>
      <c r="E564" s="233" t="s">
        <v>17</v>
      </c>
      <c r="F564" s="315" t="s">
        <v>850</v>
      </c>
      <c r="G564" s="315"/>
      <c r="H564" s="234">
        <v>16500000</v>
      </c>
      <c r="I564" s="179">
        <v>0</v>
      </c>
      <c r="J564" s="179">
        <v>16500000</v>
      </c>
      <c r="K564" s="179">
        <v>0</v>
      </c>
      <c r="L564" s="186"/>
      <c r="M564" s="176">
        <v>16500000</v>
      </c>
      <c r="N564" s="176"/>
      <c r="O564" s="181">
        <f t="shared" si="17"/>
        <v>0</v>
      </c>
      <c r="P564" s="181"/>
    </row>
    <row r="565" spans="1:16">
      <c r="A565" s="120" t="s">
        <v>603</v>
      </c>
      <c r="B565" s="236" t="s">
        <v>851</v>
      </c>
      <c r="C565" s="235">
        <v>59834646</v>
      </c>
      <c r="D565" s="232" t="s">
        <v>605</v>
      </c>
      <c r="E565" s="233" t="s">
        <v>17</v>
      </c>
      <c r="F565" s="315" t="s">
        <v>852</v>
      </c>
      <c r="G565" s="315"/>
      <c r="H565" s="234">
        <v>158000</v>
      </c>
      <c r="I565" s="179">
        <v>0</v>
      </c>
      <c r="J565" s="179">
        <v>158000</v>
      </c>
      <c r="K565" s="179">
        <v>0</v>
      </c>
      <c r="L565" s="186"/>
      <c r="M565" s="176">
        <v>158000</v>
      </c>
      <c r="N565" s="176"/>
      <c r="O565" s="181">
        <f t="shared" si="17"/>
        <v>0</v>
      </c>
      <c r="P565" s="181"/>
    </row>
    <row r="566" spans="1:16">
      <c r="A566" s="120" t="s">
        <v>603</v>
      </c>
      <c r="B566" s="236" t="s">
        <v>853</v>
      </c>
      <c r="C566" s="235">
        <v>59834970</v>
      </c>
      <c r="D566" s="232" t="s">
        <v>605</v>
      </c>
      <c r="E566" s="233" t="s">
        <v>17</v>
      </c>
      <c r="F566" s="315" t="s">
        <v>854</v>
      </c>
      <c r="G566" s="315"/>
      <c r="H566" s="234">
        <v>8199466</v>
      </c>
      <c r="I566" s="179">
        <v>0</v>
      </c>
      <c r="J566" s="179">
        <v>8199466</v>
      </c>
      <c r="K566" s="179">
        <v>0</v>
      </c>
      <c r="L566" s="186"/>
      <c r="M566" s="176">
        <v>8199466</v>
      </c>
      <c r="N566" s="176"/>
      <c r="O566" s="181">
        <f t="shared" si="17"/>
        <v>0</v>
      </c>
      <c r="P566" s="181"/>
    </row>
    <row r="567" spans="1:16">
      <c r="A567" s="120" t="s">
        <v>603</v>
      </c>
      <c r="B567" s="236" t="s">
        <v>853</v>
      </c>
      <c r="C567" s="235">
        <v>59834970</v>
      </c>
      <c r="D567" s="232" t="s">
        <v>605</v>
      </c>
      <c r="E567" s="233" t="s">
        <v>17</v>
      </c>
      <c r="F567" s="315" t="s">
        <v>855</v>
      </c>
      <c r="G567" s="315"/>
      <c r="H567" s="234">
        <v>8199466</v>
      </c>
      <c r="I567" s="179">
        <v>0</v>
      </c>
      <c r="J567" s="179">
        <v>8199466</v>
      </c>
      <c r="K567" s="179">
        <v>0</v>
      </c>
      <c r="L567" s="186"/>
      <c r="M567" s="176">
        <v>8199466</v>
      </c>
      <c r="N567" s="176"/>
      <c r="O567" s="181">
        <f t="shared" si="17"/>
        <v>0</v>
      </c>
      <c r="P567" s="181"/>
    </row>
    <row r="568" spans="1:16">
      <c r="A568" s="120" t="s">
        <v>603</v>
      </c>
      <c r="B568" s="236" t="s">
        <v>856</v>
      </c>
      <c r="C568" s="235">
        <v>71268599</v>
      </c>
      <c r="D568" s="232" t="s">
        <v>605</v>
      </c>
      <c r="E568" s="233" t="s">
        <v>17</v>
      </c>
      <c r="F568" s="315" t="s">
        <v>857</v>
      </c>
      <c r="G568" s="315"/>
      <c r="H568" s="234">
        <v>20786013</v>
      </c>
      <c r="I568" s="179">
        <v>0</v>
      </c>
      <c r="J568" s="179">
        <v>20786013</v>
      </c>
      <c r="K568" s="179">
        <v>0</v>
      </c>
      <c r="L568" s="186"/>
      <c r="M568" s="176">
        <v>20786013</v>
      </c>
      <c r="N568" s="176"/>
      <c r="O568" s="181">
        <f t="shared" si="17"/>
        <v>0</v>
      </c>
      <c r="P568" s="181"/>
    </row>
    <row r="569" spans="1:16">
      <c r="A569" s="120" t="s">
        <v>603</v>
      </c>
      <c r="B569" s="236" t="s">
        <v>858</v>
      </c>
      <c r="C569" s="235">
        <v>79557972</v>
      </c>
      <c r="D569" s="232" t="s">
        <v>605</v>
      </c>
      <c r="E569" s="233" t="s">
        <v>17</v>
      </c>
      <c r="F569" s="315" t="s">
        <v>859</v>
      </c>
      <c r="G569" s="315"/>
      <c r="H569" s="234">
        <v>40000000</v>
      </c>
      <c r="I569" s="179">
        <v>0</v>
      </c>
      <c r="J569" s="179">
        <v>40000000</v>
      </c>
      <c r="K569" s="179">
        <v>0</v>
      </c>
      <c r="L569" s="186"/>
      <c r="M569" s="176">
        <v>40000000</v>
      </c>
      <c r="N569" s="176"/>
      <c r="O569" s="181">
        <f t="shared" si="17"/>
        <v>0</v>
      </c>
      <c r="P569" s="181"/>
    </row>
    <row r="570" spans="1:16">
      <c r="A570" s="120" t="s">
        <v>603</v>
      </c>
      <c r="B570" s="236" t="s">
        <v>860</v>
      </c>
      <c r="C570" s="235">
        <v>79591012</v>
      </c>
      <c r="D570" s="232" t="s">
        <v>605</v>
      </c>
      <c r="E570" s="233" t="s">
        <v>17</v>
      </c>
      <c r="F570" s="315" t="s">
        <v>861</v>
      </c>
      <c r="G570" s="315"/>
      <c r="H570" s="234">
        <v>1000000</v>
      </c>
      <c r="I570" s="179">
        <v>0</v>
      </c>
      <c r="J570" s="179">
        <v>1000000</v>
      </c>
      <c r="K570" s="179">
        <v>0</v>
      </c>
      <c r="L570" s="186"/>
      <c r="M570" s="176">
        <v>1000000</v>
      </c>
      <c r="N570" s="176"/>
      <c r="O570" s="181">
        <f t="shared" si="17"/>
        <v>0</v>
      </c>
      <c r="P570" s="181"/>
    </row>
    <row r="571" spans="1:16">
      <c r="A571" s="120" t="s">
        <v>603</v>
      </c>
      <c r="B571" s="236" t="s">
        <v>862</v>
      </c>
      <c r="C571" s="235">
        <v>83091458</v>
      </c>
      <c r="D571" s="232" t="s">
        <v>605</v>
      </c>
      <c r="E571" s="233" t="s">
        <v>17</v>
      </c>
      <c r="F571" s="315" t="s">
        <v>863</v>
      </c>
      <c r="G571" s="315"/>
      <c r="H571" s="234">
        <v>61455389.289999999</v>
      </c>
      <c r="I571" s="179">
        <v>0</v>
      </c>
      <c r="J571" s="179">
        <v>61455389.289999999</v>
      </c>
      <c r="K571" s="179">
        <v>0</v>
      </c>
      <c r="L571" s="186"/>
      <c r="M571" s="176">
        <v>61455389.289999999</v>
      </c>
      <c r="N571" s="176"/>
      <c r="O571" s="181">
        <f t="shared" si="17"/>
        <v>0</v>
      </c>
      <c r="P571" s="181"/>
    </row>
    <row r="572" spans="1:16">
      <c r="A572" s="120" t="s">
        <v>603</v>
      </c>
      <c r="B572" s="236" t="s">
        <v>864</v>
      </c>
      <c r="C572" s="235">
        <v>87061267</v>
      </c>
      <c r="D572" s="232" t="s">
        <v>605</v>
      </c>
      <c r="E572" s="233" t="s">
        <v>17</v>
      </c>
      <c r="F572" s="315" t="s">
        <v>865</v>
      </c>
      <c r="G572" s="315"/>
      <c r="H572" s="234">
        <v>5000000</v>
      </c>
      <c r="I572" s="179">
        <v>0</v>
      </c>
      <c r="J572" s="179">
        <v>5000000</v>
      </c>
      <c r="K572" s="179">
        <v>0</v>
      </c>
      <c r="L572" s="186"/>
      <c r="M572" s="176">
        <v>5000000</v>
      </c>
      <c r="N572" s="176"/>
      <c r="O572" s="181">
        <f t="shared" si="17"/>
        <v>0</v>
      </c>
      <c r="P572" s="181"/>
    </row>
    <row r="573" spans="1:16">
      <c r="A573" s="120" t="s">
        <v>603</v>
      </c>
      <c r="B573" s="236" t="s">
        <v>864</v>
      </c>
      <c r="C573" s="235">
        <v>87061267</v>
      </c>
      <c r="D573" s="232" t="s">
        <v>605</v>
      </c>
      <c r="E573" s="233" t="s">
        <v>17</v>
      </c>
      <c r="F573" s="315" t="s">
        <v>866</v>
      </c>
      <c r="G573" s="315"/>
      <c r="H573" s="234">
        <v>5600000</v>
      </c>
      <c r="I573" s="179">
        <v>0</v>
      </c>
      <c r="J573" s="179">
        <v>5600000</v>
      </c>
      <c r="K573" s="179">
        <v>0</v>
      </c>
      <c r="L573" s="186"/>
      <c r="M573" s="176">
        <v>5600000</v>
      </c>
      <c r="N573" s="176"/>
      <c r="O573" s="181">
        <f t="shared" si="17"/>
        <v>0</v>
      </c>
      <c r="P573" s="181"/>
    </row>
    <row r="574" spans="1:16">
      <c r="A574" s="120" t="s">
        <v>603</v>
      </c>
      <c r="B574" s="236" t="s">
        <v>867</v>
      </c>
      <c r="C574" s="235">
        <v>87063283</v>
      </c>
      <c r="D574" s="232" t="s">
        <v>605</v>
      </c>
      <c r="E574" s="233" t="s">
        <v>17</v>
      </c>
      <c r="F574" s="315" t="s">
        <v>868</v>
      </c>
      <c r="G574" s="315"/>
      <c r="H574" s="234">
        <v>6134090</v>
      </c>
      <c r="I574" s="179">
        <v>0</v>
      </c>
      <c r="J574" s="179">
        <v>6134090</v>
      </c>
      <c r="K574" s="179">
        <v>0</v>
      </c>
      <c r="L574" s="186"/>
      <c r="M574" s="176">
        <v>6134090</v>
      </c>
      <c r="N574" s="176"/>
      <c r="O574" s="181">
        <f t="shared" si="17"/>
        <v>0</v>
      </c>
      <c r="P574" s="181"/>
    </row>
    <row r="575" spans="1:16">
      <c r="A575" s="120" t="s">
        <v>603</v>
      </c>
      <c r="B575" s="236" t="s">
        <v>869</v>
      </c>
      <c r="C575" s="235">
        <v>87063362</v>
      </c>
      <c r="D575" s="232" t="s">
        <v>605</v>
      </c>
      <c r="E575" s="233" t="s">
        <v>17</v>
      </c>
      <c r="F575" s="315" t="s">
        <v>870</v>
      </c>
      <c r="G575" s="315"/>
      <c r="H575" s="234">
        <v>36000000</v>
      </c>
      <c r="I575" s="179">
        <v>0</v>
      </c>
      <c r="J575" s="179">
        <v>36000000</v>
      </c>
      <c r="K575" s="179">
        <v>0</v>
      </c>
      <c r="L575" s="186"/>
      <c r="M575" s="176">
        <v>36000000</v>
      </c>
      <c r="N575" s="176"/>
      <c r="O575" s="181">
        <f t="shared" si="17"/>
        <v>0</v>
      </c>
      <c r="P575" s="181"/>
    </row>
    <row r="576" spans="1:16">
      <c r="A576" s="120" t="s">
        <v>603</v>
      </c>
      <c r="B576" s="236" t="s">
        <v>871</v>
      </c>
      <c r="C576" s="235">
        <v>87070190</v>
      </c>
      <c r="D576" s="232" t="s">
        <v>605</v>
      </c>
      <c r="E576" s="233" t="s">
        <v>17</v>
      </c>
      <c r="F576" s="315" t="s">
        <v>872</v>
      </c>
      <c r="G576" s="315"/>
      <c r="H576" s="234">
        <v>0</v>
      </c>
      <c r="I576" s="179">
        <v>0</v>
      </c>
      <c r="J576" s="179">
        <v>217212</v>
      </c>
      <c r="K576" s="179">
        <v>0</v>
      </c>
      <c r="L576" s="186" t="s">
        <v>1273</v>
      </c>
      <c r="M576" s="177">
        <v>0</v>
      </c>
      <c r="N576" s="177"/>
      <c r="O576" s="177">
        <f t="shared" si="17"/>
        <v>-217212</v>
      </c>
      <c r="P576" s="177"/>
    </row>
    <row r="577" spans="1:16">
      <c r="A577" s="120" t="s">
        <v>603</v>
      </c>
      <c r="B577" s="236" t="s">
        <v>873</v>
      </c>
      <c r="C577" s="235">
        <v>87104807</v>
      </c>
      <c r="D577" s="232" t="s">
        <v>605</v>
      </c>
      <c r="E577" s="233" t="s">
        <v>17</v>
      </c>
      <c r="F577" s="315" t="s">
        <v>874</v>
      </c>
      <c r="G577" s="315"/>
      <c r="H577" s="234">
        <v>140399</v>
      </c>
      <c r="I577" s="179">
        <v>0</v>
      </c>
      <c r="J577" s="179">
        <v>140399</v>
      </c>
      <c r="K577" s="179">
        <v>0</v>
      </c>
      <c r="L577" s="186"/>
      <c r="M577" s="176">
        <v>140399</v>
      </c>
      <c r="N577" s="176"/>
      <c r="O577" s="181">
        <f t="shared" si="17"/>
        <v>0</v>
      </c>
      <c r="P577" s="181"/>
    </row>
    <row r="578" spans="1:16">
      <c r="A578" s="120" t="s">
        <v>603</v>
      </c>
      <c r="B578" s="236" t="s">
        <v>873</v>
      </c>
      <c r="C578" s="235">
        <v>87104807</v>
      </c>
      <c r="D578" s="232" t="s">
        <v>605</v>
      </c>
      <c r="E578" s="233" t="s">
        <v>17</v>
      </c>
      <c r="F578" s="315" t="s">
        <v>875</v>
      </c>
      <c r="G578" s="315"/>
      <c r="H578" s="234">
        <v>363400</v>
      </c>
      <c r="I578" s="179">
        <v>0</v>
      </c>
      <c r="J578" s="179">
        <v>363400</v>
      </c>
      <c r="K578" s="179">
        <v>0</v>
      </c>
      <c r="L578" s="186"/>
      <c r="M578" s="176">
        <v>363400</v>
      </c>
      <c r="N578" s="176"/>
      <c r="O578" s="181">
        <f t="shared" si="17"/>
        <v>0</v>
      </c>
      <c r="P578" s="181"/>
    </row>
    <row r="579" spans="1:16">
      <c r="A579" s="120" t="s">
        <v>603</v>
      </c>
      <c r="B579" s="236" t="s">
        <v>876</v>
      </c>
      <c r="C579" s="235">
        <v>87453006</v>
      </c>
      <c r="D579" s="232" t="s">
        <v>605</v>
      </c>
      <c r="E579" s="233" t="s">
        <v>17</v>
      </c>
      <c r="F579" s="315" t="s">
        <v>877</v>
      </c>
      <c r="G579" s="315"/>
      <c r="H579" s="234">
        <v>32000000</v>
      </c>
      <c r="I579" s="179">
        <v>0</v>
      </c>
      <c r="J579" s="179">
        <v>32000000</v>
      </c>
      <c r="K579" s="179">
        <v>0</v>
      </c>
      <c r="L579" s="186"/>
      <c r="M579" s="176">
        <v>32000000</v>
      </c>
      <c r="N579" s="176"/>
      <c r="O579" s="181">
        <f t="shared" si="17"/>
        <v>0</v>
      </c>
      <c r="P579" s="181"/>
    </row>
    <row r="580" spans="1:16">
      <c r="A580" s="120" t="s">
        <v>603</v>
      </c>
      <c r="B580" s="236" t="s">
        <v>878</v>
      </c>
      <c r="C580" s="235">
        <v>91085712</v>
      </c>
      <c r="D580" s="232" t="s">
        <v>605</v>
      </c>
      <c r="E580" s="233" t="s">
        <v>17</v>
      </c>
      <c r="F580" s="315" t="s">
        <v>879</v>
      </c>
      <c r="G580" s="315"/>
      <c r="H580" s="234">
        <v>30000000</v>
      </c>
      <c r="I580" s="179">
        <v>0</v>
      </c>
      <c r="J580" s="179">
        <v>30000000</v>
      </c>
      <c r="K580" s="179">
        <v>0</v>
      </c>
      <c r="L580" s="186"/>
      <c r="M580" s="176">
        <v>30000000</v>
      </c>
      <c r="N580" s="176"/>
      <c r="O580" s="181">
        <f t="shared" si="17"/>
        <v>0</v>
      </c>
      <c r="P580" s="181"/>
    </row>
    <row r="581" spans="1:16">
      <c r="A581" s="120" t="s">
        <v>603</v>
      </c>
      <c r="B581" s="236" t="s">
        <v>880</v>
      </c>
      <c r="C581" s="235">
        <v>93393729</v>
      </c>
      <c r="D581" s="232" t="s">
        <v>605</v>
      </c>
      <c r="E581" s="233" t="s">
        <v>17</v>
      </c>
      <c r="F581" s="315" t="s">
        <v>881</v>
      </c>
      <c r="G581" s="315"/>
      <c r="H581" s="234">
        <v>1000000</v>
      </c>
      <c r="I581" s="179">
        <v>0</v>
      </c>
      <c r="J581" s="179">
        <v>1000000</v>
      </c>
      <c r="K581" s="179">
        <v>0</v>
      </c>
      <c r="L581" s="186"/>
      <c r="M581" s="176">
        <v>1000000</v>
      </c>
      <c r="N581" s="176"/>
      <c r="O581" s="181">
        <f t="shared" si="17"/>
        <v>0</v>
      </c>
      <c r="P581" s="181"/>
    </row>
    <row r="582" spans="1:16">
      <c r="A582" s="120" t="s">
        <v>603</v>
      </c>
      <c r="B582" s="236" t="s">
        <v>882</v>
      </c>
      <c r="C582" s="235">
        <v>93414193</v>
      </c>
      <c r="D582" s="232" t="s">
        <v>605</v>
      </c>
      <c r="E582" s="233" t="s">
        <v>17</v>
      </c>
      <c r="F582" s="315" t="s">
        <v>883</v>
      </c>
      <c r="G582" s="315"/>
      <c r="H582" s="234">
        <v>27700000</v>
      </c>
      <c r="I582" s="179">
        <v>0</v>
      </c>
      <c r="J582" s="179">
        <v>27700000</v>
      </c>
      <c r="K582" s="179">
        <v>0</v>
      </c>
      <c r="L582" s="186"/>
      <c r="M582" s="176">
        <v>27700000</v>
      </c>
      <c r="N582" s="176"/>
      <c r="O582" s="181">
        <f t="shared" si="17"/>
        <v>0</v>
      </c>
      <c r="P582" s="181"/>
    </row>
    <row r="583" spans="1:16">
      <c r="A583" s="120" t="s">
        <v>603</v>
      </c>
      <c r="B583" s="236" t="s">
        <v>884</v>
      </c>
      <c r="C583" s="235">
        <v>98325245</v>
      </c>
      <c r="D583" s="232" t="s">
        <v>605</v>
      </c>
      <c r="E583" s="233" t="s">
        <v>17</v>
      </c>
      <c r="F583" s="315" t="s">
        <v>885</v>
      </c>
      <c r="G583" s="315"/>
      <c r="H583" s="234">
        <v>26917896</v>
      </c>
      <c r="I583" s="179">
        <v>0</v>
      </c>
      <c r="J583" s="179">
        <v>26917896</v>
      </c>
      <c r="K583" s="179">
        <v>0</v>
      </c>
      <c r="L583" s="186"/>
      <c r="M583" s="176">
        <v>26917896</v>
      </c>
      <c r="N583" s="176"/>
      <c r="O583" s="181">
        <f t="shared" si="17"/>
        <v>0</v>
      </c>
      <c r="P583" s="181"/>
    </row>
    <row r="584" spans="1:16">
      <c r="A584" s="120" t="s">
        <v>603</v>
      </c>
      <c r="B584" s="236" t="s">
        <v>886</v>
      </c>
      <c r="C584" s="235">
        <v>98345801</v>
      </c>
      <c r="D584" s="232" t="s">
        <v>605</v>
      </c>
      <c r="E584" s="233" t="s">
        <v>17</v>
      </c>
      <c r="F584" s="315" t="s">
        <v>887</v>
      </c>
      <c r="G584" s="315"/>
      <c r="H584" s="234">
        <v>0</v>
      </c>
      <c r="I584" s="179">
        <v>0</v>
      </c>
      <c r="J584" s="179">
        <v>4280522</v>
      </c>
      <c r="K584" s="179">
        <v>0</v>
      </c>
      <c r="L584" s="186" t="s">
        <v>1274</v>
      </c>
      <c r="M584" s="177">
        <v>0</v>
      </c>
      <c r="N584" s="177"/>
      <c r="O584" s="177">
        <f t="shared" si="17"/>
        <v>-4280522</v>
      </c>
      <c r="P584" s="177"/>
    </row>
    <row r="585" spans="1:16">
      <c r="A585" s="120" t="s">
        <v>603</v>
      </c>
      <c r="B585" s="236" t="s">
        <v>888</v>
      </c>
      <c r="C585" s="235">
        <v>98347927</v>
      </c>
      <c r="D585" s="232" t="s">
        <v>605</v>
      </c>
      <c r="E585" s="233" t="s">
        <v>17</v>
      </c>
      <c r="F585" s="315" t="s">
        <v>889</v>
      </c>
      <c r="G585" s="315"/>
      <c r="H585" s="234">
        <v>270500</v>
      </c>
      <c r="I585" s="179">
        <v>0</v>
      </c>
      <c r="J585" s="179">
        <v>270500</v>
      </c>
      <c r="K585" s="179">
        <v>0</v>
      </c>
      <c r="L585" s="186"/>
      <c r="M585" s="176">
        <v>270500</v>
      </c>
      <c r="N585" s="176"/>
      <c r="O585" s="181">
        <f t="shared" si="17"/>
        <v>0</v>
      </c>
      <c r="P585" s="181"/>
    </row>
    <row r="586" spans="1:16">
      <c r="A586" s="120" t="s">
        <v>603</v>
      </c>
      <c r="B586" s="236" t="s">
        <v>890</v>
      </c>
      <c r="C586" s="235">
        <v>98370644</v>
      </c>
      <c r="D586" s="232" t="s">
        <v>605</v>
      </c>
      <c r="E586" s="233" t="s">
        <v>17</v>
      </c>
      <c r="F586" s="315" t="s">
        <v>891</v>
      </c>
      <c r="G586" s="315"/>
      <c r="H586" s="234">
        <v>412507</v>
      </c>
      <c r="I586" s="179">
        <v>0</v>
      </c>
      <c r="J586" s="179">
        <v>412507</v>
      </c>
      <c r="K586" s="179">
        <v>0</v>
      </c>
      <c r="L586" s="186"/>
      <c r="M586" s="176">
        <v>412507</v>
      </c>
      <c r="N586" s="176"/>
      <c r="O586" s="181">
        <f t="shared" si="17"/>
        <v>0</v>
      </c>
      <c r="P586" s="181"/>
    </row>
    <row r="587" spans="1:16">
      <c r="A587" s="120" t="s">
        <v>603</v>
      </c>
      <c r="B587" s="236" t="s">
        <v>892</v>
      </c>
      <c r="C587" s="235">
        <v>98376283</v>
      </c>
      <c r="D587" s="232" t="s">
        <v>605</v>
      </c>
      <c r="E587" s="233" t="s">
        <v>17</v>
      </c>
      <c r="F587" s="315" t="s">
        <v>893</v>
      </c>
      <c r="G587" s="315"/>
      <c r="H587" s="234">
        <v>60000000</v>
      </c>
      <c r="I587" s="179">
        <v>0</v>
      </c>
      <c r="J587" s="179">
        <v>60000000</v>
      </c>
      <c r="K587" s="179">
        <v>0</v>
      </c>
      <c r="L587" s="186"/>
      <c r="M587" s="176">
        <v>60000000</v>
      </c>
      <c r="N587" s="176"/>
      <c r="O587" s="181">
        <f t="shared" si="17"/>
        <v>0</v>
      </c>
      <c r="P587" s="181"/>
    </row>
    <row r="588" spans="1:16">
      <c r="A588" s="120" t="s">
        <v>603</v>
      </c>
      <c r="B588" s="236" t="s">
        <v>894</v>
      </c>
      <c r="C588" s="235">
        <v>98380610</v>
      </c>
      <c r="D588" s="232" t="s">
        <v>605</v>
      </c>
      <c r="E588" s="233" t="s">
        <v>17</v>
      </c>
      <c r="F588" s="315" t="s">
        <v>895</v>
      </c>
      <c r="G588" s="315"/>
      <c r="H588" s="234">
        <v>84000000</v>
      </c>
      <c r="I588" s="179">
        <v>0</v>
      </c>
      <c r="J588" s="179">
        <v>84000000</v>
      </c>
      <c r="K588" s="179">
        <v>0</v>
      </c>
      <c r="L588" s="186"/>
      <c r="M588" s="176">
        <v>84000000</v>
      </c>
      <c r="N588" s="176"/>
      <c r="O588" s="181">
        <f t="shared" si="17"/>
        <v>0</v>
      </c>
      <c r="P588" s="181"/>
    </row>
    <row r="589" spans="1:16">
      <c r="A589" s="120" t="s">
        <v>603</v>
      </c>
      <c r="B589" s="236" t="s">
        <v>555</v>
      </c>
      <c r="C589" s="235">
        <v>98383423</v>
      </c>
      <c r="D589" s="232" t="s">
        <v>605</v>
      </c>
      <c r="E589" s="233" t="s">
        <v>17</v>
      </c>
      <c r="F589" s="315" t="s">
        <v>896</v>
      </c>
      <c r="G589" s="315"/>
      <c r="H589" s="234">
        <v>738100</v>
      </c>
      <c r="I589" s="179">
        <v>0</v>
      </c>
      <c r="J589" s="179">
        <v>738100</v>
      </c>
      <c r="K589" s="179">
        <v>0</v>
      </c>
      <c r="L589" s="186"/>
      <c r="M589" s="176">
        <v>738100</v>
      </c>
      <c r="N589" s="176"/>
      <c r="O589" s="181">
        <f t="shared" si="17"/>
        <v>0</v>
      </c>
      <c r="P589" s="181"/>
    </row>
    <row r="590" spans="1:16">
      <c r="A590" s="120" t="s">
        <v>603</v>
      </c>
      <c r="B590" s="236" t="s">
        <v>897</v>
      </c>
      <c r="C590" s="235">
        <v>98389995</v>
      </c>
      <c r="D590" s="232" t="s">
        <v>605</v>
      </c>
      <c r="E590" s="233" t="s">
        <v>17</v>
      </c>
      <c r="F590" s="315" t="s">
        <v>898</v>
      </c>
      <c r="G590" s="315"/>
      <c r="H590" s="234">
        <v>2380000</v>
      </c>
      <c r="I590" s="179">
        <v>0</v>
      </c>
      <c r="J590" s="179">
        <v>2380000</v>
      </c>
      <c r="K590" s="179">
        <v>0</v>
      </c>
      <c r="L590" s="186"/>
      <c r="M590" s="176">
        <v>2380000</v>
      </c>
      <c r="N590" s="176"/>
      <c r="O590" s="181">
        <f t="shared" si="17"/>
        <v>0</v>
      </c>
      <c r="P590" s="181"/>
    </row>
    <row r="591" spans="1:16">
      <c r="A591" s="120" t="s">
        <v>603</v>
      </c>
      <c r="B591" s="236" t="s">
        <v>897</v>
      </c>
      <c r="C591" s="235">
        <v>98389995</v>
      </c>
      <c r="D591" s="232" t="s">
        <v>605</v>
      </c>
      <c r="E591" s="233" t="s">
        <v>17</v>
      </c>
      <c r="F591" s="315" t="s">
        <v>899</v>
      </c>
      <c r="G591" s="315"/>
      <c r="H591" s="234">
        <v>26000000</v>
      </c>
      <c r="I591" s="179">
        <v>0</v>
      </c>
      <c r="J591" s="179">
        <v>26000000</v>
      </c>
      <c r="K591" s="179">
        <v>0</v>
      </c>
      <c r="L591" s="186"/>
      <c r="M591" s="176">
        <v>26000000</v>
      </c>
      <c r="N591" s="176"/>
      <c r="O591" s="181">
        <f t="shared" si="17"/>
        <v>0</v>
      </c>
      <c r="P591" s="181"/>
    </row>
    <row r="592" spans="1:16">
      <c r="A592" s="120" t="s">
        <v>603</v>
      </c>
      <c r="B592" s="236" t="s">
        <v>897</v>
      </c>
      <c r="C592" s="235">
        <v>98389995</v>
      </c>
      <c r="D592" s="232" t="s">
        <v>605</v>
      </c>
      <c r="E592" s="233" t="s">
        <v>17</v>
      </c>
      <c r="F592" s="315" t="s">
        <v>900</v>
      </c>
      <c r="G592" s="315"/>
      <c r="H592" s="234">
        <v>2380000</v>
      </c>
      <c r="I592" s="179">
        <v>0</v>
      </c>
      <c r="J592" s="179">
        <v>2380000</v>
      </c>
      <c r="K592" s="179">
        <v>0</v>
      </c>
      <c r="L592" s="186"/>
      <c r="M592" s="176">
        <v>2380000</v>
      </c>
      <c r="N592" s="176"/>
      <c r="O592" s="181">
        <f t="shared" si="17"/>
        <v>0</v>
      </c>
      <c r="P592" s="181"/>
    </row>
    <row r="593" spans="1:16">
      <c r="A593" s="120" t="s">
        <v>603</v>
      </c>
      <c r="B593" s="236" t="s">
        <v>901</v>
      </c>
      <c r="C593" s="235">
        <v>98390818</v>
      </c>
      <c r="D593" s="232" t="s">
        <v>605</v>
      </c>
      <c r="E593" s="233" t="s">
        <v>17</v>
      </c>
      <c r="F593" s="315" t="s">
        <v>543</v>
      </c>
      <c r="G593" s="315"/>
      <c r="H593" s="234">
        <v>200000000</v>
      </c>
      <c r="I593" s="180">
        <v>50000000</v>
      </c>
      <c r="J593" s="179">
        <v>200000000</v>
      </c>
      <c r="K593" s="180">
        <v>50000000</v>
      </c>
      <c r="L593" s="186"/>
      <c r="M593" s="176">
        <v>200000000</v>
      </c>
      <c r="N593" s="176"/>
      <c r="O593" s="181">
        <f t="shared" si="17"/>
        <v>0</v>
      </c>
      <c r="P593" s="181"/>
    </row>
    <row r="594" spans="1:16">
      <c r="A594" s="120" t="s">
        <v>603</v>
      </c>
      <c r="B594" s="236" t="s">
        <v>902</v>
      </c>
      <c r="C594" s="235">
        <v>98393891</v>
      </c>
      <c r="D594" s="232" t="s">
        <v>605</v>
      </c>
      <c r="E594" s="233" t="s">
        <v>17</v>
      </c>
      <c r="F594" s="315" t="s">
        <v>903</v>
      </c>
      <c r="G594" s="315"/>
      <c r="H594" s="234">
        <v>189031</v>
      </c>
      <c r="I594" s="179">
        <v>0</v>
      </c>
      <c r="J594" s="179">
        <v>189031</v>
      </c>
      <c r="K594" s="179">
        <v>0</v>
      </c>
      <c r="L594" s="186"/>
      <c r="M594" s="176">
        <v>189031</v>
      </c>
      <c r="N594" s="176"/>
      <c r="O594" s="181">
        <f t="shared" si="17"/>
        <v>0</v>
      </c>
      <c r="P594" s="181"/>
    </row>
    <row r="595" spans="1:16">
      <c r="A595" s="120" t="s">
        <v>603</v>
      </c>
      <c r="B595" s="236" t="s">
        <v>904</v>
      </c>
      <c r="C595" s="235">
        <v>800085349</v>
      </c>
      <c r="D595" s="232" t="s">
        <v>605</v>
      </c>
      <c r="E595" s="233" t="s">
        <v>17</v>
      </c>
      <c r="F595" s="315" t="s">
        <v>905</v>
      </c>
      <c r="G595" s="315"/>
      <c r="H595" s="234">
        <v>142634</v>
      </c>
      <c r="I595" s="179">
        <v>0</v>
      </c>
      <c r="J595" s="179">
        <v>142634</v>
      </c>
      <c r="K595" s="179">
        <v>0</v>
      </c>
      <c r="L595" s="186"/>
      <c r="M595" s="176">
        <v>142634</v>
      </c>
      <c r="N595" s="176"/>
      <c r="O595" s="181">
        <f t="shared" si="17"/>
        <v>0</v>
      </c>
      <c r="P595" s="181"/>
    </row>
    <row r="596" spans="1:16">
      <c r="A596" s="120" t="s">
        <v>603</v>
      </c>
      <c r="B596" s="236" t="s">
        <v>904</v>
      </c>
      <c r="C596" s="235">
        <v>800085349</v>
      </c>
      <c r="D596" s="232" t="s">
        <v>605</v>
      </c>
      <c r="E596" s="233" t="s">
        <v>17</v>
      </c>
      <c r="F596" s="315" t="s">
        <v>906</v>
      </c>
      <c r="G596" s="315"/>
      <c r="H596" s="234">
        <v>142634</v>
      </c>
      <c r="I596" s="179">
        <v>0</v>
      </c>
      <c r="J596" s="179">
        <v>142634</v>
      </c>
      <c r="K596" s="179">
        <v>0</v>
      </c>
      <c r="L596" s="186"/>
      <c r="M596" s="176">
        <v>142634</v>
      </c>
      <c r="N596" s="176"/>
      <c r="O596" s="181">
        <f t="shared" si="17"/>
        <v>0</v>
      </c>
      <c r="P596" s="181"/>
    </row>
    <row r="597" spans="1:16">
      <c r="A597" s="120" t="s">
        <v>603</v>
      </c>
      <c r="B597" s="236" t="s">
        <v>904</v>
      </c>
      <c r="C597" s="235">
        <v>800085349</v>
      </c>
      <c r="D597" s="232" t="s">
        <v>605</v>
      </c>
      <c r="E597" s="233" t="s">
        <v>17</v>
      </c>
      <c r="F597" s="315" t="s">
        <v>907</v>
      </c>
      <c r="G597" s="315"/>
      <c r="H597" s="234">
        <v>142634</v>
      </c>
      <c r="I597" s="179">
        <v>0</v>
      </c>
      <c r="J597" s="179">
        <v>142634</v>
      </c>
      <c r="K597" s="179">
        <v>0</v>
      </c>
      <c r="L597" s="186"/>
      <c r="M597" s="176">
        <v>142634</v>
      </c>
      <c r="N597" s="176"/>
      <c r="O597" s="181">
        <f t="shared" si="17"/>
        <v>0</v>
      </c>
      <c r="P597" s="181"/>
    </row>
    <row r="598" spans="1:16">
      <c r="A598" s="120" t="s">
        <v>603</v>
      </c>
      <c r="B598" s="236" t="s">
        <v>904</v>
      </c>
      <c r="C598" s="235">
        <v>800085349</v>
      </c>
      <c r="D598" s="232" t="s">
        <v>605</v>
      </c>
      <c r="E598" s="233" t="s">
        <v>17</v>
      </c>
      <c r="F598" s="315" t="s">
        <v>908</v>
      </c>
      <c r="G598" s="315"/>
      <c r="H598" s="234">
        <v>142634</v>
      </c>
      <c r="I598" s="179">
        <v>0</v>
      </c>
      <c r="J598" s="179">
        <v>142634</v>
      </c>
      <c r="K598" s="179">
        <v>0</v>
      </c>
      <c r="L598" s="186"/>
      <c r="M598" s="176">
        <v>142634</v>
      </c>
      <c r="N598" s="176"/>
      <c r="O598" s="181">
        <f t="shared" si="17"/>
        <v>0</v>
      </c>
      <c r="P598" s="181"/>
    </row>
    <row r="599" spans="1:16">
      <c r="A599" s="120" t="s">
        <v>603</v>
      </c>
      <c r="B599" s="236" t="s">
        <v>909</v>
      </c>
      <c r="C599" s="235">
        <v>800150280</v>
      </c>
      <c r="D599" s="232" t="s">
        <v>605</v>
      </c>
      <c r="E599" s="233" t="s">
        <v>17</v>
      </c>
      <c r="F599" s="315" t="s">
        <v>910</v>
      </c>
      <c r="G599" s="315"/>
      <c r="H599" s="234">
        <v>41192148</v>
      </c>
      <c r="I599" s="179">
        <v>0</v>
      </c>
      <c r="J599" s="179">
        <v>9854580</v>
      </c>
      <c r="K599" s="179">
        <v>0</v>
      </c>
      <c r="L599" s="311" t="s">
        <v>1275</v>
      </c>
      <c r="M599" s="322">
        <v>41192148</v>
      </c>
      <c r="N599" s="177"/>
      <c r="O599" s="322">
        <f>+M599-J599-J600</f>
        <v>-78548272</v>
      </c>
      <c r="P599" s="177"/>
    </row>
    <row r="600" spans="1:16">
      <c r="A600" s="120" t="s">
        <v>603</v>
      </c>
      <c r="B600" s="236" t="s">
        <v>909</v>
      </c>
      <c r="C600" s="235">
        <v>800150280</v>
      </c>
      <c r="D600" s="232" t="s">
        <v>605</v>
      </c>
      <c r="E600" s="233" t="s">
        <v>17</v>
      </c>
      <c r="F600" s="315" t="s">
        <v>911</v>
      </c>
      <c r="G600" s="315"/>
      <c r="H600" s="234">
        <v>0</v>
      </c>
      <c r="I600" s="179">
        <v>0</v>
      </c>
      <c r="J600" s="179">
        <v>109885840</v>
      </c>
      <c r="K600" s="179">
        <v>0</v>
      </c>
      <c r="L600" s="311"/>
      <c r="M600" s="322"/>
      <c r="N600" s="177"/>
      <c r="O600" s="322"/>
      <c r="P600" s="177"/>
    </row>
    <row r="601" spans="1:16">
      <c r="A601" s="120" t="s">
        <v>603</v>
      </c>
      <c r="B601" s="236" t="s">
        <v>912</v>
      </c>
      <c r="C601" s="235">
        <v>800216364</v>
      </c>
      <c r="D601" s="232" t="s">
        <v>605</v>
      </c>
      <c r="E601" s="233" t="s">
        <v>17</v>
      </c>
      <c r="F601" s="315" t="s">
        <v>913</v>
      </c>
      <c r="G601" s="315"/>
      <c r="H601" s="234">
        <v>375000</v>
      </c>
      <c r="I601" s="179">
        <v>0</v>
      </c>
      <c r="J601" s="179">
        <v>375000</v>
      </c>
      <c r="K601" s="179">
        <v>0</v>
      </c>
      <c r="L601" s="186"/>
      <c r="M601" s="176">
        <v>375000</v>
      </c>
      <c r="N601" s="176"/>
      <c r="O601" s="181">
        <f t="shared" si="17"/>
        <v>0</v>
      </c>
      <c r="P601" s="181"/>
    </row>
    <row r="602" spans="1:16">
      <c r="A602" s="120" t="s">
        <v>603</v>
      </c>
      <c r="B602" s="236" t="s">
        <v>912</v>
      </c>
      <c r="C602" s="235">
        <v>800216364</v>
      </c>
      <c r="D602" s="232" t="s">
        <v>605</v>
      </c>
      <c r="E602" s="233" t="s">
        <v>17</v>
      </c>
      <c r="F602" s="315" t="s">
        <v>914</v>
      </c>
      <c r="G602" s="315"/>
      <c r="H602" s="234">
        <v>2916000</v>
      </c>
      <c r="I602" s="179">
        <v>0</v>
      </c>
      <c r="J602" s="179">
        <v>2916000</v>
      </c>
      <c r="K602" s="179">
        <v>0</v>
      </c>
      <c r="L602" s="186"/>
      <c r="M602" s="176">
        <v>2916000</v>
      </c>
      <c r="N602" s="176"/>
      <c r="O602" s="181">
        <f t="shared" si="17"/>
        <v>0</v>
      </c>
      <c r="P602" s="181"/>
    </row>
    <row r="603" spans="1:16">
      <c r="A603" s="120" t="s">
        <v>603</v>
      </c>
      <c r="B603" s="236" t="s">
        <v>912</v>
      </c>
      <c r="C603" s="235">
        <v>800216364</v>
      </c>
      <c r="D603" s="232" t="s">
        <v>605</v>
      </c>
      <c r="E603" s="233" t="s">
        <v>17</v>
      </c>
      <c r="F603" s="315" t="s">
        <v>915</v>
      </c>
      <c r="G603" s="315"/>
      <c r="H603" s="234">
        <v>1449900</v>
      </c>
      <c r="I603" s="179">
        <v>0</v>
      </c>
      <c r="J603" s="179">
        <v>1449900</v>
      </c>
      <c r="K603" s="179">
        <v>0</v>
      </c>
      <c r="L603" s="186"/>
      <c r="M603" s="176">
        <v>1449900</v>
      </c>
      <c r="N603" s="176"/>
      <c r="O603" s="181">
        <f t="shared" si="17"/>
        <v>0</v>
      </c>
      <c r="P603" s="181"/>
    </row>
    <row r="604" spans="1:16">
      <c r="A604" s="120" t="s">
        <v>603</v>
      </c>
      <c r="B604" s="236" t="s">
        <v>912</v>
      </c>
      <c r="C604" s="235">
        <v>800216364</v>
      </c>
      <c r="D604" s="232" t="s">
        <v>605</v>
      </c>
      <c r="E604" s="233" t="s">
        <v>17</v>
      </c>
      <c r="F604" s="315" t="s">
        <v>916</v>
      </c>
      <c r="G604" s="315"/>
      <c r="H604" s="234">
        <v>375000</v>
      </c>
      <c r="I604" s="179">
        <v>0</v>
      </c>
      <c r="J604" s="179">
        <v>375000</v>
      </c>
      <c r="K604" s="179">
        <v>0</v>
      </c>
      <c r="L604" s="186"/>
      <c r="M604" s="176">
        <v>375000</v>
      </c>
      <c r="N604" s="176"/>
      <c r="O604" s="181">
        <f t="shared" si="17"/>
        <v>0</v>
      </c>
      <c r="P604" s="181"/>
    </row>
    <row r="605" spans="1:16">
      <c r="A605" s="120" t="s">
        <v>603</v>
      </c>
      <c r="B605" s="236" t="s">
        <v>912</v>
      </c>
      <c r="C605" s="235">
        <v>800216364</v>
      </c>
      <c r="D605" s="232" t="s">
        <v>605</v>
      </c>
      <c r="E605" s="233" t="s">
        <v>17</v>
      </c>
      <c r="F605" s="315" t="s">
        <v>917</v>
      </c>
      <c r="G605" s="315"/>
      <c r="H605" s="234">
        <v>375000</v>
      </c>
      <c r="I605" s="179">
        <v>0</v>
      </c>
      <c r="J605" s="179">
        <v>375000</v>
      </c>
      <c r="K605" s="179">
        <v>0</v>
      </c>
      <c r="L605" s="186"/>
      <c r="M605" s="176">
        <v>375000</v>
      </c>
      <c r="N605" s="176"/>
      <c r="O605" s="181">
        <f t="shared" si="17"/>
        <v>0</v>
      </c>
      <c r="P605" s="181"/>
    </row>
    <row r="606" spans="1:16">
      <c r="A606" s="120" t="s">
        <v>603</v>
      </c>
      <c r="B606" s="236" t="s">
        <v>912</v>
      </c>
      <c r="C606" s="235">
        <v>800216364</v>
      </c>
      <c r="D606" s="232" t="s">
        <v>605</v>
      </c>
      <c r="E606" s="233" t="s">
        <v>17</v>
      </c>
      <c r="F606" s="315" t="s">
        <v>918</v>
      </c>
      <c r="G606" s="315"/>
      <c r="H606" s="234">
        <v>393750</v>
      </c>
      <c r="I606" s="179">
        <v>0</v>
      </c>
      <c r="J606" s="179">
        <v>393750</v>
      </c>
      <c r="K606" s="179">
        <v>0</v>
      </c>
      <c r="L606" s="186"/>
      <c r="M606" s="176">
        <v>393750</v>
      </c>
      <c r="N606" s="176"/>
      <c r="O606" s="181">
        <f t="shared" si="17"/>
        <v>0</v>
      </c>
      <c r="P606" s="181"/>
    </row>
    <row r="607" spans="1:16">
      <c r="A607" s="120" t="s">
        <v>603</v>
      </c>
      <c r="B607" s="236" t="s">
        <v>912</v>
      </c>
      <c r="C607" s="235">
        <v>800216364</v>
      </c>
      <c r="D607" s="232" t="s">
        <v>605</v>
      </c>
      <c r="E607" s="233" t="s">
        <v>17</v>
      </c>
      <c r="F607" s="315" t="s">
        <v>919</v>
      </c>
      <c r="G607" s="315"/>
      <c r="H607" s="234">
        <v>414000</v>
      </c>
      <c r="I607" s="179">
        <v>0</v>
      </c>
      <c r="J607" s="179">
        <v>414000</v>
      </c>
      <c r="K607" s="179">
        <v>0</v>
      </c>
      <c r="L607" s="186"/>
      <c r="M607" s="176">
        <v>414000</v>
      </c>
      <c r="N607" s="176"/>
      <c r="O607" s="181">
        <f t="shared" si="17"/>
        <v>0</v>
      </c>
      <c r="P607" s="181"/>
    </row>
    <row r="608" spans="1:16">
      <c r="A608" s="120" t="s">
        <v>603</v>
      </c>
      <c r="B608" s="236" t="s">
        <v>912</v>
      </c>
      <c r="C608" s="235">
        <v>800216364</v>
      </c>
      <c r="D608" s="232" t="s">
        <v>605</v>
      </c>
      <c r="E608" s="233" t="s">
        <v>17</v>
      </c>
      <c r="F608" s="315" t="s">
        <v>920</v>
      </c>
      <c r="G608" s="315"/>
      <c r="H608" s="234">
        <v>414000</v>
      </c>
      <c r="I608" s="179">
        <v>0</v>
      </c>
      <c r="J608" s="179">
        <v>414000</v>
      </c>
      <c r="K608" s="179">
        <v>0</v>
      </c>
      <c r="L608" s="186"/>
      <c r="M608" s="176">
        <v>414000</v>
      </c>
      <c r="N608" s="176"/>
      <c r="O608" s="181">
        <f t="shared" si="17"/>
        <v>0</v>
      </c>
      <c r="P608" s="181"/>
    </row>
    <row r="609" spans="1:16">
      <c r="A609" s="120" t="s">
        <v>603</v>
      </c>
      <c r="B609" s="236" t="s">
        <v>912</v>
      </c>
      <c r="C609" s="235">
        <v>800216364</v>
      </c>
      <c r="D609" s="232" t="s">
        <v>605</v>
      </c>
      <c r="E609" s="233" t="s">
        <v>17</v>
      </c>
      <c r="F609" s="315" t="s">
        <v>921</v>
      </c>
      <c r="G609" s="315"/>
      <c r="H609" s="234">
        <v>414000</v>
      </c>
      <c r="I609" s="179">
        <v>0</v>
      </c>
      <c r="J609" s="179">
        <v>414000</v>
      </c>
      <c r="K609" s="179">
        <v>0</v>
      </c>
      <c r="L609" s="186"/>
      <c r="M609" s="176">
        <v>414000</v>
      </c>
      <c r="N609" s="176"/>
      <c r="O609" s="181">
        <f t="shared" si="17"/>
        <v>0</v>
      </c>
      <c r="P609" s="181"/>
    </row>
    <row r="610" spans="1:16">
      <c r="A610" s="120" t="s">
        <v>603</v>
      </c>
      <c r="B610" s="236" t="s">
        <v>912</v>
      </c>
      <c r="C610" s="235">
        <v>800216364</v>
      </c>
      <c r="D610" s="232" t="s">
        <v>605</v>
      </c>
      <c r="E610" s="233" t="s">
        <v>17</v>
      </c>
      <c r="F610" s="315" t="s">
        <v>922</v>
      </c>
      <c r="G610" s="315"/>
      <c r="H610" s="234">
        <v>414000</v>
      </c>
      <c r="I610" s="179">
        <v>0</v>
      </c>
      <c r="J610" s="179">
        <v>414000</v>
      </c>
      <c r="K610" s="179">
        <v>0</v>
      </c>
      <c r="L610" s="186"/>
      <c r="M610" s="176">
        <v>414000</v>
      </c>
      <c r="N610" s="176"/>
      <c r="O610" s="181">
        <f t="shared" si="17"/>
        <v>0</v>
      </c>
      <c r="P610" s="181"/>
    </row>
    <row r="611" spans="1:16">
      <c r="A611" s="120" t="s">
        <v>603</v>
      </c>
      <c r="B611" s="236" t="s">
        <v>912</v>
      </c>
      <c r="C611" s="235">
        <v>800216364</v>
      </c>
      <c r="D611" s="232" t="s">
        <v>605</v>
      </c>
      <c r="E611" s="233" t="s">
        <v>17</v>
      </c>
      <c r="F611" s="315" t="s">
        <v>923</v>
      </c>
      <c r="G611" s="315"/>
      <c r="H611" s="234">
        <v>414000</v>
      </c>
      <c r="I611" s="179">
        <v>0</v>
      </c>
      <c r="J611" s="179">
        <v>414000</v>
      </c>
      <c r="K611" s="179">
        <v>0</v>
      </c>
      <c r="L611" s="186"/>
      <c r="M611" s="176">
        <v>414000</v>
      </c>
      <c r="N611" s="176"/>
      <c r="O611" s="181">
        <f t="shared" si="17"/>
        <v>0</v>
      </c>
      <c r="P611" s="181"/>
    </row>
    <row r="612" spans="1:16">
      <c r="A612" s="120" t="s">
        <v>603</v>
      </c>
      <c r="B612" s="236" t="s">
        <v>924</v>
      </c>
      <c r="C612" s="235">
        <v>813003185</v>
      </c>
      <c r="D612" s="232" t="s">
        <v>605</v>
      </c>
      <c r="E612" s="233" t="s">
        <v>17</v>
      </c>
      <c r="F612" s="315" t="s">
        <v>925</v>
      </c>
      <c r="G612" s="315"/>
      <c r="H612" s="234">
        <v>95480</v>
      </c>
      <c r="I612" s="179">
        <v>0</v>
      </c>
      <c r="J612" s="179">
        <v>95480</v>
      </c>
      <c r="K612" s="179">
        <v>0</v>
      </c>
      <c r="L612" s="186"/>
      <c r="M612" s="176">
        <v>95480</v>
      </c>
      <c r="N612" s="176"/>
      <c r="O612" s="181">
        <f t="shared" si="17"/>
        <v>0</v>
      </c>
      <c r="P612" s="181"/>
    </row>
    <row r="613" spans="1:16">
      <c r="A613" s="120" t="s">
        <v>603</v>
      </c>
      <c r="B613" s="236" t="s">
        <v>926</v>
      </c>
      <c r="C613" s="235">
        <v>814002843</v>
      </c>
      <c r="D613" s="232" t="s">
        <v>605</v>
      </c>
      <c r="E613" s="233" t="s">
        <v>17</v>
      </c>
      <c r="F613" s="315" t="s">
        <v>927</v>
      </c>
      <c r="G613" s="315"/>
      <c r="H613" s="234">
        <v>0</v>
      </c>
      <c r="I613" s="179">
        <v>0</v>
      </c>
      <c r="J613" s="179">
        <v>1304000</v>
      </c>
      <c r="K613" s="179">
        <v>0</v>
      </c>
      <c r="L613" s="186" t="s">
        <v>1280</v>
      </c>
      <c r="M613" s="177">
        <v>0</v>
      </c>
      <c r="N613" s="177"/>
      <c r="O613" s="177">
        <f>+M613-J613</f>
        <v>-1304000</v>
      </c>
      <c r="P613" s="177"/>
    </row>
    <row r="614" spans="1:16">
      <c r="A614" s="120" t="s">
        <v>603</v>
      </c>
      <c r="B614" s="236" t="s">
        <v>926</v>
      </c>
      <c r="C614" s="235">
        <v>814002843</v>
      </c>
      <c r="D614" s="232" t="s">
        <v>605</v>
      </c>
      <c r="E614" s="233" t="s">
        <v>17</v>
      </c>
      <c r="F614" s="315" t="s">
        <v>928</v>
      </c>
      <c r="G614" s="315"/>
      <c r="H614" s="234">
        <v>0</v>
      </c>
      <c r="I614" s="179">
        <v>0</v>
      </c>
      <c r="J614" s="179">
        <v>344126</v>
      </c>
      <c r="K614" s="179">
        <v>0</v>
      </c>
      <c r="L614" s="186" t="s">
        <v>1280</v>
      </c>
      <c r="M614" s="177">
        <v>0</v>
      </c>
      <c r="N614" s="177"/>
      <c r="O614" s="177">
        <f>+M614-J614</f>
        <v>-344126</v>
      </c>
      <c r="P614" s="177"/>
    </row>
    <row r="615" spans="1:16">
      <c r="A615" s="120" t="s">
        <v>603</v>
      </c>
      <c r="B615" s="236" t="s">
        <v>926</v>
      </c>
      <c r="C615" s="235">
        <v>814002843</v>
      </c>
      <c r="D615" s="232" t="s">
        <v>605</v>
      </c>
      <c r="E615" s="233" t="s">
        <v>17</v>
      </c>
      <c r="F615" s="315" t="s">
        <v>929</v>
      </c>
      <c r="G615" s="315"/>
      <c r="H615" s="234">
        <v>0</v>
      </c>
      <c r="I615" s="179">
        <v>0</v>
      </c>
      <c r="J615" s="179">
        <v>344126</v>
      </c>
      <c r="K615" s="179">
        <v>0</v>
      </c>
      <c r="L615" s="186" t="s">
        <v>1280</v>
      </c>
      <c r="M615" s="177">
        <v>0</v>
      </c>
      <c r="N615" s="177"/>
      <c r="O615" s="177">
        <f>+M615-J615</f>
        <v>-344126</v>
      </c>
      <c r="P615" s="177"/>
    </row>
    <row r="616" spans="1:16">
      <c r="A616" s="120" t="s">
        <v>603</v>
      </c>
      <c r="B616" s="236" t="s">
        <v>930</v>
      </c>
      <c r="C616" s="235">
        <v>891200967</v>
      </c>
      <c r="D616" s="232" t="s">
        <v>605</v>
      </c>
      <c r="E616" s="233" t="s">
        <v>17</v>
      </c>
      <c r="F616" s="315" t="s">
        <v>931</v>
      </c>
      <c r="G616" s="315"/>
      <c r="H616" s="234">
        <v>627500</v>
      </c>
      <c r="I616" s="179">
        <v>0</v>
      </c>
      <c r="J616" s="179">
        <v>627500</v>
      </c>
      <c r="K616" s="179">
        <v>0</v>
      </c>
      <c r="L616" s="186"/>
      <c r="M616" s="176">
        <v>627500</v>
      </c>
      <c r="N616" s="176"/>
      <c r="O616" s="181">
        <f t="shared" si="17"/>
        <v>0</v>
      </c>
      <c r="P616" s="181"/>
    </row>
    <row r="617" spans="1:16">
      <c r="A617" s="120" t="s">
        <v>603</v>
      </c>
      <c r="B617" s="236" t="s">
        <v>930</v>
      </c>
      <c r="C617" s="235">
        <v>891200967</v>
      </c>
      <c r="D617" s="232" t="s">
        <v>605</v>
      </c>
      <c r="E617" s="233" t="s">
        <v>17</v>
      </c>
      <c r="F617" s="315" t="s">
        <v>931</v>
      </c>
      <c r="G617" s="315"/>
      <c r="H617" s="234">
        <v>909500</v>
      </c>
      <c r="I617" s="179">
        <v>0</v>
      </c>
      <c r="J617" s="179">
        <v>909500</v>
      </c>
      <c r="K617" s="179">
        <v>0</v>
      </c>
      <c r="L617" s="186"/>
      <c r="M617" s="176">
        <v>909500</v>
      </c>
      <c r="N617" s="176"/>
      <c r="O617" s="181">
        <f t="shared" si="17"/>
        <v>0</v>
      </c>
      <c r="P617" s="181"/>
    </row>
    <row r="618" spans="1:16">
      <c r="A618" s="120" t="s">
        <v>603</v>
      </c>
      <c r="B618" s="236" t="s">
        <v>930</v>
      </c>
      <c r="C618" s="235">
        <v>891200967</v>
      </c>
      <c r="D618" s="232" t="s">
        <v>605</v>
      </c>
      <c r="E618" s="233" t="s">
        <v>17</v>
      </c>
      <c r="F618" s="315" t="s">
        <v>932</v>
      </c>
      <c r="G618" s="315"/>
      <c r="H618" s="234">
        <v>1918875</v>
      </c>
      <c r="I618" s="179">
        <v>0</v>
      </c>
      <c r="J618" s="179">
        <v>1918875</v>
      </c>
      <c r="K618" s="179">
        <v>0</v>
      </c>
      <c r="L618" s="186"/>
      <c r="M618" s="176">
        <v>1918875</v>
      </c>
      <c r="N618" s="176"/>
      <c r="O618" s="181">
        <f t="shared" si="17"/>
        <v>0</v>
      </c>
      <c r="P618" s="181"/>
    </row>
    <row r="619" spans="1:16">
      <c r="A619" s="120" t="s">
        <v>603</v>
      </c>
      <c r="B619" s="236" t="s">
        <v>930</v>
      </c>
      <c r="C619" s="235">
        <v>891200967</v>
      </c>
      <c r="D619" s="232" t="s">
        <v>605</v>
      </c>
      <c r="E619" s="233" t="s">
        <v>17</v>
      </c>
      <c r="F619" s="315" t="s">
        <v>933</v>
      </c>
      <c r="G619" s="315"/>
      <c r="H619" s="234">
        <v>2045500</v>
      </c>
      <c r="I619" s="179">
        <v>0</v>
      </c>
      <c r="J619" s="179">
        <v>2045500</v>
      </c>
      <c r="K619" s="179">
        <v>0</v>
      </c>
      <c r="L619" s="186"/>
      <c r="M619" s="176">
        <v>2045500</v>
      </c>
      <c r="N619" s="176"/>
      <c r="O619" s="181">
        <f t="shared" si="17"/>
        <v>0</v>
      </c>
      <c r="P619" s="181"/>
    </row>
    <row r="620" spans="1:16">
      <c r="A620" s="120" t="s">
        <v>603</v>
      </c>
      <c r="B620" s="236" t="s">
        <v>930</v>
      </c>
      <c r="C620" s="235">
        <v>891200967</v>
      </c>
      <c r="D620" s="232" t="s">
        <v>605</v>
      </c>
      <c r="E620" s="233" t="s">
        <v>17</v>
      </c>
      <c r="F620" s="315" t="s">
        <v>934</v>
      </c>
      <c r="G620" s="315"/>
      <c r="H620" s="234">
        <v>1540000</v>
      </c>
      <c r="I620" s="179">
        <v>0</v>
      </c>
      <c r="J620" s="179">
        <v>1540000</v>
      </c>
      <c r="K620" s="179">
        <v>0</v>
      </c>
      <c r="L620" s="186"/>
      <c r="M620" s="176">
        <v>1540000</v>
      </c>
      <c r="N620" s="176"/>
      <c r="O620" s="181">
        <f t="shared" si="17"/>
        <v>0</v>
      </c>
      <c r="P620" s="181"/>
    </row>
    <row r="621" spans="1:16">
      <c r="A621" s="120" t="s">
        <v>603</v>
      </c>
      <c r="B621" s="236" t="s">
        <v>930</v>
      </c>
      <c r="C621" s="235">
        <v>891200967</v>
      </c>
      <c r="D621" s="232" t="s">
        <v>605</v>
      </c>
      <c r="E621" s="233" t="s">
        <v>17</v>
      </c>
      <c r="F621" s="315" t="s">
        <v>935</v>
      </c>
      <c r="G621" s="315"/>
      <c r="H621" s="234">
        <v>9198000</v>
      </c>
      <c r="I621" s="179">
        <v>0</v>
      </c>
      <c r="J621" s="179">
        <v>9198000</v>
      </c>
      <c r="K621" s="179">
        <v>0</v>
      </c>
      <c r="L621" s="186"/>
      <c r="M621" s="176">
        <v>9198000</v>
      </c>
      <c r="N621" s="176"/>
      <c r="O621" s="181">
        <f t="shared" si="17"/>
        <v>0</v>
      </c>
      <c r="P621" s="181"/>
    </row>
    <row r="622" spans="1:16">
      <c r="A622" s="120" t="s">
        <v>603</v>
      </c>
      <c r="B622" s="236" t="s">
        <v>586</v>
      </c>
      <c r="C622" s="235">
        <v>900150644</v>
      </c>
      <c r="D622" s="232" t="s">
        <v>605</v>
      </c>
      <c r="E622" s="233" t="s">
        <v>17</v>
      </c>
      <c r="F622" s="315" t="s">
        <v>936</v>
      </c>
      <c r="G622" s="315"/>
      <c r="H622" s="234">
        <v>3850200</v>
      </c>
      <c r="I622" s="179">
        <v>0</v>
      </c>
      <c r="J622" s="179">
        <v>3850200</v>
      </c>
      <c r="K622" s="179">
        <v>0</v>
      </c>
      <c r="L622" s="186"/>
      <c r="M622" s="176">
        <v>3850200</v>
      </c>
      <c r="N622" s="176"/>
      <c r="O622" s="181">
        <f t="shared" si="17"/>
        <v>0</v>
      </c>
      <c r="P622" s="181"/>
    </row>
    <row r="623" spans="1:16">
      <c r="A623" s="120" t="s">
        <v>603</v>
      </c>
      <c r="B623" s="236" t="s">
        <v>586</v>
      </c>
      <c r="C623" s="235">
        <v>900150644</v>
      </c>
      <c r="D623" s="232" t="s">
        <v>605</v>
      </c>
      <c r="E623" s="233" t="s">
        <v>17</v>
      </c>
      <c r="F623" s="315" t="s">
        <v>937</v>
      </c>
      <c r="G623" s="315"/>
      <c r="H623" s="234">
        <v>1010477</v>
      </c>
      <c r="I623" s="179">
        <v>0</v>
      </c>
      <c r="J623" s="179">
        <v>1010477</v>
      </c>
      <c r="K623" s="179">
        <v>0</v>
      </c>
      <c r="L623" s="186"/>
      <c r="M623" s="176">
        <v>1010477</v>
      </c>
      <c r="N623" s="176"/>
      <c r="O623" s="181">
        <f t="shared" ref="O623:O667" si="18">+M623-J623</f>
        <v>0</v>
      </c>
      <c r="P623" s="181"/>
    </row>
    <row r="624" spans="1:16">
      <c r="A624" s="120" t="s">
        <v>603</v>
      </c>
      <c r="B624" s="236" t="s">
        <v>938</v>
      </c>
      <c r="C624" s="235">
        <v>900813532</v>
      </c>
      <c r="D624" s="232" t="s">
        <v>605</v>
      </c>
      <c r="E624" s="233" t="s">
        <v>17</v>
      </c>
      <c r="F624" s="315" t="s">
        <v>939</v>
      </c>
      <c r="G624" s="315"/>
      <c r="H624" s="234">
        <v>0</v>
      </c>
      <c r="I624" s="179">
        <v>0</v>
      </c>
      <c r="J624" s="179">
        <v>46488</v>
      </c>
      <c r="K624" s="179">
        <v>0</v>
      </c>
      <c r="L624" s="186" t="s">
        <v>1282</v>
      </c>
      <c r="M624" s="177">
        <v>0</v>
      </c>
      <c r="N624" s="177"/>
      <c r="O624" s="177">
        <f t="shared" si="18"/>
        <v>-46488</v>
      </c>
      <c r="P624" s="177"/>
    </row>
    <row r="625" spans="1:16">
      <c r="A625" s="120" t="s">
        <v>603</v>
      </c>
      <c r="B625" s="236" t="s">
        <v>592</v>
      </c>
      <c r="C625" s="235">
        <v>901078462</v>
      </c>
      <c r="D625" s="232" t="s">
        <v>605</v>
      </c>
      <c r="E625" s="233" t="s">
        <v>17</v>
      </c>
      <c r="F625" s="315" t="s">
        <v>940</v>
      </c>
      <c r="G625" s="315"/>
      <c r="H625" s="234">
        <v>315000</v>
      </c>
      <c r="I625" s="179">
        <v>0</v>
      </c>
      <c r="J625" s="179">
        <v>315000</v>
      </c>
      <c r="K625" s="179">
        <v>0</v>
      </c>
      <c r="L625" s="186"/>
      <c r="M625" s="176">
        <v>315000</v>
      </c>
      <c r="N625" s="176"/>
      <c r="O625" s="181">
        <f t="shared" si="18"/>
        <v>0</v>
      </c>
      <c r="P625" s="181"/>
    </row>
    <row r="626" spans="1:16">
      <c r="A626" s="120" t="s">
        <v>603</v>
      </c>
      <c r="B626" s="236" t="s">
        <v>941</v>
      </c>
      <c r="C626" s="235">
        <v>901152468</v>
      </c>
      <c r="D626" s="232" t="s">
        <v>605</v>
      </c>
      <c r="E626" s="233" t="s">
        <v>17</v>
      </c>
      <c r="F626" s="315" t="s">
        <v>942</v>
      </c>
      <c r="G626" s="315"/>
      <c r="H626" s="234">
        <v>832030</v>
      </c>
      <c r="I626" s="179">
        <v>0</v>
      </c>
      <c r="J626" s="179">
        <v>832030</v>
      </c>
      <c r="K626" s="179">
        <v>0</v>
      </c>
      <c r="L626" s="186"/>
      <c r="M626" s="176">
        <v>832030</v>
      </c>
      <c r="N626" s="176"/>
      <c r="O626" s="181">
        <f t="shared" si="18"/>
        <v>0</v>
      </c>
      <c r="P626" s="181"/>
    </row>
    <row r="627" spans="1:16">
      <c r="A627" s="120" t="s">
        <v>603</v>
      </c>
      <c r="B627" s="236" t="s">
        <v>941</v>
      </c>
      <c r="C627" s="235">
        <v>901152468</v>
      </c>
      <c r="D627" s="232" t="s">
        <v>605</v>
      </c>
      <c r="E627" s="233" t="s">
        <v>17</v>
      </c>
      <c r="F627" s="315" t="s">
        <v>943</v>
      </c>
      <c r="G627" s="315"/>
      <c r="H627" s="234">
        <v>1124740</v>
      </c>
      <c r="I627" s="179">
        <v>0</v>
      </c>
      <c r="J627" s="179">
        <v>1124740</v>
      </c>
      <c r="K627" s="179">
        <v>0</v>
      </c>
      <c r="L627" s="186"/>
      <c r="M627" s="176">
        <v>1124740</v>
      </c>
      <c r="N627" s="176"/>
      <c r="O627" s="181">
        <f t="shared" si="18"/>
        <v>0</v>
      </c>
      <c r="P627" s="181"/>
    </row>
    <row r="628" spans="1:16">
      <c r="A628" s="120" t="s">
        <v>603</v>
      </c>
      <c r="B628" s="236" t="s">
        <v>944</v>
      </c>
      <c r="C628" s="235">
        <v>901197494</v>
      </c>
      <c r="D628" s="232" t="s">
        <v>605</v>
      </c>
      <c r="E628" s="233" t="s">
        <v>17</v>
      </c>
      <c r="F628" s="315" t="s">
        <v>945</v>
      </c>
      <c r="G628" s="315"/>
      <c r="H628" s="234">
        <v>1797758</v>
      </c>
      <c r="I628" s="179">
        <v>0</v>
      </c>
      <c r="J628" s="179">
        <v>1797758</v>
      </c>
      <c r="K628" s="179">
        <v>0</v>
      </c>
      <c r="L628" s="186"/>
      <c r="M628" s="176">
        <v>1797758</v>
      </c>
      <c r="N628" s="176"/>
      <c r="O628" s="181">
        <f t="shared" si="18"/>
        <v>0</v>
      </c>
      <c r="P628" s="181"/>
    </row>
    <row r="629" spans="1:16">
      <c r="A629" s="120" t="s">
        <v>603</v>
      </c>
      <c r="B629" s="236" t="s">
        <v>944</v>
      </c>
      <c r="C629" s="235">
        <v>901197494</v>
      </c>
      <c r="D629" s="232" t="s">
        <v>605</v>
      </c>
      <c r="E629" s="233" t="s">
        <v>17</v>
      </c>
      <c r="F629" s="315" t="s">
        <v>946</v>
      </c>
      <c r="G629" s="315"/>
      <c r="H629" s="234">
        <v>1898879</v>
      </c>
      <c r="I629" s="179">
        <v>0</v>
      </c>
      <c r="J629" s="179">
        <v>1898879</v>
      </c>
      <c r="K629" s="179">
        <v>0</v>
      </c>
      <c r="L629" s="186"/>
      <c r="M629" s="176">
        <v>1898879</v>
      </c>
      <c r="N629" s="176"/>
      <c r="O629" s="181">
        <f t="shared" si="18"/>
        <v>0</v>
      </c>
      <c r="P629" s="181"/>
    </row>
    <row r="630" spans="1:16">
      <c r="A630" s="120" t="s">
        <v>603</v>
      </c>
      <c r="B630" s="236" t="s">
        <v>944</v>
      </c>
      <c r="C630" s="235">
        <v>901197494</v>
      </c>
      <c r="D630" s="232" t="s">
        <v>605</v>
      </c>
      <c r="E630" s="233" t="s">
        <v>17</v>
      </c>
      <c r="F630" s="315" t="s">
        <v>947</v>
      </c>
      <c r="G630" s="315"/>
      <c r="H630" s="234">
        <v>899563</v>
      </c>
      <c r="I630" s="179">
        <v>0</v>
      </c>
      <c r="J630" s="179">
        <v>899563</v>
      </c>
      <c r="K630" s="179">
        <v>0</v>
      </c>
      <c r="L630" s="186"/>
      <c r="M630" s="176">
        <v>899563</v>
      </c>
      <c r="N630" s="176"/>
      <c r="O630" s="181">
        <f t="shared" si="18"/>
        <v>0</v>
      </c>
      <c r="P630" s="181"/>
    </row>
    <row r="631" spans="1:16">
      <c r="A631" s="120" t="s">
        <v>603</v>
      </c>
      <c r="B631" s="236" t="s">
        <v>948</v>
      </c>
      <c r="C631" s="235">
        <v>901340515</v>
      </c>
      <c r="D631" s="232" t="s">
        <v>605</v>
      </c>
      <c r="E631" s="233" t="s">
        <v>17</v>
      </c>
      <c r="F631" s="315" t="s">
        <v>949</v>
      </c>
      <c r="G631" s="315"/>
      <c r="H631" s="234">
        <v>0</v>
      </c>
      <c r="I631" s="179">
        <v>0</v>
      </c>
      <c r="J631" s="179">
        <v>2150000</v>
      </c>
      <c r="K631" s="179">
        <v>0</v>
      </c>
      <c r="L631" s="186" t="s">
        <v>1281</v>
      </c>
      <c r="M631" s="176">
        <v>0</v>
      </c>
      <c r="N631" s="176"/>
      <c r="O631" s="176">
        <f t="shared" si="18"/>
        <v>-2150000</v>
      </c>
      <c r="P631" s="176"/>
    </row>
    <row r="632" spans="1:16">
      <c r="A632" s="120" t="s">
        <v>603</v>
      </c>
      <c r="B632" s="236" t="s">
        <v>950</v>
      </c>
      <c r="C632" s="235">
        <v>1004213937</v>
      </c>
      <c r="D632" s="232" t="s">
        <v>605</v>
      </c>
      <c r="E632" s="233" t="s">
        <v>17</v>
      </c>
      <c r="F632" s="315" t="s">
        <v>951</v>
      </c>
      <c r="G632" s="315"/>
      <c r="H632" s="234">
        <v>7800000</v>
      </c>
      <c r="I632" s="179">
        <v>0</v>
      </c>
      <c r="J632" s="179">
        <v>7800000</v>
      </c>
      <c r="K632" s="179">
        <v>0</v>
      </c>
      <c r="L632" s="186"/>
      <c r="M632" s="176">
        <v>7800000</v>
      </c>
      <c r="N632" s="176"/>
      <c r="O632" s="181">
        <f t="shared" si="18"/>
        <v>0</v>
      </c>
      <c r="P632" s="181"/>
    </row>
    <row r="633" spans="1:16">
      <c r="A633" s="120" t="s">
        <v>603</v>
      </c>
      <c r="B633" s="236" t="s">
        <v>956</v>
      </c>
      <c r="C633" s="235">
        <v>1018465022</v>
      </c>
      <c r="D633" s="232" t="s">
        <v>605</v>
      </c>
      <c r="E633" s="233" t="s">
        <v>17</v>
      </c>
      <c r="F633" s="315" t="s">
        <v>957</v>
      </c>
      <c r="G633" s="315"/>
      <c r="H633" s="234">
        <v>3115599</v>
      </c>
      <c r="I633" s="179">
        <v>0</v>
      </c>
      <c r="J633" s="179">
        <v>3115599</v>
      </c>
      <c r="K633" s="179">
        <v>0</v>
      </c>
      <c r="L633" s="186"/>
      <c r="M633" s="176">
        <v>3115599</v>
      </c>
      <c r="N633" s="181"/>
      <c r="O633" s="181">
        <f t="shared" si="18"/>
        <v>0</v>
      </c>
      <c r="P633" s="181"/>
    </row>
    <row r="634" spans="1:16">
      <c r="A634" s="120" t="s">
        <v>603</v>
      </c>
      <c r="B634" s="236" t="s">
        <v>956</v>
      </c>
      <c r="C634" s="235">
        <v>1018465022</v>
      </c>
      <c r="D634" s="232" t="s">
        <v>605</v>
      </c>
      <c r="E634" s="233" t="s">
        <v>17</v>
      </c>
      <c r="F634" s="315" t="s">
        <v>958</v>
      </c>
      <c r="G634" s="315"/>
      <c r="H634" s="234">
        <v>1145451</v>
      </c>
      <c r="I634" s="179">
        <v>0</v>
      </c>
      <c r="J634" s="179">
        <v>1145451</v>
      </c>
      <c r="K634" s="179">
        <v>0</v>
      </c>
      <c r="L634" s="186"/>
      <c r="M634" s="176">
        <v>1145451</v>
      </c>
      <c r="N634" s="181"/>
      <c r="O634" s="181">
        <f t="shared" si="18"/>
        <v>0</v>
      </c>
      <c r="P634" s="181"/>
    </row>
    <row r="635" spans="1:16">
      <c r="A635" s="120" t="s">
        <v>603</v>
      </c>
      <c r="B635" s="236" t="s">
        <v>956</v>
      </c>
      <c r="C635" s="235">
        <v>1018465022</v>
      </c>
      <c r="D635" s="232" t="s">
        <v>605</v>
      </c>
      <c r="E635" s="233" t="s">
        <v>17</v>
      </c>
      <c r="F635" s="315" t="s">
        <v>959</v>
      </c>
      <c r="G635" s="315"/>
      <c r="H635" s="234">
        <v>233300</v>
      </c>
      <c r="I635" s="179">
        <v>0</v>
      </c>
      <c r="J635" s="179">
        <v>233300</v>
      </c>
      <c r="K635" s="179">
        <v>0</v>
      </c>
      <c r="L635" s="186"/>
      <c r="M635" s="176">
        <v>233300</v>
      </c>
      <c r="N635" s="181"/>
      <c r="O635" s="181">
        <f t="shared" si="18"/>
        <v>0</v>
      </c>
      <c r="P635" s="181"/>
    </row>
    <row r="636" spans="1:16">
      <c r="A636" s="120" t="s">
        <v>603</v>
      </c>
      <c r="B636" s="236" t="s">
        <v>956</v>
      </c>
      <c r="C636" s="235">
        <v>1018465022</v>
      </c>
      <c r="D636" s="232" t="s">
        <v>605</v>
      </c>
      <c r="E636" s="233" t="s">
        <v>17</v>
      </c>
      <c r="F636" s="315" t="s">
        <v>960</v>
      </c>
      <c r="G636" s="315"/>
      <c r="H636" s="234">
        <v>1041804</v>
      </c>
      <c r="I636" s="179">
        <v>0</v>
      </c>
      <c r="J636" s="179">
        <v>1041804</v>
      </c>
      <c r="K636" s="179">
        <v>0</v>
      </c>
      <c r="L636" s="186"/>
      <c r="M636" s="176">
        <v>1041804</v>
      </c>
      <c r="N636" s="181"/>
      <c r="O636" s="181">
        <f t="shared" si="18"/>
        <v>0</v>
      </c>
      <c r="P636" s="181"/>
    </row>
    <row r="637" spans="1:16">
      <c r="A637" s="120" t="s">
        <v>603</v>
      </c>
      <c r="B637" s="236" t="s">
        <v>956</v>
      </c>
      <c r="C637" s="235">
        <v>1018465022</v>
      </c>
      <c r="D637" s="232" t="s">
        <v>605</v>
      </c>
      <c r="E637" s="233" t="s">
        <v>17</v>
      </c>
      <c r="F637" s="315" t="s">
        <v>961</v>
      </c>
      <c r="G637" s="315"/>
      <c r="H637" s="234">
        <v>3000000</v>
      </c>
      <c r="I637" s="179">
        <v>0</v>
      </c>
      <c r="J637" s="179">
        <v>3000000</v>
      </c>
      <c r="K637" s="179">
        <v>0</v>
      </c>
      <c r="L637" s="186"/>
      <c r="M637" s="176">
        <v>3000000</v>
      </c>
      <c r="N637" s="181"/>
      <c r="O637" s="181">
        <f t="shared" si="18"/>
        <v>0</v>
      </c>
      <c r="P637" s="181"/>
    </row>
    <row r="638" spans="1:16">
      <c r="A638" s="120" t="s">
        <v>603</v>
      </c>
      <c r="B638" s="236" t="s">
        <v>956</v>
      </c>
      <c r="C638" s="235">
        <v>1018465022</v>
      </c>
      <c r="D638" s="232" t="s">
        <v>605</v>
      </c>
      <c r="E638" s="233" t="s">
        <v>17</v>
      </c>
      <c r="F638" s="315" t="s">
        <v>962</v>
      </c>
      <c r="G638" s="315"/>
      <c r="H638" s="179">
        <v>47850000</v>
      </c>
      <c r="I638" s="179">
        <v>0</v>
      </c>
      <c r="J638" s="179">
        <v>47850000</v>
      </c>
      <c r="K638" s="179">
        <v>0</v>
      </c>
      <c r="L638" s="186"/>
      <c r="M638" s="177">
        <v>174350000</v>
      </c>
      <c r="N638" s="177"/>
      <c r="O638" s="177">
        <f>+M638*20%</f>
        <v>34870000</v>
      </c>
      <c r="P638" s="177"/>
    </row>
    <row r="639" spans="1:16">
      <c r="A639" s="120" t="s">
        <v>603</v>
      </c>
      <c r="B639" s="236" t="s">
        <v>956</v>
      </c>
      <c r="C639" s="235">
        <v>1018465022</v>
      </c>
      <c r="D639" s="232" t="s">
        <v>605</v>
      </c>
      <c r="E639" s="233" t="s">
        <v>17</v>
      </c>
      <c r="F639" s="315" t="s">
        <v>1088</v>
      </c>
      <c r="G639" s="315"/>
      <c r="H639" s="234">
        <v>34603780</v>
      </c>
      <c r="I639" s="179">
        <v>0</v>
      </c>
      <c r="J639" s="179">
        <v>34603780</v>
      </c>
      <c r="K639" s="179">
        <v>0</v>
      </c>
      <c r="L639" s="186"/>
      <c r="M639" s="176">
        <v>34603780</v>
      </c>
      <c r="N639" s="181"/>
      <c r="O639" s="181">
        <f t="shared" si="18"/>
        <v>0</v>
      </c>
      <c r="P639" s="181"/>
    </row>
    <row r="640" spans="1:16">
      <c r="A640" s="120" t="s">
        <v>603</v>
      </c>
      <c r="B640" s="236" t="s">
        <v>963</v>
      </c>
      <c r="C640" s="235">
        <v>1075211255</v>
      </c>
      <c r="D640" s="232" t="s">
        <v>605</v>
      </c>
      <c r="E640" s="233" t="s">
        <v>17</v>
      </c>
      <c r="F640" s="315" t="s">
        <v>964</v>
      </c>
      <c r="G640" s="315"/>
      <c r="H640" s="234">
        <v>0</v>
      </c>
      <c r="I640" s="179">
        <v>0</v>
      </c>
      <c r="J640" s="179">
        <v>34832695.340000004</v>
      </c>
      <c r="K640" s="179">
        <v>0</v>
      </c>
      <c r="L640" s="193" t="s">
        <v>1601</v>
      </c>
      <c r="M640" s="177">
        <v>0</v>
      </c>
      <c r="N640" s="177"/>
      <c r="O640" s="177">
        <f t="shared" si="18"/>
        <v>-34832695.340000004</v>
      </c>
      <c r="P640" s="177"/>
    </row>
    <row r="641" spans="1:16">
      <c r="A641" s="120" t="s">
        <v>603</v>
      </c>
      <c r="B641" s="236" t="s">
        <v>965</v>
      </c>
      <c r="C641" s="235">
        <v>1075229367</v>
      </c>
      <c r="D641" s="232" t="s">
        <v>605</v>
      </c>
      <c r="E641" s="233" t="s">
        <v>17</v>
      </c>
      <c r="F641" s="315" t="s">
        <v>966</v>
      </c>
      <c r="G641" s="315"/>
      <c r="H641" s="234">
        <v>20351937</v>
      </c>
      <c r="I641" s="179">
        <v>0</v>
      </c>
      <c r="J641" s="179">
        <v>20351937</v>
      </c>
      <c r="K641" s="179">
        <v>0</v>
      </c>
      <c r="L641" s="186"/>
      <c r="M641" s="176">
        <v>20351937</v>
      </c>
      <c r="N641" s="176"/>
      <c r="O641" s="181">
        <f t="shared" si="18"/>
        <v>0</v>
      </c>
      <c r="P641" s="181"/>
    </row>
    <row r="642" spans="1:16">
      <c r="A642" s="120" t="s">
        <v>603</v>
      </c>
      <c r="B642" s="236" t="s">
        <v>967</v>
      </c>
      <c r="C642" s="235">
        <v>1075237811</v>
      </c>
      <c r="D642" s="232" t="s">
        <v>605</v>
      </c>
      <c r="E642" s="233" t="s">
        <v>17</v>
      </c>
      <c r="F642" s="315" t="s">
        <v>968</v>
      </c>
      <c r="G642" s="315"/>
      <c r="H642" s="234">
        <v>1030500</v>
      </c>
      <c r="I642" s="179">
        <v>0</v>
      </c>
      <c r="J642" s="179">
        <v>1030500</v>
      </c>
      <c r="K642" s="179">
        <v>0</v>
      </c>
      <c r="L642" s="186"/>
      <c r="M642" s="176">
        <v>1030500</v>
      </c>
      <c r="N642" s="176"/>
      <c r="O642" s="181">
        <f t="shared" si="18"/>
        <v>0</v>
      </c>
      <c r="P642" s="181"/>
    </row>
    <row r="643" spans="1:16">
      <c r="A643" s="120" t="s">
        <v>603</v>
      </c>
      <c r="B643" s="236" t="s">
        <v>969</v>
      </c>
      <c r="C643" s="235">
        <v>1075245745</v>
      </c>
      <c r="D643" s="232" t="s">
        <v>605</v>
      </c>
      <c r="E643" s="233" t="s">
        <v>17</v>
      </c>
      <c r="F643" s="315" t="s">
        <v>970</v>
      </c>
      <c r="G643" s="315"/>
      <c r="H643" s="234">
        <v>60424685.340000004</v>
      </c>
      <c r="I643" s="179">
        <v>0</v>
      </c>
      <c r="J643" s="179">
        <v>60424685.340000004</v>
      </c>
      <c r="K643" s="179">
        <v>0</v>
      </c>
      <c r="L643" s="186"/>
      <c r="M643" s="176">
        <v>60424685.340000004</v>
      </c>
      <c r="N643" s="176"/>
      <c r="O643" s="181">
        <f t="shared" si="18"/>
        <v>0</v>
      </c>
      <c r="P643" s="181"/>
    </row>
    <row r="644" spans="1:16">
      <c r="A644" s="120" t="s">
        <v>603</v>
      </c>
      <c r="B644" s="236" t="s">
        <v>971</v>
      </c>
      <c r="C644" s="235">
        <v>1075253625</v>
      </c>
      <c r="D644" s="232" t="s">
        <v>605</v>
      </c>
      <c r="E644" s="233" t="s">
        <v>17</v>
      </c>
      <c r="F644" s="315" t="s">
        <v>972</v>
      </c>
      <c r="G644" s="315"/>
      <c r="H644" s="234">
        <v>65480297.340000004</v>
      </c>
      <c r="I644" s="179">
        <v>0</v>
      </c>
      <c r="J644" s="179">
        <v>65480297.340000004</v>
      </c>
      <c r="K644" s="179">
        <v>0</v>
      </c>
      <c r="L644" s="186"/>
      <c r="M644" s="176">
        <v>65480297.340000004</v>
      </c>
      <c r="N644" s="176"/>
      <c r="O644" s="181">
        <f t="shared" si="18"/>
        <v>0</v>
      </c>
      <c r="P644" s="181"/>
    </row>
    <row r="645" spans="1:16">
      <c r="A645" s="120" t="s">
        <v>603</v>
      </c>
      <c r="B645" s="236" t="s">
        <v>973</v>
      </c>
      <c r="C645" s="235">
        <v>1075258591</v>
      </c>
      <c r="D645" s="232" t="s">
        <v>605</v>
      </c>
      <c r="E645" s="233" t="s">
        <v>17</v>
      </c>
      <c r="F645" s="315" t="s">
        <v>974</v>
      </c>
      <c r="G645" s="315"/>
      <c r="H645" s="234">
        <v>21265794.609999999</v>
      </c>
      <c r="I645" s="179">
        <v>0</v>
      </c>
      <c r="J645" s="179">
        <v>21265794.609999999</v>
      </c>
      <c r="K645" s="179">
        <v>0</v>
      </c>
      <c r="L645" s="186"/>
      <c r="M645" s="176">
        <v>21265794.609999999</v>
      </c>
      <c r="N645" s="176"/>
      <c r="O645" s="181">
        <f t="shared" si="18"/>
        <v>0</v>
      </c>
      <c r="P645" s="181"/>
    </row>
    <row r="646" spans="1:16">
      <c r="A646" s="120" t="s">
        <v>603</v>
      </c>
      <c r="B646" s="236" t="s">
        <v>975</v>
      </c>
      <c r="C646" s="235">
        <v>1075269611</v>
      </c>
      <c r="D646" s="232" t="s">
        <v>605</v>
      </c>
      <c r="E646" s="233" t="s">
        <v>17</v>
      </c>
      <c r="F646" s="315" t="s">
        <v>976</v>
      </c>
      <c r="G646" s="315"/>
      <c r="H646" s="234">
        <v>1081222</v>
      </c>
      <c r="I646" s="179">
        <v>0</v>
      </c>
      <c r="J646" s="179">
        <v>1081222</v>
      </c>
      <c r="K646" s="179">
        <v>0</v>
      </c>
      <c r="L646" s="186"/>
      <c r="M646" s="176">
        <v>1081222</v>
      </c>
      <c r="N646" s="176"/>
      <c r="O646" s="181">
        <f t="shared" si="18"/>
        <v>0</v>
      </c>
      <c r="P646" s="181"/>
    </row>
    <row r="647" spans="1:16">
      <c r="A647" s="120" t="s">
        <v>603</v>
      </c>
      <c r="B647" s="236" t="s">
        <v>977</v>
      </c>
      <c r="C647" s="235">
        <v>1075298413</v>
      </c>
      <c r="D647" s="232" t="s">
        <v>605</v>
      </c>
      <c r="E647" s="233" t="s">
        <v>17</v>
      </c>
      <c r="F647" s="315" t="s">
        <v>978</v>
      </c>
      <c r="G647" s="315"/>
      <c r="H647" s="234">
        <v>37523224.659999996</v>
      </c>
      <c r="I647" s="179">
        <v>0</v>
      </c>
      <c r="J647" s="179">
        <v>37523224.659999996</v>
      </c>
      <c r="K647" s="179">
        <v>0</v>
      </c>
      <c r="L647" s="186"/>
      <c r="M647" s="176">
        <v>37523224.659999996</v>
      </c>
      <c r="N647" s="176"/>
      <c r="O647" s="181">
        <f t="shared" si="18"/>
        <v>0</v>
      </c>
      <c r="P647" s="181"/>
    </row>
    <row r="648" spans="1:16">
      <c r="A648" s="120" t="s">
        <v>603</v>
      </c>
      <c r="B648" s="236" t="s">
        <v>979</v>
      </c>
      <c r="C648" s="235">
        <v>1085255727</v>
      </c>
      <c r="D648" s="232" t="s">
        <v>605</v>
      </c>
      <c r="E648" s="233" t="s">
        <v>17</v>
      </c>
      <c r="F648" s="315" t="s">
        <v>980</v>
      </c>
      <c r="G648" s="315"/>
      <c r="H648" s="234">
        <v>8000000</v>
      </c>
      <c r="I648" s="179">
        <v>0</v>
      </c>
      <c r="J648" s="179">
        <v>8000000</v>
      </c>
      <c r="K648" s="179">
        <v>0</v>
      </c>
      <c r="L648" s="186"/>
      <c r="M648" s="176">
        <v>8000000</v>
      </c>
      <c r="N648" s="176"/>
      <c r="O648" s="181">
        <f t="shared" si="18"/>
        <v>0</v>
      </c>
      <c r="P648" s="181"/>
    </row>
    <row r="649" spans="1:16">
      <c r="A649" s="120" t="s">
        <v>603</v>
      </c>
      <c r="B649" s="236" t="s">
        <v>981</v>
      </c>
      <c r="C649" s="235">
        <v>1085264163</v>
      </c>
      <c r="D649" s="232" t="s">
        <v>605</v>
      </c>
      <c r="E649" s="233" t="s">
        <v>17</v>
      </c>
      <c r="F649" s="315" t="s">
        <v>982</v>
      </c>
      <c r="G649" s="315"/>
      <c r="H649" s="234">
        <v>15100000</v>
      </c>
      <c r="I649" s="179">
        <v>0</v>
      </c>
      <c r="J649" s="179">
        <v>15100000</v>
      </c>
      <c r="K649" s="179">
        <v>0</v>
      </c>
      <c r="L649" s="186"/>
      <c r="M649" s="176">
        <v>15100000</v>
      </c>
      <c r="N649" s="176"/>
      <c r="O649" s="181">
        <f t="shared" si="18"/>
        <v>0</v>
      </c>
      <c r="P649" s="181"/>
    </row>
    <row r="650" spans="1:16">
      <c r="A650" s="120" t="s">
        <v>603</v>
      </c>
      <c r="B650" s="236" t="s">
        <v>983</v>
      </c>
      <c r="C650" s="235">
        <v>1085265167</v>
      </c>
      <c r="D650" s="232" t="s">
        <v>605</v>
      </c>
      <c r="E650" s="233" t="s">
        <v>17</v>
      </c>
      <c r="F650" s="315" t="s">
        <v>984</v>
      </c>
      <c r="G650" s="315"/>
      <c r="H650" s="234">
        <v>415553</v>
      </c>
      <c r="I650" s="179">
        <v>0</v>
      </c>
      <c r="J650" s="179">
        <v>415553</v>
      </c>
      <c r="K650" s="179">
        <v>0</v>
      </c>
      <c r="L650" s="186"/>
      <c r="M650" s="176">
        <v>415553</v>
      </c>
      <c r="N650" s="176"/>
      <c r="O650" s="181">
        <f t="shared" si="18"/>
        <v>0</v>
      </c>
      <c r="P650" s="181"/>
    </row>
    <row r="651" spans="1:16">
      <c r="A651" s="120" t="s">
        <v>603</v>
      </c>
      <c r="B651" s="236" t="s">
        <v>985</v>
      </c>
      <c r="C651" s="235">
        <v>1085280569</v>
      </c>
      <c r="D651" s="232" t="s">
        <v>605</v>
      </c>
      <c r="E651" s="233" t="s">
        <v>17</v>
      </c>
      <c r="F651" s="315" t="s">
        <v>986</v>
      </c>
      <c r="G651" s="315"/>
      <c r="H651" s="234">
        <v>153400</v>
      </c>
      <c r="I651" s="179">
        <v>0</v>
      </c>
      <c r="J651" s="179">
        <v>153400</v>
      </c>
      <c r="K651" s="179">
        <v>0</v>
      </c>
      <c r="L651" s="186"/>
      <c r="M651" s="176">
        <v>153400</v>
      </c>
      <c r="N651" s="176"/>
      <c r="O651" s="181">
        <f t="shared" si="18"/>
        <v>0</v>
      </c>
      <c r="P651" s="181"/>
    </row>
    <row r="652" spans="1:16">
      <c r="A652" s="120" t="s">
        <v>603</v>
      </c>
      <c r="B652" s="236" t="s">
        <v>987</v>
      </c>
      <c r="C652" s="235">
        <v>1085282785</v>
      </c>
      <c r="D652" s="232" t="s">
        <v>605</v>
      </c>
      <c r="E652" s="233" t="s">
        <v>17</v>
      </c>
      <c r="F652" s="315" t="s">
        <v>988</v>
      </c>
      <c r="G652" s="315"/>
      <c r="H652" s="234">
        <v>6840000</v>
      </c>
      <c r="I652" s="179">
        <v>0</v>
      </c>
      <c r="J652" s="179">
        <v>6840000</v>
      </c>
      <c r="K652" s="179">
        <v>0</v>
      </c>
      <c r="L652" s="186"/>
      <c r="M652" s="176">
        <v>6840000</v>
      </c>
      <c r="N652" s="176"/>
      <c r="O652" s="181">
        <f t="shared" si="18"/>
        <v>0</v>
      </c>
      <c r="P652" s="181"/>
    </row>
    <row r="653" spans="1:16">
      <c r="A653" s="120" t="s">
        <v>603</v>
      </c>
      <c r="B653" s="236" t="s">
        <v>987</v>
      </c>
      <c r="C653" s="235">
        <v>1085282785</v>
      </c>
      <c r="D653" s="232" t="s">
        <v>605</v>
      </c>
      <c r="E653" s="233" t="s">
        <v>17</v>
      </c>
      <c r="F653" s="315" t="s">
        <v>989</v>
      </c>
      <c r="G653" s="315"/>
      <c r="H653" s="234">
        <v>6840000</v>
      </c>
      <c r="I653" s="179">
        <v>0</v>
      </c>
      <c r="J653" s="179">
        <v>6840000</v>
      </c>
      <c r="K653" s="179">
        <v>0</v>
      </c>
      <c r="L653" s="186"/>
      <c r="M653" s="176">
        <v>6840000</v>
      </c>
      <c r="N653" s="176"/>
      <c r="O653" s="181">
        <f t="shared" si="18"/>
        <v>0</v>
      </c>
      <c r="P653" s="181"/>
    </row>
    <row r="654" spans="1:16">
      <c r="A654" s="120" t="s">
        <v>603</v>
      </c>
      <c r="B654" s="236" t="s">
        <v>987</v>
      </c>
      <c r="C654" s="235">
        <v>1085282785</v>
      </c>
      <c r="D654" s="232" t="s">
        <v>605</v>
      </c>
      <c r="E654" s="233" t="s">
        <v>17</v>
      </c>
      <c r="F654" s="315" t="s">
        <v>990</v>
      </c>
      <c r="G654" s="315"/>
      <c r="H654" s="234">
        <v>6840000</v>
      </c>
      <c r="I654" s="179">
        <v>0</v>
      </c>
      <c r="J654" s="179">
        <v>6840000</v>
      </c>
      <c r="K654" s="179">
        <v>0</v>
      </c>
      <c r="L654" s="186"/>
      <c r="M654" s="176">
        <v>6840000</v>
      </c>
      <c r="N654" s="176"/>
      <c r="O654" s="181">
        <f t="shared" si="18"/>
        <v>0</v>
      </c>
      <c r="P654" s="181"/>
    </row>
    <row r="655" spans="1:16">
      <c r="A655" s="120" t="s">
        <v>603</v>
      </c>
      <c r="B655" s="236" t="s">
        <v>987</v>
      </c>
      <c r="C655" s="235">
        <v>1085282785</v>
      </c>
      <c r="D655" s="232" t="s">
        <v>605</v>
      </c>
      <c r="E655" s="233" t="s">
        <v>17</v>
      </c>
      <c r="F655" s="315" t="s">
        <v>991</v>
      </c>
      <c r="G655" s="315"/>
      <c r="H655" s="234">
        <v>6840000</v>
      </c>
      <c r="I655" s="179">
        <v>0</v>
      </c>
      <c r="J655" s="179">
        <v>6840000</v>
      </c>
      <c r="K655" s="179">
        <v>0</v>
      </c>
      <c r="L655" s="186"/>
      <c r="M655" s="176">
        <v>6840000</v>
      </c>
      <c r="N655" s="176"/>
      <c r="O655" s="181">
        <f t="shared" si="18"/>
        <v>0</v>
      </c>
      <c r="P655" s="181"/>
    </row>
    <row r="656" spans="1:16">
      <c r="A656" s="120" t="s">
        <v>603</v>
      </c>
      <c r="B656" s="236" t="s">
        <v>987</v>
      </c>
      <c r="C656" s="235">
        <v>1085282785</v>
      </c>
      <c r="D656" s="232" t="s">
        <v>605</v>
      </c>
      <c r="E656" s="233" t="s">
        <v>17</v>
      </c>
      <c r="F656" s="315" t="s">
        <v>992</v>
      </c>
      <c r="G656" s="315"/>
      <c r="H656" s="234">
        <v>6840000</v>
      </c>
      <c r="I656" s="179">
        <v>0</v>
      </c>
      <c r="J656" s="179">
        <v>6840000</v>
      </c>
      <c r="K656" s="179">
        <v>0</v>
      </c>
      <c r="L656" s="186"/>
      <c r="M656" s="176">
        <v>6840000</v>
      </c>
      <c r="N656" s="176"/>
      <c r="O656" s="181">
        <f t="shared" si="18"/>
        <v>0</v>
      </c>
      <c r="P656" s="181"/>
    </row>
    <row r="657" spans="1:16">
      <c r="A657" s="120" t="s">
        <v>603</v>
      </c>
      <c r="B657" s="236" t="s">
        <v>987</v>
      </c>
      <c r="C657" s="235">
        <v>1085282785</v>
      </c>
      <c r="D657" s="232" t="s">
        <v>605</v>
      </c>
      <c r="E657" s="233" t="s">
        <v>17</v>
      </c>
      <c r="F657" s="315" t="s">
        <v>993</v>
      </c>
      <c r="G657" s="315"/>
      <c r="H657" s="234">
        <v>6840000</v>
      </c>
      <c r="I657" s="179">
        <v>0</v>
      </c>
      <c r="J657" s="179">
        <v>6840000</v>
      </c>
      <c r="K657" s="179">
        <v>0</v>
      </c>
      <c r="L657" s="186"/>
      <c r="M657" s="176">
        <v>6840000</v>
      </c>
      <c r="N657" s="176"/>
      <c r="O657" s="181">
        <f t="shared" si="18"/>
        <v>0</v>
      </c>
      <c r="P657" s="181"/>
    </row>
    <row r="658" spans="1:16">
      <c r="A658" s="120" t="s">
        <v>603</v>
      </c>
      <c r="B658" s="236" t="s">
        <v>994</v>
      </c>
      <c r="C658" s="235">
        <v>1085295567</v>
      </c>
      <c r="D658" s="232" t="s">
        <v>605</v>
      </c>
      <c r="E658" s="233" t="s">
        <v>17</v>
      </c>
      <c r="F658" s="315" t="s">
        <v>995</v>
      </c>
      <c r="G658" s="315"/>
      <c r="H658" s="234">
        <v>0</v>
      </c>
      <c r="I658" s="179">
        <v>0</v>
      </c>
      <c r="J658" s="179">
        <v>1146133</v>
      </c>
      <c r="K658" s="179">
        <v>0</v>
      </c>
      <c r="L658" s="186" t="s">
        <v>1283</v>
      </c>
      <c r="M658" s="177">
        <v>0</v>
      </c>
      <c r="N658" s="177"/>
      <c r="O658" s="177">
        <f t="shared" si="18"/>
        <v>-1146133</v>
      </c>
      <c r="P658" s="177"/>
    </row>
    <row r="659" spans="1:16">
      <c r="A659" s="120" t="s">
        <v>603</v>
      </c>
      <c r="B659" s="236" t="s">
        <v>996</v>
      </c>
      <c r="C659" s="235">
        <v>1085309783</v>
      </c>
      <c r="D659" s="232" t="s">
        <v>605</v>
      </c>
      <c r="E659" s="233" t="s">
        <v>17</v>
      </c>
      <c r="F659" s="315" t="s">
        <v>997</v>
      </c>
      <c r="G659" s="315"/>
      <c r="H659" s="234">
        <v>1600000</v>
      </c>
      <c r="I659" s="179">
        <v>0</v>
      </c>
      <c r="J659" s="179">
        <v>1600000</v>
      </c>
      <c r="K659" s="179">
        <v>0</v>
      </c>
      <c r="L659" s="186"/>
      <c r="M659" s="176">
        <v>1600000</v>
      </c>
      <c r="N659" s="176"/>
      <c r="O659" s="181">
        <f t="shared" si="18"/>
        <v>0</v>
      </c>
      <c r="P659" s="181"/>
    </row>
    <row r="660" spans="1:16">
      <c r="A660" s="120" t="s">
        <v>603</v>
      </c>
      <c r="B660" s="236" t="s">
        <v>998</v>
      </c>
      <c r="C660" s="235">
        <v>1085315038</v>
      </c>
      <c r="D660" s="232" t="s">
        <v>605</v>
      </c>
      <c r="E660" s="233" t="s">
        <v>17</v>
      </c>
      <c r="F660" s="315" t="s">
        <v>999</v>
      </c>
      <c r="G660" s="315"/>
      <c r="H660" s="234">
        <v>3248000</v>
      </c>
      <c r="I660" s="179">
        <v>0</v>
      </c>
      <c r="J660" s="179">
        <v>3248000</v>
      </c>
      <c r="K660" s="179">
        <v>0</v>
      </c>
      <c r="L660" s="186"/>
      <c r="M660" s="176">
        <v>3248000</v>
      </c>
      <c r="N660" s="176"/>
      <c r="O660" s="181">
        <f t="shared" si="18"/>
        <v>0</v>
      </c>
      <c r="P660" s="181"/>
    </row>
    <row r="661" spans="1:16">
      <c r="A661" s="120" t="s">
        <v>603</v>
      </c>
      <c r="B661" s="236" t="s">
        <v>998</v>
      </c>
      <c r="C661" s="235">
        <v>1085315038</v>
      </c>
      <c r="D661" s="232" t="s">
        <v>605</v>
      </c>
      <c r="E661" s="233" t="s">
        <v>17</v>
      </c>
      <c r="F661" s="315" t="s">
        <v>1000</v>
      </c>
      <c r="G661" s="315"/>
      <c r="H661" s="234">
        <v>2655000</v>
      </c>
      <c r="I661" s="179">
        <v>0</v>
      </c>
      <c r="J661" s="179">
        <v>2655000</v>
      </c>
      <c r="K661" s="179">
        <v>0</v>
      </c>
      <c r="L661" s="186"/>
      <c r="M661" s="176">
        <v>2655000</v>
      </c>
      <c r="N661" s="176"/>
      <c r="O661" s="181">
        <f t="shared" si="18"/>
        <v>0</v>
      </c>
      <c r="P661" s="181"/>
    </row>
    <row r="662" spans="1:16">
      <c r="A662" s="120" t="s">
        <v>603</v>
      </c>
      <c r="B662" s="236" t="s">
        <v>1001</v>
      </c>
      <c r="C662" s="235">
        <v>899999034</v>
      </c>
      <c r="D662" s="232" t="s">
        <v>605</v>
      </c>
      <c r="E662" s="233" t="s">
        <v>17</v>
      </c>
      <c r="F662" s="315" t="s">
        <v>1002</v>
      </c>
      <c r="G662" s="315"/>
      <c r="H662" s="234">
        <v>17184449.25</v>
      </c>
      <c r="I662" s="179">
        <v>0</v>
      </c>
      <c r="J662" s="179">
        <v>17184449.25</v>
      </c>
      <c r="K662" s="179">
        <v>0</v>
      </c>
      <c r="L662" s="186"/>
      <c r="M662" s="176">
        <v>17184449.25</v>
      </c>
      <c r="N662" s="176"/>
      <c r="O662" s="181">
        <f t="shared" si="18"/>
        <v>0</v>
      </c>
      <c r="P662" s="181"/>
    </row>
    <row r="663" spans="1:16">
      <c r="A663" s="120" t="s">
        <v>603</v>
      </c>
      <c r="B663" s="236" t="s">
        <v>1001</v>
      </c>
      <c r="C663" s="235">
        <v>899999034</v>
      </c>
      <c r="D663" s="232" t="s">
        <v>605</v>
      </c>
      <c r="E663" s="233" t="s">
        <v>17</v>
      </c>
      <c r="F663" s="315" t="s">
        <v>1003</v>
      </c>
      <c r="G663" s="315"/>
      <c r="H663" s="234">
        <v>65079867.979999997</v>
      </c>
      <c r="I663" s="179">
        <v>0</v>
      </c>
      <c r="J663" s="179">
        <v>65079867.979999997</v>
      </c>
      <c r="K663" s="179">
        <v>0</v>
      </c>
      <c r="L663" s="186"/>
      <c r="M663" s="176">
        <v>65079867.979999997</v>
      </c>
      <c r="N663" s="176"/>
      <c r="O663" s="181">
        <f t="shared" si="18"/>
        <v>0</v>
      </c>
      <c r="P663" s="181"/>
    </row>
    <row r="664" spans="1:16">
      <c r="A664" s="120" t="s">
        <v>603</v>
      </c>
      <c r="B664" s="236" t="s">
        <v>1004</v>
      </c>
      <c r="C664" s="235">
        <v>1085333026</v>
      </c>
      <c r="D664" s="232" t="s">
        <v>605</v>
      </c>
      <c r="E664" s="233" t="s">
        <v>17</v>
      </c>
      <c r="F664" s="315" t="s">
        <v>1005</v>
      </c>
      <c r="G664" s="315"/>
      <c r="H664" s="234">
        <v>33092980</v>
      </c>
      <c r="I664" s="179">
        <v>0</v>
      </c>
      <c r="J664" s="179">
        <v>33092980</v>
      </c>
      <c r="K664" s="179">
        <v>0</v>
      </c>
      <c r="L664" s="186"/>
      <c r="M664" s="176">
        <v>33092980</v>
      </c>
      <c r="N664" s="176"/>
      <c r="O664" s="181">
        <f t="shared" si="18"/>
        <v>0</v>
      </c>
      <c r="P664" s="181"/>
    </row>
    <row r="665" spans="1:16">
      <c r="A665" s="120" t="s">
        <v>603</v>
      </c>
      <c r="B665" s="236" t="s">
        <v>1006</v>
      </c>
      <c r="C665" s="235">
        <v>1085687256</v>
      </c>
      <c r="D665" s="232" t="s">
        <v>605</v>
      </c>
      <c r="E665" s="233" t="s">
        <v>17</v>
      </c>
      <c r="F665" s="315" t="s">
        <v>1007</v>
      </c>
      <c r="G665" s="315"/>
      <c r="H665" s="234">
        <v>3000000</v>
      </c>
      <c r="I665" s="179">
        <v>0</v>
      </c>
      <c r="J665" s="179">
        <v>2000000</v>
      </c>
      <c r="K665" s="179">
        <v>0</v>
      </c>
      <c r="L665" s="186" t="s">
        <v>1284</v>
      </c>
      <c r="M665" s="177">
        <v>3000000</v>
      </c>
      <c r="N665" s="177"/>
      <c r="O665" s="177">
        <f t="shared" si="18"/>
        <v>1000000</v>
      </c>
      <c r="P665" s="177"/>
    </row>
    <row r="666" spans="1:16">
      <c r="A666" s="120" t="s">
        <v>603</v>
      </c>
      <c r="B666" s="236" t="s">
        <v>1008</v>
      </c>
      <c r="C666" s="235">
        <v>1112468098</v>
      </c>
      <c r="D666" s="232" t="s">
        <v>605</v>
      </c>
      <c r="E666" s="233" t="s">
        <v>17</v>
      </c>
      <c r="F666" s="315" t="s">
        <v>1009</v>
      </c>
      <c r="G666" s="315"/>
      <c r="H666" s="234">
        <v>300000</v>
      </c>
      <c r="I666" s="179">
        <v>0</v>
      </c>
      <c r="J666" s="179">
        <v>300000</v>
      </c>
      <c r="K666" s="179">
        <v>0</v>
      </c>
      <c r="L666" s="186"/>
      <c r="M666" s="176">
        <v>300000</v>
      </c>
      <c r="N666" s="176"/>
      <c r="O666" s="181">
        <f t="shared" si="18"/>
        <v>0</v>
      </c>
      <c r="P666" s="181"/>
    </row>
    <row r="667" spans="1:16">
      <c r="A667" s="120" t="s">
        <v>603</v>
      </c>
      <c r="B667" s="236" t="s">
        <v>1010</v>
      </c>
      <c r="C667" s="235" t="s">
        <v>1011</v>
      </c>
      <c r="D667" s="232" t="s">
        <v>605</v>
      </c>
      <c r="E667" s="233" t="s">
        <v>17</v>
      </c>
      <c r="F667" s="315" t="s">
        <v>543</v>
      </c>
      <c r="G667" s="315"/>
      <c r="H667" s="234">
        <v>314000000</v>
      </c>
      <c r="I667" s="179">
        <v>0</v>
      </c>
      <c r="J667" s="179">
        <v>700000000</v>
      </c>
      <c r="K667" s="180">
        <v>434700000</v>
      </c>
      <c r="L667" s="186" t="s">
        <v>1285</v>
      </c>
      <c r="M667" s="177">
        <v>314000000</v>
      </c>
      <c r="N667" s="177"/>
      <c r="O667" s="177">
        <f t="shared" si="18"/>
        <v>-386000000</v>
      </c>
      <c r="P667" s="177"/>
    </row>
    <row r="668" spans="1:16">
      <c r="A668" s="312" t="s">
        <v>1119</v>
      </c>
      <c r="B668" s="312"/>
      <c r="C668" s="312"/>
      <c r="D668" s="312"/>
      <c r="E668" s="312"/>
      <c r="F668" s="312"/>
      <c r="G668" s="312"/>
      <c r="H668" s="190">
        <f>SUM(H426:H667)</f>
        <v>32787455187.459999</v>
      </c>
      <c r="I668" s="190">
        <f t="shared" ref="I668:P668" si="19">SUM(I426:I667)</f>
        <v>7857116347.6199999</v>
      </c>
      <c r="J668" s="190">
        <f t="shared" si="19"/>
        <v>30858163605.441662</v>
      </c>
      <c r="K668" s="190">
        <f t="shared" si="19"/>
        <v>4704363754.1716681</v>
      </c>
      <c r="L668" s="190">
        <f t="shared" si="19"/>
        <v>0</v>
      </c>
      <c r="M668" s="190">
        <f t="shared" si="19"/>
        <v>32814869252.459999</v>
      </c>
      <c r="N668" s="190">
        <f t="shared" si="19"/>
        <v>7061064655.9499998</v>
      </c>
      <c r="O668" s="190">
        <f t="shared" si="19"/>
        <v>-1335865689.4000001</v>
      </c>
      <c r="P668" s="190">
        <f t="shared" si="19"/>
        <v>916701359.39999998</v>
      </c>
    </row>
    <row r="669" spans="1:16">
      <c r="A669" s="185" t="s">
        <v>1307</v>
      </c>
      <c r="B669" s="236"/>
      <c r="C669" s="235"/>
      <c r="D669" s="232"/>
      <c r="E669" s="233"/>
      <c r="F669" s="236"/>
      <c r="G669" s="236"/>
      <c r="H669" s="234"/>
      <c r="I669" s="234"/>
      <c r="J669" s="179"/>
      <c r="K669" s="180"/>
      <c r="L669" s="186"/>
      <c r="M669" s="177"/>
      <c r="N669" s="177"/>
      <c r="O669" s="177"/>
      <c r="P669" s="177"/>
    </row>
    <row r="670" spans="1:16">
      <c r="A670" s="167" t="s">
        <v>14</v>
      </c>
      <c r="B670" s="236" t="s">
        <v>1016</v>
      </c>
      <c r="C670" s="235">
        <v>25281156</v>
      </c>
      <c r="D670" s="232" t="s">
        <v>16</v>
      </c>
      <c r="E670" s="233" t="s">
        <v>17</v>
      </c>
      <c r="F670" s="315" t="s">
        <v>1017</v>
      </c>
      <c r="G670" s="315"/>
      <c r="H670" s="234">
        <v>0</v>
      </c>
      <c r="I670" s="179">
        <v>0</v>
      </c>
      <c r="J670" s="179" t="s">
        <v>1018</v>
      </c>
      <c r="K670" s="179" t="s">
        <v>1018</v>
      </c>
      <c r="L670" s="186"/>
      <c r="M670" s="181">
        <v>0</v>
      </c>
      <c r="N670" s="181"/>
      <c r="O670" s="181"/>
      <c r="P670" s="181"/>
    </row>
    <row r="672" spans="1:16">
      <c r="A672" s="167"/>
      <c r="B672" s="167"/>
      <c r="C672" s="247"/>
      <c r="D672" s="231"/>
      <c r="E672" s="186"/>
      <c r="F672" s="304"/>
      <c r="G672" s="305"/>
      <c r="H672" s="234"/>
      <c r="I672" s="179"/>
      <c r="J672" s="179"/>
      <c r="K672" s="179"/>
      <c r="L672" s="187"/>
      <c r="M672" s="181"/>
      <c r="N672" s="181"/>
      <c r="O672" s="181"/>
      <c r="P672" s="181"/>
    </row>
    <row r="673" spans="1:16">
      <c r="A673" s="167" t="s">
        <v>1210</v>
      </c>
      <c r="B673" s="192" t="s">
        <v>1286</v>
      </c>
      <c r="C673" s="241">
        <v>16746028</v>
      </c>
      <c r="D673" s="232" t="s">
        <v>605</v>
      </c>
      <c r="E673" s="233" t="s">
        <v>1204</v>
      </c>
      <c r="F673" s="304" t="s">
        <v>1298</v>
      </c>
      <c r="G673" s="305"/>
      <c r="H673" s="234">
        <v>35118000</v>
      </c>
      <c r="I673" s="179">
        <v>0</v>
      </c>
      <c r="J673" s="179">
        <v>0</v>
      </c>
      <c r="K673" s="179">
        <v>0</v>
      </c>
      <c r="L673" s="187" t="s">
        <v>1300</v>
      </c>
      <c r="M673" s="181">
        <v>35118000</v>
      </c>
      <c r="N673" s="181"/>
      <c r="O673" s="181"/>
      <c r="P673" s="181"/>
    </row>
    <row r="674" spans="1:16">
      <c r="A674" s="167" t="s">
        <v>1210</v>
      </c>
      <c r="B674" s="192" t="s">
        <v>1286</v>
      </c>
      <c r="C674" s="241">
        <v>16746028</v>
      </c>
      <c r="D674" s="232" t="s">
        <v>605</v>
      </c>
      <c r="E674" s="233" t="s">
        <v>1204</v>
      </c>
      <c r="F674" s="304" t="s">
        <v>1299</v>
      </c>
      <c r="G674" s="305"/>
      <c r="H674" s="234">
        <v>12000000</v>
      </c>
      <c r="I674" s="179">
        <v>0</v>
      </c>
      <c r="J674" s="179">
        <v>0</v>
      </c>
      <c r="K674" s="179">
        <v>0</v>
      </c>
      <c r="L674" s="187" t="s">
        <v>1301</v>
      </c>
      <c r="M674" s="181">
        <v>12000000</v>
      </c>
      <c r="N674" s="181"/>
      <c r="O674" s="181"/>
      <c r="P674" s="181"/>
    </row>
  </sheetData>
  <autoFilter ref="A2:P670" xr:uid="{9E503FF4-A866-4DDC-BEC7-FDBB2760C96B}">
    <filterColumn colId="5" showButton="0"/>
  </autoFilter>
  <mergeCells count="661">
    <mergeCell ref="H1:I1"/>
    <mergeCell ref="J1:K1"/>
    <mergeCell ref="A36:G36"/>
    <mergeCell ref="A83:G83"/>
    <mergeCell ref="M599:M600"/>
    <mergeCell ref="O599:O600"/>
    <mergeCell ref="F71:G71"/>
    <mergeCell ref="F72:G72"/>
    <mergeCell ref="F73:G73"/>
    <mergeCell ref="F74:G74"/>
    <mergeCell ref="F591:G591"/>
    <mergeCell ref="F592:G592"/>
    <mergeCell ref="F593:G593"/>
    <mergeCell ref="F594:G594"/>
    <mergeCell ref="F595:G595"/>
    <mergeCell ref="F596:G596"/>
    <mergeCell ref="F585:G585"/>
    <mergeCell ref="F586:G586"/>
    <mergeCell ref="F587:G587"/>
    <mergeCell ref="F588:G588"/>
    <mergeCell ref="F589:G589"/>
    <mergeCell ref="F590:G590"/>
    <mergeCell ref="F579:G579"/>
    <mergeCell ref="F498:G498"/>
    <mergeCell ref="F667:G667"/>
    <mergeCell ref="F670:G670"/>
    <mergeCell ref="F661:G661"/>
    <mergeCell ref="F662:G662"/>
    <mergeCell ref="F663:G663"/>
    <mergeCell ref="F664:G664"/>
    <mergeCell ref="F665:G665"/>
    <mergeCell ref="F666:G666"/>
    <mergeCell ref="F655:G655"/>
    <mergeCell ref="F656:G656"/>
    <mergeCell ref="F657:G657"/>
    <mergeCell ref="F658:G658"/>
    <mergeCell ref="F659:G659"/>
    <mergeCell ref="F660:G660"/>
    <mergeCell ref="F649:G649"/>
    <mergeCell ref="F650:G650"/>
    <mergeCell ref="F651:G651"/>
    <mergeCell ref="F652:G652"/>
    <mergeCell ref="F653:G653"/>
    <mergeCell ref="F654:G654"/>
    <mergeCell ref="F643:G643"/>
    <mergeCell ref="F644:G644"/>
    <mergeCell ref="F645:G645"/>
    <mergeCell ref="F646:G646"/>
    <mergeCell ref="F647:G647"/>
    <mergeCell ref="F648:G648"/>
    <mergeCell ref="F637:G637"/>
    <mergeCell ref="F638:G638"/>
    <mergeCell ref="F639:G639"/>
    <mergeCell ref="F640:G640"/>
    <mergeCell ref="F641:G641"/>
    <mergeCell ref="F642:G642"/>
    <mergeCell ref="F633:G633"/>
    <mergeCell ref="F634:G634"/>
    <mergeCell ref="F635:G635"/>
    <mergeCell ref="F636:G636"/>
    <mergeCell ref="F627:G627"/>
    <mergeCell ref="F628:G628"/>
    <mergeCell ref="F629:G629"/>
    <mergeCell ref="F630:G630"/>
    <mergeCell ref="F631:G631"/>
    <mergeCell ref="F632:G632"/>
    <mergeCell ref="F621:G621"/>
    <mergeCell ref="F622:G622"/>
    <mergeCell ref="F623:G623"/>
    <mergeCell ref="F624:G624"/>
    <mergeCell ref="F625:G625"/>
    <mergeCell ref="F626:G626"/>
    <mergeCell ref="F615:G615"/>
    <mergeCell ref="F616:G616"/>
    <mergeCell ref="F617:G617"/>
    <mergeCell ref="F618:G618"/>
    <mergeCell ref="F619:G619"/>
    <mergeCell ref="F620:G620"/>
    <mergeCell ref="F609:G609"/>
    <mergeCell ref="F610:G610"/>
    <mergeCell ref="F611:G611"/>
    <mergeCell ref="F612:G612"/>
    <mergeCell ref="F613:G613"/>
    <mergeCell ref="F614:G614"/>
    <mergeCell ref="F603:G603"/>
    <mergeCell ref="F604:G604"/>
    <mergeCell ref="F605:G605"/>
    <mergeCell ref="F606:G606"/>
    <mergeCell ref="F607:G607"/>
    <mergeCell ref="F608:G608"/>
    <mergeCell ref="F597:G597"/>
    <mergeCell ref="F598:G598"/>
    <mergeCell ref="F599:G599"/>
    <mergeCell ref="F600:G600"/>
    <mergeCell ref="F601:G601"/>
    <mergeCell ref="F602:G602"/>
    <mergeCell ref="F580:G580"/>
    <mergeCell ref="F581:G581"/>
    <mergeCell ref="F582:G582"/>
    <mergeCell ref="F583:G583"/>
    <mergeCell ref="F584:G584"/>
    <mergeCell ref="F573:G573"/>
    <mergeCell ref="F574:G574"/>
    <mergeCell ref="F575:G575"/>
    <mergeCell ref="F576:G576"/>
    <mergeCell ref="F577:G577"/>
    <mergeCell ref="F578:G578"/>
    <mergeCell ref="F567:G567"/>
    <mergeCell ref="F568:G568"/>
    <mergeCell ref="F569:G569"/>
    <mergeCell ref="F570:G570"/>
    <mergeCell ref="F571:G571"/>
    <mergeCell ref="F572:G572"/>
    <mergeCell ref="F561:G561"/>
    <mergeCell ref="F562:G562"/>
    <mergeCell ref="F563:G563"/>
    <mergeCell ref="F564:G564"/>
    <mergeCell ref="F565:G565"/>
    <mergeCell ref="F566:G566"/>
    <mergeCell ref="F555:G555"/>
    <mergeCell ref="F556:G556"/>
    <mergeCell ref="F557:G557"/>
    <mergeCell ref="F558:G558"/>
    <mergeCell ref="F559:G559"/>
    <mergeCell ref="F560:G560"/>
    <mergeCell ref="F549:G549"/>
    <mergeCell ref="F550:G550"/>
    <mergeCell ref="F551:G551"/>
    <mergeCell ref="F552:G552"/>
    <mergeCell ref="F553:G553"/>
    <mergeCell ref="F554:G554"/>
    <mergeCell ref="F543:G543"/>
    <mergeCell ref="F544:G544"/>
    <mergeCell ref="F545:G545"/>
    <mergeCell ref="F546:G546"/>
    <mergeCell ref="F547:G547"/>
    <mergeCell ref="F548:G548"/>
    <mergeCell ref="F537:G537"/>
    <mergeCell ref="F538:G538"/>
    <mergeCell ref="F539:G539"/>
    <mergeCell ref="F540:G540"/>
    <mergeCell ref="F541:G541"/>
    <mergeCell ref="F542:G542"/>
    <mergeCell ref="F531:G531"/>
    <mergeCell ref="F532:G532"/>
    <mergeCell ref="F533:G533"/>
    <mergeCell ref="F534:G534"/>
    <mergeCell ref="F535:G535"/>
    <mergeCell ref="F536:G536"/>
    <mergeCell ref="F525:G525"/>
    <mergeCell ref="F526:G526"/>
    <mergeCell ref="F527:G527"/>
    <mergeCell ref="F528:G528"/>
    <mergeCell ref="F529:G529"/>
    <mergeCell ref="F530:G530"/>
    <mergeCell ref="F519:G519"/>
    <mergeCell ref="F520:G520"/>
    <mergeCell ref="F521:G521"/>
    <mergeCell ref="F522:G522"/>
    <mergeCell ref="F523:G523"/>
    <mergeCell ref="F524:G524"/>
    <mergeCell ref="F514:G514"/>
    <mergeCell ref="F515:G515"/>
    <mergeCell ref="F516:G516"/>
    <mergeCell ref="F517:G517"/>
    <mergeCell ref="F518:G518"/>
    <mergeCell ref="F508:G508"/>
    <mergeCell ref="F509:G509"/>
    <mergeCell ref="F510:G510"/>
    <mergeCell ref="F511:G511"/>
    <mergeCell ref="F512:G512"/>
    <mergeCell ref="F513:G513"/>
    <mergeCell ref="F502:G502"/>
    <mergeCell ref="F503:G503"/>
    <mergeCell ref="F504:G504"/>
    <mergeCell ref="F505:G505"/>
    <mergeCell ref="F506:G506"/>
    <mergeCell ref="F507:G507"/>
    <mergeCell ref="F495:G495"/>
    <mergeCell ref="F496:G496"/>
    <mergeCell ref="F497:G497"/>
    <mergeCell ref="F499:G499"/>
    <mergeCell ref="F500:G500"/>
    <mergeCell ref="F501:G501"/>
    <mergeCell ref="F489:G489"/>
    <mergeCell ref="F490:G490"/>
    <mergeCell ref="F491:G491"/>
    <mergeCell ref="F492:G492"/>
    <mergeCell ref="F493:G493"/>
    <mergeCell ref="F494:G494"/>
    <mergeCell ref="F483:G483"/>
    <mergeCell ref="F484:G484"/>
    <mergeCell ref="F485:G485"/>
    <mergeCell ref="F486:G486"/>
    <mergeCell ref="F487:G487"/>
    <mergeCell ref="F488:G488"/>
    <mergeCell ref="F477:G477"/>
    <mergeCell ref="F478:G478"/>
    <mergeCell ref="F479:G479"/>
    <mergeCell ref="F480:G480"/>
    <mergeCell ref="F481:G481"/>
    <mergeCell ref="F482:G482"/>
    <mergeCell ref="F471:G471"/>
    <mergeCell ref="F472:G472"/>
    <mergeCell ref="F473:G473"/>
    <mergeCell ref="F474:G474"/>
    <mergeCell ref="F475:G475"/>
    <mergeCell ref="F476:G476"/>
    <mergeCell ref="F465:G465"/>
    <mergeCell ref="F466:G466"/>
    <mergeCell ref="F467:G467"/>
    <mergeCell ref="F468:G468"/>
    <mergeCell ref="F469:G469"/>
    <mergeCell ref="F470:G470"/>
    <mergeCell ref="F459:G459"/>
    <mergeCell ref="F460:G460"/>
    <mergeCell ref="F461:G461"/>
    <mergeCell ref="F462:G462"/>
    <mergeCell ref="F463:G463"/>
    <mergeCell ref="F464:G464"/>
    <mergeCell ref="F453:G453"/>
    <mergeCell ref="F454:G454"/>
    <mergeCell ref="F455:G455"/>
    <mergeCell ref="F456:G456"/>
    <mergeCell ref="F457:G457"/>
    <mergeCell ref="F458:G458"/>
    <mergeCell ref="F447:G447"/>
    <mergeCell ref="F448:G448"/>
    <mergeCell ref="F449:G449"/>
    <mergeCell ref="F450:G450"/>
    <mergeCell ref="F451:G451"/>
    <mergeCell ref="F452:G452"/>
    <mergeCell ref="F441:G441"/>
    <mergeCell ref="F442:G442"/>
    <mergeCell ref="F443:G443"/>
    <mergeCell ref="F444:G444"/>
    <mergeCell ref="F445:G445"/>
    <mergeCell ref="F446:G446"/>
    <mergeCell ref="F435:G435"/>
    <mergeCell ref="F436:G436"/>
    <mergeCell ref="F437:G437"/>
    <mergeCell ref="F438:G438"/>
    <mergeCell ref="F439:G439"/>
    <mergeCell ref="F440:G440"/>
    <mergeCell ref="F429:G429"/>
    <mergeCell ref="F430:G430"/>
    <mergeCell ref="F431:G431"/>
    <mergeCell ref="F432:G432"/>
    <mergeCell ref="F433:G433"/>
    <mergeCell ref="F434:G434"/>
    <mergeCell ref="F420:G420"/>
    <mergeCell ref="F421:G421"/>
    <mergeCell ref="F422:G422"/>
    <mergeCell ref="F423:G423"/>
    <mergeCell ref="F414:G414"/>
    <mergeCell ref="F415:G415"/>
    <mergeCell ref="F416:G416"/>
    <mergeCell ref="F417:G417"/>
    <mergeCell ref="F418:G418"/>
    <mergeCell ref="F419:G419"/>
    <mergeCell ref="F408:G408"/>
    <mergeCell ref="F409:G409"/>
    <mergeCell ref="F410:G410"/>
    <mergeCell ref="F411:G411"/>
    <mergeCell ref="F412:G412"/>
    <mergeCell ref="F413:G413"/>
    <mergeCell ref="F402:G402"/>
    <mergeCell ref="F403:G403"/>
    <mergeCell ref="F404:G404"/>
    <mergeCell ref="F405:G405"/>
    <mergeCell ref="F406:G406"/>
    <mergeCell ref="F407:G407"/>
    <mergeCell ref="F396:G396"/>
    <mergeCell ref="F397:G397"/>
    <mergeCell ref="F398:G398"/>
    <mergeCell ref="F399:G399"/>
    <mergeCell ref="F400:G400"/>
    <mergeCell ref="F401:G401"/>
    <mergeCell ref="F390:G390"/>
    <mergeCell ref="F391:G391"/>
    <mergeCell ref="F392:G392"/>
    <mergeCell ref="F393:G393"/>
    <mergeCell ref="F394:G394"/>
    <mergeCell ref="F395:G395"/>
    <mergeCell ref="F384:G384"/>
    <mergeCell ref="F387:G387"/>
    <mergeCell ref="F388:G388"/>
    <mergeCell ref="F389:G389"/>
    <mergeCell ref="F379:G379"/>
    <mergeCell ref="F380:G380"/>
    <mergeCell ref="F381:G381"/>
    <mergeCell ref="F373:G373"/>
    <mergeCell ref="F374:G374"/>
    <mergeCell ref="F375:G375"/>
    <mergeCell ref="F376:G376"/>
    <mergeCell ref="F377:G377"/>
    <mergeCell ref="F378:G378"/>
    <mergeCell ref="F367:G367"/>
    <mergeCell ref="F368:G368"/>
    <mergeCell ref="F369:G369"/>
    <mergeCell ref="F370:G370"/>
    <mergeCell ref="F371:G371"/>
    <mergeCell ref="F372:G372"/>
    <mergeCell ref="F361:G361"/>
    <mergeCell ref="F362:G362"/>
    <mergeCell ref="F363:G363"/>
    <mergeCell ref="F364:G364"/>
    <mergeCell ref="F365:G365"/>
    <mergeCell ref="F366:G366"/>
    <mergeCell ref="F355:G355"/>
    <mergeCell ref="F356:G356"/>
    <mergeCell ref="F357:G357"/>
    <mergeCell ref="F358:G358"/>
    <mergeCell ref="F359:G359"/>
    <mergeCell ref="F360:G360"/>
    <mergeCell ref="F349:G349"/>
    <mergeCell ref="F350:G350"/>
    <mergeCell ref="F351:G351"/>
    <mergeCell ref="F352:G352"/>
    <mergeCell ref="F353:G353"/>
    <mergeCell ref="F354:G354"/>
    <mergeCell ref="F343:G343"/>
    <mergeCell ref="F344:G344"/>
    <mergeCell ref="F345:G345"/>
    <mergeCell ref="F346:G346"/>
    <mergeCell ref="F347:G347"/>
    <mergeCell ref="F348:G348"/>
    <mergeCell ref="F337:G337"/>
    <mergeCell ref="F338:G338"/>
    <mergeCell ref="F339:G339"/>
    <mergeCell ref="F340:G340"/>
    <mergeCell ref="F341:G341"/>
    <mergeCell ref="F342:G342"/>
    <mergeCell ref="F331:G331"/>
    <mergeCell ref="F332:G332"/>
    <mergeCell ref="F333:G333"/>
    <mergeCell ref="F334:G334"/>
    <mergeCell ref="F335:G335"/>
    <mergeCell ref="F336:G336"/>
    <mergeCell ref="F325:G325"/>
    <mergeCell ref="F326:G326"/>
    <mergeCell ref="F327:G327"/>
    <mergeCell ref="F328:G328"/>
    <mergeCell ref="F329:G329"/>
    <mergeCell ref="F330:G330"/>
    <mergeCell ref="F319:G319"/>
    <mergeCell ref="F320:G320"/>
    <mergeCell ref="F321:G321"/>
    <mergeCell ref="F322:G322"/>
    <mergeCell ref="F323:G323"/>
    <mergeCell ref="F324:G324"/>
    <mergeCell ref="F313:G313"/>
    <mergeCell ref="F314:G314"/>
    <mergeCell ref="F315:G315"/>
    <mergeCell ref="F316:G316"/>
    <mergeCell ref="F317:G317"/>
    <mergeCell ref="F318:G318"/>
    <mergeCell ref="F307:G307"/>
    <mergeCell ref="F308:G308"/>
    <mergeCell ref="F309:G309"/>
    <mergeCell ref="F310:G310"/>
    <mergeCell ref="F311:G311"/>
    <mergeCell ref="F312:G312"/>
    <mergeCell ref="F301:G301"/>
    <mergeCell ref="F302:G302"/>
    <mergeCell ref="F303:G303"/>
    <mergeCell ref="F304:G304"/>
    <mergeCell ref="F305:G305"/>
    <mergeCell ref="F306:G306"/>
    <mergeCell ref="F295:G295"/>
    <mergeCell ref="F296:G296"/>
    <mergeCell ref="F297:G297"/>
    <mergeCell ref="F298:G298"/>
    <mergeCell ref="F299:G299"/>
    <mergeCell ref="F300:G300"/>
    <mergeCell ref="F289:G289"/>
    <mergeCell ref="F290:G290"/>
    <mergeCell ref="F291:G291"/>
    <mergeCell ref="F292:G292"/>
    <mergeCell ref="F293:G293"/>
    <mergeCell ref="F294:G294"/>
    <mergeCell ref="F283:G283"/>
    <mergeCell ref="F284:G284"/>
    <mergeCell ref="F285:G285"/>
    <mergeCell ref="F286:G286"/>
    <mergeCell ref="F287:G287"/>
    <mergeCell ref="F288:G288"/>
    <mergeCell ref="F277:G277"/>
    <mergeCell ref="F278:G278"/>
    <mergeCell ref="F279:G279"/>
    <mergeCell ref="F280:G280"/>
    <mergeCell ref="F281:G281"/>
    <mergeCell ref="F282:G282"/>
    <mergeCell ref="F271:G271"/>
    <mergeCell ref="F272:G272"/>
    <mergeCell ref="F273:G273"/>
    <mergeCell ref="F274:G274"/>
    <mergeCell ref="F275:G275"/>
    <mergeCell ref="F276:G276"/>
    <mergeCell ref="F265:G265"/>
    <mergeCell ref="F266:G266"/>
    <mergeCell ref="F267:G267"/>
    <mergeCell ref="F268:G268"/>
    <mergeCell ref="F269:G269"/>
    <mergeCell ref="F270:G270"/>
    <mergeCell ref="F259:G259"/>
    <mergeCell ref="F260:G260"/>
    <mergeCell ref="F261:G261"/>
    <mergeCell ref="F262:G262"/>
    <mergeCell ref="F263:G263"/>
    <mergeCell ref="F264:G264"/>
    <mergeCell ref="F253:G253"/>
    <mergeCell ref="F254:G254"/>
    <mergeCell ref="F255:G255"/>
    <mergeCell ref="F256:G256"/>
    <mergeCell ref="F257:G257"/>
    <mergeCell ref="F258:G258"/>
    <mergeCell ref="F247:G247"/>
    <mergeCell ref="F248:G248"/>
    <mergeCell ref="F249:G249"/>
    <mergeCell ref="F250:G250"/>
    <mergeCell ref="F251:G251"/>
    <mergeCell ref="F252:G252"/>
    <mergeCell ref="F241:G241"/>
    <mergeCell ref="F242:G242"/>
    <mergeCell ref="F243:G243"/>
    <mergeCell ref="F244:G244"/>
    <mergeCell ref="F245:G245"/>
    <mergeCell ref="F246:G246"/>
    <mergeCell ref="F235:G235"/>
    <mergeCell ref="F236:G236"/>
    <mergeCell ref="F237:G237"/>
    <mergeCell ref="F238:G238"/>
    <mergeCell ref="F239:G239"/>
    <mergeCell ref="F240:G240"/>
    <mergeCell ref="F229:G229"/>
    <mergeCell ref="F230:G230"/>
    <mergeCell ref="F231:G231"/>
    <mergeCell ref="F232:G232"/>
    <mergeCell ref="F233:G233"/>
    <mergeCell ref="F234:G234"/>
    <mergeCell ref="F223:G223"/>
    <mergeCell ref="F224:G224"/>
    <mergeCell ref="F225:G225"/>
    <mergeCell ref="F226:G226"/>
    <mergeCell ref="F227:G227"/>
    <mergeCell ref="F228:G228"/>
    <mergeCell ref="F217:G217"/>
    <mergeCell ref="F218:G218"/>
    <mergeCell ref="F219:G219"/>
    <mergeCell ref="F220:G220"/>
    <mergeCell ref="F221:G221"/>
    <mergeCell ref="F222:G222"/>
    <mergeCell ref="F211:G211"/>
    <mergeCell ref="F212:G212"/>
    <mergeCell ref="F213:G213"/>
    <mergeCell ref="F214:G214"/>
    <mergeCell ref="F215:G215"/>
    <mergeCell ref="F216:G216"/>
    <mergeCell ref="F205:G205"/>
    <mergeCell ref="F206:G206"/>
    <mergeCell ref="F207:G207"/>
    <mergeCell ref="F208:G208"/>
    <mergeCell ref="F209:G209"/>
    <mergeCell ref="F210:G210"/>
    <mergeCell ref="F199:G199"/>
    <mergeCell ref="F200:G200"/>
    <mergeCell ref="F201:G201"/>
    <mergeCell ref="F202:G202"/>
    <mergeCell ref="F203:G203"/>
    <mergeCell ref="F204:G204"/>
    <mergeCell ref="F193:G193"/>
    <mergeCell ref="F194:G194"/>
    <mergeCell ref="F195:G195"/>
    <mergeCell ref="F196:G196"/>
    <mergeCell ref="F197:G197"/>
    <mergeCell ref="F198:G198"/>
    <mergeCell ref="F187:G187"/>
    <mergeCell ref="F188:G188"/>
    <mergeCell ref="F189:G189"/>
    <mergeCell ref="F190:G190"/>
    <mergeCell ref="F191:G191"/>
    <mergeCell ref="F192:G192"/>
    <mergeCell ref="F181:G181"/>
    <mergeCell ref="F182:G182"/>
    <mergeCell ref="F183:G183"/>
    <mergeCell ref="F184:G184"/>
    <mergeCell ref="F185:G185"/>
    <mergeCell ref="F186:G186"/>
    <mergeCell ref="F175:G175"/>
    <mergeCell ref="F176:G176"/>
    <mergeCell ref="F177:G177"/>
    <mergeCell ref="F178:G178"/>
    <mergeCell ref="F179:G179"/>
    <mergeCell ref="F180:G180"/>
    <mergeCell ref="F169:G169"/>
    <mergeCell ref="F170:G170"/>
    <mergeCell ref="F171:G171"/>
    <mergeCell ref="F172:G172"/>
    <mergeCell ref="F173:G173"/>
    <mergeCell ref="F174:G174"/>
    <mergeCell ref="F163:G163"/>
    <mergeCell ref="F164:G164"/>
    <mergeCell ref="F165:G165"/>
    <mergeCell ref="F166:G166"/>
    <mergeCell ref="F167:G167"/>
    <mergeCell ref="F168:G168"/>
    <mergeCell ref="F157:G157"/>
    <mergeCell ref="F158:G158"/>
    <mergeCell ref="F159:G159"/>
    <mergeCell ref="F160:G160"/>
    <mergeCell ref="F161:G161"/>
    <mergeCell ref="F162:G162"/>
    <mergeCell ref="F152:G152"/>
    <mergeCell ref="F153:G153"/>
    <mergeCell ref="F154:G154"/>
    <mergeCell ref="F155:G155"/>
    <mergeCell ref="F156:G156"/>
    <mergeCell ref="F145:G145"/>
    <mergeCell ref="F146:G146"/>
    <mergeCell ref="F147:G147"/>
    <mergeCell ref="F148:G148"/>
    <mergeCell ref="F149:G149"/>
    <mergeCell ref="F150:G150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51:G151"/>
    <mergeCell ref="F134:G134"/>
    <mergeCell ref="F135:G135"/>
    <mergeCell ref="F2:G2"/>
    <mergeCell ref="F85:G85"/>
    <mergeCell ref="F86:G86"/>
    <mergeCell ref="F87:G87"/>
    <mergeCell ref="F88:G88"/>
    <mergeCell ref="F89:G89"/>
    <mergeCell ref="F58:G58"/>
    <mergeCell ref="F103:G103"/>
    <mergeCell ref="F104:G104"/>
    <mergeCell ref="F90:G90"/>
    <mergeCell ref="F91:G91"/>
    <mergeCell ref="F92:G92"/>
    <mergeCell ref="F94:G94"/>
    <mergeCell ref="F95:G95"/>
    <mergeCell ref="F96:G96"/>
    <mergeCell ref="F4:G4"/>
    <mergeCell ref="F5:G5"/>
    <mergeCell ref="F6:G6"/>
    <mergeCell ref="F7:G7"/>
    <mergeCell ref="F8:G8"/>
    <mergeCell ref="F9:G9"/>
    <mergeCell ref="F10:G10"/>
    <mergeCell ref="F97:G97"/>
    <mergeCell ref="F98:G98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5:G75"/>
    <mergeCell ref="F76:G76"/>
    <mergeCell ref="F77:G77"/>
    <mergeCell ref="L599:L600"/>
    <mergeCell ref="F93:G93"/>
    <mergeCell ref="A137:G137"/>
    <mergeCell ref="A382:G382"/>
    <mergeCell ref="A385:G385"/>
    <mergeCell ref="A424:G424"/>
    <mergeCell ref="F426:G426"/>
    <mergeCell ref="F82:G82"/>
    <mergeCell ref="A668:G668"/>
    <mergeCell ref="F115:G115"/>
    <mergeCell ref="F116:G116"/>
    <mergeCell ref="F117:G117"/>
    <mergeCell ref="F118:G118"/>
    <mergeCell ref="F119:G119"/>
    <mergeCell ref="F120:G120"/>
    <mergeCell ref="F121:G121"/>
    <mergeCell ref="F122:G122"/>
    <mergeCell ref="F105:G105"/>
    <mergeCell ref="F106:G106"/>
    <mergeCell ref="F107:G107"/>
    <mergeCell ref="F108:G108"/>
    <mergeCell ref="F99:G99"/>
    <mergeCell ref="F100:G100"/>
    <mergeCell ref="F101:G101"/>
    <mergeCell ref="F78:G78"/>
    <mergeCell ref="F79:G79"/>
    <mergeCell ref="F80:G80"/>
    <mergeCell ref="F81:G81"/>
    <mergeCell ref="F672:G672"/>
    <mergeCell ref="F673:G673"/>
    <mergeCell ref="F674:G674"/>
    <mergeCell ref="F102:G102"/>
    <mergeCell ref="F139:G139"/>
    <mergeCell ref="F140:G140"/>
    <mergeCell ref="F141:G141"/>
    <mergeCell ref="F142:G142"/>
    <mergeCell ref="F143:G143"/>
    <mergeCell ref="F144:G144"/>
    <mergeCell ref="F114:G114"/>
    <mergeCell ref="F136:G136"/>
    <mergeCell ref="F109:G109"/>
    <mergeCell ref="F110:G110"/>
    <mergeCell ref="F111:G111"/>
    <mergeCell ref="F112:G112"/>
    <mergeCell ref="F113:G113"/>
    <mergeCell ref="F123:G123"/>
    <mergeCell ref="F124:G124"/>
    <mergeCell ref="F125:G125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horizontalDpi="360" verticalDpi="360" r:id="rId1"/>
  <rowBreaks count="2" manualBreakCount="2">
    <brk id="601" max="9" man="1"/>
    <brk id="647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594C6-9F9D-4AF6-88AA-8D4C88AF4B52}">
  <dimension ref="B1:V174"/>
  <sheetViews>
    <sheetView topLeftCell="A38" zoomScale="80" zoomScaleNormal="80" workbookViewId="0">
      <selection activeCell="F53" sqref="F53"/>
    </sheetView>
  </sheetViews>
  <sheetFormatPr baseColWidth="10" defaultColWidth="11.44140625" defaultRowHeight="13.8"/>
  <cols>
    <col min="1" max="1" width="5" style="151" customWidth="1"/>
    <col min="2" max="2" width="14" style="151" customWidth="1"/>
    <col min="3" max="3" width="18.88671875" style="151" customWidth="1"/>
    <col min="4" max="4" width="24" style="151" customWidth="1"/>
    <col min="5" max="5" width="5.88671875" style="151" customWidth="1"/>
    <col min="6" max="6" width="13" style="151" customWidth="1"/>
    <col min="7" max="7" width="15.109375" style="151" customWidth="1"/>
    <col min="8" max="8" width="15" style="151" customWidth="1"/>
    <col min="9" max="9" width="19" style="151" customWidth="1"/>
    <col min="10" max="10" width="18.5546875" style="151" customWidth="1"/>
    <col min="11" max="11" width="16" style="151" bestFit="1" customWidth="1"/>
    <col min="12" max="12" width="13.6640625" style="151" bestFit="1" customWidth="1"/>
    <col min="13" max="13" width="19" style="151" customWidth="1"/>
    <col min="14" max="14" width="22" style="200" bestFit="1" customWidth="1"/>
    <col min="15" max="15" width="12.109375" style="200" bestFit="1" customWidth="1"/>
    <col min="16" max="16" width="15.6640625" style="200" bestFit="1" customWidth="1"/>
    <col min="17" max="17" width="15" style="200" bestFit="1" customWidth="1"/>
    <col min="18" max="18" width="10" style="200" bestFit="1" customWidth="1"/>
    <col min="19" max="19" width="14.33203125" style="200" bestFit="1" customWidth="1"/>
    <col min="20" max="20" width="25.33203125" style="200" bestFit="1" customWidth="1"/>
    <col min="21" max="16384" width="11.44140625" style="151"/>
  </cols>
  <sheetData>
    <row r="1" spans="2:20" s="220" customFormat="1">
      <c r="B1" s="218"/>
      <c r="C1" s="219"/>
      <c r="E1" s="221"/>
      <c r="F1" s="221"/>
      <c r="G1" s="199"/>
      <c r="H1" s="199"/>
      <c r="I1" s="199"/>
      <c r="J1" s="199"/>
      <c r="K1" s="199"/>
      <c r="L1" s="199"/>
      <c r="M1" s="199"/>
      <c r="N1" s="222"/>
      <c r="O1" s="222"/>
      <c r="P1" s="222"/>
      <c r="Q1" s="222"/>
      <c r="R1" s="222"/>
      <c r="S1" s="222"/>
      <c r="T1" s="222"/>
    </row>
    <row r="2" spans="2:20" s="216" customFormat="1">
      <c r="B2" s="364" t="s">
        <v>1089</v>
      </c>
      <c r="C2" s="364"/>
      <c r="D2" s="365" t="s">
        <v>1090</v>
      </c>
      <c r="E2" s="366"/>
      <c r="F2" s="367"/>
      <c r="G2" s="223"/>
      <c r="H2" s="223"/>
      <c r="I2" s="223"/>
      <c r="J2" s="199"/>
      <c r="K2" s="151"/>
      <c r="L2" s="151"/>
      <c r="M2" s="151"/>
      <c r="N2" s="222"/>
      <c r="O2" s="222"/>
      <c r="P2" s="222"/>
      <c r="Q2" s="222"/>
      <c r="R2" s="222"/>
      <c r="S2" s="222"/>
      <c r="T2" s="222"/>
    </row>
    <row r="3" spans="2:20" s="216" customFormat="1">
      <c r="B3" s="364" t="s">
        <v>1091</v>
      </c>
      <c r="C3" s="364"/>
      <c r="D3" s="365" t="s">
        <v>1092</v>
      </c>
      <c r="E3" s="366"/>
      <c r="F3" s="367"/>
      <c r="G3" s="223"/>
      <c r="H3" s="223"/>
      <c r="I3" s="223"/>
      <c r="J3" s="199"/>
      <c r="K3" s="151"/>
      <c r="L3" s="151"/>
      <c r="M3" s="151"/>
      <c r="N3" s="222"/>
      <c r="O3" s="222"/>
      <c r="P3" s="222"/>
      <c r="Q3" s="222"/>
      <c r="R3" s="222"/>
      <c r="S3" s="222"/>
      <c r="T3" s="222"/>
    </row>
    <row r="4" spans="2:20" s="216" customFormat="1">
      <c r="B4" s="364" t="s">
        <v>1093</v>
      </c>
      <c r="C4" s="364"/>
      <c r="D4" s="365" t="s">
        <v>1094</v>
      </c>
      <c r="E4" s="366"/>
      <c r="F4" s="367"/>
      <c r="G4" s="223"/>
      <c r="H4" s="223"/>
      <c r="I4" s="223"/>
      <c r="J4" s="199"/>
      <c r="K4" s="151"/>
      <c r="L4" s="151"/>
      <c r="M4" s="151"/>
      <c r="N4" s="222"/>
      <c r="O4" s="222"/>
      <c r="P4" s="222"/>
      <c r="Q4" s="222"/>
      <c r="R4" s="222"/>
      <c r="S4" s="222"/>
      <c r="T4" s="222"/>
    </row>
    <row r="5" spans="2:20" s="216" customFormat="1">
      <c r="B5" s="364" t="s">
        <v>1095</v>
      </c>
      <c r="C5" s="364"/>
      <c r="D5" s="365" t="s">
        <v>1096</v>
      </c>
      <c r="E5" s="366"/>
      <c r="F5" s="367"/>
      <c r="G5" s="223"/>
      <c r="H5" s="223"/>
      <c r="I5" s="223"/>
      <c r="J5" s="199"/>
      <c r="K5" s="151"/>
      <c r="L5" s="151"/>
      <c r="M5" s="151"/>
      <c r="N5" s="222"/>
      <c r="O5" s="222"/>
      <c r="P5" s="222"/>
      <c r="Q5" s="222"/>
      <c r="R5" s="222"/>
      <c r="S5" s="222"/>
      <c r="T5" s="222"/>
    </row>
    <row r="6" spans="2:20" s="216" customFormat="1">
      <c r="B6" s="364" t="s">
        <v>1097</v>
      </c>
      <c r="C6" s="364"/>
      <c r="D6" s="368">
        <v>45420</v>
      </c>
      <c r="E6" s="369"/>
      <c r="F6" s="370"/>
      <c r="G6" s="223"/>
      <c r="H6" s="223"/>
      <c r="I6" s="223"/>
      <c r="J6" s="199"/>
      <c r="K6" s="151"/>
      <c r="L6" s="151"/>
      <c r="M6" s="151"/>
      <c r="N6" s="222"/>
      <c r="O6" s="222"/>
      <c r="P6" s="222"/>
      <c r="Q6" s="222"/>
      <c r="R6" s="222"/>
      <c r="S6" s="222"/>
      <c r="T6" s="222"/>
    </row>
    <row r="8" spans="2:20">
      <c r="B8" s="323" t="s">
        <v>1098</v>
      </c>
      <c r="C8" s="323"/>
      <c r="D8" s="323"/>
      <c r="E8" s="323"/>
      <c r="F8" s="323"/>
      <c r="G8" s="323"/>
      <c r="H8" s="323"/>
      <c r="I8" s="323"/>
      <c r="J8" s="323"/>
      <c r="K8" s="323"/>
    </row>
    <row r="10" spans="2:20">
      <c r="B10" s="323" t="s">
        <v>1099</v>
      </c>
      <c r="C10" s="323"/>
      <c r="D10" s="323"/>
      <c r="E10" s="323"/>
      <c r="F10" s="323"/>
      <c r="G10" s="323"/>
      <c r="H10" s="323"/>
      <c r="I10" s="323"/>
      <c r="J10" s="323"/>
      <c r="K10" s="323"/>
    </row>
    <row r="11" spans="2:20" ht="30" customHeight="1">
      <c r="B11" s="183" t="s">
        <v>1100</v>
      </c>
      <c r="C11" s="183" t="s">
        <v>1101</v>
      </c>
      <c r="D11" s="359" t="s">
        <v>1102</v>
      </c>
      <c r="E11" s="361"/>
      <c r="F11" s="359" t="s">
        <v>1103</v>
      </c>
      <c r="G11" s="361"/>
      <c r="H11" s="326" t="s">
        <v>1104</v>
      </c>
      <c r="I11" s="326"/>
      <c r="J11" s="183" t="s">
        <v>1105</v>
      </c>
      <c r="K11" s="184" t="s">
        <v>1333</v>
      </c>
    </row>
    <row r="12" spans="2:20">
      <c r="B12" s="152" t="s">
        <v>1106</v>
      </c>
      <c r="C12" s="152"/>
      <c r="D12" s="331" t="s">
        <v>1107</v>
      </c>
      <c r="E12" s="332"/>
      <c r="F12" s="371"/>
      <c r="G12" s="372"/>
      <c r="H12" s="342" t="s">
        <v>1108</v>
      </c>
      <c r="I12" s="343"/>
      <c r="J12" s="153">
        <v>100395</v>
      </c>
      <c r="K12" s="153">
        <f>+J12</f>
        <v>100395</v>
      </c>
    </row>
    <row r="13" spans="2:20">
      <c r="B13" s="152" t="s">
        <v>1106</v>
      </c>
      <c r="C13" s="152"/>
      <c r="D13" s="331" t="s">
        <v>1109</v>
      </c>
      <c r="E13" s="332"/>
      <c r="F13" s="371"/>
      <c r="G13" s="372"/>
      <c r="H13" s="342" t="s">
        <v>1108</v>
      </c>
      <c r="I13" s="343"/>
      <c r="J13" s="153">
        <v>0</v>
      </c>
      <c r="K13" s="153">
        <f>+J13</f>
        <v>0</v>
      </c>
    </row>
    <row r="14" spans="2:20">
      <c r="B14" s="152" t="s">
        <v>1110</v>
      </c>
      <c r="C14" s="152" t="s">
        <v>1111</v>
      </c>
      <c r="D14" s="331" t="s">
        <v>1112</v>
      </c>
      <c r="E14" s="332"/>
      <c r="F14" s="371">
        <v>1611000789</v>
      </c>
      <c r="G14" s="372">
        <v>1611000789</v>
      </c>
      <c r="H14" s="342" t="s">
        <v>1113</v>
      </c>
      <c r="I14" s="343"/>
      <c r="J14" s="153">
        <v>13444002.220000001</v>
      </c>
      <c r="K14" s="153">
        <f>+J14</f>
        <v>13444002.220000001</v>
      </c>
    </row>
    <row r="15" spans="2:20">
      <c r="B15" s="154" t="s">
        <v>1110</v>
      </c>
      <c r="C15" s="152" t="s">
        <v>1114</v>
      </c>
      <c r="D15" s="331" t="s">
        <v>1115</v>
      </c>
      <c r="E15" s="332"/>
      <c r="F15" s="371"/>
      <c r="G15" s="372"/>
      <c r="H15" s="342" t="s">
        <v>1328</v>
      </c>
      <c r="I15" s="343"/>
      <c r="J15" s="153">
        <v>151726318.49000001</v>
      </c>
      <c r="K15" s="153">
        <v>0</v>
      </c>
    </row>
    <row r="16" spans="2:20">
      <c r="B16" s="154" t="s">
        <v>1110</v>
      </c>
      <c r="C16" s="152" t="s">
        <v>1114</v>
      </c>
      <c r="D16" s="331" t="s">
        <v>1116</v>
      </c>
      <c r="E16" s="332"/>
      <c r="F16" s="371"/>
      <c r="G16" s="372"/>
      <c r="H16" s="342" t="s">
        <v>1328</v>
      </c>
      <c r="I16" s="343"/>
      <c r="J16" s="153">
        <v>65016901.329999998</v>
      </c>
      <c r="K16" s="153">
        <v>0</v>
      </c>
    </row>
    <row r="17" spans="2:11">
      <c r="B17" s="196" t="s">
        <v>1110</v>
      </c>
      <c r="C17" s="197" t="s">
        <v>1117</v>
      </c>
      <c r="D17" s="342" t="s">
        <v>1118</v>
      </c>
      <c r="E17" s="343"/>
      <c r="F17" s="373"/>
      <c r="G17" s="374"/>
      <c r="H17" s="342" t="s">
        <v>1108</v>
      </c>
      <c r="I17" s="343"/>
      <c r="J17" s="153">
        <v>102690.26</v>
      </c>
      <c r="K17" s="153">
        <f>+J17</f>
        <v>102690.26</v>
      </c>
    </row>
    <row r="18" spans="2:11">
      <c r="B18" s="323" t="s">
        <v>1119</v>
      </c>
      <c r="C18" s="323"/>
      <c r="D18" s="323"/>
      <c r="E18" s="323"/>
      <c r="F18" s="323"/>
      <c r="G18" s="323"/>
      <c r="H18" s="323"/>
      <c r="I18" s="323"/>
      <c r="J18" s="183">
        <f>SUM(J12:J17)</f>
        <v>230390307.30000001</v>
      </c>
      <c r="K18" s="155">
        <f>SUM(K12:K17)</f>
        <v>13647087.48</v>
      </c>
    </row>
    <row r="19" spans="2:11">
      <c r="B19" s="156"/>
    </row>
    <row r="20" spans="2:11">
      <c r="B20" s="323" t="s">
        <v>1120</v>
      </c>
      <c r="C20" s="323"/>
      <c r="D20" s="323"/>
      <c r="E20" s="323"/>
      <c r="F20" s="323"/>
      <c r="G20" s="323"/>
      <c r="H20" s="323"/>
      <c r="I20" s="323"/>
      <c r="J20" s="323"/>
      <c r="K20" s="323"/>
    </row>
    <row r="21" spans="2:11">
      <c r="B21" s="375" t="s">
        <v>1121</v>
      </c>
      <c r="C21" s="375"/>
      <c r="D21" s="375"/>
      <c r="E21" s="375"/>
      <c r="F21" s="375"/>
      <c r="G21" s="375"/>
      <c r="H21" s="375"/>
      <c r="I21" s="375"/>
      <c r="J21" s="375"/>
      <c r="K21" s="375"/>
    </row>
    <row r="22" spans="2:11" ht="27" customHeight="1">
      <c r="B22" s="183" t="s">
        <v>1122</v>
      </c>
      <c r="C22" s="349" t="s">
        <v>1123</v>
      </c>
      <c r="D22" s="350"/>
      <c r="E22" s="351"/>
      <c r="F22" s="356" t="s">
        <v>1124</v>
      </c>
      <c r="G22" s="357"/>
      <c r="H22" s="358"/>
      <c r="I22" s="183" t="s">
        <v>1125</v>
      </c>
      <c r="J22" s="183" t="s">
        <v>1105</v>
      </c>
      <c r="K22" s="184" t="s">
        <v>1333</v>
      </c>
    </row>
    <row r="23" spans="2:11">
      <c r="B23" s="153">
        <v>98384044</v>
      </c>
      <c r="C23" s="346" t="s">
        <v>1126</v>
      </c>
      <c r="D23" s="347"/>
      <c r="E23" s="348"/>
      <c r="F23" s="324" t="s">
        <v>1127</v>
      </c>
      <c r="G23" s="324"/>
      <c r="H23" s="324"/>
      <c r="I23" s="153" t="s">
        <v>1128</v>
      </c>
      <c r="J23" s="157">
        <v>1200000</v>
      </c>
      <c r="K23" s="157">
        <v>0</v>
      </c>
    </row>
    <row r="24" spans="2:11">
      <c r="B24" s="359" t="s">
        <v>1129</v>
      </c>
      <c r="C24" s="360"/>
      <c r="D24" s="360"/>
      <c r="E24" s="360"/>
      <c r="F24" s="360"/>
      <c r="G24" s="360"/>
      <c r="H24" s="360"/>
      <c r="I24" s="361"/>
      <c r="J24" s="158">
        <f>SUM(J23:J23)</f>
        <v>1200000</v>
      </c>
      <c r="K24" s="158">
        <v>0</v>
      </c>
    </row>
    <row r="25" spans="2:11">
      <c r="B25" s="362" t="s">
        <v>1130</v>
      </c>
      <c r="C25" s="363"/>
      <c r="D25" s="363"/>
      <c r="E25" s="363"/>
      <c r="F25" s="363"/>
      <c r="G25" s="363"/>
      <c r="H25" s="363"/>
      <c r="I25" s="363"/>
      <c r="J25" s="363"/>
      <c r="K25" s="363"/>
    </row>
    <row r="26" spans="2:11" ht="26.25" customHeight="1">
      <c r="B26" s="183" t="s">
        <v>1122</v>
      </c>
      <c r="C26" s="349" t="s">
        <v>1123</v>
      </c>
      <c r="D26" s="350"/>
      <c r="E26" s="351"/>
      <c r="F26" s="325" t="s">
        <v>1124</v>
      </c>
      <c r="G26" s="325"/>
      <c r="H26" s="325"/>
      <c r="J26" s="183" t="s">
        <v>1105</v>
      </c>
      <c r="K26" s="184" t="s">
        <v>1333</v>
      </c>
    </row>
    <row r="27" spans="2:11">
      <c r="B27" s="153">
        <v>901330733</v>
      </c>
      <c r="C27" s="346" t="s">
        <v>1132</v>
      </c>
      <c r="D27" s="347"/>
      <c r="E27" s="348"/>
      <c r="F27" s="324" t="s">
        <v>1133</v>
      </c>
      <c r="G27" s="324"/>
      <c r="H27" s="324"/>
      <c r="I27" s="183" t="s">
        <v>1125</v>
      </c>
      <c r="J27" s="153">
        <v>20334967</v>
      </c>
      <c r="K27" s="153">
        <v>0</v>
      </c>
    </row>
    <row r="28" spans="2:11">
      <c r="B28" s="323" t="s">
        <v>1135</v>
      </c>
      <c r="C28" s="323"/>
      <c r="D28" s="323"/>
      <c r="E28" s="323"/>
      <c r="F28" s="323"/>
      <c r="G28" s="323"/>
      <c r="H28" s="323"/>
      <c r="I28" s="153" t="s">
        <v>1134</v>
      </c>
      <c r="J28" s="158">
        <f>SUM(J27:J27)</f>
        <v>20334967</v>
      </c>
      <c r="K28" s="158">
        <v>0</v>
      </c>
    </row>
    <row r="29" spans="2:11">
      <c r="B29" s="323" t="s">
        <v>1136</v>
      </c>
      <c r="C29" s="323"/>
      <c r="D29" s="323"/>
      <c r="E29" s="323"/>
      <c r="F29" s="323"/>
      <c r="G29" s="323"/>
      <c r="H29" s="323"/>
      <c r="I29" s="323"/>
      <c r="J29" s="323"/>
      <c r="K29" s="155">
        <v>0</v>
      </c>
    </row>
    <row r="31" spans="2:11">
      <c r="B31" s="326" t="s">
        <v>1137</v>
      </c>
      <c r="C31" s="326"/>
      <c r="D31" s="326"/>
      <c r="E31" s="326"/>
      <c r="F31" s="326"/>
      <c r="G31" s="326"/>
      <c r="H31" s="326"/>
      <c r="I31" s="326"/>
      <c r="J31" s="326"/>
      <c r="K31" s="326"/>
    </row>
    <row r="32" spans="2:11">
      <c r="B32" s="376" t="s">
        <v>1138</v>
      </c>
      <c r="C32" s="376"/>
      <c r="D32" s="376"/>
      <c r="E32" s="376"/>
      <c r="F32" s="376"/>
      <c r="G32" s="376"/>
      <c r="H32" s="376"/>
      <c r="I32" s="376"/>
      <c r="J32" s="376"/>
      <c r="K32" s="376"/>
    </row>
    <row r="33" spans="2:20" s="159" customFormat="1" ht="44.25" customHeight="1">
      <c r="B33" s="184" t="s">
        <v>1139</v>
      </c>
      <c r="C33" s="184" t="s">
        <v>1124</v>
      </c>
      <c r="D33" s="184" t="s">
        <v>1140</v>
      </c>
      <c r="E33" s="184" t="s">
        <v>1141</v>
      </c>
      <c r="F33" s="184" t="s">
        <v>1142</v>
      </c>
      <c r="G33" s="184" t="s">
        <v>1143</v>
      </c>
      <c r="H33" s="184" t="s">
        <v>1331</v>
      </c>
      <c r="I33" s="184" t="s">
        <v>1131</v>
      </c>
      <c r="J33" s="184" t="s">
        <v>1145</v>
      </c>
      <c r="K33" s="184" t="s">
        <v>1333</v>
      </c>
      <c r="N33" s="201"/>
      <c r="O33" s="201"/>
      <c r="P33" s="201"/>
      <c r="Q33" s="201"/>
      <c r="R33" s="201"/>
      <c r="S33" s="201"/>
      <c r="T33" s="201"/>
    </row>
    <row r="34" spans="2:20" ht="55.2">
      <c r="B34" s="345" t="s">
        <v>1146</v>
      </c>
      <c r="C34" s="345" t="s">
        <v>1147</v>
      </c>
      <c r="D34" s="160" t="s">
        <v>1148</v>
      </c>
      <c r="E34" s="161" t="s">
        <v>1149</v>
      </c>
      <c r="F34" s="160" t="s">
        <v>1332</v>
      </c>
      <c r="G34" s="344" t="s">
        <v>1150</v>
      </c>
      <c r="H34" s="344">
        <v>12392589016.029989</v>
      </c>
      <c r="I34" s="344">
        <v>-5331996293</v>
      </c>
      <c r="J34" s="344">
        <f>+H34+I34</f>
        <v>7060592723.0299892</v>
      </c>
      <c r="K34" s="344">
        <v>0</v>
      </c>
      <c r="M34" s="159"/>
      <c r="O34" s="201"/>
    </row>
    <row r="35" spans="2:20" ht="57.75" customHeight="1">
      <c r="B35" s="345"/>
      <c r="C35" s="345"/>
      <c r="D35" s="160" t="s">
        <v>1161</v>
      </c>
      <c r="E35" s="161">
        <f>57+70</f>
        <v>127</v>
      </c>
      <c r="F35" s="160" t="s">
        <v>1330</v>
      </c>
      <c r="G35" s="344"/>
      <c r="H35" s="344"/>
      <c r="I35" s="344"/>
      <c r="J35" s="344"/>
      <c r="K35" s="344"/>
      <c r="M35" s="159"/>
      <c r="O35" s="201"/>
    </row>
    <row r="36" spans="2:20" ht="55.2">
      <c r="B36" s="195" t="s">
        <v>1146</v>
      </c>
      <c r="C36" s="160" t="s">
        <v>1151</v>
      </c>
      <c r="D36" s="160" t="s">
        <v>1152</v>
      </c>
      <c r="E36" s="161" t="s">
        <v>1149</v>
      </c>
      <c r="F36" s="160" t="s">
        <v>1332</v>
      </c>
      <c r="G36" s="162" t="s">
        <v>1153</v>
      </c>
      <c r="H36" s="162">
        <v>2633519342</v>
      </c>
      <c r="I36" s="162">
        <v>0</v>
      </c>
      <c r="J36" s="162">
        <f>+H36+I36</f>
        <v>2633519342</v>
      </c>
      <c r="K36" s="162">
        <v>0</v>
      </c>
      <c r="L36" s="211" t="s">
        <v>1390</v>
      </c>
    </row>
    <row r="37" spans="2:20" ht="55.2">
      <c r="B37" s="195" t="s">
        <v>1146</v>
      </c>
      <c r="C37" s="160" t="s">
        <v>1154</v>
      </c>
      <c r="D37" s="160" t="s">
        <v>1155</v>
      </c>
      <c r="E37" s="161" t="s">
        <v>1149</v>
      </c>
      <c r="F37" s="160" t="s">
        <v>1332</v>
      </c>
      <c r="G37" s="162" t="s">
        <v>1156</v>
      </c>
      <c r="H37" s="162">
        <v>1538487965</v>
      </c>
      <c r="I37" s="162">
        <v>0</v>
      </c>
      <c r="J37" s="162">
        <f>+H37+I37</f>
        <v>1538487965</v>
      </c>
      <c r="K37" s="162">
        <v>0</v>
      </c>
    </row>
    <row r="38" spans="2:20" ht="55.2">
      <c r="B38" s="345" t="s">
        <v>1146</v>
      </c>
      <c r="C38" s="345" t="s">
        <v>1157</v>
      </c>
      <c r="D38" s="160" t="s">
        <v>1158</v>
      </c>
      <c r="E38" s="161">
        <f>60+129</f>
        <v>189</v>
      </c>
      <c r="F38" s="160" t="s">
        <v>1332</v>
      </c>
      <c r="G38" s="344" t="s">
        <v>1159</v>
      </c>
      <c r="H38" s="344">
        <v>30001254173.880005</v>
      </c>
      <c r="I38" s="344">
        <v>-1408439165</v>
      </c>
      <c r="J38" s="344">
        <f>+H38+I38</f>
        <v>28592815008.880005</v>
      </c>
      <c r="K38" s="344">
        <v>0</v>
      </c>
    </row>
    <row r="39" spans="2:20" ht="27.6">
      <c r="B39" s="345"/>
      <c r="C39" s="345"/>
      <c r="D39" s="160" t="s">
        <v>1162</v>
      </c>
      <c r="E39" s="161">
        <f>24+37+148+21</f>
        <v>230</v>
      </c>
      <c r="F39" s="160" t="s">
        <v>1163</v>
      </c>
      <c r="G39" s="344"/>
      <c r="H39" s="344"/>
      <c r="I39" s="344"/>
      <c r="J39" s="344"/>
      <c r="K39" s="344"/>
    </row>
    <row r="40" spans="2:20">
      <c r="B40" s="339" t="s">
        <v>1160</v>
      </c>
      <c r="C40" s="340"/>
      <c r="D40" s="340"/>
      <c r="E40" s="340"/>
      <c r="F40" s="340"/>
      <c r="G40" s="341"/>
      <c r="H40" s="163">
        <f>SUM(H34:H39)</f>
        <v>46565850496.909996</v>
      </c>
      <c r="I40" s="163">
        <f>SUM(I34:I39)</f>
        <v>-6740435458</v>
      </c>
      <c r="J40" s="163">
        <f>SUM(J34:J39)</f>
        <v>39825415038.909996</v>
      </c>
      <c r="K40" s="163">
        <f>SUM(K34:K39)</f>
        <v>0</v>
      </c>
    </row>
    <row r="41" spans="2:20">
      <c r="B41" s="333" t="s">
        <v>1164</v>
      </c>
      <c r="C41" s="334"/>
      <c r="D41" s="334"/>
      <c r="E41" s="334"/>
      <c r="F41" s="334"/>
      <c r="G41" s="334"/>
      <c r="H41" s="334"/>
      <c r="I41" s="334"/>
      <c r="J41" s="334"/>
      <c r="K41" s="334"/>
    </row>
    <row r="42" spans="2:20" s="159" customFormat="1" ht="27.75" customHeight="1">
      <c r="B42" s="184" t="s">
        <v>1139</v>
      </c>
      <c r="C42" s="184" t="s">
        <v>1124</v>
      </c>
      <c r="D42" s="184" t="s">
        <v>1140</v>
      </c>
      <c r="E42" s="184" t="s">
        <v>1141</v>
      </c>
      <c r="F42" s="184" t="s">
        <v>1142</v>
      </c>
      <c r="G42" s="184" t="s">
        <v>1143</v>
      </c>
      <c r="H42" s="184" t="s">
        <v>1144</v>
      </c>
      <c r="I42" s="184" t="s">
        <v>1131</v>
      </c>
      <c r="J42" s="184" t="s">
        <v>1145</v>
      </c>
      <c r="K42" s="184" t="s">
        <v>1333</v>
      </c>
      <c r="N42" s="201"/>
      <c r="O42" s="201"/>
      <c r="P42" s="201"/>
      <c r="Q42" s="201"/>
      <c r="R42" s="201"/>
      <c r="S42" s="201"/>
      <c r="T42" s="201"/>
    </row>
    <row r="43" spans="2:20" s="166" customFormat="1" ht="42.75" customHeight="1">
      <c r="B43" s="377" t="s">
        <v>1146</v>
      </c>
      <c r="C43" s="377" t="s">
        <v>1362</v>
      </c>
      <c r="D43" s="165" t="s">
        <v>1359</v>
      </c>
      <c r="E43" s="165">
        <v>1</v>
      </c>
      <c r="F43" s="165" t="s">
        <v>1361</v>
      </c>
      <c r="G43" s="165" t="s">
        <v>1360</v>
      </c>
      <c r="H43" s="202">
        <v>40000000</v>
      </c>
      <c r="I43" s="202">
        <v>0</v>
      </c>
      <c r="J43" s="162">
        <f>+H43+I43</f>
        <v>40000000</v>
      </c>
      <c r="K43" s="165">
        <v>0</v>
      </c>
    </row>
    <row r="44" spans="2:20" s="166" customFormat="1" ht="42.75" customHeight="1">
      <c r="B44" s="378"/>
      <c r="C44" s="378"/>
      <c r="D44" s="165" t="s">
        <v>1363</v>
      </c>
      <c r="E44" s="165">
        <v>1</v>
      </c>
      <c r="F44" s="165" t="s">
        <v>1361</v>
      </c>
      <c r="G44" s="165"/>
      <c r="H44" s="202">
        <v>40000000</v>
      </c>
      <c r="I44" s="202">
        <v>0</v>
      </c>
      <c r="J44" s="162">
        <f>+H44+I44</f>
        <v>40000000</v>
      </c>
      <c r="K44" s="202">
        <v>0</v>
      </c>
    </row>
    <row r="45" spans="2:20" s="166" customFormat="1" ht="42.75" customHeight="1">
      <c r="B45" s="378"/>
      <c r="C45" s="378"/>
      <c r="D45" s="165" t="s">
        <v>1343</v>
      </c>
      <c r="E45" s="165">
        <v>1</v>
      </c>
      <c r="F45" s="165" t="s">
        <v>1334</v>
      </c>
      <c r="G45" s="165" t="s">
        <v>1344</v>
      </c>
      <c r="H45" s="377">
        <v>264588240</v>
      </c>
      <c r="I45" s="377">
        <v>0</v>
      </c>
      <c r="J45" s="377">
        <v>264588240</v>
      </c>
      <c r="K45" s="165">
        <v>50000000</v>
      </c>
      <c r="L45" s="166" t="s">
        <v>1335</v>
      </c>
    </row>
    <row r="46" spans="2:20" s="166" customFormat="1" ht="42.75" customHeight="1">
      <c r="B46" s="378"/>
      <c r="C46" s="378"/>
      <c r="D46" s="165" t="s">
        <v>1345</v>
      </c>
      <c r="E46" s="165">
        <v>1</v>
      </c>
      <c r="F46" s="165" t="s">
        <v>1334</v>
      </c>
      <c r="G46" s="165" t="s">
        <v>1346</v>
      </c>
      <c r="H46" s="378"/>
      <c r="I46" s="378"/>
      <c r="J46" s="378"/>
      <c r="K46" s="165">
        <v>40000000</v>
      </c>
      <c r="L46" s="166" t="s">
        <v>1338</v>
      </c>
    </row>
    <row r="47" spans="2:20" s="166" customFormat="1" ht="42.75" customHeight="1">
      <c r="B47" s="378"/>
      <c r="C47" s="378"/>
      <c r="D47" s="165" t="s">
        <v>1347</v>
      </c>
      <c r="E47" s="165">
        <v>1</v>
      </c>
      <c r="F47" s="165" t="s">
        <v>1334</v>
      </c>
      <c r="G47" s="165" t="s">
        <v>1348</v>
      </c>
      <c r="H47" s="378"/>
      <c r="I47" s="378"/>
      <c r="J47" s="378"/>
      <c r="K47" s="165">
        <v>40000000</v>
      </c>
      <c r="L47" s="166" t="s">
        <v>1339</v>
      </c>
    </row>
    <row r="48" spans="2:20" s="166" customFormat="1" ht="42.75" customHeight="1">
      <c r="B48" s="378"/>
      <c r="C48" s="378"/>
      <c r="D48" s="165" t="s">
        <v>1349</v>
      </c>
      <c r="E48" s="165">
        <v>1</v>
      </c>
      <c r="F48" s="165" t="s">
        <v>1334</v>
      </c>
      <c r="G48" s="165" t="s">
        <v>1350</v>
      </c>
      <c r="H48" s="378"/>
      <c r="I48" s="378"/>
      <c r="J48" s="378"/>
      <c r="K48" s="165">
        <v>6000000</v>
      </c>
      <c r="L48" s="166" t="s">
        <v>1340</v>
      </c>
    </row>
    <row r="49" spans="2:20" s="166" customFormat="1" ht="42.75" customHeight="1">
      <c r="B49" s="378"/>
      <c r="C49" s="378"/>
      <c r="D49" s="165" t="s">
        <v>1351</v>
      </c>
      <c r="E49" s="165">
        <v>1</v>
      </c>
      <c r="F49" s="165" t="s">
        <v>1334</v>
      </c>
      <c r="G49" s="165" t="s">
        <v>1352</v>
      </c>
      <c r="H49" s="378"/>
      <c r="I49" s="378"/>
      <c r="J49" s="378"/>
      <c r="K49" s="165">
        <v>6000000</v>
      </c>
      <c r="L49" s="166" t="s">
        <v>1341</v>
      </c>
    </row>
    <row r="50" spans="2:20" s="166" customFormat="1" ht="42.75" customHeight="1">
      <c r="B50" s="378"/>
      <c r="C50" s="378"/>
      <c r="D50" s="165" t="s">
        <v>1353</v>
      </c>
      <c r="E50" s="165">
        <v>1</v>
      </c>
      <c r="F50" s="165" t="s">
        <v>1334</v>
      </c>
      <c r="G50" s="165" t="s">
        <v>1354</v>
      </c>
      <c r="H50" s="378"/>
      <c r="I50" s="378"/>
      <c r="J50" s="378"/>
      <c r="K50" s="165">
        <v>6000000</v>
      </c>
    </row>
    <row r="51" spans="2:20" s="166" customFormat="1" ht="42.75" customHeight="1">
      <c r="B51" s="378"/>
      <c r="C51" s="378"/>
      <c r="D51" s="165" t="s">
        <v>1356</v>
      </c>
      <c r="E51" s="165">
        <v>1</v>
      </c>
      <c r="F51" s="165" t="s">
        <v>1334</v>
      </c>
      <c r="G51" s="165" t="s">
        <v>1355</v>
      </c>
      <c r="H51" s="378"/>
      <c r="I51" s="378"/>
      <c r="J51" s="378"/>
      <c r="K51" s="165">
        <v>6000000</v>
      </c>
    </row>
    <row r="52" spans="2:20" s="166" customFormat="1" ht="42.75" customHeight="1">
      <c r="B52" s="378"/>
      <c r="C52" s="378"/>
      <c r="D52" s="165" t="s">
        <v>1357</v>
      </c>
      <c r="E52" s="165">
        <v>1</v>
      </c>
      <c r="F52" s="165" t="s">
        <v>1334</v>
      </c>
      <c r="G52" s="165" t="s">
        <v>1336</v>
      </c>
      <c r="H52" s="378"/>
      <c r="I52" s="378"/>
      <c r="J52" s="378"/>
      <c r="K52" s="165">
        <v>6000000</v>
      </c>
    </row>
    <row r="53" spans="2:20" s="166" customFormat="1" ht="42.75" customHeight="1">
      <c r="B53" s="379"/>
      <c r="C53" s="379"/>
      <c r="D53" s="165" t="s">
        <v>1358</v>
      </c>
      <c r="E53" s="165">
        <v>1</v>
      </c>
      <c r="F53" s="165" t="s">
        <v>1334</v>
      </c>
      <c r="G53" s="165" t="s">
        <v>1337</v>
      </c>
      <c r="H53" s="379"/>
      <c r="I53" s="379"/>
      <c r="J53" s="379"/>
      <c r="K53" s="165">
        <v>6000000</v>
      </c>
    </row>
    <row r="54" spans="2:20" s="166" customFormat="1" ht="104.25" customHeight="1">
      <c r="B54" s="165" t="s">
        <v>1146</v>
      </c>
      <c r="C54" s="165" t="s">
        <v>1381</v>
      </c>
      <c r="D54" s="165" t="s">
        <v>1382</v>
      </c>
      <c r="E54" s="165">
        <v>1</v>
      </c>
      <c r="F54" s="165" t="s">
        <v>1384</v>
      </c>
      <c r="G54" s="165" t="s">
        <v>1383</v>
      </c>
      <c r="H54" s="165">
        <v>0</v>
      </c>
      <c r="I54" s="165">
        <v>0</v>
      </c>
      <c r="J54" s="162">
        <v>0</v>
      </c>
      <c r="K54" s="165">
        <v>0</v>
      </c>
      <c r="M54" s="230" t="s">
        <v>1249</v>
      </c>
    </row>
    <row r="55" spans="2:20" s="166" customFormat="1" ht="27.75" customHeight="1">
      <c r="B55" s="165" t="s">
        <v>1146</v>
      </c>
      <c r="C55" s="165" t="s">
        <v>1167</v>
      </c>
      <c r="D55" s="165"/>
      <c r="E55" s="165">
        <v>1</v>
      </c>
      <c r="F55" s="165" t="s">
        <v>1165</v>
      </c>
      <c r="G55" s="209" t="s">
        <v>1166</v>
      </c>
      <c r="H55" s="165">
        <v>141710361.78999996</v>
      </c>
      <c r="I55" s="165">
        <v>0</v>
      </c>
      <c r="J55" s="162">
        <v>141710361.78999996</v>
      </c>
      <c r="K55" s="198">
        <v>0</v>
      </c>
      <c r="M55" s="230" t="s">
        <v>1252</v>
      </c>
    </row>
    <row r="56" spans="2:20" s="166" customFormat="1" ht="27.75" customHeight="1">
      <c r="B56" s="354" t="s">
        <v>1146</v>
      </c>
      <c r="C56" s="352" t="s">
        <v>1365</v>
      </c>
      <c r="D56" s="165" t="s">
        <v>1366</v>
      </c>
      <c r="E56" s="204">
        <v>1</v>
      </c>
      <c r="F56" s="165" t="s">
        <v>1165</v>
      </c>
      <c r="G56" s="210" t="s">
        <v>1364</v>
      </c>
      <c r="H56" s="165"/>
      <c r="I56" s="165"/>
      <c r="J56" s="162"/>
      <c r="K56" s="198">
        <v>0</v>
      </c>
      <c r="M56" s="230" t="s">
        <v>1254</v>
      </c>
    </row>
    <row r="57" spans="2:20" s="166" customFormat="1" ht="27.75" customHeight="1">
      <c r="B57" s="355"/>
      <c r="C57" s="353"/>
      <c r="D57" s="165"/>
      <c r="E57" s="204">
        <v>1</v>
      </c>
      <c r="F57" s="165" t="s">
        <v>1165</v>
      </c>
      <c r="G57" s="210" t="s">
        <v>1367</v>
      </c>
      <c r="H57" s="165"/>
      <c r="I57" s="165"/>
      <c r="J57" s="162"/>
      <c r="K57" s="198">
        <v>0</v>
      </c>
      <c r="M57" s="230" t="s">
        <v>1256</v>
      </c>
    </row>
    <row r="58" spans="2:20">
      <c r="B58" s="339" t="s">
        <v>1168</v>
      </c>
      <c r="C58" s="340"/>
      <c r="D58" s="340"/>
      <c r="E58" s="340"/>
      <c r="F58" s="340"/>
      <c r="G58" s="341"/>
      <c r="H58" s="163">
        <f>SUM(H43:H57)</f>
        <v>486298601.78999996</v>
      </c>
      <c r="I58" s="163">
        <f>SUM(I43:I57)</f>
        <v>0</v>
      </c>
      <c r="J58" s="163">
        <f>SUM(J43:J57)</f>
        <v>486298601.78999996</v>
      </c>
      <c r="K58" s="163">
        <f>SUM(K43:K57)</f>
        <v>166000000</v>
      </c>
      <c r="M58" s="200" t="s">
        <v>1259</v>
      </c>
      <c r="N58" s="151"/>
      <c r="O58" s="151"/>
      <c r="P58" s="151"/>
      <c r="Q58" s="151"/>
      <c r="R58" s="151"/>
      <c r="S58" s="151"/>
      <c r="T58" s="151"/>
    </row>
    <row r="59" spans="2:20">
      <c r="B59" s="339" t="s">
        <v>1169</v>
      </c>
      <c r="C59" s="340"/>
      <c r="D59" s="340"/>
      <c r="E59" s="340"/>
      <c r="F59" s="340"/>
      <c r="G59" s="341"/>
      <c r="H59" s="163">
        <f>+H40+H58</f>
        <v>47052149098.699997</v>
      </c>
      <c r="I59" s="163">
        <f>+I40+I58</f>
        <v>-6740435458</v>
      </c>
      <c r="J59" s="163">
        <f>+J40+J58</f>
        <v>40311713640.699997</v>
      </c>
      <c r="K59" s="164">
        <f>+K40+K58</f>
        <v>166000000</v>
      </c>
      <c r="M59" s="200" t="s">
        <v>1261</v>
      </c>
      <c r="N59" s="151"/>
      <c r="O59" s="151"/>
      <c r="P59" s="151"/>
      <c r="Q59" s="151"/>
      <c r="R59" s="151"/>
      <c r="S59" s="151"/>
      <c r="T59" s="151"/>
    </row>
    <row r="60" spans="2:20">
      <c r="N60" s="151"/>
      <c r="O60" s="151"/>
      <c r="P60" s="151"/>
      <c r="Q60" s="151"/>
      <c r="R60" s="151"/>
      <c r="S60" s="151"/>
      <c r="T60" s="151"/>
    </row>
    <row r="61" spans="2:20">
      <c r="B61" s="323" t="s">
        <v>1170</v>
      </c>
      <c r="C61" s="323"/>
      <c r="D61" s="323"/>
      <c r="E61" s="323"/>
      <c r="F61" s="323"/>
      <c r="G61" s="323"/>
      <c r="H61" s="323"/>
      <c r="I61" s="323"/>
      <c r="J61" s="323"/>
      <c r="K61" s="323"/>
      <c r="N61" s="151"/>
      <c r="O61" s="151"/>
      <c r="P61" s="151"/>
      <c r="Q61" s="151"/>
      <c r="R61" s="151"/>
      <c r="S61" s="151"/>
      <c r="T61" s="151"/>
    </row>
    <row r="62" spans="2:20" ht="41.4">
      <c r="B62" s="184" t="s">
        <v>1139</v>
      </c>
      <c r="C62" s="184" t="s">
        <v>1100</v>
      </c>
      <c r="D62" s="184" t="s">
        <v>1140</v>
      </c>
      <c r="E62" s="184" t="s">
        <v>1141</v>
      </c>
      <c r="F62" s="184" t="s">
        <v>1142</v>
      </c>
      <c r="G62" s="184" t="s">
        <v>1143</v>
      </c>
      <c r="H62" s="184" t="s">
        <v>1329</v>
      </c>
      <c r="I62" s="184" t="s">
        <v>1171</v>
      </c>
      <c r="J62" s="184" t="s">
        <v>1172</v>
      </c>
      <c r="K62" s="184" t="s">
        <v>1333</v>
      </c>
    </row>
    <row r="63" spans="2:20" ht="41.4">
      <c r="B63" s="165" t="s">
        <v>1146</v>
      </c>
      <c r="C63" s="165" t="s">
        <v>1173</v>
      </c>
      <c r="D63" s="165" t="s">
        <v>1174</v>
      </c>
      <c r="E63" s="165">
        <v>1</v>
      </c>
      <c r="F63" s="165" t="s">
        <v>1175</v>
      </c>
      <c r="G63" s="165" t="s">
        <v>1176</v>
      </c>
      <c r="H63" s="165">
        <v>1545283719</v>
      </c>
      <c r="I63" s="165">
        <v>-132720313</v>
      </c>
      <c r="J63" s="165">
        <f>+H63+I63</f>
        <v>1412563406</v>
      </c>
      <c r="K63" s="162">
        <v>3000000000</v>
      </c>
    </row>
    <row r="64" spans="2:20" ht="41.25" customHeight="1">
      <c r="B64" s="165" t="s">
        <v>1146</v>
      </c>
      <c r="C64" s="165" t="s">
        <v>1177</v>
      </c>
      <c r="D64" s="165" t="s">
        <v>1178</v>
      </c>
      <c r="E64" s="165">
        <v>1</v>
      </c>
      <c r="F64" s="165" t="s">
        <v>1175</v>
      </c>
      <c r="G64" s="165" t="s">
        <v>1179</v>
      </c>
      <c r="H64" s="165">
        <f>235000000/2</f>
        <v>117500000</v>
      </c>
      <c r="I64" s="165">
        <v>-68362836.5</v>
      </c>
      <c r="J64" s="165">
        <f>+H64+I64</f>
        <v>49137163.5</v>
      </c>
      <c r="K64" s="162">
        <v>400000000</v>
      </c>
    </row>
    <row r="65" spans="2:12" ht="42" customHeight="1">
      <c r="B65" s="165" t="s">
        <v>1146</v>
      </c>
      <c r="C65" s="165" t="s">
        <v>1177</v>
      </c>
      <c r="D65" s="165" t="s">
        <v>1180</v>
      </c>
      <c r="E65" s="165">
        <v>1</v>
      </c>
      <c r="F65" s="165" t="s">
        <v>1175</v>
      </c>
      <c r="G65" s="165" t="s">
        <v>1181</v>
      </c>
      <c r="H65" s="165">
        <f>235000000/2</f>
        <v>117500000</v>
      </c>
      <c r="I65" s="165">
        <v>-68362836.5</v>
      </c>
      <c r="J65" s="165">
        <f>+H65+I65</f>
        <v>49137163.5</v>
      </c>
      <c r="K65" s="162">
        <v>400000000</v>
      </c>
    </row>
    <row r="66" spans="2:12">
      <c r="B66" s="339" t="s">
        <v>1182</v>
      </c>
      <c r="C66" s="340"/>
      <c r="D66" s="340"/>
      <c r="E66" s="340"/>
      <c r="F66" s="340"/>
      <c r="G66" s="341"/>
      <c r="H66" s="163">
        <f>SUM(H63:H65)</f>
        <v>1780283719</v>
      </c>
      <c r="I66" s="163">
        <f>SUM(I63:I65)</f>
        <v>-269445986</v>
      </c>
      <c r="J66" s="163">
        <f>SUM(J63:J65)</f>
        <v>1510837733</v>
      </c>
      <c r="K66" s="164">
        <f>SUM(K63:K65)</f>
        <v>3800000000</v>
      </c>
    </row>
    <row r="68" spans="2:12">
      <c r="B68" s="323" t="s">
        <v>1183</v>
      </c>
      <c r="C68" s="323"/>
      <c r="D68" s="323"/>
      <c r="E68" s="323"/>
      <c r="F68" s="323"/>
      <c r="G68" s="323"/>
      <c r="H68" s="323"/>
      <c r="I68" s="323"/>
      <c r="J68" s="323"/>
      <c r="K68" s="323"/>
    </row>
    <row r="69" spans="2:12" ht="27.6">
      <c r="B69" s="206" t="s">
        <v>1184</v>
      </c>
      <c r="C69" s="330" t="s">
        <v>1185</v>
      </c>
      <c r="D69" s="330"/>
      <c r="E69" s="330" t="s">
        <v>1100</v>
      </c>
      <c r="F69" s="330"/>
      <c r="G69" s="206" t="s">
        <v>1139</v>
      </c>
      <c r="H69" s="206" t="s">
        <v>1186</v>
      </c>
      <c r="I69" s="206" t="s">
        <v>1187</v>
      </c>
      <c r="J69" s="206" t="s">
        <v>1327</v>
      </c>
      <c r="K69" s="184" t="s">
        <v>1333</v>
      </c>
    </row>
    <row r="70" spans="2:12">
      <c r="B70" s="153">
        <v>900770402</v>
      </c>
      <c r="C70" s="331" t="s">
        <v>1188</v>
      </c>
      <c r="D70" s="332"/>
      <c r="E70" s="331" t="s">
        <v>1189</v>
      </c>
      <c r="F70" s="332"/>
      <c r="G70" s="153" t="s">
        <v>1190</v>
      </c>
      <c r="H70" s="207">
        <v>0.65</v>
      </c>
      <c r="I70" s="153">
        <v>117000000</v>
      </c>
      <c r="J70" s="153">
        <v>0</v>
      </c>
      <c r="K70" s="153">
        <v>0</v>
      </c>
    </row>
    <row r="71" spans="2:12">
      <c r="B71" s="153">
        <v>901330733</v>
      </c>
      <c r="C71" s="331" t="s">
        <v>1132</v>
      </c>
      <c r="D71" s="332"/>
      <c r="E71" s="331" t="s">
        <v>1189</v>
      </c>
      <c r="F71" s="332"/>
      <c r="G71" s="153" t="s">
        <v>1146</v>
      </c>
      <c r="H71" s="207">
        <v>0.3</v>
      </c>
      <c r="I71" s="153">
        <f>60000000*0.3</f>
        <v>18000000</v>
      </c>
      <c r="J71" s="153">
        <v>0</v>
      </c>
      <c r="K71" s="153">
        <v>0</v>
      </c>
    </row>
    <row r="72" spans="2:12" s="211" customFormat="1" ht="50.25" customHeight="1">
      <c r="B72" s="160">
        <v>830054539</v>
      </c>
      <c r="C72" s="335" t="s">
        <v>1386</v>
      </c>
      <c r="D72" s="336"/>
      <c r="E72" s="335" t="s">
        <v>1385</v>
      </c>
      <c r="F72" s="336"/>
      <c r="G72" s="160" t="s">
        <v>1146</v>
      </c>
      <c r="H72" s="214" t="s">
        <v>1166</v>
      </c>
      <c r="I72" s="160">
        <v>110000000</v>
      </c>
      <c r="J72" s="160">
        <v>0</v>
      </c>
      <c r="K72" s="160">
        <v>0</v>
      </c>
      <c r="L72" s="211" t="s">
        <v>1389</v>
      </c>
    </row>
    <row r="73" spans="2:12" ht="51" customHeight="1">
      <c r="B73" s="160">
        <v>830054539</v>
      </c>
      <c r="C73" s="337" t="s">
        <v>1387</v>
      </c>
      <c r="D73" s="338"/>
      <c r="E73" s="335" t="s">
        <v>1388</v>
      </c>
      <c r="F73" s="336"/>
      <c r="G73" s="213" t="s">
        <v>1146</v>
      </c>
      <c r="H73" s="212" t="s">
        <v>1166</v>
      </c>
      <c r="I73" s="213">
        <v>3606339471</v>
      </c>
      <c r="J73" s="153">
        <v>0</v>
      </c>
      <c r="K73" s="153">
        <v>0</v>
      </c>
      <c r="L73" s="211" t="s">
        <v>1391</v>
      </c>
    </row>
    <row r="74" spans="2:12">
      <c r="B74" s="339" t="s">
        <v>1191</v>
      </c>
      <c r="C74" s="340"/>
      <c r="D74" s="340"/>
      <c r="E74" s="340"/>
      <c r="F74" s="340"/>
      <c r="G74" s="340"/>
      <c r="H74" s="341"/>
      <c r="I74" s="163">
        <f>SUM(I70:I71)</f>
        <v>135000000</v>
      </c>
      <c r="J74" s="163">
        <f>SUM(J70:J71)</f>
        <v>0</v>
      </c>
      <c r="K74" s="164">
        <f>SUM(K70:K71)</f>
        <v>0</v>
      </c>
    </row>
    <row r="76" spans="2:12">
      <c r="B76" s="323" t="s">
        <v>1192</v>
      </c>
      <c r="C76" s="323"/>
      <c r="D76" s="323"/>
      <c r="E76" s="323"/>
      <c r="F76" s="323"/>
      <c r="G76" s="323"/>
      <c r="H76" s="323"/>
      <c r="I76" s="323"/>
      <c r="J76" s="323"/>
      <c r="K76" s="323"/>
    </row>
    <row r="77" spans="2:12" ht="27.6">
      <c r="B77" s="206" t="s">
        <v>1184</v>
      </c>
      <c r="C77" s="330" t="s">
        <v>1185</v>
      </c>
      <c r="D77" s="330"/>
      <c r="E77" s="327" t="s">
        <v>1100</v>
      </c>
      <c r="F77" s="327"/>
      <c r="G77" s="327"/>
      <c r="H77" s="206" t="s">
        <v>1139</v>
      </c>
      <c r="I77" s="206" t="s">
        <v>1186</v>
      </c>
      <c r="J77" s="206" t="s">
        <v>1105</v>
      </c>
      <c r="K77" s="184" t="s">
        <v>1333</v>
      </c>
    </row>
    <row r="78" spans="2:12">
      <c r="B78" s="153">
        <v>901237511</v>
      </c>
      <c r="C78" s="328" t="s">
        <v>1193</v>
      </c>
      <c r="D78" s="328"/>
      <c r="E78" s="328" t="s">
        <v>1194</v>
      </c>
      <c r="F78" s="328"/>
      <c r="G78" s="328"/>
      <c r="H78" s="153" t="s">
        <v>1146</v>
      </c>
      <c r="I78" s="208">
        <v>0.3</v>
      </c>
      <c r="J78" s="153">
        <v>88112265.810000002</v>
      </c>
      <c r="K78" s="153">
        <v>0</v>
      </c>
    </row>
    <row r="79" spans="2:12">
      <c r="B79" s="153">
        <v>800197268</v>
      </c>
      <c r="C79" s="329" t="s">
        <v>1195</v>
      </c>
      <c r="D79" s="329"/>
      <c r="E79" s="328" t="s">
        <v>1196</v>
      </c>
      <c r="F79" s="328"/>
      <c r="G79" s="328"/>
      <c r="H79" s="153" t="s">
        <v>1146</v>
      </c>
      <c r="I79" s="153" t="s">
        <v>1166</v>
      </c>
      <c r="J79" s="153">
        <v>5620849.5</v>
      </c>
      <c r="K79" s="153">
        <f>+J79</f>
        <v>5620849.5</v>
      </c>
    </row>
    <row r="80" spans="2:12">
      <c r="B80" s="339" t="s">
        <v>1197</v>
      </c>
      <c r="C80" s="340"/>
      <c r="D80" s="340"/>
      <c r="E80" s="340"/>
      <c r="F80" s="340"/>
      <c r="G80" s="340"/>
      <c r="H80" s="340"/>
      <c r="I80" s="341"/>
      <c r="J80" s="163">
        <f>SUM(J78:J79)</f>
        <v>93733115.310000002</v>
      </c>
      <c r="K80" s="164">
        <f>SUM(K78:K79)</f>
        <v>5620849.5</v>
      </c>
    </row>
    <row r="82" spans="2:22">
      <c r="B82" s="323" t="s">
        <v>1198</v>
      </c>
      <c r="C82" s="323"/>
      <c r="D82" s="323"/>
      <c r="E82" s="323"/>
      <c r="F82" s="323"/>
      <c r="G82" s="323"/>
      <c r="H82" s="323"/>
      <c r="I82" s="323"/>
      <c r="J82" s="323"/>
      <c r="K82" s="323"/>
    </row>
    <row r="83" spans="2:22" ht="25.5" customHeight="1">
      <c r="B83" s="206" t="s">
        <v>1184</v>
      </c>
      <c r="C83" s="330" t="s">
        <v>1185</v>
      </c>
      <c r="D83" s="330"/>
      <c r="E83" s="327" t="s">
        <v>1100</v>
      </c>
      <c r="F83" s="327"/>
      <c r="G83" s="327"/>
      <c r="H83" s="327"/>
      <c r="I83" s="327"/>
      <c r="J83" s="206" t="s">
        <v>1105</v>
      </c>
      <c r="K83" s="206" t="s">
        <v>1333</v>
      </c>
      <c r="M83" s="203" t="s">
        <v>1146</v>
      </c>
      <c r="N83" s="204" t="s">
        <v>1374</v>
      </c>
      <c r="O83" s="165" t="s">
        <v>1375</v>
      </c>
      <c r="P83" s="204">
        <v>1</v>
      </c>
      <c r="Q83" s="165" t="s">
        <v>1376</v>
      </c>
      <c r="R83" s="205" t="s">
        <v>1368</v>
      </c>
      <c r="S83" s="165"/>
      <c r="T83" s="165"/>
      <c r="U83" s="162"/>
      <c r="V83" s="198"/>
    </row>
    <row r="84" spans="2:22">
      <c r="B84" s="153">
        <v>891280000</v>
      </c>
      <c r="C84" s="331" t="s">
        <v>1199</v>
      </c>
      <c r="D84" s="332"/>
      <c r="E84" s="328" t="s">
        <v>1200</v>
      </c>
      <c r="F84" s="328"/>
      <c r="G84" s="328"/>
      <c r="H84" s="328"/>
      <c r="I84" s="328"/>
      <c r="J84" s="153">
        <v>19543000</v>
      </c>
      <c r="K84" s="153">
        <v>19543000</v>
      </c>
      <c r="M84" s="203" t="s">
        <v>1373</v>
      </c>
      <c r="N84" s="204" t="s">
        <v>1371</v>
      </c>
      <c r="O84" s="165" t="s">
        <v>1372</v>
      </c>
      <c r="P84" s="204">
        <v>1</v>
      </c>
      <c r="Q84" s="165" t="s">
        <v>1377</v>
      </c>
      <c r="R84" s="205" t="s">
        <v>1369</v>
      </c>
      <c r="S84" s="165"/>
      <c r="T84" s="165"/>
      <c r="U84" s="162"/>
      <c r="V84" s="198"/>
    </row>
    <row r="85" spans="2:22" ht="27.6">
      <c r="B85" s="153">
        <v>800197268</v>
      </c>
      <c r="C85" s="331" t="s">
        <v>1195</v>
      </c>
      <c r="D85" s="332"/>
      <c r="E85" s="328" t="s">
        <v>1201</v>
      </c>
      <c r="F85" s="328"/>
      <c r="G85" s="328"/>
      <c r="H85" s="328"/>
      <c r="I85" s="328"/>
      <c r="J85" s="153">
        <v>40141000</v>
      </c>
      <c r="K85" s="153">
        <v>40141000</v>
      </c>
      <c r="M85" s="203" t="s">
        <v>1378</v>
      </c>
      <c r="N85" s="204" t="s">
        <v>1379</v>
      </c>
      <c r="O85" s="165" t="s">
        <v>1375</v>
      </c>
      <c r="P85" s="204">
        <v>1</v>
      </c>
      <c r="Q85" s="165" t="s">
        <v>1380</v>
      </c>
      <c r="R85" s="205" t="s">
        <v>1370</v>
      </c>
      <c r="S85" s="165"/>
      <c r="T85" s="165"/>
      <c r="U85" s="162"/>
      <c r="V85" s="198"/>
    </row>
    <row r="86" spans="2:22">
      <c r="B86" s="326" t="s">
        <v>1191</v>
      </c>
      <c r="C86" s="326"/>
      <c r="D86" s="326"/>
      <c r="E86" s="326"/>
      <c r="F86" s="326"/>
      <c r="G86" s="326"/>
      <c r="H86" s="326"/>
      <c r="I86" s="326"/>
      <c r="J86" s="163">
        <f>SUM(J84:J85)</f>
        <v>59684000</v>
      </c>
      <c r="K86" s="164">
        <f>SUM(K84:K85)</f>
        <v>59684000</v>
      </c>
    </row>
    <row r="88" spans="2:22">
      <c r="B88" s="326" t="s">
        <v>1202</v>
      </c>
      <c r="C88" s="326"/>
      <c r="D88" s="326"/>
      <c r="E88" s="326"/>
      <c r="F88" s="326"/>
      <c r="G88" s="326"/>
      <c r="H88" s="326"/>
      <c r="I88" s="326"/>
      <c r="J88" s="326"/>
      <c r="K88" s="164">
        <f>+K18+K29+K59+K66+K74+K80+K86</f>
        <v>4044951936.98</v>
      </c>
    </row>
    <row r="90" spans="2:22" s="166" customFormat="1">
      <c r="B90" s="323" t="s">
        <v>1419</v>
      </c>
      <c r="C90" s="323"/>
      <c r="D90" s="323"/>
      <c r="E90" s="323"/>
      <c r="F90" s="323"/>
      <c r="G90" s="323"/>
      <c r="H90" s="323"/>
      <c r="I90" s="323"/>
      <c r="J90" s="323"/>
      <c r="K90" s="323"/>
    </row>
    <row r="91" spans="2:22" s="166" customFormat="1">
      <c r="B91" s="217" t="s">
        <v>1418</v>
      </c>
      <c r="C91" s="325" t="s">
        <v>1140</v>
      </c>
      <c r="D91" s="325"/>
      <c r="E91" s="325"/>
      <c r="F91" s="325"/>
      <c r="G91" s="184" t="s">
        <v>1342</v>
      </c>
      <c r="H91" s="184" t="s">
        <v>1392</v>
      </c>
      <c r="I91" s="184" t="s">
        <v>1393</v>
      </c>
      <c r="J91" s="184" t="s">
        <v>1394</v>
      </c>
      <c r="K91" s="184" t="s">
        <v>1395</v>
      </c>
    </row>
    <row r="92" spans="2:22" s="166" customFormat="1">
      <c r="B92" s="215">
        <v>1</v>
      </c>
      <c r="C92" s="324" t="s">
        <v>1396</v>
      </c>
      <c r="D92" s="324"/>
      <c r="E92" s="324"/>
      <c r="F92" s="324"/>
      <c r="G92" s="198" t="s">
        <v>1177</v>
      </c>
      <c r="H92" s="224">
        <v>1</v>
      </c>
      <c r="I92" s="192" t="s">
        <v>1397</v>
      </c>
      <c r="J92" s="153">
        <v>150000</v>
      </c>
      <c r="K92" s="153">
        <f t="shared" ref="K92:K117" si="0">+J92*H92</f>
        <v>150000</v>
      </c>
    </row>
    <row r="93" spans="2:22">
      <c r="B93" s="215">
        <v>2</v>
      </c>
      <c r="C93" s="324" t="s">
        <v>1398</v>
      </c>
      <c r="D93" s="324"/>
      <c r="E93" s="324"/>
      <c r="F93" s="324"/>
      <c r="G93" s="198" t="s">
        <v>1177</v>
      </c>
      <c r="H93" s="224">
        <v>1</v>
      </c>
      <c r="I93" s="192" t="s">
        <v>1399</v>
      </c>
      <c r="J93" s="153">
        <v>130000</v>
      </c>
      <c r="K93" s="153">
        <f t="shared" si="0"/>
        <v>130000</v>
      </c>
    </row>
    <row r="94" spans="2:22">
      <c r="B94" s="215">
        <v>3</v>
      </c>
      <c r="C94" s="324" t="s">
        <v>1400</v>
      </c>
      <c r="D94" s="324"/>
      <c r="E94" s="324"/>
      <c r="F94" s="324"/>
      <c r="G94" s="198" t="s">
        <v>1177</v>
      </c>
      <c r="H94" s="224">
        <v>6</v>
      </c>
      <c r="I94" s="192" t="s">
        <v>1399</v>
      </c>
      <c r="J94" s="153">
        <v>100000</v>
      </c>
      <c r="K94" s="153">
        <f t="shared" si="0"/>
        <v>600000</v>
      </c>
    </row>
    <row r="95" spans="2:22">
      <c r="B95" s="215">
        <v>4</v>
      </c>
      <c r="C95" s="324" t="s">
        <v>1401</v>
      </c>
      <c r="D95" s="324"/>
      <c r="E95" s="324"/>
      <c r="F95" s="324"/>
      <c r="G95" s="198" t="s">
        <v>1177</v>
      </c>
      <c r="H95" s="224">
        <v>1</v>
      </c>
      <c r="I95" s="192" t="s">
        <v>1399</v>
      </c>
      <c r="J95" s="153">
        <v>200000</v>
      </c>
      <c r="K95" s="153">
        <f t="shared" si="0"/>
        <v>200000</v>
      </c>
    </row>
    <row r="96" spans="2:22">
      <c r="B96" s="215">
        <v>5</v>
      </c>
      <c r="C96" s="324" t="s">
        <v>1402</v>
      </c>
      <c r="D96" s="324"/>
      <c r="E96" s="324"/>
      <c r="F96" s="324"/>
      <c r="G96" s="198" t="s">
        <v>1177</v>
      </c>
      <c r="H96" s="224">
        <v>1</v>
      </c>
      <c r="I96" s="192" t="s">
        <v>1397</v>
      </c>
      <c r="J96" s="153">
        <v>100000</v>
      </c>
      <c r="K96" s="153">
        <f t="shared" si="0"/>
        <v>100000</v>
      </c>
    </row>
    <row r="97" spans="2:11">
      <c r="B97" s="215">
        <v>6</v>
      </c>
      <c r="C97" s="324" t="s">
        <v>1403</v>
      </c>
      <c r="D97" s="324"/>
      <c r="E97" s="324"/>
      <c r="F97" s="324"/>
      <c r="G97" s="198" t="s">
        <v>1177</v>
      </c>
      <c r="H97" s="224">
        <v>7</v>
      </c>
      <c r="I97" s="192" t="s">
        <v>1404</v>
      </c>
      <c r="J97" s="153">
        <v>50000</v>
      </c>
      <c r="K97" s="153">
        <f t="shared" si="0"/>
        <v>350000</v>
      </c>
    </row>
    <row r="98" spans="2:11">
      <c r="B98" s="215">
        <v>7</v>
      </c>
      <c r="C98" s="324" t="s">
        <v>1405</v>
      </c>
      <c r="D98" s="324"/>
      <c r="E98" s="324"/>
      <c r="F98" s="324"/>
      <c r="G98" s="198" t="s">
        <v>1177</v>
      </c>
      <c r="H98" s="224">
        <v>3</v>
      </c>
      <c r="I98" s="192" t="s">
        <v>1404</v>
      </c>
      <c r="J98" s="153">
        <v>100000</v>
      </c>
      <c r="K98" s="153">
        <f t="shared" si="0"/>
        <v>300000</v>
      </c>
    </row>
    <row r="99" spans="2:11">
      <c r="B99" s="215">
        <v>8</v>
      </c>
      <c r="C99" s="324" t="s">
        <v>1406</v>
      </c>
      <c r="D99" s="324"/>
      <c r="E99" s="324"/>
      <c r="F99" s="324"/>
      <c r="G99" s="198" t="s">
        <v>1177</v>
      </c>
      <c r="H99" s="224">
        <v>2</v>
      </c>
      <c r="I99" s="192" t="s">
        <v>1404</v>
      </c>
      <c r="J99" s="153">
        <v>100000</v>
      </c>
      <c r="K99" s="153">
        <f t="shared" si="0"/>
        <v>200000</v>
      </c>
    </row>
    <row r="100" spans="2:11">
      <c r="B100" s="215">
        <v>9</v>
      </c>
      <c r="C100" s="324" t="s">
        <v>1407</v>
      </c>
      <c r="D100" s="324"/>
      <c r="E100" s="324"/>
      <c r="F100" s="324"/>
      <c r="G100" s="198" t="s">
        <v>1177</v>
      </c>
      <c r="H100" s="224">
        <v>1</v>
      </c>
      <c r="I100" s="192" t="s">
        <v>1404</v>
      </c>
      <c r="J100" s="153">
        <v>200000</v>
      </c>
      <c r="K100" s="153">
        <f t="shared" si="0"/>
        <v>200000</v>
      </c>
    </row>
    <row r="101" spans="2:11">
      <c r="B101" s="215">
        <v>10</v>
      </c>
      <c r="C101" s="324" t="s">
        <v>1408</v>
      </c>
      <c r="D101" s="324"/>
      <c r="E101" s="324"/>
      <c r="F101" s="324"/>
      <c r="G101" s="198" t="s">
        <v>1177</v>
      </c>
      <c r="H101" s="224">
        <v>4</v>
      </c>
      <c r="I101" s="192" t="s">
        <v>1404</v>
      </c>
      <c r="J101" s="153">
        <v>50000</v>
      </c>
      <c r="K101" s="153">
        <f t="shared" si="0"/>
        <v>200000</v>
      </c>
    </row>
    <row r="102" spans="2:11">
      <c r="B102" s="215">
        <v>11</v>
      </c>
      <c r="C102" s="324" t="s">
        <v>1409</v>
      </c>
      <c r="D102" s="324"/>
      <c r="E102" s="324"/>
      <c r="F102" s="324"/>
      <c r="G102" s="198" t="s">
        <v>1177</v>
      </c>
      <c r="H102" s="224">
        <v>2</v>
      </c>
      <c r="I102" s="192" t="s">
        <v>1404</v>
      </c>
      <c r="J102" s="153">
        <v>50000</v>
      </c>
      <c r="K102" s="153">
        <f t="shared" si="0"/>
        <v>100000</v>
      </c>
    </row>
    <row r="103" spans="2:11">
      <c r="B103" s="215">
        <v>12</v>
      </c>
      <c r="C103" s="324" t="s">
        <v>1410</v>
      </c>
      <c r="D103" s="324"/>
      <c r="E103" s="324"/>
      <c r="F103" s="324"/>
      <c r="G103" s="198" t="s">
        <v>1177</v>
      </c>
      <c r="H103" s="224">
        <v>3</v>
      </c>
      <c r="I103" s="192" t="s">
        <v>1404</v>
      </c>
      <c r="J103" s="153">
        <v>100000</v>
      </c>
      <c r="K103" s="153">
        <f t="shared" si="0"/>
        <v>300000</v>
      </c>
    </row>
    <row r="104" spans="2:11">
      <c r="B104" s="215">
        <v>13</v>
      </c>
      <c r="C104" s="324" t="s">
        <v>1411</v>
      </c>
      <c r="D104" s="324"/>
      <c r="E104" s="324"/>
      <c r="F104" s="324"/>
      <c r="G104" s="198" t="s">
        <v>1177</v>
      </c>
      <c r="H104" s="224">
        <v>5</v>
      </c>
      <c r="I104" s="192" t="s">
        <v>1404</v>
      </c>
      <c r="J104" s="153">
        <v>100000</v>
      </c>
      <c r="K104" s="153">
        <f t="shared" si="0"/>
        <v>500000</v>
      </c>
    </row>
    <row r="105" spans="2:11">
      <c r="B105" s="215">
        <v>14</v>
      </c>
      <c r="C105" s="324" t="s">
        <v>1412</v>
      </c>
      <c r="D105" s="324"/>
      <c r="E105" s="324"/>
      <c r="F105" s="324"/>
      <c r="G105" s="198" t="s">
        <v>1177</v>
      </c>
      <c r="H105" s="224">
        <v>4</v>
      </c>
      <c r="I105" s="192" t="s">
        <v>1404</v>
      </c>
      <c r="J105" s="153">
        <v>100000</v>
      </c>
      <c r="K105" s="153">
        <f t="shared" si="0"/>
        <v>400000</v>
      </c>
    </row>
    <row r="106" spans="2:11">
      <c r="B106" s="215">
        <v>15</v>
      </c>
      <c r="C106" s="324" t="s">
        <v>1413</v>
      </c>
      <c r="D106" s="324"/>
      <c r="E106" s="324"/>
      <c r="F106" s="324"/>
      <c r="G106" s="198" t="s">
        <v>1177</v>
      </c>
      <c r="H106" s="224">
        <v>1</v>
      </c>
      <c r="I106" s="192" t="s">
        <v>1404</v>
      </c>
      <c r="J106" s="153">
        <v>50000</v>
      </c>
      <c r="K106" s="153">
        <f t="shared" si="0"/>
        <v>50000</v>
      </c>
    </row>
    <row r="107" spans="2:11">
      <c r="B107" s="215">
        <v>16</v>
      </c>
      <c r="C107" s="324" t="s">
        <v>1414</v>
      </c>
      <c r="D107" s="324"/>
      <c r="E107" s="324"/>
      <c r="F107" s="324"/>
      <c r="G107" s="198" t="s">
        <v>1177</v>
      </c>
      <c r="H107" s="224">
        <v>7</v>
      </c>
      <c r="I107" s="192" t="s">
        <v>1404</v>
      </c>
      <c r="J107" s="153">
        <v>10000</v>
      </c>
      <c r="K107" s="153">
        <f t="shared" si="0"/>
        <v>70000</v>
      </c>
    </row>
    <row r="108" spans="2:11">
      <c r="B108" s="215">
        <v>17</v>
      </c>
      <c r="C108" s="324" t="s">
        <v>1415</v>
      </c>
      <c r="D108" s="324"/>
      <c r="E108" s="324"/>
      <c r="F108" s="324"/>
      <c r="G108" s="198" t="s">
        <v>1177</v>
      </c>
      <c r="H108" s="224">
        <v>1</v>
      </c>
      <c r="I108" s="192" t="s">
        <v>1404</v>
      </c>
      <c r="J108" s="153">
        <v>100000</v>
      </c>
      <c r="K108" s="153">
        <f t="shared" si="0"/>
        <v>100000</v>
      </c>
    </row>
    <row r="109" spans="2:11">
      <c r="B109" s="215">
        <v>18</v>
      </c>
      <c r="C109" s="324" t="s">
        <v>1416</v>
      </c>
      <c r="D109" s="324"/>
      <c r="E109" s="324"/>
      <c r="F109" s="324"/>
      <c r="G109" s="198" t="s">
        <v>1177</v>
      </c>
      <c r="H109" s="224">
        <v>1</v>
      </c>
      <c r="I109" s="192" t="s">
        <v>1404</v>
      </c>
      <c r="J109" s="153">
        <v>100000</v>
      </c>
      <c r="K109" s="153">
        <f t="shared" si="0"/>
        <v>100000</v>
      </c>
    </row>
    <row r="110" spans="2:11">
      <c r="B110" s="215">
        <v>19</v>
      </c>
      <c r="C110" s="324" t="s">
        <v>1422</v>
      </c>
      <c r="D110" s="324"/>
      <c r="E110" s="324"/>
      <c r="F110" s="324"/>
      <c r="G110" s="198" t="s">
        <v>1177</v>
      </c>
      <c r="H110" s="224">
        <v>3</v>
      </c>
      <c r="I110" s="192" t="s">
        <v>1404</v>
      </c>
      <c r="J110" s="153">
        <v>50000</v>
      </c>
      <c r="K110" s="153">
        <f t="shared" si="0"/>
        <v>150000</v>
      </c>
    </row>
    <row r="111" spans="2:11">
      <c r="B111" s="215">
        <v>20</v>
      </c>
      <c r="C111" s="324" t="s">
        <v>1423</v>
      </c>
      <c r="D111" s="324"/>
      <c r="E111" s="324"/>
      <c r="F111" s="324"/>
      <c r="G111" s="198" t="s">
        <v>1177</v>
      </c>
      <c r="H111" s="224">
        <v>1</v>
      </c>
      <c r="I111" s="192" t="s">
        <v>1404</v>
      </c>
      <c r="J111" s="153">
        <v>500000</v>
      </c>
      <c r="K111" s="153">
        <f t="shared" si="0"/>
        <v>500000</v>
      </c>
    </row>
    <row r="112" spans="2:11">
      <c r="B112" s="215">
        <v>21</v>
      </c>
      <c r="C112" s="324" t="s">
        <v>1424</v>
      </c>
      <c r="D112" s="324"/>
      <c r="E112" s="324"/>
      <c r="F112" s="324"/>
      <c r="G112" s="198" t="s">
        <v>1177</v>
      </c>
      <c r="H112" s="224">
        <v>1</v>
      </c>
      <c r="I112" s="192" t="s">
        <v>1404</v>
      </c>
      <c r="J112" s="153">
        <v>500000</v>
      </c>
      <c r="K112" s="153">
        <f t="shared" si="0"/>
        <v>500000</v>
      </c>
    </row>
    <row r="113" spans="2:11">
      <c r="B113" s="215">
        <v>22</v>
      </c>
      <c r="C113" s="324" t="s">
        <v>1425</v>
      </c>
      <c r="D113" s="324"/>
      <c r="E113" s="324"/>
      <c r="F113" s="324"/>
      <c r="G113" s="198" t="s">
        <v>1177</v>
      </c>
      <c r="H113" s="224">
        <v>1</v>
      </c>
      <c r="I113" s="192" t="s">
        <v>1426</v>
      </c>
      <c r="J113" s="153">
        <v>100000</v>
      </c>
      <c r="K113" s="153">
        <f t="shared" si="0"/>
        <v>100000</v>
      </c>
    </row>
    <row r="114" spans="2:11">
      <c r="B114" s="215">
        <v>23</v>
      </c>
      <c r="C114" s="324" t="s">
        <v>1417</v>
      </c>
      <c r="D114" s="324"/>
      <c r="E114" s="324"/>
      <c r="F114" s="324"/>
      <c r="G114" s="198" t="s">
        <v>1177</v>
      </c>
      <c r="H114" s="224">
        <v>1</v>
      </c>
      <c r="I114" s="192" t="s">
        <v>1404</v>
      </c>
      <c r="J114" s="153">
        <v>500000</v>
      </c>
      <c r="K114" s="153">
        <f t="shared" si="0"/>
        <v>500000</v>
      </c>
    </row>
    <row r="115" spans="2:11">
      <c r="B115" s="215">
        <v>24</v>
      </c>
      <c r="C115" s="324" t="s">
        <v>1420</v>
      </c>
      <c r="D115" s="324"/>
      <c r="E115" s="324"/>
      <c r="F115" s="324"/>
      <c r="G115" s="198" t="s">
        <v>1177</v>
      </c>
      <c r="H115" s="224">
        <v>1</v>
      </c>
      <c r="I115" s="192" t="s">
        <v>1404</v>
      </c>
      <c r="J115" s="153">
        <v>500000</v>
      </c>
      <c r="K115" s="153">
        <f t="shared" si="0"/>
        <v>500000</v>
      </c>
    </row>
    <row r="116" spans="2:11">
      <c r="B116" s="215">
        <v>25</v>
      </c>
      <c r="C116" s="324" t="s">
        <v>1421</v>
      </c>
      <c r="D116" s="324"/>
      <c r="E116" s="324"/>
      <c r="F116" s="324"/>
      <c r="G116" s="198" t="s">
        <v>1177</v>
      </c>
      <c r="H116" s="224">
        <v>1</v>
      </c>
      <c r="I116" s="192" t="s">
        <v>1404</v>
      </c>
      <c r="J116" s="153">
        <v>500000</v>
      </c>
      <c r="K116" s="153">
        <f t="shared" si="0"/>
        <v>500000</v>
      </c>
    </row>
    <row r="117" spans="2:11">
      <c r="B117" s="215">
        <v>26</v>
      </c>
      <c r="C117" s="324" t="s">
        <v>1427</v>
      </c>
      <c r="D117" s="324" t="s">
        <v>1427</v>
      </c>
      <c r="E117" s="324" t="s">
        <v>1427</v>
      </c>
      <c r="F117" s="324" t="s">
        <v>1427</v>
      </c>
      <c r="G117" s="153" t="s">
        <v>1469</v>
      </c>
      <c r="H117" s="224">
        <v>27</v>
      </c>
      <c r="I117" s="153" t="s">
        <v>1404</v>
      </c>
      <c r="J117" s="153">
        <v>400000</v>
      </c>
      <c r="K117" s="153">
        <f t="shared" si="0"/>
        <v>10800000</v>
      </c>
    </row>
    <row r="118" spans="2:11">
      <c r="B118" s="215">
        <v>27</v>
      </c>
      <c r="C118" s="324" t="s">
        <v>1428</v>
      </c>
      <c r="D118" s="324" t="s">
        <v>1428</v>
      </c>
      <c r="E118" s="324" t="s">
        <v>1428</v>
      </c>
      <c r="F118" s="324" t="s">
        <v>1428</v>
      </c>
      <c r="G118" s="153" t="s">
        <v>1469</v>
      </c>
      <c r="H118" s="224">
        <v>19</v>
      </c>
      <c r="I118" s="153" t="s">
        <v>1404</v>
      </c>
      <c r="J118" s="153">
        <v>350000</v>
      </c>
      <c r="K118" s="153">
        <f t="shared" ref="K118:K158" si="1">+J118*H118</f>
        <v>6650000</v>
      </c>
    </row>
    <row r="119" spans="2:11">
      <c r="B119" s="215">
        <v>28</v>
      </c>
      <c r="C119" s="324" t="s">
        <v>1429</v>
      </c>
      <c r="D119" s="324" t="s">
        <v>1429</v>
      </c>
      <c r="E119" s="324" t="s">
        <v>1429</v>
      </c>
      <c r="F119" s="324" t="s">
        <v>1429</v>
      </c>
      <c r="G119" s="153" t="s">
        <v>1469</v>
      </c>
      <c r="H119" s="224">
        <v>850</v>
      </c>
      <c r="I119" s="153" t="s">
        <v>1404</v>
      </c>
      <c r="J119" s="153">
        <v>12000</v>
      </c>
      <c r="K119" s="153">
        <f t="shared" si="1"/>
        <v>10200000</v>
      </c>
    </row>
    <row r="120" spans="2:11">
      <c r="B120" s="215">
        <v>29</v>
      </c>
      <c r="C120" s="324" t="s">
        <v>1430</v>
      </c>
      <c r="D120" s="324" t="s">
        <v>1430</v>
      </c>
      <c r="E120" s="324" t="s">
        <v>1430</v>
      </c>
      <c r="F120" s="324" t="s">
        <v>1430</v>
      </c>
      <c r="G120" s="153" t="s">
        <v>1469</v>
      </c>
      <c r="H120" s="224">
        <v>450</v>
      </c>
      <c r="I120" s="153" t="s">
        <v>1404</v>
      </c>
      <c r="J120" s="153">
        <v>40000</v>
      </c>
      <c r="K120" s="153">
        <f t="shared" si="1"/>
        <v>18000000</v>
      </c>
    </row>
    <row r="121" spans="2:11">
      <c r="B121" s="215">
        <v>30</v>
      </c>
      <c r="C121" s="324" t="s">
        <v>1431</v>
      </c>
      <c r="D121" s="324" t="s">
        <v>1431</v>
      </c>
      <c r="E121" s="324" t="s">
        <v>1431</v>
      </c>
      <c r="F121" s="324" t="s">
        <v>1431</v>
      </c>
      <c r="G121" s="153" t="s">
        <v>1469</v>
      </c>
      <c r="H121" s="224">
        <v>1</v>
      </c>
      <c r="I121" s="153" t="s">
        <v>1404</v>
      </c>
      <c r="J121" s="153">
        <v>3000000</v>
      </c>
      <c r="K121" s="153">
        <f t="shared" si="1"/>
        <v>3000000</v>
      </c>
    </row>
    <row r="122" spans="2:11">
      <c r="B122" s="215">
        <v>31</v>
      </c>
      <c r="C122" s="324" t="s">
        <v>1432</v>
      </c>
      <c r="D122" s="324" t="s">
        <v>1432</v>
      </c>
      <c r="E122" s="324" t="s">
        <v>1432</v>
      </c>
      <c r="F122" s="324" t="s">
        <v>1432</v>
      </c>
      <c r="G122" s="153" t="s">
        <v>1469</v>
      </c>
      <c r="H122" s="224">
        <v>1</v>
      </c>
      <c r="I122" s="153" t="s">
        <v>1404</v>
      </c>
      <c r="J122" s="153">
        <v>4000000</v>
      </c>
      <c r="K122" s="153">
        <f t="shared" si="1"/>
        <v>4000000</v>
      </c>
    </row>
    <row r="123" spans="2:11">
      <c r="B123" s="215">
        <v>32</v>
      </c>
      <c r="C123" s="324" t="s">
        <v>1433</v>
      </c>
      <c r="D123" s="324" t="s">
        <v>1433</v>
      </c>
      <c r="E123" s="324" t="s">
        <v>1433</v>
      </c>
      <c r="F123" s="324" t="s">
        <v>1433</v>
      </c>
      <c r="G123" s="153" t="s">
        <v>1469</v>
      </c>
      <c r="H123" s="224">
        <v>1</v>
      </c>
      <c r="I123" s="153" t="s">
        <v>1404</v>
      </c>
      <c r="J123" s="153">
        <v>2000000</v>
      </c>
      <c r="K123" s="153">
        <f t="shared" si="1"/>
        <v>2000000</v>
      </c>
    </row>
    <row r="124" spans="2:11">
      <c r="B124" s="215">
        <v>33</v>
      </c>
      <c r="C124" s="324" t="s">
        <v>1434</v>
      </c>
      <c r="D124" s="324" t="s">
        <v>1434</v>
      </c>
      <c r="E124" s="324" t="s">
        <v>1434</v>
      </c>
      <c r="F124" s="324" t="s">
        <v>1434</v>
      </c>
      <c r="G124" s="153" t="s">
        <v>1469</v>
      </c>
      <c r="H124" s="224">
        <v>4</v>
      </c>
      <c r="I124" s="153" t="s">
        <v>1472</v>
      </c>
      <c r="J124" s="153">
        <v>50000</v>
      </c>
      <c r="K124" s="153">
        <f t="shared" si="1"/>
        <v>200000</v>
      </c>
    </row>
    <row r="125" spans="2:11">
      <c r="B125" s="215">
        <v>34</v>
      </c>
      <c r="C125" s="324" t="s">
        <v>1435</v>
      </c>
      <c r="D125" s="324" t="s">
        <v>1435</v>
      </c>
      <c r="E125" s="324" t="s">
        <v>1435</v>
      </c>
      <c r="F125" s="324" t="s">
        <v>1435</v>
      </c>
      <c r="G125" s="153" t="s">
        <v>1469</v>
      </c>
      <c r="H125" s="224">
        <v>1</v>
      </c>
      <c r="I125" s="153" t="s">
        <v>1473</v>
      </c>
      <c r="J125" s="153">
        <v>20000</v>
      </c>
      <c r="K125" s="153">
        <f t="shared" si="1"/>
        <v>20000</v>
      </c>
    </row>
    <row r="126" spans="2:11">
      <c r="B126" s="215">
        <v>35</v>
      </c>
      <c r="C126" s="324" t="s">
        <v>1436</v>
      </c>
      <c r="D126" s="324" t="s">
        <v>1436</v>
      </c>
      <c r="E126" s="324" t="s">
        <v>1436</v>
      </c>
      <c r="F126" s="324" t="s">
        <v>1436</v>
      </c>
      <c r="G126" s="153" t="s">
        <v>1469</v>
      </c>
      <c r="H126" s="224" t="s">
        <v>1470</v>
      </c>
      <c r="I126" s="153" t="s">
        <v>1473</v>
      </c>
      <c r="J126" s="153" t="s">
        <v>1481</v>
      </c>
      <c r="K126" s="153">
        <v>50000</v>
      </c>
    </row>
    <row r="127" spans="2:11">
      <c r="B127" s="215">
        <v>36</v>
      </c>
      <c r="C127" s="324" t="s">
        <v>1437</v>
      </c>
      <c r="D127" s="324" t="s">
        <v>1437</v>
      </c>
      <c r="E127" s="324" t="s">
        <v>1437</v>
      </c>
      <c r="F127" s="324" t="s">
        <v>1437</v>
      </c>
      <c r="G127" s="153" t="s">
        <v>1469</v>
      </c>
      <c r="H127" s="224">
        <v>2</v>
      </c>
      <c r="I127" s="153" t="s">
        <v>1399</v>
      </c>
      <c r="J127" s="153">
        <v>1500000</v>
      </c>
      <c r="K127" s="153">
        <f t="shared" si="1"/>
        <v>3000000</v>
      </c>
    </row>
    <row r="128" spans="2:11">
      <c r="B128" s="215">
        <v>37</v>
      </c>
      <c r="C128" s="324" t="s">
        <v>1438</v>
      </c>
      <c r="D128" s="324" t="s">
        <v>1438</v>
      </c>
      <c r="E128" s="324" t="s">
        <v>1438</v>
      </c>
      <c r="F128" s="324" t="s">
        <v>1438</v>
      </c>
      <c r="G128" s="153" t="s">
        <v>1469</v>
      </c>
      <c r="H128" s="224">
        <v>1</v>
      </c>
      <c r="I128" s="153" t="s">
        <v>1474</v>
      </c>
      <c r="J128" s="153">
        <v>50000</v>
      </c>
      <c r="K128" s="153">
        <f t="shared" si="1"/>
        <v>50000</v>
      </c>
    </row>
    <row r="129" spans="2:11">
      <c r="B129" s="215">
        <v>38</v>
      </c>
      <c r="C129" s="324" t="s">
        <v>1439</v>
      </c>
      <c r="D129" s="324" t="s">
        <v>1439</v>
      </c>
      <c r="E129" s="324" t="s">
        <v>1439</v>
      </c>
      <c r="F129" s="324" t="s">
        <v>1439</v>
      </c>
      <c r="G129" s="153" t="s">
        <v>1469</v>
      </c>
      <c r="H129" s="224">
        <v>2</v>
      </c>
      <c r="I129" s="153" t="s">
        <v>1473</v>
      </c>
      <c r="J129" s="153">
        <v>35000</v>
      </c>
      <c r="K129" s="153">
        <f t="shared" si="1"/>
        <v>70000</v>
      </c>
    </row>
    <row r="130" spans="2:11">
      <c r="B130" s="215">
        <v>39</v>
      </c>
      <c r="C130" s="324" t="s">
        <v>1440</v>
      </c>
      <c r="D130" s="324" t="s">
        <v>1440</v>
      </c>
      <c r="E130" s="324" t="s">
        <v>1440</v>
      </c>
      <c r="F130" s="324" t="s">
        <v>1440</v>
      </c>
      <c r="G130" s="153" t="s">
        <v>1469</v>
      </c>
      <c r="H130" s="224">
        <v>40</v>
      </c>
      <c r="I130" s="153" t="s">
        <v>1473</v>
      </c>
      <c r="J130" s="153">
        <v>50000</v>
      </c>
      <c r="K130" s="153">
        <f t="shared" si="1"/>
        <v>2000000</v>
      </c>
    </row>
    <row r="131" spans="2:11">
      <c r="B131" s="215">
        <v>40</v>
      </c>
      <c r="C131" s="324" t="s">
        <v>1441</v>
      </c>
      <c r="D131" s="324" t="s">
        <v>1441</v>
      </c>
      <c r="E131" s="324" t="s">
        <v>1441</v>
      </c>
      <c r="F131" s="324" t="s">
        <v>1441</v>
      </c>
      <c r="G131" s="153" t="s">
        <v>1469</v>
      </c>
      <c r="H131" s="224">
        <v>400</v>
      </c>
      <c r="I131" s="153" t="s">
        <v>1404</v>
      </c>
      <c r="J131" s="153">
        <v>12000</v>
      </c>
      <c r="K131" s="153">
        <f t="shared" si="1"/>
        <v>4800000</v>
      </c>
    </row>
    <row r="132" spans="2:11">
      <c r="B132" s="215">
        <v>41</v>
      </c>
      <c r="C132" s="324" t="s">
        <v>1442</v>
      </c>
      <c r="D132" s="324" t="s">
        <v>1442</v>
      </c>
      <c r="E132" s="324" t="s">
        <v>1442</v>
      </c>
      <c r="F132" s="324" t="s">
        <v>1442</v>
      </c>
      <c r="G132" s="153" t="s">
        <v>1469</v>
      </c>
      <c r="H132" s="224">
        <v>55</v>
      </c>
      <c r="I132" s="153" t="s">
        <v>1404</v>
      </c>
      <c r="J132" s="153">
        <v>40000</v>
      </c>
      <c r="K132" s="153">
        <f t="shared" si="1"/>
        <v>2200000</v>
      </c>
    </row>
    <row r="133" spans="2:11">
      <c r="B133" s="215">
        <v>42</v>
      </c>
      <c r="C133" s="324" t="s">
        <v>1443</v>
      </c>
      <c r="D133" s="324" t="s">
        <v>1443</v>
      </c>
      <c r="E133" s="324" t="s">
        <v>1443</v>
      </c>
      <c r="F133" s="324" t="s">
        <v>1443</v>
      </c>
      <c r="G133" s="153" t="s">
        <v>1469</v>
      </c>
      <c r="H133" s="224">
        <v>20</v>
      </c>
      <c r="I133" s="153" t="s">
        <v>1404</v>
      </c>
      <c r="J133" s="153">
        <v>40000</v>
      </c>
      <c r="K133" s="153">
        <f t="shared" si="1"/>
        <v>800000</v>
      </c>
    </row>
    <row r="134" spans="2:11">
      <c r="B134" s="215">
        <v>43</v>
      </c>
      <c r="C134" s="324" t="s">
        <v>1444</v>
      </c>
      <c r="D134" s="324" t="s">
        <v>1444</v>
      </c>
      <c r="E134" s="324" t="s">
        <v>1444</v>
      </c>
      <c r="F134" s="324" t="s">
        <v>1444</v>
      </c>
      <c r="G134" s="153" t="s">
        <v>1469</v>
      </c>
      <c r="H134" s="224">
        <v>5</v>
      </c>
      <c r="I134" s="153" t="s">
        <v>1404</v>
      </c>
      <c r="J134" s="153">
        <v>50000</v>
      </c>
      <c r="K134" s="153">
        <f t="shared" si="1"/>
        <v>250000</v>
      </c>
    </row>
    <row r="135" spans="2:11">
      <c r="B135" s="215">
        <v>44</v>
      </c>
      <c r="C135" s="324" t="s">
        <v>1445</v>
      </c>
      <c r="D135" s="324" t="s">
        <v>1445</v>
      </c>
      <c r="E135" s="324" t="s">
        <v>1445</v>
      </c>
      <c r="F135" s="324" t="s">
        <v>1445</v>
      </c>
      <c r="G135" s="153" t="s">
        <v>1469</v>
      </c>
      <c r="H135" s="224">
        <v>200</v>
      </c>
      <c r="I135" s="153" t="s">
        <v>1404</v>
      </c>
      <c r="J135" s="153">
        <v>12000</v>
      </c>
      <c r="K135" s="153">
        <f t="shared" si="1"/>
        <v>2400000</v>
      </c>
    </row>
    <row r="136" spans="2:11">
      <c r="B136" s="215">
        <v>45</v>
      </c>
      <c r="C136" s="324" t="s">
        <v>1446</v>
      </c>
      <c r="D136" s="324" t="s">
        <v>1446</v>
      </c>
      <c r="E136" s="324" t="s">
        <v>1446</v>
      </c>
      <c r="F136" s="324" t="s">
        <v>1446</v>
      </c>
      <c r="G136" s="153" t="s">
        <v>1469</v>
      </c>
      <c r="H136" s="224">
        <v>100</v>
      </c>
      <c r="I136" s="153" t="s">
        <v>1475</v>
      </c>
      <c r="J136" s="153">
        <v>50000</v>
      </c>
      <c r="K136" s="153">
        <f t="shared" si="1"/>
        <v>5000000</v>
      </c>
    </row>
    <row r="137" spans="2:11">
      <c r="B137" s="215">
        <v>46</v>
      </c>
      <c r="C137" s="324" t="s">
        <v>1447</v>
      </c>
      <c r="D137" s="324" t="s">
        <v>1447</v>
      </c>
      <c r="E137" s="324" t="s">
        <v>1447</v>
      </c>
      <c r="F137" s="324" t="s">
        <v>1447</v>
      </c>
      <c r="G137" s="153" t="s">
        <v>1469</v>
      </c>
      <c r="H137" s="224">
        <v>31</v>
      </c>
      <c r="I137" s="153" t="s">
        <v>1473</v>
      </c>
      <c r="J137" s="153">
        <v>10000</v>
      </c>
      <c r="K137" s="153">
        <f t="shared" si="1"/>
        <v>310000</v>
      </c>
    </row>
    <row r="138" spans="2:11">
      <c r="B138" s="215">
        <v>47</v>
      </c>
      <c r="C138" s="324" t="s">
        <v>1448</v>
      </c>
      <c r="D138" s="324" t="s">
        <v>1448</v>
      </c>
      <c r="E138" s="324" t="s">
        <v>1448</v>
      </c>
      <c r="F138" s="324" t="s">
        <v>1448</v>
      </c>
      <c r="G138" s="153" t="s">
        <v>1469</v>
      </c>
      <c r="H138" s="224">
        <v>10</v>
      </c>
      <c r="I138" s="153" t="s">
        <v>1473</v>
      </c>
      <c r="J138" s="153">
        <v>10000</v>
      </c>
      <c r="K138" s="153">
        <f t="shared" si="1"/>
        <v>100000</v>
      </c>
    </row>
    <row r="139" spans="2:11">
      <c r="B139" s="215">
        <v>48</v>
      </c>
      <c r="C139" s="324" t="s">
        <v>1449</v>
      </c>
      <c r="D139" s="324" t="s">
        <v>1449</v>
      </c>
      <c r="E139" s="324" t="s">
        <v>1449</v>
      </c>
      <c r="F139" s="324" t="s">
        <v>1449</v>
      </c>
      <c r="G139" s="153" t="s">
        <v>1469</v>
      </c>
      <c r="H139" s="224">
        <v>1</v>
      </c>
      <c r="I139" s="153" t="s">
        <v>1404</v>
      </c>
      <c r="J139" s="153">
        <v>500000</v>
      </c>
      <c r="K139" s="153">
        <f t="shared" si="1"/>
        <v>500000</v>
      </c>
    </row>
    <row r="140" spans="2:11">
      <c r="B140" s="215">
        <v>49</v>
      </c>
      <c r="C140" s="324" t="s">
        <v>1450</v>
      </c>
      <c r="D140" s="324" t="s">
        <v>1450</v>
      </c>
      <c r="E140" s="324" t="s">
        <v>1450</v>
      </c>
      <c r="F140" s="324" t="s">
        <v>1450</v>
      </c>
      <c r="G140" s="153" t="s">
        <v>1469</v>
      </c>
      <c r="H140" s="224">
        <v>8</v>
      </c>
      <c r="I140" s="153" t="s">
        <v>1404</v>
      </c>
      <c r="J140" s="153">
        <v>40000</v>
      </c>
      <c r="K140" s="153">
        <f t="shared" si="1"/>
        <v>320000</v>
      </c>
    </row>
    <row r="141" spans="2:11">
      <c r="B141" s="215">
        <v>50</v>
      </c>
      <c r="C141" s="324" t="s">
        <v>1451</v>
      </c>
      <c r="D141" s="324" t="s">
        <v>1451</v>
      </c>
      <c r="E141" s="324" t="s">
        <v>1451</v>
      </c>
      <c r="F141" s="324" t="s">
        <v>1451</v>
      </c>
      <c r="G141" s="153" t="s">
        <v>1469</v>
      </c>
      <c r="H141" s="224">
        <v>1</v>
      </c>
      <c r="I141" s="153" t="s">
        <v>1476</v>
      </c>
      <c r="J141" s="153">
        <v>2000000</v>
      </c>
      <c r="K141" s="153">
        <f t="shared" si="1"/>
        <v>2000000</v>
      </c>
    </row>
    <row r="142" spans="2:11">
      <c r="B142" s="215">
        <v>51</v>
      </c>
      <c r="C142" s="324" t="s">
        <v>1452</v>
      </c>
      <c r="D142" s="324" t="s">
        <v>1452</v>
      </c>
      <c r="E142" s="324" t="s">
        <v>1452</v>
      </c>
      <c r="F142" s="324" t="s">
        <v>1452</v>
      </c>
      <c r="G142" s="153" t="s">
        <v>1469</v>
      </c>
      <c r="H142" s="224">
        <v>2</v>
      </c>
      <c r="I142" s="153" t="s">
        <v>1474</v>
      </c>
      <c r="J142" s="153">
        <v>100000</v>
      </c>
      <c r="K142" s="153">
        <f t="shared" si="1"/>
        <v>200000</v>
      </c>
    </row>
    <row r="143" spans="2:11">
      <c r="B143" s="215">
        <v>52</v>
      </c>
      <c r="C143" s="324" t="s">
        <v>1453</v>
      </c>
      <c r="D143" s="324" t="s">
        <v>1453</v>
      </c>
      <c r="E143" s="324" t="s">
        <v>1453</v>
      </c>
      <c r="F143" s="324" t="s">
        <v>1453</v>
      </c>
      <c r="G143" s="153" t="s">
        <v>1469</v>
      </c>
      <c r="H143" s="224">
        <v>1</v>
      </c>
      <c r="I143" s="153" t="s">
        <v>1473</v>
      </c>
      <c r="J143" s="153">
        <v>30000</v>
      </c>
      <c r="K143" s="153">
        <f t="shared" si="1"/>
        <v>30000</v>
      </c>
    </row>
    <row r="144" spans="2:11">
      <c r="B144" s="215">
        <v>53</v>
      </c>
      <c r="C144" s="324" t="s">
        <v>1454</v>
      </c>
      <c r="D144" s="324" t="s">
        <v>1454</v>
      </c>
      <c r="E144" s="324" t="s">
        <v>1454</v>
      </c>
      <c r="F144" s="324" t="s">
        <v>1454</v>
      </c>
      <c r="G144" s="153" t="s">
        <v>1469</v>
      </c>
      <c r="H144" s="224">
        <v>6</v>
      </c>
      <c r="I144" s="153" t="s">
        <v>1477</v>
      </c>
      <c r="J144" s="153">
        <v>300000</v>
      </c>
      <c r="K144" s="153">
        <f t="shared" si="1"/>
        <v>1800000</v>
      </c>
    </row>
    <row r="145" spans="2:11">
      <c r="B145" s="215">
        <v>54</v>
      </c>
      <c r="C145" s="324" t="s">
        <v>1455</v>
      </c>
      <c r="D145" s="324" t="s">
        <v>1455</v>
      </c>
      <c r="E145" s="324" t="s">
        <v>1455</v>
      </c>
      <c r="F145" s="324" t="s">
        <v>1455</v>
      </c>
      <c r="G145" s="153" t="s">
        <v>1469</v>
      </c>
      <c r="H145" s="224">
        <v>1</v>
      </c>
      <c r="I145" s="153" t="s">
        <v>1473</v>
      </c>
      <c r="J145" s="153">
        <v>100000</v>
      </c>
      <c r="K145" s="153">
        <f t="shared" si="1"/>
        <v>100000</v>
      </c>
    </row>
    <row r="146" spans="2:11">
      <c r="B146" s="215">
        <v>55</v>
      </c>
      <c r="C146" s="324" t="s">
        <v>1456</v>
      </c>
      <c r="D146" s="324" t="s">
        <v>1456</v>
      </c>
      <c r="E146" s="324" t="s">
        <v>1456</v>
      </c>
      <c r="F146" s="324" t="s">
        <v>1456</v>
      </c>
      <c r="G146" s="153" t="s">
        <v>1469</v>
      </c>
      <c r="H146" s="224" t="s">
        <v>1470</v>
      </c>
      <c r="I146" s="153" t="s">
        <v>1473</v>
      </c>
      <c r="J146" s="153">
        <v>500000</v>
      </c>
      <c r="K146" s="153">
        <v>500000</v>
      </c>
    </row>
    <row r="147" spans="2:11">
      <c r="B147" s="215">
        <v>56</v>
      </c>
      <c r="C147" s="324" t="s">
        <v>1457</v>
      </c>
      <c r="D147" s="324" t="s">
        <v>1457</v>
      </c>
      <c r="E147" s="324" t="s">
        <v>1457</v>
      </c>
      <c r="F147" s="324" t="s">
        <v>1457</v>
      </c>
      <c r="G147" s="153" t="s">
        <v>1469</v>
      </c>
      <c r="H147" s="224">
        <v>1</v>
      </c>
      <c r="I147" s="153" t="s">
        <v>1478</v>
      </c>
      <c r="J147" s="153">
        <v>850000</v>
      </c>
      <c r="K147" s="153">
        <f t="shared" si="1"/>
        <v>850000</v>
      </c>
    </row>
    <row r="148" spans="2:11">
      <c r="B148" s="215">
        <v>57</v>
      </c>
      <c r="C148" s="324" t="s">
        <v>1458</v>
      </c>
      <c r="D148" s="324" t="s">
        <v>1458</v>
      </c>
      <c r="E148" s="324" t="s">
        <v>1458</v>
      </c>
      <c r="F148" s="324" t="s">
        <v>1458</v>
      </c>
      <c r="G148" s="153" t="s">
        <v>1469</v>
      </c>
      <c r="H148" s="224">
        <v>86</v>
      </c>
      <c r="I148" s="153" t="s">
        <v>1478</v>
      </c>
      <c r="J148" s="153">
        <v>30000</v>
      </c>
      <c r="K148" s="153">
        <f t="shared" si="1"/>
        <v>2580000</v>
      </c>
    </row>
    <row r="149" spans="2:11">
      <c r="B149" s="215">
        <v>58</v>
      </c>
      <c r="C149" s="324" t="s">
        <v>1459</v>
      </c>
      <c r="D149" s="324" t="s">
        <v>1459</v>
      </c>
      <c r="E149" s="324" t="s">
        <v>1459</v>
      </c>
      <c r="F149" s="324" t="s">
        <v>1459</v>
      </c>
      <c r="G149" s="153" t="s">
        <v>1469</v>
      </c>
      <c r="H149" s="224">
        <v>1</v>
      </c>
      <c r="I149" s="153" t="s">
        <v>1478</v>
      </c>
      <c r="J149" s="153">
        <v>200000</v>
      </c>
      <c r="K149" s="153">
        <f t="shared" si="1"/>
        <v>200000</v>
      </c>
    </row>
    <row r="150" spans="2:11">
      <c r="B150" s="215">
        <v>59</v>
      </c>
      <c r="C150" s="324" t="s">
        <v>1460</v>
      </c>
      <c r="D150" s="324" t="s">
        <v>1460</v>
      </c>
      <c r="E150" s="324" t="s">
        <v>1460</v>
      </c>
      <c r="F150" s="324" t="s">
        <v>1460</v>
      </c>
      <c r="G150" s="153" t="s">
        <v>1469</v>
      </c>
      <c r="H150" s="224">
        <v>1</v>
      </c>
      <c r="I150" s="153" t="s">
        <v>1478</v>
      </c>
      <c r="J150" s="153">
        <v>12000000</v>
      </c>
      <c r="K150" s="153">
        <f t="shared" si="1"/>
        <v>12000000</v>
      </c>
    </row>
    <row r="151" spans="2:11">
      <c r="B151" s="215">
        <v>60</v>
      </c>
      <c r="C151" s="324" t="s">
        <v>1461</v>
      </c>
      <c r="D151" s="324" t="s">
        <v>1461</v>
      </c>
      <c r="E151" s="324" t="s">
        <v>1461</v>
      </c>
      <c r="F151" s="324" t="s">
        <v>1461</v>
      </c>
      <c r="G151" s="153" t="s">
        <v>1469</v>
      </c>
      <c r="H151" s="224">
        <v>1</v>
      </c>
      <c r="I151" s="153" t="s">
        <v>1478</v>
      </c>
      <c r="J151" s="153">
        <v>300000</v>
      </c>
      <c r="K151" s="153">
        <f t="shared" si="1"/>
        <v>300000</v>
      </c>
    </row>
    <row r="152" spans="2:11">
      <c r="B152" s="215">
        <v>61</v>
      </c>
      <c r="C152" s="324" t="s">
        <v>1462</v>
      </c>
      <c r="D152" s="324" t="s">
        <v>1462</v>
      </c>
      <c r="E152" s="324" t="s">
        <v>1462</v>
      </c>
      <c r="F152" s="324" t="s">
        <v>1462</v>
      </c>
      <c r="G152" s="153" t="s">
        <v>1469</v>
      </c>
      <c r="H152" s="224" t="s">
        <v>1471</v>
      </c>
      <c r="I152" s="153" t="s">
        <v>1479</v>
      </c>
      <c r="J152" s="157">
        <v>500000</v>
      </c>
      <c r="K152" s="153">
        <v>500000</v>
      </c>
    </row>
    <row r="153" spans="2:11">
      <c r="B153" s="215">
        <v>62</v>
      </c>
      <c r="C153" s="324" t="s">
        <v>1463</v>
      </c>
      <c r="D153" s="324" t="s">
        <v>1463</v>
      </c>
      <c r="E153" s="324" t="s">
        <v>1463</v>
      </c>
      <c r="F153" s="324" t="s">
        <v>1463</v>
      </c>
      <c r="G153" s="153" t="s">
        <v>1469</v>
      </c>
      <c r="H153" s="224">
        <v>13</v>
      </c>
      <c r="I153" s="153" t="s">
        <v>1473</v>
      </c>
      <c r="J153" s="157">
        <v>15000</v>
      </c>
      <c r="K153" s="153">
        <f t="shared" si="1"/>
        <v>195000</v>
      </c>
    </row>
    <row r="154" spans="2:11">
      <c r="B154" s="215">
        <v>63</v>
      </c>
      <c r="C154" s="324" t="s">
        <v>1464</v>
      </c>
      <c r="D154" s="324" t="s">
        <v>1464</v>
      </c>
      <c r="E154" s="324" t="s">
        <v>1464</v>
      </c>
      <c r="F154" s="324" t="s">
        <v>1464</v>
      </c>
      <c r="G154" s="153" t="s">
        <v>1469</v>
      </c>
      <c r="H154" s="224">
        <v>6</v>
      </c>
      <c r="I154" s="153" t="s">
        <v>1478</v>
      </c>
      <c r="J154" s="157">
        <v>120000</v>
      </c>
      <c r="K154" s="153">
        <f t="shared" si="1"/>
        <v>720000</v>
      </c>
    </row>
    <row r="155" spans="2:11">
      <c r="B155" s="215">
        <v>64</v>
      </c>
      <c r="C155" s="324" t="s">
        <v>1465</v>
      </c>
      <c r="D155" s="324" t="s">
        <v>1465</v>
      </c>
      <c r="E155" s="324" t="s">
        <v>1465</v>
      </c>
      <c r="F155" s="324" t="s">
        <v>1465</v>
      </c>
      <c r="G155" s="153" t="s">
        <v>1469</v>
      </c>
      <c r="H155" s="224">
        <v>5</v>
      </c>
      <c r="I155" s="153" t="s">
        <v>1478</v>
      </c>
      <c r="J155" s="157">
        <v>20000</v>
      </c>
      <c r="K155" s="153">
        <f t="shared" si="1"/>
        <v>100000</v>
      </c>
    </row>
    <row r="156" spans="2:11">
      <c r="B156" s="215">
        <v>65</v>
      </c>
      <c r="C156" s="324" t="s">
        <v>1466</v>
      </c>
      <c r="D156" s="324" t="s">
        <v>1466</v>
      </c>
      <c r="E156" s="324" t="s">
        <v>1466</v>
      </c>
      <c r="F156" s="324" t="s">
        <v>1466</v>
      </c>
      <c r="G156" s="153" t="s">
        <v>1469</v>
      </c>
      <c r="H156" s="224">
        <v>4</v>
      </c>
      <c r="I156" s="153" t="s">
        <v>1480</v>
      </c>
      <c r="J156" s="157">
        <v>20000</v>
      </c>
      <c r="K156" s="153">
        <f t="shared" si="1"/>
        <v>80000</v>
      </c>
    </row>
    <row r="157" spans="2:11">
      <c r="B157" s="215">
        <v>66</v>
      </c>
      <c r="C157" s="324" t="s">
        <v>1467</v>
      </c>
      <c r="D157" s="324" t="s">
        <v>1467</v>
      </c>
      <c r="E157" s="324" t="s">
        <v>1467</v>
      </c>
      <c r="F157" s="324" t="s">
        <v>1467</v>
      </c>
      <c r="G157" s="153" t="s">
        <v>1469</v>
      </c>
      <c r="H157" s="224">
        <v>40</v>
      </c>
      <c r="I157" s="153" t="s">
        <v>1478</v>
      </c>
      <c r="J157" s="157">
        <v>27000</v>
      </c>
      <c r="K157" s="153">
        <f t="shared" si="1"/>
        <v>1080000</v>
      </c>
    </row>
    <row r="158" spans="2:11">
      <c r="B158" s="215">
        <v>67</v>
      </c>
      <c r="C158" s="324" t="s">
        <v>1468</v>
      </c>
      <c r="D158" s="324" t="s">
        <v>1468</v>
      </c>
      <c r="E158" s="324" t="s">
        <v>1468</v>
      </c>
      <c r="F158" s="324" t="s">
        <v>1468</v>
      </c>
      <c r="G158" s="153" t="s">
        <v>1469</v>
      </c>
      <c r="H158" s="224">
        <v>5</v>
      </c>
      <c r="I158" s="153" t="s">
        <v>1478</v>
      </c>
      <c r="J158" s="157">
        <v>500000</v>
      </c>
      <c r="K158" s="153">
        <f t="shared" si="1"/>
        <v>2500000</v>
      </c>
    </row>
    <row r="159" spans="2:11">
      <c r="B159" s="215">
        <v>68</v>
      </c>
      <c r="C159" s="324" t="s">
        <v>1482</v>
      </c>
      <c r="D159" s="324" t="s">
        <v>1482</v>
      </c>
      <c r="E159" s="324" t="s">
        <v>1482</v>
      </c>
      <c r="F159" s="324" t="s">
        <v>1482</v>
      </c>
      <c r="G159" s="153" t="s">
        <v>1486</v>
      </c>
      <c r="H159" s="224">
        <v>1</v>
      </c>
      <c r="I159" s="153" t="s">
        <v>1478</v>
      </c>
      <c r="J159" s="153">
        <v>300000</v>
      </c>
      <c r="K159" s="153">
        <f>+J159*H159</f>
        <v>300000</v>
      </c>
    </row>
    <row r="160" spans="2:11">
      <c r="B160" s="215">
        <v>69</v>
      </c>
      <c r="C160" s="324" t="s">
        <v>1483</v>
      </c>
      <c r="D160" s="324" t="s">
        <v>1483</v>
      </c>
      <c r="E160" s="324" t="s">
        <v>1483</v>
      </c>
      <c r="F160" s="324" t="s">
        <v>1483</v>
      </c>
      <c r="G160" s="153" t="s">
        <v>1486</v>
      </c>
      <c r="H160" s="224">
        <v>2</v>
      </c>
      <c r="I160" s="153" t="s">
        <v>1478</v>
      </c>
      <c r="J160" s="153">
        <v>2500000</v>
      </c>
      <c r="K160" s="153">
        <f t="shared" ref="K160:K162" si="2">+J160*H160</f>
        <v>5000000</v>
      </c>
    </row>
    <row r="161" spans="2:11">
      <c r="B161" s="215">
        <v>70</v>
      </c>
      <c r="C161" s="324" t="s">
        <v>1484</v>
      </c>
      <c r="D161" s="324" t="s">
        <v>1484</v>
      </c>
      <c r="E161" s="324" t="s">
        <v>1484</v>
      </c>
      <c r="F161" s="324" t="s">
        <v>1484</v>
      </c>
      <c r="G161" s="153" t="s">
        <v>1486</v>
      </c>
      <c r="H161" s="224">
        <v>2</v>
      </c>
      <c r="I161" s="153" t="s">
        <v>1478</v>
      </c>
      <c r="J161" s="153">
        <v>350000</v>
      </c>
      <c r="K161" s="153">
        <f t="shared" si="2"/>
        <v>700000</v>
      </c>
    </row>
    <row r="162" spans="2:11">
      <c r="B162" s="215">
        <v>71</v>
      </c>
      <c r="C162" s="324" t="s">
        <v>1485</v>
      </c>
      <c r="D162" s="324" t="s">
        <v>1485</v>
      </c>
      <c r="E162" s="324" t="s">
        <v>1485</v>
      </c>
      <c r="F162" s="324" t="s">
        <v>1485</v>
      </c>
      <c r="G162" s="153" t="s">
        <v>1486</v>
      </c>
      <c r="H162" s="224">
        <v>1</v>
      </c>
      <c r="I162" s="153" t="s">
        <v>1478</v>
      </c>
      <c r="J162" s="153">
        <v>100000</v>
      </c>
      <c r="K162" s="153">
        <f t="shared" si="2"/>
        <v>100000</v>
      </c>
    </row>
    <row r="163" spans="2:11">
      <c r="B163" s="215">
        <v>72</v>
      </c>
      <c r="C163" s="324" t="s">
        <v>1488</v>
      </c>
      <c r="D163" s="324" t="s">
        <v>1488</v>
      </c>
      <c r="E163" s="324" t="s">
        <v>1488</v>
      </c>
      <c r="F163" s="324" t="s">
        <v>1488</v>
      </c>
      <c r="G163" s="153" t="s">
        <v>1487</v>
      </c>
      <c r="H163" s="224">
        <v>42</v>
      </c>
      <c r="I163" s="192" t="s">
        <v>1479</v>
      </c>
      <c r="J163" s="153">
        <v>50000</v>
      </c>
      <c r="K163" s="153">
        <f>+J163*H163</f>
        <v>2100000</v>
      </c>
    </row>
    <row r="164" spans="2:11">
      <c r="B164" s="215">
        <v>73</v>
      </c>
      <c r="C164" s="324" t="s">
        <v>1489</v>
      </c>
      <c r="D164" s="324" t="s">
        <v>1489</v>
      </c>
      <c r="E164" s="324" t="s">
        <v>1489</v>
      </c>
      <c r="F164" s="324" t="s">
        <v>1489</v>
      </c>
      <c r="G164" s="153" t="s">
        <v>1487</v>
      </c>
      <c r="H164" s="224">
        <v>56</v>
      </c>
      <c r="I164" s="192" t="s">
        <v>1479</v>
      </c>
      <c r="J164" s="153">
        <v>30000</v>
      </c>
      <c r="K164" s="153">
        <f t="shared" ref="K164:K171" si="3">+J164*H164</f>
        <v>1680000</v>
      </c>
    </row>
    <row r="165" spans="2:11">
      <c r="B165" s="215">
        <v>74</v>
      </c>
      <c r="C165" s="324" t="s">
        <v>1490</v>
      </c>
      <c r="D165" s="324" t="s">
        <v>1490</v>
      </c>
      <c r="E165" s="324" t="s">
        <v>1490</v>
      </c>
      <c r="F165" s="324" t="s">
        <v>1490</v>
      </c>
      <c r="G165" s="153" t="s">
        <v>1487</v>
      </c>
      <c r="H165" s="224">
        <v>30</v>
      </c>
      <c r="I165" s="192" t="s">
        <v>1476</v>
      </c>
      <c r="J165" s="153">
        <v>15000</v>
      </c>
      <c r="K165" s="153">
        <f t="shared" si="3"/>
        <v>450000</v>
      </c>
    </row>
    <row r="166" spans="2:11">
      <c r="B166" s="215">
        <v>75</v>
      </c>
      <c r="C166" s="324" t="s">
        <v>1491</v>
      </c>
      <c r="D166" s="324" t="s">
        <v>1491</v>
      </c>
      <c r="E166" s="324" t="s">
        <v>1491</v>
      </c>
      <c r="F166" s="324" t="s">
        <v>1491</v>
      </c>
      <c r="G166" s="153" t="s">
        <v>1487</v>
      </c>
      <c r="H166" s="224">
        <v>145</v>
      </c>
      <c r="I166" s="192" t="s">
        <v>1479</v>
      </c>
      <c r="J166" s="153">
        <v>80000</v>
      </c>
      <c r="K166" s="153">
        <f t="shared" si="3"/>
        <v>11600000</v>
      </c>
    </row>
    <row r="167" spans="2:11">
      <c r="B167" s="215">
        <v>76</v>
      </c>
      <c r="C167" s="324" t="s">
        <v>1492</v>
      </c>
      <c r="D167" s="324" t="s">
        <v>1492</v>
      </c>
      <c r="E167" s="324" t="s">
        <v>1492</v>
      </c>
      <c r="F167" s="324" t="s">
        <v>1492</v>
      </c>
      <c r="G167" s="153" t="s">
        <v>1487</v>
      </c>
      <c r="H167" s="224">
        <v>18</v>
      </c>
      <c r="I167" s="192" t="s">
        <v>1479</v>
      </c>
      <c r="J167" s="153">
        <v>80000</v>
      </c>
      <c r="K167" s="153">
        <f t="shared" si="3"/>
        <v>1440000</v>
      </c>
    </row>
    <row r="168" spans="2:11">
      <c r="B168" s="215">
        <v>77</v>
      </c>
      <c r="C168" s="324" t="s">
        <v>1493</v>
      </c>
      <c r="D168" s="324" t="s">
        <v>1493</v>
      </c>
      <c r="E168" s="324" t="s">
        <v>1493</v>
      </c>
      <c r="F168" s="324" t="s">
        <v>1493</v>
      </c>
      <c r="G168" s="153" t="s">
        <v>1487</v>
      </c>
      <c r="H168" s="224">
        <v>8</v>
      </c>
      <c r="I168" s="192" t="s">
        <v>1478</v>
      </c>
      <c r="J168" s="153">
        <v>500000</v>
      </c>
      <c r="K168" s="153">
        <f t="shared" si="3"/>
        <v>4000000</v>
      </c>
    </row>
    <row r="169" spans="2:11">
      <c r="B169" s="215">
        <v>78</v>
      </c>
      <c r="C169" s="324" t="s">
        <v>1494</v>
      </c>
      <c r="D169" s="324" t="s">
        <v>1494</v>
      </c>
      <c r="E169" s="324" t="s">
        <v>1494</v>
      </c>
      <c r="F169" s="324" t="s">
        <v>1494</v>
      </c>
      <c r="G169" s="153" t="s">
        <v>1487</v>
      </c>
      <c r="H169" s="224">
        <v>4</v>
      </c>
      <c r="I169" s="192" t="s">
        <v>1478</v>
      </c>
      <c r="J169" s="153">
        <v>450000</v>
      </c>
      <c r="K169" s="153">
        <f t="shared" si="3"/>
        <v>1800000</v>
      </c>
    </row>
    <row r="170" spans="2:11">
      <c r="B170" s="215">
        <v>79</v>
      </c>
      <c r="C170" s="324" t="s">
        <v>1495</v>
      </c>
      <c r="D170" s="324" t="s">
        <v>1495</v>
      </c>
      <c r="E170" s="324" t="s">
        <v>1495</v>
      </c>
      <c r="F170" s="324" t="s">
        <v>1495</v>
      </c>
      <c r="G170" s="153" t="s">
        <v>1487</v>
      </c>
      <c r="H170" s="224">
        <v>3</v>
      </c>
      <c r="I170" s="192" t="s">
        <v>1478</v>
      </c>
      <c r="J170" s="153">
        <v>400000</v>
      </c>
      <c r="K170" s="153">
        <f t="shared" si="3"/>
        <v>1200000</v>
      </c>
    </row>
    <row r="171" spans="2:11">
      <c r="B171" s="215">
        <v>80</v>
      </c>
      <c r="C171" s="324" t="s">
        <v>1496</v>
      </c>
      <c r="D171" s="324" t="s">
        <v>1496</v>
      </c>
      <c r="E171" s="324" t="s">
        <v>1496</v>
      </c>
      <c r="F171" s="324" t="s">
        <v>1496</v>
      </c>
      <c r="G171" s="153" t="s">
        <v>1487</v>
      </c>
      <c r="H171" s="224">
        <v>2</v>
      </c>
      <c r="I171" s="192" t="s">
        <v>1476</v>
      </c>
      <c r="J171" s="153">
        <v>1500000</v>
      </c>
      <c r="K171" s="153">
        <f t="shared" si="3"/>
        <v>3000000</v>
      </c>
    </row>
    <row r="172" spans="2:11">
      <c r="B172" s="323" t="s">
        <v>1119</v>
      </c>
      <c r="C172" s="323"/>
      <c r="D172" s="323"/>
      <c r="E172" s="323"/>
      <c r="F172" s="323"/>
      <c r="G172" s="323"/>
      <c r="H172" s="323"/>
      <c r="I172" s="323"/>
      <c r="J172" s="323"/>
      <c r="K172" s="158">
        <f>SUM(K92:K171)</f>
        <v>142625000</v>
      </c>
    </row>
    <row r="174" spans="2:11">
      <c r="B174" s="323" t="s">
        <v>1497</v>
      </c>
      <c r="C174" s="323"/>
      <c r="D174" s="323"/>
      <c r="E174" s="323"/>
      <c r="F174" s="323"/>
      <c r="G174" s="323"/>
      <c r="H174" s="323"/>
      <c r="I174" s="323"/>
      <c r="J174" s="323"/>
      <c r="K174" s="158">
        <f>+K88+K172</f>
        <v>4187576936.98</v>
      </c>
    </row>
  </sheetData>
  <mergeCells count="190">
    <mergeCell ref="C27:E27"/>
    <mergeCell ref="B28:H28"/>
    <mergeCell ref="B40:G40"/>
    <mergeCell ref="B58:G58"/>
    <mergeCell ref="G34:G35"/>
    <mergeCell ref="H34:H35"/>
    <mergeCell ref="I34:I35"/>
    <mergeCell ref="C77:D77"/>
    <mergeCell ref="B66:G66"/>
    <mergeCell ref="C69:D69"/>
    <mergeCell ref="E69:F69"/>
    <mergeCell ref="C70:D70"/>
    <mergeCell ref="E70:F70"/>
    <mergeCell ref="B74:H74"/>
    <mergeCell ref="B61:K61"/>
    <mergeCell ref="B68:K68"/>
    <mergeCell ref="B29:J29"/>
    <mergeCell ref="B31:K31"/>
    <mergeCell ref="B32:K32"/>
    <mergeCell ref="H45:H53"/>
    <mergeCell ref="I45:I53"/>
    <mergeCell ref="J45:J53"/>
    <mergeCell ref="B43:B53"/>
    <mergeCell ref="C43:C53"/>
    <mergeCell ref="B8:K8"/>
    <mergeCell ref="D11:E11"/>
    <mergeCell ref="F11:G11"/>
    <mergeCell ref="D12:E12"/>
    <mergeCell ref="F12:G12"/>
    <mergeCell ref="D13:E13"/>
    <mergeCell ref="F13:G13"/>
    <mergeCell ref="C22:E22"/>
    <mergeCell ref="D14:E14"/>
    <mergeCell ref="F14:G14"/>
    <mergeCell ref="D15:E15"/>
    <mergeCell ref="F15:G15"/>
    <mergeCell ref="D16:E16"/>
    <mergeCell ref="F16:G16"/>
    <mergeCell ref="D17:E17"/>
    <mergeCell ref="F17:G17"/>
    <mergeCell ref="H16:I16"/>
    <mergeCell ref="B10:K10"/>
    <mergeCell ref="B20:K20"/>
    <mergeCell ref="B21:K21"/>
    <mergeCell ref="H11:I11"/>
    <mergeCell ref="H12:I12"/>
    <mergeCell ref="H13:I13"/>
    <mergeCell ref="H14:I14"/>
    <mergeCell ref="B2:C2"/>
    <mergeCell ref="D2:F2"/>
    <mergeCell ref="B3:C3"/>
    <mergeCell ref="D3:F3"/>
    <mergeCell ref="B4:C4"/>
    <mergeCell ref="D4:F4"/>
    <mergeCell ref="B5:C5"/>
    <mergeCell ref="D5:F5"/>
    <mergeCell ref="B6:C6"/>
    <mergeCell ref="D6:F6"/>
    <mergeCell ref="H15:I15"/>
    <mergeCell ref="J34:J35"/>
    <mergeCell ref="C34:C35"/>
    <mergeCell ref="B34:B35"/>
    <mergeCell ref="K34:K35"/>
    <mergeCell ref="C23:E23"/>
    <mergeCell ref="C26:E26"/>
    <mergeCell ref="C56:C57"/>
    <mergeCell ref="B56:B57"/>
    <mergeCell ref="F22:H22"/>
    <mergeCell ref="F23:H23"/>
    <mergeCell ref="B24:I24"/>
    <mergeCell ref="F26:H26"/>
    <mergeCell ref="F27:H27"/>
    <mergeCell ref="B25:K25"/>
    <mergeCell ref="H17:I17"/>
    <mergeCell ref="B18:I18"/>
    <mergeCell ref="B38:B39"/>
    <mergeCell ref="C38:C39"/>
    <mergeCell ref="G38:G39"/>
    <mergeCell ref="H38:H39"/>
    <mergeCell ref="I38:I39"/>
    <mergeCell ref="J38:J39"/>
    <mergeCell ref="K38:K39"/>
    <mergeCell ref="B41:K41"/>
    <mergeCell ref="C72:D72"/>
    <mergeCell ref="E72:F72"/>
    <mergeCell ref="C73:D73"/>
    <mergeCell ref="E73:F73"/>
    <mergeCell ref="B80:I80"/>
    <mergeCell ref="C71:D71"/>
    <mergeCell ref="E71:F71"/>
    <mergeCell ref="B76:K76"/>
    <mergeCell ref="B59:G59"/>
    <mergeCell ref="B88:J88"/>
    <mergeCell ref="B82:K82"/>
    <mergeCell ref="E83:I83"/>
    <mergeCell ref="E84:I84"/>
    <mergeCell ref="E85:I85"/>
    <mergeCell ref="B86:I86"/>
    <mergeCell ref="E77:G77"/>
    <mergeCell ref="E78:G78"/>
    <mergeCell ref="E79:G79"/>
    <mergeCell ref="C78:D78"/>
    <mergeCell ref="C79:D79"/>
    <mergeCell ref="C83:D83"/>
    <mergeCell ref="C84:D84"/>
    <mergeCell ref="C85:D85"/>
    <mergeCell ref="C105:F105"/>
    <mergeCell ref="C96:F96"/>
    <mergeCell ref="C97:F97"/>
    <mergeCell ref="C98:F98"/>
    <mergeCell ref="C99:F99"/>
    <mergeCell ref="C100:F100"/>
    <mergeCell ref="C91:F91"/>
    <mergeCell ref="C92:F92"/>
    <mergeCell ref="C93:F93"/>
    <mergeCell ref="C94:F94"/>
    <mergeCell ref="C95:F95"/>
    <mergeCell ref="C120:F120"/>
    <mergeCell ref="C121:F121"/>
    <mergeCell ref="C122:F122"/>
    <mergeCell ref="C123:F123"/>
    <mergeCell ref="C124:F124"/>
    <mergeCell ref="C116:F116"/>
    <mergeCell ref="B90:K90"/>
    <mergeCell ref="C117:F117"/>
    <mergeCell ref="C118:F118"/>
    <mergeCell ref="C119:F119"/>
    <mergeCell ref="C111:F111"/>
    <mergeCell ref="C112:F112"/>
    <mergeCell ref="C113:F113"/>
    <mergeCell ref="C114:F114"/>
    <mergeCell ref="C115:F115"/>
    <mergeCell ref="C106:F106"/>
    <mergeCell ref="C107:F107"/>
    <mergeCell ref="C108:F108"/>
    <mergeCell ref="C109:F109"/>
    <mergeCell ref="C110:F110"/>
    <mergeCell ref="C101:F101"/>
    <mergeCell ref="C102:F102"/>
    <mergeCell ref="C103:F103"/>
    <mergeCell ref="C104:F104"/>
    <mergeCell ref="C130:F130"/>
    <mergeCell ref="C131:F131"/>
    <mergeCell ref="C132:F132"/>
    <mergeCell ref="C133:F133"/>
    <mergeCell ref="C134:F134"/>
    <mergeCell ref="C125:F125"/>
    <mergeCell ref="C126:F126"/>
    <mergeCell ref="C127:F127"/>
    <mergeCell ref="C128:F128"/>
    <mergeCell ref="C129:F129"/>
    <mergeCell ref="C140:F140"/>
    <mergeCell ref="C141:F141"/>
    <mergeCell ref="C142:F142"/>
    <mergeCell ref="C143:F143"/>
    <mergeCell ref="C144:F144"/>
    <mergeCell ref="C135:F135"/>
    <mergeCell ref="C136:F136"/>
    <mergeCell ref="C137:F137"/>
    <mergeCell ref="C138:F138"/>
    <mergeCell ref="C139:F139"/>
    <mergeCell ref="C150:F150"/>
    <mergeCell ref="C151:F151"/>
    <mergeCell ref="C152:F152"/>
    <mergeCell ref="C153:F153"/>
    <mergeCell ref="C154:F154"/>
    <mergeCell ref="C145:F145"/>
    <mergeCell ref="C146:F146"/>
    <mergeCell ref="C147:F147"/>
    <mergeCell ref="C148:F148"/>
    <mergeCell ref="C149:F149"/>
    <mergeCell ref="C160:F160"/>
    <mergeCell ref="C161:F161"/>
    <mergeCell ref="C162:F162"/>
    <mergeCell ref="C163:F163"/>
    <mergeCell ref="C164:F164"/>
    <mergeCell ref="C155:F155"/>
    <mergeCell ref="C156:F156"/>
    <mergeCell ref="C157:F157"/>
    <mergeCell ref="C158:F158"/>
    <mergeCell ref="C159:F159"/>
    <mergeCell ref="B172:J172"/>
    <mergeCell ref="B174:J174"/>
    <mergeCell ref="C170:F170"/>
    <mergeCell ref="C171:F171"/>
    <mergeCell ref="C165:F165"/>
    <mergeCell ref="C166:F166"/>
    <mergeCell ref="C167:F167"/>
    <mergeCell ref="C168:F168"/>
    <mergeCell ref="C169:F16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2" orientation="portrait" r:id="rId1"/>
  <rowBreaks count="1" manualBreakCount="1">
    <brk id="5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D74B-A81C-4AB4-90D4-A718BCA88A46}">
  <sheetPr>
    <pageSetUpPr fitToPage="1"/>
  </sheetPr>
  <dimension ref="A1:J140"/>
  <sheetViews>
    <sheetView tabSelected="1" zoomScale="80" zoomScaleNormal="80" workbookViewId="0">
      <selection activeCell="G41" sqref="G41"/>
    </sheetView>
  </sheetViews>
  <sheetFormatPr baseColWidth="10" defaultColWidth="11.44140625" defaultRowHeight="13.8"/>
  <cols>
    <col min="1" max="1" width="14.88671875" style="274" customWidth="1"/>
    <col min="2" max="2" width="28.44140625" style="274" customWidth="1"/>
    <col min="3" max="3" width="41.6640625" style="274" customWidth="1"/>
    <col min="4" max="4" width="5.109375" style="274" bestFit="1" customWidth="1"/>
    <col min="5" max="5" width="37.33203125" style="274" bestFit="1" customWidth="1"/>
    <col min="6" max="6" width="16.44140625" style="274" customWidth="1"/>
    <col min="7" max="7" width="16.6640625" style="211" customWidth="1"/>
    <col min="8" max="8" width="35.109375" style="274" customWidth="1"/>
    <col min="9" max="9" width="12.88671875" style="274" bestFit="1" customWidth="1"/>
    <col min="10" max="16384" width="11.44140625" style="274"/>
  </cols>
  <sheetData>
    <row r="1" spans="1:10" s="266" customFormat="1">
      <c r="A1" s="264"/>
      <c r="B1" s="265"/>
      <c r="D1" s="267"/>
      <c r="E1" s="267"/>
      <c r="F1" s="211"/>
      <c r="G1" s="211"/>
      <c r="H1" s="211"/>
      <c r="I1" s="211"/>
      <c r="J1" s="211"/>
    </row>
    <row r="2" spans="1:10" s="270" customFormat="1">
      <c r="A2" s="380" t="s">
        <v>1089</v>
      </c>
      <c r="B2" s="380"/>
      <c r="C2" s="381" t="s">
        <v>1655</v>
      </c>
      <c r="D2" s="382"/>
      <c r="E2" s="383"/>
      <c r="F2" s="268"/>
      <c r="G2" s="268"/>
      <c r="H2" s="268"/>
      <c r="I2" s="211"/>
      <c r="J2" s="269"/>
    </row>
    <row r="3" spans="1:10" s="270" customFormat="1">
      <c r="A3" s="380" t="s">
        <v>1091</v>
      </c>
      <c r="B3" s="380"/>
      <c r="C3" s="381" t="s">
        <v>1092</v>
      </c>
      <c r="D3" s="382"/>
      <c r="E3" s="383"/>
      <c r="F3" s="268"/>
      <c r="G3" s="268"/>
      <c r="H3" s="268"/>
      <c r="I3" s="211"/>
      <c r="J3" s="269"/>
    </row>
    <row r="4" spans="1:10" s="270" customFormat="1">
      <c r="A4" s="408"/>
      <c r="B4" s="408"/>
      <c r="C4" s="407"/>
      <c r="D4" s="407"/>
      <c r="E4" s="407"/>
      <c r="F4" s="268"/>
      <c r="G4" s="268"/>
      <c r="H4" s="268"/>
      <c r="I4" s="211"/>
      <c r="J4" s="269"/>
    </row>
    <row r="5" spans="1:10" s="269" customFormat="1"/>
    <row r="6" spans="1:10" s="269" customFormat="1">
      <c r="A6" s="326" t="s">
        <v>1657</v>
      </c>
      <c r="B6" s="326"/>
      <c r="C6" s="326"/>
      <c r="D6" s="326"/>
      <c r="E6" s="326"/>
      <c r="F6" s="326"/>
      <c r="G6" s="326"/>
      <c r="H6" s="326"/>
      <c r="I6" s="326"/>
    </row>
    <row r="7" spans="1:10" s="269" customFormat="1"/>
    <row r="8" spans="1:10" s="269" customFormat="1">
      <c r="A8" s="326" t="s">
        <v>1099</v>
      </c>
      <c r="B8" s="326"/>
      <c r="C8" s="326"/>
      <c r="D8" s="326"/>
      <c r="E8" s="326"/>
      <c r="F8" s="326"/>
      <c r="G8" s="326"/>
      <c r="H8" s="326"/>
      <c r="I8" s="326"/>
    </row>
    <row r="9" spans="1:10" s="269" customFormat="1" ht="30" customHeight="1">
      <c r="A9" s="252" t="s">
        <v>1100</v>
      </c>
      <c r="B9" s="252" t="s">
        <v>1101</v>
      </c>
      <c r="C9" s="339" t="s">
        <v>1102</v>
      </c>
      <c r="D9" s="341"/>
      <c r="E9" s="339" t="s">
        <v>1103</v>
      </c>
      <c r="F9" s="341"/>
      <c r="G9" s="326" t="s">
        <v>1104</v>
      </c>
      <c r="H9" s="326"/>
      <c r="I9" s="252" t="s">
        <v>1105</v>
      </c>
    </row>
    <row r="10" spans="1:10" s="269" customFormat="1">
      <c r="A10" s="162" t="s">
        <v>1106</v>
      </c>
      <c r="B10" s="162"/>
      <c r="C10" s="337" t="s">
        <v>1107</v>
      </c>
      <c r="D10" s="338"/>
      <c r="E10" s="387"/>
      <c r="F10" s="388"/>
      <c r="G10" s="389" t="s">
        <v>1108</v>
      </c>
      <c r="H10" s="390"/>
      <c r="I10" s="162">
        <v>100395</v>
      </c>
    </row>
    <row r="11" spans="1:10" s="269" customFormat="1">
      <c r="A11" s="162" t="s">
        <v>1110</v>
      </c>
      <c r="B11" s="162" t="s">
        <v>1111</v>
      </c>
      <c r="C11" s="337" t="s">
        <v>1112</v>
      </c>
      <c r="D11" s="338"/>
      <c r="E11" s="387">
        <v>1611000789</v>
      </c>
      <c r="F11" s="388">
        <v>1611000789</v>
      </c>
      <c r="G11" s="389" t="s">
        <v>1113</v>
      </c>
      <c r="H11" s="390"/>
      <c r="I11" s="162">
        <v>13444002.220000001</v>
      </c>
    </row>
    <row r="12" spans="1:10" s="269" customFormat="1">
      <c r="A12" s="271" t="s">
        <v>1110</v>
      </c>
      <c r="B12" s="272" t="s">
        <v>1117</v>
      </c>
      <c r="C12" s="389" t="s">
        <v>1118</v>
      </c>
      <c r="D12" s="390"/>
      <c r="E12" s="398"/>
      <c r="F12" s="399"/>
      <c r="G12" s="389" t="s">
        <v>1108</v>
      </c>
      <c r="H12" s="390"/>
      <c r="I12" s="162">
        <v>102690.26</v>
      </c>
    </row>
    <row r="13" spans="1:10" s="269" customFormat="1">
      <c r="A13" s="326" t="s">
        <v>1119</v>
      </c>
      <c r="B13" s="326"/>
      <c r="C13" s="326"/>
      <c r="D13" s="326"/>
      <c r="E13" s="326"/>
      <c r="F13" s="326"/>
      <c r="G13" s="326"/>
      <c r="H13" s="326"/>
      <c r="I13" s="252">
        <f>SUM(I10:I12)</f>
        <v>13647087.48</v>
      </c>
    </row>
    <row r="14" spans="1:10" s="269" customFormat="1">
      <c r="A14" s="273"/>
    </row>
    <row r="15" spans="1:10">
      <c r="A15" s="384" t="s">
        <v>1652</v>
      </c>
      <c r="B15" s="384"/>
      <c r="C15" s="384"/>
      <c r="D15" s="384"/>
      <c r="E15" s="384"/>
      <c r="F15" s="384"/>
      <c r="G15" s="384"/>
      <c r="H15" s="384"/>
      <c r="I15" s="384"/>
    </row>
    <row r="16" spans="1:10" s="275" customFormat="1" ht="27.6">
      <c r="A16" s="255" t="s">
        <v>1139</v>
      </c>
      <c r="B16" s="255" t="s">
        <v>1124</v>
      </c>
      <c r="C16" s="255" t="s">
        <v>1140</v>
      </c>
      <c r="D16" s="255" t="s">
        <v>1141</v>
      </c>
      <c r="E16" s="255" t="s">
        <v>1142</v>
      </c>
      <c r="F16" s="255" t="s">
        <v>1143</v>
      </c>
      <c r="G16" s="253" t="s">
        <v>1656</v>
      </c>
      <c r="H16" s="255" t="s">
        <v>1625</v>
      </c>
      <c r="I16" s="255" t="s">
        <v>1650</v>
      </c>
    </row>
    <row r="17" spans="1:9">
      <c r="A17" s="257" t="s">
        <v>1146</v>
      </c>
      <c r="B17" s="258" t="s">
        <v>1642</v>
      </c>
      <c r="C17" s="258" t="s">
        <v>1643</v>
      </c>
      <c r="D17" s="258">
        <v>1</v>
      </c>
      <c r="E17" s="258" t="s">
        <v>1334</v>
      </c>
      <c r="F17" s="257" t="s">
        <v>1176</v>
      </c>
      <c r="G17" s="409">
        <v>3228254000</v>
      </c>
      <c r="H17" s="258" t="s">
        <v>1649</v>
      </c>
      <c r="I17" s="261" t="s">
        <v>1651</v>
      </c>
    </row>
    <row r="18" spans="1:9">
      <c r="A18" s="257" t="s">
        <v>1146</v>
      </c>
      <c r="B18" s="258" t="s">
        <v>1644</v>
      </c>
      <c r="C18" s="258" t="s">
        <v>1647</v>
      </c>
      <c r="D18" s="258">
        <v>1</v>
      </c>
      <c r="E18" s="258" t="s">
        <v>1334</v>
      </c>
      <c r="F18" s="257" t="s">
        <v>1179</v>
      </c>
      <c r="G18" s="409">
        <v>347250000</v>
      </c>
      <c r="H18" s="258" t="s">
        <v>1649</v>
      </c>
      <c r="I18" s="261" t="s">
        <v>1651</v>
      </c>
    </row>
    <row r="19" spans="1:9">
      <c r="A19" s="257" t="s">
        <v>1146</v>
      </c>
      <c r="B19" s="258" t="s">
        <v>1645</v>
      </c>
      <c r="C19" s="258" t="s">
        <v>1646</v>
      </c>
      <c r="D19" s="258">
        <v>1</v>
      </c>
      <c r="E19" s="258" t="s">
        <v>1334</v>
      </c>
      <c r="F19" s="257" t="s">
        <v>1181</v>
      </c>
      <c r="G19" s="409">
        <v>344250000</v>
      </c>
      <c r="H19" s="258" t="s">
        <v>1649</v>
      </c>
      <c r="I19" s="261" t="s">
        <v>1651</v>
      </c>
    </row>
    <row r="20" spans="1:9">
      <c r="A20" s="385" t="s">
        <v>1146</v>
      </c>
      <c r="B20" s="386" t="s">
        <v>1362</v>
      </c>
      <c r="C20" s="258" t="s">
        <v>1343</v>
      </c>
      <c r="D20" s="258">
        <v>1</v>
      </c>
      <c r="E20" s="258" t="s">
        <v>1334</v>
      </c>
      <c r="F20" s="257" t="s">
        <v>1344</v>
      </c>
      <c r="G20" s="409">
        <v>40000000</v>
      </c>
      <c r="H20" s="258" t="s">
        <v>1649</v>
      </c>
      <c r="I20" s="261" t="s">
        <v>1651</v>
      </c>
    </row>
    <row r="21" spans="1:9">
      <c r="A21" s="385"/>
      <c r="B21" s="386"/>
      <c r="C21" s="258" t="s">
        <v>1345</v>
      </c>
      <c r="D21" s="258">
        <v>1</v>
      </c>
      <c r="E21" s="258" t="s">
        <v>1334</v>
      </c>
      <c r="F21" s="257" t="s">
        <v>1346</v>
      </c>
      <c r="G21" s="409">
        <v>15000000</v>
      </c>
      <c r="H21" s="258" t="s">
        <v>1649</v>
      </c>
      <c r="I21" s="261" t="s">
        <v>1651</v>
      </c>
    </row>
    <row r="22" spans="1:9">
      <c r="A22" s="385"/>
      <c r="B22" s="386"/>
      <c r="C22" s="258" t="s">
        <v>1347</v>
      </c>
      <c r="D22" s="258">
        <v>1</v>
      </c>
      <c r="E22" s="258" t="s">
        <v>1334</v>
      </c>
      <c r="F22" s="257" t="s">
        <v>1348</v>
      </c>
      <c r="G22" s="409">
        <v>15000000</v>
      </c>
      <c r="H22" s="258" t="s">
        <v>1649</v>
      </c>
      <c r="I22" s="261" t="s">
        <v>1651</v>
      </c>
    </row>
    <row r="23" spans="1:9">
      <c r="A23" s="385"/>
      <c r="B23" s="386"/>
      <c r="C23" s="258" t="s">
        <v>1358</v>
      </c>
      <c r="D23" s="258"/>
      <c r="E23" s="258" t="s">
        <v>1334</v>
      </c>
      <c r="F23" s="257" t="s">
        <v>1337</v>
      </c>
      <c r="G23" s="409">
        <v>4000000</v>
      </c>
      <c r="H23" s="258" t="s">
        <v>1649</v>
      </c>
      <c r="I23" s="261" t="s">
        <v>1651</v>
      </c>
    </row>
    <row r="24" spans="1:9">
      <c r="A24" s="385"/>
      <c r="B24" s="386"/>
      <c r="C24" s="258" t="s">
        <v>1357</v>
      </c>
      <c r="D24" s="258"/>
      <c r="E24" s="258" t="s">
        <v>1334</v>
      </c>
      <c r="F24" s="257" t="s">
        <v>1336</v>
      </c>
      <c r="G24" s="409">
        <v>4000000</v>
      </c>
      <c r="H24" s="258" t="s">
        <v>1649</v>
      </c>
      <c r="I24" s="261" t="s">
        <v>1651</v>
      </c>
    </row>
    <row r="25" spans="1:9">
      <c r="A25" s="385"/>
      <c r="B25" s="386"/>
      <c r="C25" s="258" t="s">
        <v>1349</v>
      </c>
      <c r="D25" s="258">
        <v>1</v>
      </c>
      <c r="E25" s="258" t="s">
        <v>1334</v>
      </c>
      <c r="F25" s="257" t="s">
        <v>1350</v>
      </c>
      <c r="G25" s="409">
        <v>4000000</v>
      </c>
      <c r="H25" s="258" t="s">
        <v>1649</v>
      </c>
      <c r="I25" s="261" t="s">
        <v>1651</v>
      </c>
    </row>
    <row r="26" spans="1:9">
      <c r="A26" s="385"/>
      <c r="B26" s="386"/>
      <c r="C26" s="258" t="s">
        <v>1351</v>
      </c>
      <c r="D26" s="258">
        <v>1</v>
      </c>
      <c r="E26" s="258" t="s">
        <v>1334</v>
      </c>
      <c r="F26" s="257" t="s">
        <v>1352</v>
      </c>
      <c r="G26" s="409">
        <v>4000000</v>
      </c>
      <c r="H26" s="258" t="s">
        <v>1649</v>
      </c>
      <c r="I26" s="261" t="s">
        <v>1651</v>
      </c>
    </row>
    <row r="27" spans="1:9" ht="41.4">
      <c r="A27" s="385"/>
      <c r="B27" s="386"/>
      <c r="C27" s="258" t="s">
        <v>1353</v>
      </c>
      <c r="D27" s="258">
        <v>1</v>
      </c>
      <c r="E27" s="258" t="s">
        <v>1334</v>
      </c>
      <c r="F27" s="257" t="s">
        <v>1354</v>
      </c>
      <c r="G27" s="409">
        <v>4000000</v>
      </c>
      <c r="H27" s="258" t="s">
        <v>1639</v>
      </c>
      <c r="I27" s="261" t="s">
        <v>1651</v>
      </c>
    </row>
    <row r="28" spans="1:9">
      <c r="A28" s="385"/>
      <c r="B28" s="386"/>
      <c r="C28" s="258" t="s">
        <v>1620</v>
      </c>
      <c r="D28" s="258">
        <v>1</v>
      </c>
      <c r="E28" s="258" t="s">
        <v>1334</v>
      </c>
      <c r="F28" s="257" t="s">
        <v>1621</v>
      </c>
      <c r="G28" s="409">
        <v>4000000</v>
      </c>
      <c r="H28" s="258" t="s">
        <v>1626</v>
      </c>
      <c r="I28" s="261" t="s">
        <v>1651</v>
      </c>
    </row>
    <row r="29" spans="1:9">
      <c r="A29" s="385"/>
      <c r="B29" s="386"/>
      <c r="C29" s="258" t="s">
        <v>1356</v>
      </c>
      <c r="D29" s="258">
        <v>1</v>
      </c>
      <c r="E29" s="258" t="s">
        <v>1334</v>
      </c>
      <c r="F29" s="257" t="s">
        <v>1355</v>
      </c>
      <c r="G29" s="409">
        <v>4000000</v>
      </c>
      <c r="H29" s="258" t="s">
        <v>1626</v>
      </c>
      <c r="I29" s="261" t="s">
        <v>1651</v>
      </c>
    </row>
    <row r="30" spans="1:9">
      <c r="A30" s="385"/>
      <c r="B30" s="386"/>
      <c r="C30" s="258" t="s">
        <v>1606</v>
      </c>
      <c r="D30" s="258">
        <v>1</v>
      </c>
      <c r="E30" s="258" t="s">
        <v>1622</v>
      </c>
      <c r="F30" s="257" t="s">
        <v>1613</v>
      </c>
      <c r="G30" s="410">
        <f>350000000+15000000+4000000</f>
        <v>369000000</v>
      </c>
      <c r="H30" s="258" t="s">
        <v>1648</v>
      </c>
      <c r="I30" s="262" t="s">
        <v>1651</v>
      </c>
    </row>
    <row r="31" spans="1:9">
      <c r="A31" s="385"/>
      <c r="B31" s="386"/>
      <c r="C31" s="258" t="s">
        <v>1607</v>
      </c>
      <c r="D31" s="258">
        <v>1</v>
      </c>
      <c r="E31" s="258" t="s">
        <v>1622</v>
      </c>
      <c r="F31" s="257" t="s">
        <v>1614</v>
      </c>
      <c r="G31" s="410"/>
      <c r="H31" s="258" t="s">
        <v>1648</v>
      </c>
      <c r="I31" s="262" t="s">
        <v>1651</v>
      </c>
    </row>
    <row r="32" spans="1:9">
      <c r="A32" s="385"/>
      <c r="B32" s="386"/>
      <c r="C32" s="258" t="s">
        <v>1608</v>
      </c>
      <c r="D32" s="258">
        <v>1</v>
      </c>
      <c r="E32" s="258" t="s">
        <v>1622</v>
      </c>
      <c r="F32" s="257" t="s">
        <v>1615</v>
      </c>
      <c r="G32" s="410"/>
      <c r="H32" s="258" t="s">
        <v>1648</v>
      </c>
      <c r="I32" s="262" t="s">
        <v>1651</v>
      </c>
    </row>
    <row r="33" spans="1:9">
      <c r="A33" s="385"/>
      <c r="B33" s="386"/>
      <c r="C33" s="258" t="s">
        <v>1609</v>
      </c>
      <c r="D33" s="258">
        <v>1</v>
      </c>
      <c r="E33" s="258" t="s">
        <v>1623</v>
      </c>
      <c r="F33" s="257" t="s">
        <v>1616</v>
      </c>
      <c r="G33" s="410">
        <f>350000000+15000000</f>
        <v>365000000</v>
      </c>
      <c r="H33" s="258" t="s">
        <v>1163</v>
      </c>
      <c r="I33" s="261" t="s">
        <v>1651</v>
      </c>
    </row>
    <row r="34" spans="1:9">
      <c r="A34" s="385"/>
      <c r="B34" s="386"/>
      <c r="C34" s="258" t="s">
        <v>1610</v>
      </c>
      <c r="D34" s="258">
        <v>1</v>
      </c>
      <c r="E34" s="258" t="s">
        <v>1623</v>
      </c>
      <c r="F34" s="257" t="s">
        <v>1617</v>
      </c>
      <c r="G34" s="410"/>
      <c r="H34" s="258" t="s">
        <v>1163</v>
      </c>
      <c r="I34" s="261" t="s">
        <v>1651</v>
      </c>
    </row>
    <row r="35" spans="1:9">
      <c r="A35" s="385"/>
      <c r="B35" s="386"/>
      <c r="C35" s="258" t="s">
        <v>1611</v>
      </c>
      <c r="D35" s="258">
        <v>1</v>
      </c>
      <c r="E35" s="258" t="s">
        <v>1624</v>
      </c>
      <c r="F35" s="257" t="s">
        <v>1618</v>
      </c>
      <c r="G35" s="410">
        <f>15000000+15000000</f>
        <v>30000000</v>
      </c>
      <c r="H35" s="258" t="s">
        <v>1163</v>
      </c>
      <c r="I35" s="261" t="s">
        <v>1651</v>
      </c>
    </row>
    <row r="36" spans="1:9">
      <c r="A36" s="385"/>
      <c r="B36" s="386"/>
      <c r="C36" s="258" t="s">
        <v>1612</v>
      </c>
      <c r="D36" s="258">
        <v>1</v>
      </c>
      <c r="E36" s="258" t="s">
        <v>1624</v>
      </c>
      <c r="F36" s="257" t="s">
        <v>1619</v>
      </c>
      <c r="G36" s="410"/>
      <c r="H36" s="258" t="s">
        <v>1163</v>
      </c>
      <c r="I36" s="261" t="s">
        <v>1651</v>
      </c>
    </row>
    <row r="37" spans="1:9">
      <c r="A37" s="385" t="s">
        <v>1146</v>
      </c>
      <c r="B37" s="386" t="s">
        <v>1638</v>
      </c>
      <c r="C37" s="258" t="s">
        <v>1627</v>
      </c>
      <c r="D37" s="258">
        <v>1</v>
      </c>
      <c r="E37" s="258" t="s">
        <v>1634</v>
      </c>
      <c r="F37" s="257" t="s">
        <v>1630</v>
      </c>
      <c r="G37" s="409">
        <v>117800000</v>
      </c>
      <c r="H37" s="258" t="s">
        <v>1163</v>
      </c>
      <c r="I37" s="262" t="s">
        <v>1651</v>
      </c>
    </row>
    <row r="38" spans="1:9">
      <c r="A38" s="385"/>
      <c r="B38" s="386"/>
      <c r="C38" s="258" t="s">
        <v>1628</v>
      </c>
      <c r="D38" s="258">
        <v>1</v>
      </c>
      <c r="E38" s="258" t="s">
        <v>1635</v>
      </c>
      <c r="F38" s="257" t="s">
        <v>1631</v>
      </c>
      <c r="G38" s="409">
        <v>117800000</v>
      </c>
      <c r="H38" s="258" t="s">
        <v>1163</v>
      </c>
      <c r="I38" s="262" t="s">
        <v>1651</v>
      </c>
    </row>
    <row r="39" spans="1:9" ht="27.6">
      <c r="A39" s="385"/>
      <c r="B39" s="386"/>
      <c r="C39" s="258" t="s">
        <v>1629</v>
      </c>
      <c r="D39" s="258">
        <v>1</v>
      </c>
      <c r="E39" s="258" t="s">
        <v>1636</v>
      </c>
      <c r="F39" s="257" t="s">
        <v>1632</v>
      </c>
      <c r="G39" s="409">
        <v>117800000</v>
      </c>
      <c r="H39" s="258" t="s">
        <v>1163</v>
      </c>
      <c r="I39" s="262" t="s">
        <v>1651</v>
      </c>
    </row>
    <row r="40" spans="1:9">
      <c r="A40" s="385"/>
      <c r="B40" s="386"/>
      <c r="C40" s="258" t="s">
        <v>120</v>
      </c>
      <c r="D40" s="258">
        <v>1</v>
      </c>
      <c r="E40" s="258" t="s">
        <v>1637</v>
      </c>
      <c r="F40" s="257" t="s">
        <v>1633</v>
      </c>
      <c r="G40" s="409">
        <v>117800000</v>
      </c>
      <c r="H40" s="258" t="s">
        <v>1163</v>
      </c>
      <c r="I40" s="262" t="s">
        <v>1651</v>
      </c>
    </row>
    <row r="41" spans="1:9" s="276" customFormat="1" ht="27.6">
      <c r="A41" s="259" t="s">
        <v>1146</v>
      </c>
      <c r="B41" s="260" t="s">
        <v>1640</v>
      </c>
      <c r="C41" s="260" t="s">
        <v>1641</v>
      </c>
      <c r="D41" s="260">
        <v>1</v>
      </c>
      <c r="E41" s="260" t="s">
        <v>1334</v>
      </c>
      <c r="F41" s="259" t="s">
        <v>1383</v>
      </c>
      <c r="G41" s="279">
        <v>83752000</v>
      </c>
      <c r="H41" s="256" t="s">
        <v>1384</v>
      </c>
      <c r="I41" s="263" t="s">
        <v>1651</v>
      </c>
    </row>
    <row r="42" spans="1:9">
      <c r="A42" s="400" t="s">
        <v>1169</v>
      </c>
      <c r="B42" s="401"/>
      <c r="C42" s="401"/>
      <c r="D42" s="401"/>
      <c r="E42" s="401"/>
      <c r="F42" s="402"/>
      <c r="G42" s="163">
        <f>SUM(G17:G41)</f>
        <v>5336706000</v>
      </c>
      <c r="I42" s="275"/>
    </row>
    <row r="43" spans="1:9">
      <c r="I43" s="275"/>
    </row>
    <row r="44" spans="1:9" s="269" customFormat="1">
      <c r="A44" s="326" t="s">
        <v>1653</v>
      </c>
      <c r="B44" s="326"/>
      <c r="C44" s="326"/>
      <c r="D44" s="326"/>
      <c r="E44" s="326"/>
      <c r="F44" s="326"/>
      <c r="G44" s="326"/>
      <c r="H44" s="326"/>
      <c r="I44" s="326"/>
    </row>
    <row r="45" spans="1:9" s="269" customFormat="1">
      <c r="A45" s="251" t="s">
        <v>1184</v>
      </c>
      <c r="B45" s="330" t="s">
        <v>1185</v>
      </c>
      <c r="C45" s="330"/>
      <c r="D45" s="327" t="s">
        <v>1100</v>
      </c>
      <c r="E45" s="327"/>
      <c r="F45" s="327"/>
      <c r="G45" s="251" t="s">
        <v>1139</v>
      </c>
      <c r="H45" s="251" t="s">
        <v>1186</v>
      </c>
      <c r="I45" s="251" t="s">
        <v>1105</v>
      </c>
    </row>
    <row r="46" spans="1:9" s="269" customFormat="1">
      <c r="A46" s="162">
        <v>800197268</v>
      </c>
      <c r="B46" s="308" t="s">
        <v>1195</v>
      </c>
      <c r="C46" s="308"/>
      <c r="D46" s="391" t="s">
        <v>1196</v>
      </c>
      <c r="E46" s="391"/>
      <c r="F46" s="391"/>
      <c r="G46" s="162" t="s">
        <v>1146</v>
      </c>
      <c r="H46" s="162" t="s">
        <v>1166</v>
      </c>
      <c r="I46" s="162">
        <v>5620849.5</v>
      </c>
    </row>
    <row r="47" spans="1:9" s="269" customFormat="1">
      <c r="A47" s="339" t="s">
        <v>1197</v>
      </c>
      <c r="B47" s="340"/>
      <c r="C47" s="340"/>
      <c r="D47" s="340"/>
      <c r="E47" s="340"/>
      <c r="F47" s="340"/>
      <c r="G47" s="340"/>
      <c r="H47" s="341"/>
      <c r="I47" s="163">
        <f>SUM(I46:I46)</f>
        <v>5620849.5</v>
      </c>
    </row>
    <row r="48" spans="1:9" s="269" customFormat="1"/>
    <row r="49" spans="1:9" s="269" customFormat="1">
      <c r="A49" s="326" t="s">
        <v>1654</v>
      </c>
      <c r="B49" s="326"/>
      <c r="C49" s="326"/>
      <c r="D49" s="326"/>
      <c r="E49" s="326"/>
      <c r="F49" s="326"/>
      <c r="G49" s="326"/>
      <c r="H49" s="326"/>
      <c r="I49" s="326"/>
    </row>
    <row r="50" spans="1:9" s="269" customFormat="1" ht="25.5" customHeight="1">
      <c r="A50" s="251" t="s">
        <v>1184</v>
      </c>
      <c r="B50" s="330" t="s">
        <v>1185</v>
      </c>
      <c r="C50" s="330"/>
      <c r="D50" s="327" t="s">
        <v>1100</v>
      </c>
      <c r="E50" s="327"/>
      <c r="F50" s="327"/>
      <c r="G50" s="327"/>
      <c r="H50" s="327"/>
      <c r="I50" s="251" t="s">
        <v>1105</v>
      </c>
    </row>
    <row r="51" spans="1:9" s="269" customFormat="1">
      <c r="A51" s="162">
        <v>891280000</v>
      </c>
      <c r="B51" s="337" t="s">
        <v>1199</v>
      </c>
      <c r="C51" s="338"/>
      <c r="D51" s="391" t="s">
        <v>1200</v>
      </c>
      <c r="E51" s="391"/>
      <c r="F51" s="391"/>
      <c r="G51" s="391"/>
      <c r="H51" s="391"/>
      <c r="I51" s="162">
        <v>19543000</v>
      </c>
    </row>
    <row r="52" spans="1:9" s="269" customFormat="1">
      <c r="A52" s="162">
        <v>800197268</v>
      </c>
      <c r="B52" s="337" t="s">
        <v>1195</v>
      </c>
      <c r="C52" s="338"/>
      <c r="D52" s="391" t="s">
        <v>1201</v>
      </c>
      <c r="E52" s="391"/>
      <c r="F52" s="391"/>
      <c r="G52" s="391"/>
      <c r="H52" s="391"/>
      <c r="I52" s="162">
        <v>40141000</v>
      </c>
    </row>
    <row r="53" spans="1:9" s="269" customFormat="1">
      <c r="A53" s="326" t="s">
        <v>1191</v>
      </c>
      <c r="B53" s="326"/>
      <c r="C53" s="326"/>
      <c r="D53" s="326"/>
      <c r="E53" s="326"/>
      <c r="F53" s="326"/>
      <c r="G53" s="326"/>
      <c r="H53" s="326"/>
      <c r="I53" s="163">
        <f>SUM(I51:I52)</f>
        <v>59684000</v>
      </c>
    </row>
    <row r="54" spans="1:9" s="269" customFormat="1"/>
    <row r="55" spans="1:9" s="277" customFormat="1">
      <c r="A55" s="326" t="s">
        <v>1659</v>
      </c>
      <c r="B55" s="326"/>
      <c r="C55" s="326"/>
      <c r="D55" s="326"/>
      <c r="E55" s="326"/>
      <c r="F55" s="326"/>
      <c r="G55" s="326"/>
      <c r="H55" s="326"/>
      <c r="I55" s="326"/>
    </row>
    <row r="56" spans="1:9" s="277" customFormat="1" ht="27.6">
      <c r="A56" s="280" t="s">
        <v>1418</v>
      </c>
      <c r="B56" s="392" t="s">
        <v>1140</v>
      </c>
      <c r="C56" s="393"/>
      <c r="D56" s="394"/>
      <c r="E56" s="253" t="s">
        <v>1392</v>
      </c>
      <c r="F56" s="253" t="s">
        <v>1342</v>
      </c>
      <c r="G56" s="253" t="s">
        <v>1393</v>
      </c>
      <c r="H56" s="253" t="s">
        <v>1498</v>
      </c>
      <c r="I56" s="253" t="s">
        <v>1656</v>
      </c>
    </row>
    <row r="57" spans="1:9" s="277" customFormat="1">
      <c r="A57" s="215">
        <v>1</v>
      </c>
      <c r="B57" s="395" t="s">
        <v>1396</v>
      </c>
      <c r="C57" s="396"/>
      <c r="D57" s="397"/>
      <c r="E57" s="259">
        <v>1</v>
      </c>
      <c r="F57" s="254" t="s">
        <v>1177</v>
      </c>
      <c r="G57" s="278" t="s">
        <v>1397</v>
      </c>
      <c r="H57" s="162">
        <v>150000</v>
      </c>
      <c r="I57" s="162">
        <f t="shared" ref="I57:I90" si="0">+H57*E57</f>
        <v>150000</v>
      </c>
    </row>
    <row r="58" spans="1:9" s="269" customFormat="1">
      <c r="A58" s="215">
        <v>2</v>
      </c>
      <c r="B58" s="395" t="s">
        <v>1398</v>
      </c>
      <c r="C58" s="396"/>
      <c r="D58" s="397"/>
      <c r="E58" s="259">
        <v>1</v>
      </c>
      <c r="F58" s="254" t="s">
        <v>1177</v>
      </c>
      <c r="G58" s="278" t="s">
        <v>1399</v>
      </c>
      <c r="H58" s="162">
        <v>130000</v>
      </c>
      <c r="I58" s="162">
        <f t="shared" si="0"/>
        <v>130000</v>
      </c>
    </row>
    <row r="59" spans="1:9" s="269" customFormat="1">
      <c r="A59" s="215">
        <v>3</v>
      </c>
      <c r="B59" s="395" t="s">
        <v>1400</v>
      </c>
      <c r="C59" s="396"/>
      <c r="D59" s="397"/>
      <c r="E59" s="259">
        <v>6</v>
      </c>
      <c r="F59" s="254" t="s">
        <v>1177</v>
      </c>
      <c r="G59" s="278" t="s">
        <v>1399</v>
      </c>
      <c r="H59" s="162">
        <v>100000</v>
      </c>
      <c r="I59" s="162">
        <f t="shared" si="0"/>
        <v>600000</v>
      </c>
    </row>
    <row r="60" spans="1:9" s="269" customFormat="1">
      <c r="A60" s="215">
        <v>4</v>
      </c>
      <c r="B60" s="395" t="s">
        <v>1401</v>
      </c>
      <c r="C60" s="396"/>
      <c r="D60" s="397"/>
      <c r="E60" s="259">
        <v>1</v>
      </c>
      <c r="F60" s="254" t="s">
        <v>1177</v>
      </c>
      <c r="G60" s="278" t="s">
        <v>1399</v>
      </c>
      <c r="H60" s="162">
        <v>200000</v>
      </c>
      <c r="I60" s="162">
        <f t="shared" si="0"/>
        <v>200000</v>
      </c>
    </row>
    <row r="61" spans="1:9" s="269" customFormat="1">
      <c r="A61" s="215">
        <v>5</v>
      </c>
      <c r="B61" s="395" t="s">
        <v>1402</v>
      </c>
      <c r="C61" s="396"/>
      <c r="D61" s="397"/>
      <c r="E61" s="259">
        <v>1</v>
      </c>
      <c r="F61" s="254" t="s">
        <v>1177</v>
      </c>
      <c r="G61" s="278" t="s">
        <v>1397</v>
      </c>
      <c r="H61" s="162">
        <v>100000</v>
      </c>
      <c r="I61" s="162">
        <f t="shared" si="0"/>
        <v>100000</v>
      </c>
    </row>
    <row r="62" spans="1:9" s="269" customFormat="1">
      <c r="A62" s="215">
        <v>6</v>
      </c>
      <c r="B62" s="395" t="s">
        <v>1403</v>
      </c>
      <c r="C62" s="396"/>
      <c r="D62" s="397"/>
      <c r="E62" s="259">
        <v>7</v>
      </c>
      <c r="F62" s="254" t="s">
        <v>1177</v>
      </c>
      <c r="G62" s="278" t="s">
        <v>1404</v>
      </c>
      <c r="H62" s="162">
        <v>50000</v>
      </c>
      <c r="I62" s="162">
        <f t="shared" si="0"/>
        <v>350000</v>
      </c>
    </row>
    <row r="63" spans="1:9" s="269" customFormat="1">
      <c r="A63" s="215">
        <v>7</v>
      </c>
      <c r="B63" s="395" t="s">
        <v>1405</v>
      </c>
      <c r="C63" s="396"/>
      <c r="D63" s="397"/>
      <c r="E63" s="259">
        <v>3</v>
      </c>
      <c r="F63" s="254" t="s">
        <v>1177</v>
      </c>
      <c r="G63" s="278" t="s">
        <v>1404</v>
      </c>
      <c r="H63" s="162">
        <v>100000</v>
      </c>
      <c r="I63" s="162">
        <f t="shared" si="0"/>
        <v>300000</v>
      </c>
    </row>
    <row r="64" spans="1:9" s="269" customFormat="1">
      <c r="A64" s="215">
        <v>8</v>
      </c>
      <c r="B64" s="395" t="s">
        <v>1406</v>
      </c>
      <c r="C64" s="396"/>
      <c r="D64" s="397"/>
      <c r="E64" s="259">
        <v>2</v>
      </c>
      <c r="F64" s="254" t="s">
        <v>1177</v>
      </c>
      <c r="G64" s="278" t="s">
        <v>1404</v>
      </c>
      <c r="H64" s="162">
        <v>100000</v>
      </c>
      <c r="I64" s="162">
        <f t="shared" si="0"/>
        <v>200000</v>
      </c>
    </row>
    <row r="65" spans="1:9" s="269" customFormat="1">
      <c r="A65" s="215">
        <v>9</v>
      </c>
      <c r="B65" s="395" t="s">
        <v>1407</v>
      </c>
      <c r="C65" s="396"/>
      <c r="D65" s="397"/>
      <c r="E65" s="259">
        <v>1</v>
      </c>
      <c r="F65" s="254" t="s">
        <v>1177</v>
      </c>
      <c r="G65" s="278" t="s">
        <v>1404</v>
      </c>
      <c r="H65" s="162">
        <v>200000</v>
      </c>
      <c r="I65" s="162">
        <f t="shared" si="0"/>
        <v>200000</v>
      </c>
    </row>
    <row r="66" spans="1:9" s="269" customFormat="1">
      <c r="A66" s="215">
        <v>10</v>
      </c>
      <c r="B66" s="395" t="s">
        <v>1408</v>
      </c>
      <c r="C66" s="396"/>
      <c r="D66" s="397"/>
      <c r="E66" s="259">
        <v>4</v>
      </c>
      <c r="F66" s="254" t="s">
        <v>1177</v>
      </c>
      <c r="G66" s="278" t="s">
        <v>1404</v>
      </c>
      <c r="H66" s="162">
        <v>50000</v>
      </c>
      <c r="I66" s="162">
        <f t="shared" si="0"/>
        <v>200000</v>
      </c>
    </row>
    <row r="67" spans="1:9" s="269" customFormat="1">
      <c r="A67" s="215">
        <v>11</v>
      </c>
      <c r="B67" s="395" t="s">
        <v>1409</v>
      </c>
      <c r="C67" s="396"/>
      <c r="D67" s="397"/>
      <c r="E67" s="259">
        <v>2</v>
      </c>
      <c r="F67" s="254" t="s">
        <v>1177</v>
      </c>
      <c r="G67" s="278" t="s">
        <v>1404</v>
      </c>
      <c r="H67" s="162">
        <v>50000</v>
      </c>
      <c r="I67" s="162">
        <f t="shared" si="0"/>
        <v>100000</v>
      </c>
    </row>
    <row r="68" spans="1:9" s="269" customFormat="1">
      <c r="A68" s="215">
        <v>12</v>
      </c>
      <c r="B68" s="395" t="s">
        <v>1410</v>
      </c>
      <c r="C68" s="396"/>
      <c r="D68" s="397"/>
      <c r="E68" s="259">
        <v>3</v>
      </c>
      <c r="F68" s="254" t="s">
        <v>1177</v>
      </c>
      <c r="G68" s="278" t="s">
        <v>1404</v>
      </c>
      <c r="H68" s="162">
        <v>100000</v>
      </c>
      <c r="I68" s="162">
        <f t="shared" si="0"/>
        <v>300000</v>
      </c>
    </row>
    <row r="69" spans="1:9" s="269" customFormat="1">
      <c r="A69" s="215">
        <v>13</v>
      </c>
      <c r="B69" s="395" t="s">
        <v>1411</v>
      </c>
      <c r="C69" s="396"/>
      <c r="D69" s="397"/>
      <c r="E69" s="259">
        <v>5</v>
      </c>
      <c r="F69" s="254" t="s">
        <v>1177</v>
      </c>
      <c r="G69" s="278" t="s">
        <v>1404</v>
      </c>
      <c r="H69" s="162">
        <v>100000</v>
      </c>
      <c r="I69" s="162">
        <f t="shared" si="0"/>
        <v>500000</v>
      </c>
    </row>
    <row r="70" spans="1:9" s="269" customFormat="1">
      <c r="A70" s="215">
        <v>14</v>
      </c>
      <c r="B70" s="395" t="s">
        <v>1412</v>
      </c>
      <c r="C70" s="396"/>
      <c r="D70" s="397"/>
      <c r="E70" s="259">
        <v>4</v>
      </c>
      <c r="F70" s="254" t="s">
        <v>1177</v>
      </c>
      <c r="G70" s="278" t="s">
        <v>1404</v>
      </c>
      <c r="H70" s="162">
        <v>100000</v>
      </c>
      <c r="I70" s="162">
        <f t="shared" si="0"/>
        <v>400000</v>
      </c>
    </row>
    <row r="71" spans="1:9" s="269" customFormat="1">
      <c r="A71" s="215">
        <v>15</v>
      </c>
      <c r="B71" s="395" t="s">
        <v>1413</v>
      </c>
      <c r="C71" s="396"/>
      <c r="D71" s="397"/>
      <c r="E71" s="259">
        <v>1</v>
      </c>
      <c r="F71" s="254" t="s">
        <v>1177</v>
      </c>
      <c r="G71" s="278" t="s">
        <v>1404</v>
      </c>
      <c r="H71" s="162">
        <v>50000</v>
      </c>
      <c r="I71" s="162">
        <f t="shared" si="0"/>
        <v>50000</v>
      </c>
    </row>
    <row r="72" spans="1:9" s="269" customFormat="1">
      <c r="A72" s="215">
        <v>16</v>
      </c>
      <c r="B72" s="395" t="s">
        <v>1414</v>
      </c>
      <c r="C72" s="396"/>
      <c r="D72" s="397"/>
      <c r="E72" s="259">
        <v>7</v>
      </c>
      <c r="F72" s="254" t="s">
        <v>1177</v>
      </c>
      <c r="G72" s="278" t="s">
        <v>1404</v>
      </c>
      <c r="H72" s="162">
        <v>10000</v>
      </c>
      <c r="I72" s="162">
        <f t="shared" si="0"/>
        <v>70000</v>
      </c>
    </row>
    <row r="73" spans="1:9" s="269" customFormat="1">
      <c r="A73" s="215">
        <v>17</v>
      </c>
      <c r="B73" s="395" t="s">
        <v>1415</v>
      </c>
      <c r="C73" s="396"/>
      <c r="D73" s="397"/>
      <c r="E73" s="259">
        <v>1</v>
      </c>
      <c r="F73" s="254" t="s">
        <v>1177</v>
      </c>
      <c r="G73" s="278" t="s">
        <v>1404</v>
      </c>
      <c r="H73" s="162">
        <v>100000</v>
      </c>
      <c r="I73" s="162">
        <f t="shared" si="0"/>
        <v>100000</v>
      </c>
    </row>
    <row r="74" spans="1:9" s="269" customFormat="1">
      <c r="A74" s="215">
        <v>18</v>
      </c>
      <c r="B74" s="395" t="s">
        <v>1416</v>
      </c>
      <c r="C74" s="396"/>
      <c r="D74" s="397"/>
      <c r="E74" s="259">
        <v>1</v>
      </c>
      <c r="F74" s="254" t="s">
        <v>1177</v>
      </c>
      <c r="G74" s="278" t="s">
        <v>1404</v>
      </c>
      <c r="H74" s="162">
        <v>100000</v>
      </c>
      <c r="I74" s="162">
        <f t="shared" si="0"/>
        <v>100000</v>
      </c>
    </row>
    <row r="75" spans="1:9" s="269" customFormat="1">
      <c r="A75" s="215">
        <v>19</v>
      </c>
      <c r="B75" s="395" t="s">
        <v>1422</v>
      </c>
      <c r="C75" s="396"/>
      <c r="D75" s="397"/>
      <c r="E75" s="259">
        <v>3</v>
      </c>
      <c r="F75" s="254" t="s">
        <v>1177</v>
      </c>
      <c r="G75" s="278" t="s">
        <v>1404</v>
      </c>
      <c r="H75" s="162">
        <v>50000</v>
      </c>
      <c r="I75" s="162">
        <f t="shared" si="0"/>
        <v>150000</v>
      </c>
    </row>
    <row r="76" spans="1:9" s="269" customFormat="1">
      <c r="A76" s="215">
        <v>20</v>
      </c>
      <c r="B76" s="395" t="s">
        <v>1423</v>
      </c>
      <c r="C76" s="396"/>
      <c r="D76" s="397"/>
      <c r="E76" s="259">
        <v>1</v>
      </c>
      <c r="F76" s="254" t="s">
        <v>1177</v>
      </c>
      <c r="G76" s="278" t="s">
        <v>1404</v>
      </c>
      <c r="H76" s="162">
        <v>500000</v>
      </c>
      <c r="I76" s="162">
        <f t="shared" si="0"/>
        <v>500000</v>
      </c>
    </row>
    <row r="77" spans="1:9" s="269" customFormat="1">
      <c r="A77" s="215">
        <v>21</v>
      </c>
      <c r="B77" s="395" t="s">
        <v>1424</v>
      </c>
      <c r="C77" s="396"/>
      <c r="D77" s="397"/>
      <c r="E77" s="259">
        <v>1</v>
      </c>
      <c r="F77" s="254" t="s">
        <v>1177</v>
      </c>
      <c r="G77" s="278" t="s">
        <v>1404</v>
      </c>
      <c r="H77" s="162">
        <v>500000</v>
      </c>
      <c r="I77" s="162">
        <f t="shared" si="0"/>
        <v>500000</v>
      </c>
    </row>
    <row r="78" spans="1:9" s="269" customFormat="1">
      <c r="A78" s="215">
        <v>22</v>
      </c>
      <c r="B78" s="395" t="s">
        <v>1425</v>
      </c>
      <c r="C78" s="396"/>
      <c r="D78" s="397"/>
      <c r="E78" s="259">
        <v>1</v>
      </c>
      <c r="F78" s="254" t="s">
        <v>1177</v>
      </c>
      <c r="G78" s="278" t="s">
        <v>1426</v>
      </c>
      <c r="H78" s="162">
        <v>100000</v>
      </c>
      <c r="I78" s="162">
        <f t="shared" si="0"/>
        <v>100000</v>
      </c>
    </row>
    <row r="79" spans="1:9" s="269" customFormat="1">
      <c r="A79" s="215">
        <v>23</v>
      </c>
      <c r="B79" s="395" t="s">
        <v>1417</v>
      </c>
      <c r="C79" s="396"/>
      <c r="D79" s="397"/>
      <c r="E79" s="259">
        <v>1</v>
      </c>
      <c r="F79" s="254" t="s">
        <v>1177</v>
      </c>
      <c r="G79" s="278" t="s">
        <v>1404</v>
      </c>
      <c r="H79" s="162">
        <v>500000</v>
      </c>
      <c r="I79" s="162">
        <f t="shared" si="0"/>
        <v>500000</v>
      </c>
    </row>
    <row r="80" spans="1:9" s="269" customFormat="1">
      <c r="A80" s="215">
        <v>24</v>
      </c>
      <c r="B80" s="395" t="s">
        <v>1420</v>
      </c>
      <c r="C80" s="396"/>
      <c r="D80" s="397"/>
      <c r="E80" s="259">
        <v>1</v>
      </c>
      <c r="F80" s="254" t="s">
        <v>1177</v>
      </c>
      <c r="G80" s="278" t="s">
        <v>1404</v>
      </c>
      <c r="H80" s="162">
        <v>500000</v>
      </c>
      <c r="I80" s="162">
        <f t="shared" si="0"/>
        <v>500000</v>
      </c>
    </row>
    <row r="81" spans="1:9" s="269" customFormat="1">
      <c r="A81" s="215">
        <v>25</v>
      </c>
      <c r="B81" s="395" t="s">
        <v>1421</v>
      </c>
      <c r="C81" s="396"/>
      <c r="D81" s="397"/>
      <c r="E81" s="259">
        <v>1</v>
      </c>
      <c r="F81" s="254" t="s">
        <v>1177</v>
      </c>
      <c r="G81" s="278" t="s">
        <v>1404</v>
      </c>
      <c r="H81" s="162">
        <v>500000</v>
      </c>
      <c r="I81" s="162">
        <f t="shared" si="0"/>
        <v>500000</v>
      </c>
    </row>
    <row r="82" spans="1:9" s="269" customFormat="1">
      <c r="A82" s="215">
        <v>26</v>
      </c>
      <c r="B82" s="395" t="s">
        <v>1427</v>
      </c>
      <c r="C82" s="396" t="s">
        <v>1427</v>
      </c>
      <c r="D82" s="397" t="s">
        <v>1427</v>
      </c>
      <c r="E82" s="259">
        <v>27</v>
      </c>
      <c r="F82" s="162" t="s">
        <v>1469</v>
      </c>
      <c r="G82" s="162" t="s">
        <v>1404</v>
      </c>
      <c r="H82" s="162">
        <v>400000</v>
      </c>
      <c r="I82" s="162">
        <f t="shared" si="0"/>
        <v>10800000</v>
      </c>
    </row>
    <row r="83" spans="1:9" s="269" customFormat="1">
      <c r="A83" s="215">
        <v>27</v>
      </c>
      <c r="B83" s="395" t="s">
        <v>1428</v>
      </c>
      <c r="C83" s="396" t="s">
        <v>1428</v>
      </c>
      <c r="D83" s="397" t="s">
        <v>1428</v>
      </c>
      <c r="E83" s="259">
        <v>19</v>
      </c>
      <c r="F83" s="162" t="s">
        <v>1469</v>
      </c>
      <c r="G83" s="162" t="s">
        <v>1404</v>
      </c>
      <c r="H83" s="162">
        <v>350000</v>
      </c>
      <c r="I83" s="162">
        <f t="shared" si="0"/>
        <v>6650000</v>
      </c>
    </row>
    <row r="84" spans="1:9" s="269" customFormat="1">
      <c r="A84" s="215">
        <v>28</v>
      </c>
      <c r="B84" s="395" t="s">
        <v>1429</v>
      </c>
      <c r="C84" s="396" t="s">
        <v>1429</v>
      </c>
      <c r="D84" s="397" t="s">
        <v>1429</v>
      </c>
      <c r="E84" s="259">
        <v>850</v>
      </c>
      <c r="F84" s="162" t="s">
        <v>1469</v>
      </c>
      <c r="G84" s="162" t="s">
        <v>1404</v>
      </c>
      <c r="H84" s="162">
        <v>12000</v>
      </c>
      <c r="I84" s="162">
        <f t="shared" si="0"/>
        <v>10200000</v>
      </c>
    </row>
    <row r="85" spans="1:9" s="269" customFormat="1">
      <c r="A85" s="215">
        <v>29</v>
      </c>
      <c r="B85" s="395" t="s">
        <v>1430</v>
      </c>
      <c r="C85" s="396" t="s">
        <v>1430</v>
      </c>
      <c r="D85" s="397" t="s">
        <v>1430</v>
      </c>
      <c r="E85" s="259">
        <v>450</v>
      </c>
      <c r="F85" s="162" t="s">
        <v>1469</v>
      </c>
      <c r="G85" s="162" t="s">
        <v>1404</v>
      </c>
      <c r="H85" s="162">
        <v>40000</v>
      </c>
      <c r="I85" s="162">
        <f t="shared" si="0"/>
        <v>18000000</v>
      </c>
    </row>
    <row r="86" spans="1:9" s="269" customFormat="1">
      <c r="A86" s="215">
        <v>30</v>
      </c>
      <c r="B86" s="395" t="s">
        <v>1431</v>
      </c>
      <c r="C86" s="396" t="s">
        <v>1431</v>
      </c>
      <c r="D86" s="397" t="s">
        <v>1431</v>
      </c>
      <c r="E86" s="259">
        <v>1</v>
      </c>
      <c r="F86" s="162" t="s">
        <v>1469</v>
      </c>
      <c r="G86" s="162" t="s">
        <v>1404</v>
      </c>
      <c r="H86" s="162">
        <v>3000000</v>
      </c>
      <c r="I86" s="162">
        <f t="shared" si="0"/>
        <v>3000000</v>
      </c>
    </row>
    <row r="87" spans="1:9" s="269" customFormat="1">
      <c r="A87" s="215">
        <v>31</v>
      </c>
      <c r="B87" s="395" t="s">
        <v>1432</v>
      </c>
      <c r="C87" s="396" t="s">
        <v>1432</v>
      </c>
      <c r="D87" s="397" t="s">
        <v>1432</v>
      </c>
      <c r="E87" s="259">
        <v>1</v>
      </c>
      <c r="F87" s="162" t="s">
        <v>1469</v>
      </c>
      <c r="G87" s="162" t="s">
        <v>1404</v>
      </c>
      <c r="H87" s="162">
        <v>4000000</v>
      </c>
      <c r="I87" s="162">
        <f t="shared" si="0"/>
        <v>4000000</v>
      </c>
    </row>
    <row r="88" spans="1:9" s="269" customFormat="1">
      <c r="A88" s="215">
        <v>32</v>
      </c>
      <c r="B88" s="395" t="s">
        <v>1433</v>
      </c>
      <c r="C88" s="396" t="s">
        <v>1433</v>
      </c>
      <c r="D88" s="397" t="s">
        <v>1433</v>
      </c>
      <c r="E88" s="259">
        <v>1</v>
      </c>
      <c r="F88" s="162" t="s">
        <v>1469</v>
      </c>
      <c r="G88" s="162" t="s">
        <v>1404</v>
      </c>
      <c r="H88" s="162">
        <v>2000000</v>
      </c>
      <c r="I88" s="162">
        <f t="shared" si="0"/>
        <v>2000000</v>
      </c>
    </row>
    <row r="89" spans="1:9" s="269" customFormat="1">
      <c r="A89" s="215">
        <v>33</v>
      </c>
      <c r="B89" s="395" t="s">
        <v>1434</v>
      </c>
      <c r="C89" s="396" t="s">
        <v>1434</v>
      </c>
      <c r="D89" s="397" t="s">
        <v>1434</v>
      </c>
      <c r="E89" s="259">
        <v>4</v>
      </c>
      <c r="F89" s="162" t="s">
        <v>1469</v>
      </c>
      <c r="G89" s="162" t="s">
        <v>1472</v>
      </c>
      <c r="H89" s="162">
        <v>50000</v>
      </c>
      <c r="I89" s="162">
        <f t="shared" si="0"/>
        <v>200000</v>
      </c>
    </row>
    <row r="90" spans="1:9" s="269" customFormat="1">
      <c r="A90" s="215">
        <v>34</v>
      </c>
      <c r="B90" s="395" t="s">
        <v>1435</v>
      </c>
      <c r="C90" s="396" t="s">
        <v>1435</v>
      </c>
      <c r="D90" s="397" t="s">
        <v>1435</v>
      </c>
      <c r="E90" s="259">
        <v>1</v>
      </c>
      <c r="F90" s="162" t="s">
        <v>1469</v>
      </c>
      <c r="G90" s="162" t="s">
        <v>1473</v>
      </c>
      <c r="H90" s="162">
        <v>20000</v>
      </c>
      <c r="I90" s="162">
        <f t="shared" si="0"/>
        <v>20000</v>
      </c>
    </row>
    <row r="91" spans="1:9" s="269" customFormat="1">
      <c r="A91" s="215">
        <v>35</v>
      </c>
      <c r="B91" s="395" t="s">
        <v>1436</v>
      </c>
      <c r="C91" s="396" t="s">
        <v>1436</v>
      </c>
      <c r="D91" s="397" t="s">
        <v>1436</v>
      </c>
      <c r="E91" s="259" t="s">
        <v>1470</v>
      </c>
      <c r="F91" s="162" t="s">
        <v>1469</v>
      </c>
      <c r="G91" s="162" t="s">
        <v>1473</v>
      </c>
      <c r="H91" s="162">
        <v>50000</v>
      </c>
      <c r="I91" s="162">
        <v>50000</v>
      </c>
    </row>
    <row r="92" spans="1:9" s="269" customFormat="1">
      <c r="A92" s="215">
        <v>36</v>
      </c>
      <c r="B92" s="395" t="s">
        <v>1437</v>
      </c>
      <c r="C92" s="396" t="s">
        <v>1437</v>
      </c>
      <c r="D92" s="397" t="s">
        <v>1437</v>
      </c>
      <c r="E92" s="259">
        <v>2</v>
      </c>
      <c r="F92" s="162" t="s">
        <v>1469</v>
      </c>
      <c r="G92" s="162" t="s">
        <v>1399</v>
      </c>
      <c r="H92" s="162">
        <v>1500000</v>
      </c>
      <c r="I92" s="162">
        <f t="shared" ref="I92:I110" si="1">+H92*E92</f>
        <v>3000000</v>
      </c>
    </row>
    <row r="93" spans="1:9" s="269" customFormat="1">
      <c r="A93" s="215">
        <v>37</v>
      </c>
      <c r="B93" s="395" t="s">
        <v>1438</v>
      </c>
      <c r="C93" s="396" t="s">
        <v>1438</v>
      </c>
      <c r="D93" s="397" t="s">
        <v>1438</v>
      </c>
      <c r="E93" s="259">
        <v>1</v>
      </c>
      <c r="F93" s="162" t="s">
        <v>1469</v>
      </c>
      <c r="G93" s="162" t="s">
        <v>1474</v>
      </c>
      <c r="H93" s="162">
        <v>50000</v>
      </c>
      <c r="I93" s="162">
        <f t="shared" si="1"/>
        <v>50000</v>
      </c>
    </row>
    <row r="94" spans="1:9" s="269" customFormat="1">
      <c r="A94" s="215">
        <v>38</v>
      </c>
      <c r="B94" s="395" t="s">
        <v>1439</v>
      </c>
      <c r="C94" s="396" t="s">
        <v>1439</v>
      </c>
      <c r="D94" s="397" t="s">
        <v>1439</v>
      </c>
      <c r="E94" s="259">
        <v>2</v>
      </c>
      <c r="F94" s="162" t="s">
        <v>1469</v>
      </c>
      <c r="G94" s="162" t="s">
        <v>1473</v>
      </c>
      <c r="H94" s="162">
        <v>35000</v>
      </c>
      <c r="I94" s="162">
        <f t="shared" si="1"/>
        <v>70000</v>
      </c>
    </row>
    <row r="95" spans="1:9" s="269" customFormat="1">
      <c r="A95" s="215">
        <v>39</v>
      </c>
      <c r="B95" s="395" t="s">
        <v>1440</v>
      </c>
      <c r="C95" s="396" t="s">
        <v>1440</v>
      </c>
      <c r="D95" s="397" t="s">
        <v>1440</v>
      </c>
      <c r="E95" s="259">
        <v>40</v>
      </c>
      <c r="F95" s="162" t="s">
        <v>1469</v>
      </c>
      <c r="G95" s="162" t="s">
        <v>1473</v>
      </c>
      <c r="H95" s="162">
        <v>50000</v>
      </c>
      <c r="I95" s="162">
        <f t="shared" si="1"/>
        <v>2000000</v>
      </c>
    </row>
    <row r="96" spans="1:9" s="269" customFormat="1">
      <c r="A96" s="215">
        <v>40</v>
      </c>
      <c r="B96" s="395" t="s">
        <v>1441</v>
      </c>
      <c r="C96" s="396" t="s">
        <v>1441</v>
      </c>
      <c r="D96" s="397" t="s">
        <v>1441</v>
      </c>
      <c r="E96" s="259">
        <v>400</v>
      </c>
      <c r="F96" s="162" t="s">
        <v>1469</v>
      </c>
      <c r="G96" s="162" t="s">
        <v>1404</v>
      </c>
      <c r="H96" s="162">
        <v>12000</v>
      </c>
      <c r="I96" s="162">
        <f t="shared" si="1"/>
        <v>4800000</v>
      </c>
    </row>
    <row r="97" spans="1:9" s="269" customFormat="1">
      <c r="A97" s="215">
        <v>41</v>
      </c>
      <c r="B97" s="395" t="s">
        <v>1442</v>
      </c>
      <c r="C97" s="396" t="s">
        <v>1442</v>
      </c>
      <c r="D97" s="397" t="s">
        <v>1442</v>
      </c>
      <c r="E97" s="259">
        <v>55</v>
      </c>
      <c r="F97" s="162" t="s">
        <v>1469</v>
      </c>
      <c r="G97" s="162" t="s">
        <v>1404</v>
      </c>
      <c r="H97" s="162">
        <v>40000</v>
      </c>
      <c r="I97" s="162">
        <f t="shared" si="1"/>
        <v>2200000</v>
      </c>
    </row>
    <row r="98" spans="1:9" s="269" customFormat="1">
      <c r="A98" s="215">
        <v>42</v>
      </c>
      <c r="B98" s="395" t="s">
        <v>1443</v>
      </c>
      <c r="C98" s="396" t="s">
        <v>1443</v>
      </c>
      <c r="D98" s="397" t="s">
        <v>1443</v>
      </c>
      <c r="E98" s="259">
        <v>20</v>
      </c>
      <c r="F98" s="162" t="s">
        <v>1469</v>
      </c>
      <c r="G98" s="162" t="s">
        <v>1404</v>
      </c>
      <c r="H98" s="162">
        <v>40000</v>
      </c>
      <c r="I98" s="162">
        <f t="shared" si="1"/>
        <v>800000</v>
      </c>
    </row>
    <row r="99" spans="1:9" s="269" customFormat="1">
      <c r="A99" s="215">
        <v>43</v>
      </c>
      <c r="B99" s="395" t="s">
        <v>1444</v>
      </c>
      <c r="C99" s="396" t="s">
        <v>1444</v>
      </c>
      <c r="D99" s="397" t="s">
        <v>1444</v>
      </c>
      <c r="E99" s="259">
        <v>5</v>
      </c>
      <c r="F99" s="162" t="s">
        <v>1469</v>
      </c>
      <c r="G99" s="162" t="s">
        <v>1404</v>
      </c>
      <c r="H99" s="162">
        <v>50000</v>
      </c>
      <c r="I99" s="162">
        <f t="shared" si="1"/>
        <v>250000</v>
      </c>
    </row>
    <row r="100" spans="1:9" s="269" customFormat="1">
      <c r="A100" s="215">
        <v>44</v>
      </c>
      <c r="B100" s="395" t="s">
        <v>1445</v>
      </c>
      <c r="C100" s="396" t="s">
        <v>1445</v>
      </c>
      <c r="D100" s="397" t="s">
        <v>1445</v>
      </c>
      <c r="E100" s="259">
        <v>200</v>
      </c>
      <c r="F100" s="162" t="s">
        <v>1469</v>
      </c>
      <c r="G100" s="162" t="s">
        <v>1404</v>
      </c>
      <c r="H100" s="162">
        <v>12000</v>
      </c>
      <c r="I100" s="162">
        <f t="shared" si="1"/>
        <v>2400000</v>
      </c>
    </row>
    <row r="101" spans="1:9" s="269" customFormat="1">
      <c r="A101" s="215">
        <v>45</v>
      </c>
      <c r="B101" s="395" t="s">
        <v>1446</v>
      </c>
      <c r="C101" s="396" t="s">
        <v>1446</v>
      </c>
      <c r="D101" s="397" t="s">
        <v>1446</v>
      </c>
      <c r="E101" s="259">
        <v>100</v>
      </c>
      <c r="F101" s="162" t="s">
        <v>1469</v>
      </c>
      <c r="G101" s="162" t="s">
        <v>1475</v>
      </c>
      <c r="H101" s="162">
        <v>50000</v>
      </c>
      <c r="I101" s="162">
        <f t="shared" si="1"/>
        <v>5000000</v>
      </c>
    </row>
    <row r="102" spans="1:9" s="269" customFormat="1">
      <c r="A102" s="215">
        <v>46</v>
      </c>
      <c r="B102" s="395" t="s">
        <v>1447</v>
      </c>
      <c r="C102" s="396" t="s">
        <v>1447</v>
      </c>
      <c r="D102" s="397" t="s">
        <v>1447</v>
      </c>
      <c r="E102" s="259">
        <v>31</v>
      </c>
      <c r="F102" s="162" t="s">
        <v>1469</v>
      </c>
      <c r="G102" s="162" t="s">
        <v>1473</v>
      </c>
      <c r="H102" s="162">
        <v>10000</v>
      </c>
      <c r="I102" s="162">
        <f t="shared" si="1"/>
        <v>310000</v>
      </c>
    </row>
    <row r="103" spans="1:9" s="269" customFormat="1">
      <c r="A103" s="215">
        <v>47</v>
      </c>
      <c r="B103" s="395" t="s">
        <v>1448</v>
      </c>
      <c r="C103" s="396" t="s">
        <v>1448</v>
      </c>
      <c r="D103" s="397" t="s">
        <v>1448</v>
      </c>
      <c r="E103" s="259">
        <v>10</v>
      </c>
      <c r="F103" s="162" t="s">
        <v>1469</v>
      </c>
      <c r="G103" s="162" t="s">
        <v>1473</v>
      </c>
      <c r="H103" s="162">
        <v>10000</v>
      </c>
      <c r="I103" s="162">
        <f t="shared" si="1"/>
        <v>100000</v>
      </c>
    </row>
    <row r="104" spans="1:9" s="269" customFormat="1">
      <c r="A104" s="215">
        <v>48</v>
      </c>
      <c r="B104" s="395" t="s">
        <v>1449</v>
      </c>
      <c r="C104" s="396" t="s">
        <v>1449</v>
      </c>
      <c r="D104" s="397" t="s">
        <v>1449</v>
      </c>
      <c r="E104" s="259">
        <v>1</v>
      </c>
      <c r="F104" s="162" t="s">
        <v>1469</v>
      </c>
      <c r="G104" s="162" t="s">
        <v>1404</v>
      </c>
      <c r="H104" s="162">
        <v>500000</v>
      </c>
      <c r="I104" s="162">
        <f t="shared" si="1"/>
        <v>500000</v>
      </c>
    </row>
    <row r="105" spans="1:9" s="269" customFormat="1">
      <c r="A105" s="215">
        <v>49</v>
      </c>
      <c r="B105" s="395" t="s">
        <v>1450</v>
      </c>
      <c r="C105" s="396" t="s">
        <v>1450</v>
      </c>
      <c r="D105" s="397" t="s">
        <v>1450</v>
      </c>
      <c r="E105" s="259">
        <v>8</v>
      </c>
      <c r="F105" s="162" t="s">
        <v>1469</v>
      </c>
      <c r="G105" s="162" t="s">
        <v>1404</v>
      </c>
      <c r="H105" s="162">
        <v>40000</v>
      </c>
      <c r="I105" s="162">
        <f t="shared" si="1"/>
        <v>320000</v>
      </c>
    </row>
    <row r="106" spans="1:9" s="269" customFormat="1">
      <c r="A106" s="215">
        <v>50</v>
      </c>
      <c r="B106" s="395" t="s">
        <v>1499</v>
      </c>
      <c r="C106" s="396" t="s">
        <v>1451</v>
      </c>
      <c r="D106" s="397" t="s">
        <v>1451</v>
      </c>
      <c r="E106" s="259">
        <v>1</v>
      </c>
      <c r="F106" s="162" t="s">
        <v>1469</v>
      </c>
      <c r="G106" s="162" t="s">
        <v>1476</v>
      </c>
      <c r="H106" s="162">
        <v>2000000</v>
      </c>
      <c r="I106" s="162">
        <f t="shared" si="1"/>
        <v>2000000</v>
      </c>
    </row>
    <row r="107" spans="1:9" s="269" customFormat="1">
      <c r="A107" s="215">
        <v>51</v>
      </c>
      <c r="B107" s="395" t="s">
        <v>1452</v>
      </c>
      <c r="C107" s="396" t="s">
        <v>1452</v>
      </c>
      <c r="D107" s="397" t="s">
        <v>1452</v>
      </c>
      <c r="E107" s="259">
        <v>2</v>
      </c>
      <c r="F107" s="162" t="s">
        <v>1469</v>
      </c>
      <c r="G107" s="162" t="s">
        <v>1474</v>
      </c>
      <c r="H107" s="162">
        <v>100000</v>
      </c>
      <c r="I107" s="162">
        <f t="shared" si="1"/>
        <v>200000</v>
      </c>
    </row>
    <row r="108" spans="1:9" s="269" customFormat="1">
      <c r="A108" s="215">
        <v>52</v>
      </c>
      <c r="B108" s="395" t="s">
        <v>1453</v>
      </c>
      <c r="C108" s="396" t="s">
        <v>1453</v>
      </c>
      <c r="D108" s="397" t="s">
        <v>1453</v>
      </c>
      <c r="E108" s="259">
        <v>1</v>
      </c>
      <c r="F108" s="162" t="s">
        <v>1469</v>
      </c>
      <c r="G108" s="162" t="s">
        <v>1473</v>
      </c>
      <c r="H108" s="162">
        <v>30000</v>
      </c>
      <c r="I108" s="162">
        <f t="shared" si="1"/>
        <v>30000</v>
      </c>
    </row>
    <row r="109" spans="1:9" s="269" customFormat="1">
      <c r="A109" s="215">
        <v>53</v>
      </c>
      <c r="B109" s="395" t="s">
        <v>1454</v>
      </c>
      <c r="C109" s="396" t="s">
        <v>1454</v>
      </c>
      <c r="D109" s="397" t="s">
        <v>1454</v>
      </c>
      <c r="E109" s="259">
        <v>6</v>
      </c>
      <c r="F109" s="162" t="s">
        <v>1469</v>
      </c>
      <c r="G109" s="162" t="s">
        <v>1477</v>
      </c>
      <c r="H109" s="162">
        <v>300000</v>
      </c>
      <c r="I109" s="162">
        <f t="shared" si="1"/>
        <v>1800000</v>
      </c>
    </row>
    <row r="110" spans="1:9" s="269" customFormat="1">
      <c r="A110" s="215">
        <v>54</v>
      </c>
      <c r="B110" s="395" t="s">
        <v>1455</v>
      </c>
      <c r="C110" s="396" t="s">
        <v>1455</v>
      </c>
      <c r="D110" s="397" t="s">
        <v>1455</v>
      </c>
      <c r="E110" s="259">
        <v>1</v>
      </c>
      <c r="F110" s="162" t="s">
        <v>1469</v>
      </c>
      <c r="G110" s="162" t="s">
        <v>1473</v>
      </c>
      <c r="H110" s="162">
        <v>100000</v>
      </c>
      <c r="I110" s="162">
        <f t="shared" si="1"/>
        <v>100000</v>
      </c>
    </row>
    <row r="111" spans="1:9" s="269" customFormat="1">
      <c r="A111" s="215">
        <v>55</v>
      </c>
      <c r="B111" s="395" t="s">
        <v>1456</v>
      </c>
      <c r="C111" s="396" t="s">
        <v>1456</v>
      </c>
      <c r="D111" s="397" t="s">
        <v>1456</v>
      </c>
      <c r="E111" s="259" t="s">
        <v>1470</v>
      </c>
      <c r="F111" s="162" t="s">
        <v>1469</v>
      </c>
      <c r="G111" s="162" t="s">
        <v>1473</v>
      </c>
      <c r="H111" s="162">
        <v>500000</v>
      </c>
      <c r="I111" s="162">
        <v>500000</v>
      </c>
    </row>
    <row r="112" spans="1:9" s="269" customFormat="1">
      <c r="A112" s="215">
        <v>56</v>
      </c>
      <c r="B112" s="395" t="s">
        <v>1457</v>
      </c>
      <c r="C112" s="396" t="s">
        <v>1457</v>
      </c>
      <c r="D112" s="397" t="s">
        <v>1457</v>
      </c>
      <c r="E112" s="259">
        <v>1</v>
      </c>
      <c r="F112" s="162" t="s">
        <v>1469</v>
      </c>
      <c r="G112" s="162" t="s">
        <v>1478</v>
      </c>
      <c r="H112" s="162">
        <v>850000</v>
      </c>
      <c r="I112" s="162">
        <f>+H112*E112</f>
        <v>850000</v>
      </c>
    </row>
    <row r="113" spans="1:9" s="269" customFormat="1">
      <c r="A113" s="215">
        <v>57</v>
      </c>
      <c r="B113" s="395" t="s">
        <v>1458</v>
      </c>
      <c r="C113" s="396" t="s">
        <v>1458</v>
      </c>
      <c r="D113" s="397" t="s">
        <v>1458</v>
      </c>
      <c r="E113" s="259">
        <v>86</v>
      </c>
      <c r="F113" s="162" t="s">
        <v>1469</v>
      </c>
      <c r="G113" s="162" t="s">
        <v>1478</v>
      </c>
      <c r="H113" s="162">
        <v>30000</v>
      </c>
      <c r="I113" s="162">
        <f>+H113*E113</f>
        <v>2580000</v>
      </c>
    </row>
    <row r="114" spans="1:9" s="269" customFormat="1">
      <c r="A114" s="215">
        <v>58</v>
      </c>
      <c r="B114" s="395" t="s">
        <v>1459</v>
      </c>
      <c r="C114" s="396" t="s">
        <v>1459</v>
      </c>
      <c r="D114" s="397" t="s">
        <v>1459</v>
      </c>
      <c r="E114" s="259">
        <v>1</v>
      </c>
      <c r="F114" s="162" t="s">
        <v>1469</v>
      </c>
      <c r="G114" s="162" t="s">
        <v>1478</v>
      </c>
      <c r="H114" s="162">
        <v>200000</v>
      </c>
      <c r="I114" s="162">
        <f>+H114*E114</f>
        <v>200000</v>
      </c>
    </row>
    <row r="115" spans="1:9" s="269" customFormat="1">
      <c r="A115" s="215">
        <v>59</v>
      </c>
      <c r="B115" s="395" t="s">
        <v>1460</v>
      </c>
      <c r="C115" s="396" t="s">
        <v>1460</v>
      </c>
      <c r="D115" s="397" t="s">
        <v>1460</v>
      </c>
      <c r="E115" s="259">
        <v>1</v>
      </c>
      <c r="F115" s="162" t="s">
        <v>1469</v>
      </c>
      <c r="G115" s="162" t="s">
        <v>1478</v>
      </c>
      <c r="H115" s="162">
        <v>12000000</v>
      </c>
      <c r="I115" s="162">
        <f>+H115*E115</f>
        <v>12000000</v>
      </c>
    </row>
    <row r="116" spans="1:9" s="269" customFormat="1">
      <c r="A116" s="215">
        <v>60</v>
      </c>
      <c r="B116" s="395" t="s">
        <v>1461</v>
      </c>
      <c r="C116" s="396" t="s">
        <v>1461</v>
      </c>
      <c r="D116" s="397" t="s">
        <v>1461</v>
      </c>
      <c r="E116" s="259">
        <v>1</v>
      </c>
      <c r="F116" s="162" t="s">
        <v>1469</v>
      </c>
      <c r="G116" s="162" t="s">
        <v>1478</v>
      </c>
      <c r="H116" s="162">
        <v>300000</v>
      </c>
      <c r="I116" s="162">
        <f>+H116*E116</f>
        <v>300000</v>
      </c>
    </row>
    <row r="117" spans="1:9" s="269" customFormat="1">
      <c r="A117" s="215">
        <v>61</v>
      </c>
      <c r="B117" s="395" t="s">
        <v>1462</v>
      </c>
      <c r="C117" s="396" t="s">
        <v>1462</v>
      </c>
      <c r="D117" s="397" t="s">
        <v>1462</v>
      </c>
      <c r="E117" s="259" t="s">
        <v>1471</v>
      </c>
      <c r="F117" s="162" t="s">
        <v>1469</v>
      </c>
      <c r="G117" s="162" t="s">
        <v>1479</v>
      </c>
      <c r="H117" s="279">
        <v>500000</v>
      </c>
      <c r="I117" s="162">
        <v>500000</v>
      </c>
    </row>
    <row r="118" spans="1:9" s="269" customFormat="1">
      <c r="A118" s="215">
        <v>62</v>
      </c>
      <c r="B118" s="395" t="s">
        <v>1463</v>
      </c>
      <c r="C118" s="396" t="s">
        <v>1463</v>
      </c>
      <c r="D118" s="397" t="s">
        <v>1463</v>
      </c>
      <c r="E118" s="259">
        <v>13</v>
      </c>
      <c r="F118" s="162" t="s">
        <v>1469</v>
      </c>
      <c r="G118" s="162" t="s">
        <v>1473</v>
      </c>
      <c r="H118" s="279">
        <v>15000</v>
      </c>
      <c r="I118" s="162">
        <f t="shared" ref="I118:I136" si="2">+H118*E118</f>
        <v>195000</v>
      </c>
    </row>
    <row r="119" spans="1:9" s="269" customFormat="1">
      <c r="A119" s="215">
        <v>63</v>
      </c>
      <c r="B119" s="395" t="s">
        <v>1464</v>
      </c>
      <c r="C119" s="396" t="s">
        <v>1464</v>
      </c>
      <c r="D119" s="397" t="s">
        <v>1464</v>
      </c>
      <c r="E119" s="259">
        <v>6</v>
      </c>
      <c r="F119" s="162" t="s">
        <v>1469</v>
      </c>
      <c r="G119" s="162" t="s">
        <v>1478</v>
      </c>
      <c r="H119" s="279">
        <v>120000</v>
      </c>
      <c r="I119" s="162">
        <f t="shared" si="2"/>
        <v>720000</v>
      </c>
    </row>
    <row r="120" spans="1:9" s="269" customFormat="1">
      <c r="A120" s="215">
        <v>64</v>
      </c>
      <c r="B120" s="395" t="s">
        <v>1465</v>
      </c>
      <c r="C120" s="396" t="s">
        <v>1465</v>
      </c>
      <c r="D120" s="397" t="s">
        <v>1465</v>
      </c>
      <c r="E120" s="259">
        <v>5</v>
      </c>
      <c r="F120" s="162" t="s">
        <v>1469</v>
      </c>
      <c r="G120" s="162" t="s">
        <v>1478</v>
      </c>
      <c r="H120" s="279">
        <v>20000</v>
      </c>
      <c r="I120" s="162">
        <f t="shared" si="2"/>
        <v>100000</v>
      </c>
    </row>
    <row r="121" spans="1:9" s="269" customFormat="1">
      <c r="A121" s="215">
        <v>65</v>
      </c>
      <c r="B121" s="395" t="s">
        <v>1466</v>
      </c>
      <c r="C121" s="396" t="s">
        <v>1466</v>
      </c>
      <c r="D121" s="397" t="s">
        <v>1466</v>
      </c>
      <c r="E121" s="259">
        <v>4</v>
      </c>
      <c r="F121" s="162" t="s">
        <v>1469</v>
      </c>
      <c r="G121" s="162" t="s">
        <v>1480</v>
      </c>
      <c r="H121" s="279">
        <v>20000</v>
      </c>
      <c r="I121" s="162">
        <f t="shared" si="2"/>
        <v>80000</v>
      </c>
    </row>
    <row r="122" spans="1:9" s="269" customFormat="1">
      <c r="A122" s="215">
        <v>66</v>
      </c>
      <c r="B122" s="395" t="s">
        <v>1467</v>
      </c>
      <c r="C122" s="396" t="s">
        <v>1467</v>
      </c>
      <c r="D122" s="397" t="s">
        <v>1467</v>
      </c>
      <c r="E122" s="259">
        <v>40</v>
      </c>
      <c r="F122" s="162" t="s">
        <v>1469</v>
      </c>
      <c r="G122" s="162" t="s">
        <v>1478</v>
      </c>
      <c r="H122" s="279">
        <v>27000</v>
      </c>
      <c r="I122" s="162">
        <f t="shared" si="2"/>
        <v>1080000</v>
      </c>
    </row>
    <row r="123" spans="1:9" s="269" customFormat="1">
      <c r="A123" s="215">
        <v>67</v>
      </c>
      <c r="B123" s="395" t="s">
        <v>1468</v>
      </c>
      <c r="C123" s="396" t="s">
        <v>1468</v>
      </c>
      <c r="D123" s="397" t="s">
        <v>1468</v>
      </c>
      <c r="E123" s="259">
        <v>5</v>
      </c>
      <c r="F123" s="162" t="s">
        <v>1469</v>
      </c>
      <c r="G123" s="162" t="s">
        <v>1478</v>
      </c>
      <c r="H123" s="279">
        <v>500000</v>
      </c>
      <c r="I123" s="162">
        <f t="shared" si="2"/>
        <v>2500000</v>
      </c>
    </row>
    <row r="124" spans="1:9" s="269" customFormat="1">
      <c r="A124" s="215">
        <v>68</v>
      </c>
      <c r="B124" s="395" t="s">
        <v>1482</v>
      </c>
      <c r="C124" s="396" t="s">
        <v>1482</v>
      </c>
      <c r="D124" s="397" t="s">
        <v>1482</v>
      </c>
      <c r="E124" s="259">
        <v>1</v>
      </c>
      <c r="F124" s="162" t="s">
        <v>1486</v>
      </c>
      <c r="G124" s="162" t="s">
        <v>1478</v>
      </c>
      <c r="H124" s="162">
        <v>300000</v>
      </c>
      <c r="I124" s="162">
        <f t="shared" si="2"/>
        <v>300000</v>
      </c>
    </row>
    <row r="125" spans="1:9" s="269" customFormat="1">
      <c r="A125" s="215">
        <v>69</v>
      </c>
      <c r="B125" s="395" t="s">
        <v>1483</v>
      </c>
      <c r="C125" s="396" t="s">
        <v>1483</v>
      </c>
      <c r="D125" s="397" t="s">
        <v>1483</v>
      </c>
      <c r="E125" s="259">
        <v>2</v>
      </c>
      <c r="F125" s="162" t="s">
        <v>1486</v>
      </c>
      <c r="G125" s="162" t="s">
        <v>1478</v>
      </c>
      <c r="H125" s="162">
        <v>2500000</v>
      </c>
      <c r="I125" s="162">
        <f t="shared" si="2"/>
        <v>5000000</v>
      </c>
    </row>
    <row r="126" spans="1:9" s="269" customFormat="1">
      <c r="A126" s="215">
        <v>70</v>
      </c>
      <c r="B126" s="395" t="s">
        <v>1484</v>
      </c>
      <c r="C126" s="396" t="s">
        <v>1484</v>
      </c>
      <c r="D126" s="397" t="s">
        <v>1484</v>
      </c>
      <c r="E126" s="259">
        <v>2</v>
      </c>
      <c r="F126" s="162" t="s">
        <v>1486</v>
      </c>
      <c r="G126" s="162" t="s">
        <v>1478</v>
      </c>
      <c r="H126" s="162">
        <v>350000</v>
      </c>
      <c r="I126" s="162">
        <f t="shared" si="2"/>
        <v>700000</v>
      </c>
    </row>
    <row r="127" spans="1:9" s="269" customFormat="1">
      <c r="A127" s="215">
        <v>71</v>
      </c>
      <c r="B127" s="395" t="s">
        <v>1485</v>
      </c>
      <c r="C127" s="396" t="s">
        <v>1485</v>
      </c>
      <c r="D127" s="397" t="s">
        <v>1485</v>
      </c>
      <c r="E127" s="259">
        <v>1</v>
      </c>
      <c r="F127" s="162" t="s">
        <v>1486</v>
      </c>
      <c r="G127" s="162" t="s">
        <v>1478</v>
      </c>
      <c r="H127" s="162">
        <v>100000</v>
      </c>
      <c r="I127" s="162">
        <f t="shared" si="2"/>
        <v>100000</v>
      </c>
    </row>
    <row r="128" spans="1:9" s="269" customFormat="1">
      <c r="A128" s="215">
        <v>72</v>
      </c>
      <c r="B128" s="395" t="s">
        <v>1488</v>
      </c>
      <c r="C128" s="396" t="s">
        <v>1488</v>
      </c>
      <c r="D128" s="397" t="s">
        <v>1488</v>
      </c>
      <c r="E128" s="259">
        <v>42</v>
      </c>
      <c r="F128" s="162" t="s">
        <v>1487</v>
      </c>
      <c r="G128" s="278" t="s">
        <v>1479</v>
      </c>
      <c r="H128" s="162">
        <v>50000</v>
      </c>
      <c r="I128" s="162">
        <f t="shared" si="2"/>
        <v>2100000</v>
      </c>
    </row>
    <row r="129" spans="1:9" s="269" customFormat="1">
      <c r="A129" s="215">
        <v>73</v>
      </c>
      <c r="B129" s="395" t="s">
        <v>1489</v>
      </c>
      <c r="C129" s="396" t="s">
        <v>1489</v>
      </c>
      <c r="D129" s="397" t="s">
        <v>1489</v>
      </c>
      <c r="E129" s="259">
        <v>56</v>
      </c>
      <c r="F129" s="162" t="s">
        <v>1487</v>
      </c>
      <c r="G129" s="278" t="s">
        <v>1479</v>
      </c>
      <c r="H129" s="162">
        <v>30000</v>
      </c>
      <c r="I129" s="162">
        <f t="shared" si="2"/>
        <v>1680000</v>
      </c>
    </row>
    <row r="130" spans="1:9" s="269" customFormat="1">
      <c r="A130" s="215">
        <v>74</v>
      </c>
      <c r="B130" s="395" t="s">
        <v>1490</v>
      </c>
      <c r="C130" s="396" t="s">
        <v>1490</v>
      </c>
      <c r="D130" s="397" t="s">
        <v>1490</v>
      </c>
      <c r="E130" s="259">
        <v>30</v>
      </c>
      <c r="F130" s="162" t="s">
        <v>1487</v>
      </c>
      <c r="G130" s="278" t="s">
        <v>1476</v>
      </c>
      <c r="H130" s="162">
        <v>15000</v>
      </c>
      <c r="I130" s="162">
        <f t="shared" si="2"/>
        <v>450000</v>
      </c>
    </row>
    <row r="131" spans="1:9" s="269" customFormat="1">
      <c r="A131" s="215">
        <v>75</v>
      </c>
      <c r="B131" s="395" t="s">
        <v>1491</v>
      </c>
      <c r="C131" s="396" t="s">
        <v>1491</v>
      </c>
      <c r="D131" s="397" t="s">
        <v>1491</v>
      </c>
      <c r="E131" s="259">
        <v>145</v>
      </c>
      <c r="F131" s="162" t="s">
        <v>1487</v>
      </c>
      <c r="G131" s="278" t="s">
        <v>1479</v>
      </c>
      <c r="H131" s="162">
        <v>80000</v>
      </c>
      <c r="I131" s="162">
        <f t="shared" si="2"/>
        <v>11600000</v>
      </c>
    </row>
    <row r="132" spans="1:9" s="269" customFormat="1">
      <c r="A132" s="215">
        <v>76</v>
      </c>
      <c r="B132" s="395" t="s">
        <v>1492</v>
      </c>
      <c r="C132" s="396" t="s">
        <v>1492</v>
      </c>
      <c r="D132" s="397" t="s">
        <v>1492</v>
      </c>
      <c r="E132" s="259">
        <v>18</v>
      </c>
      <c r="F132" s="162" t="s">
        <v>1487</v>
      </c>
      <c r="G132" s="278" t="s">
        <v>1479</v>
      </c>
      <c r="H132" s="162">
        <v>80000</v>
      </c>
      <c r="I132" s="162">
        <f t="shared" si="2"/>
        <v>1440000</v>
      </c>
    </row>
    <row r="133" spans="1:9" s="269" customFormat="1">
      <c r="A133" s="215">
        <v>77</v>
      </c>
      <c r="B133" s="395" t="s">
        <v>1493</v>
      </c>
      <c r="C133" s="396" t="s">
        <v>1493</v>
      </c>
      <c r="D133" s="397" t="s">
        <v>1493</v>
      </c>
      <c r="E133" s="259">
        <v>8</v>
      </c>
      <c r="F133" s="162" t="s">
        <v>1487</v>
      </c>
      <c r="G133" s="278" t="s">
        <v>1478</v>
      </c>
      <c r="H133" s="162">
        <v>500000</v>
      </c>
      <c r="I133" s="162">
        <f t="shared" si="2"/>
        <v>4000000</v>
      </c>
    </row>
    <row r="134" spans="1:9" s="269" customFormat="1">
      <c r="A134" s="215">
        <v>78</v>
      </c>
      <c r="B134" s="395" t="s">
        <v>1494</v>
      </c>
      <c r="C134" s="396" t="s">
        <v>1494</v>
      </c>
      <c r="D134" s="397" t="s">
        <v>1494</v>
      </c>
      <c r="E134" s="259">
        <v>4</v>
      </c>
      <c r="F134" s="162" t="s">
        <v>1487</v>
      </c>
      <c r="G134" s="278" t="s">
        <v>1478</v>
      </c>
      <c r="H134" s="162">
        <v>450000</v>
      </c>
      <c r="I134" s="162">
        <f t="shared" si="2"/>
        <v>1800000</v>
      </c>
    </row>
    <row r="135" spans="1:9" s="269" customFormat="1">
      <c r="A135" s="215">
        <v>79</v>
      </c>
      <c r="B135" s="395" t="s">
        <v>1495</v>
      </c>
      <c r="C135" s="396" t="s">
        <v>1495</v>
      </c>
      <c r="D135" s="397" t="s">
        <v>1495</v>
      </c>
      <c r="E135" s="259">
        <v>3</v>
      </c>
      <c r="F135" s="162" t="s">
        <v>1487</v>
      </c>
      <c r="G135" s="278" t="s">
        <v>1478</v>
      </c>
      <c r="H135" s="162">
        <v>400000</v>
      </c>
      <c r="I135" s="162">
        <f t="shared" si="2"/>
        <v>1200000</v>
      </c>
    </row>
    <row r="136" spans="1:9" s="269" customFormat="1">
      <c r="A136" s="215">
        <v>80</v>
      </c>
      <c r="B136" s="395" t="s">
        <v>1496</v>
      </c>
      <c r="C136" s="396" t="s">
        <v>1496</v>
      </c>
      <c r="D136" s="397" t="s">
        <v>1496</v>
      </c>
      <c r="E136" s="259">
        <v>2</v>
      </c>
      <c r="F136" s="162" t="s">
        <v>1487</v>
      </c>
      <c r="G136" s="278" t="s">
        <v>1476</v>
      </c>
      <c r="H136" s="162">
        <v>1500000</v>
      </c>
      <c r="I136" s="162">
        <f t="shared" si="2"/>
        <v>3000000</v>
      </c>
    </row>
    <row r="137" spans="1:9" s="269" customFormat="1">
      <c r="A137" s="339" t="s">
        <v>1660</v>
      </c>
      <c r="B137" s="340"/>
      <c r="C137" s="340"/>
      <c r="D137" s="340"/>
      <c r="E137" s="340"/>
      <c r="F137" s="340"/>
      <c r="G137" s="340"/>
      <c r="H137" s="341"/>
      <c r="I137" s="406">
        <f>SUM(I57:I136)</f>
        <v>142625000</v>
      </c>
    </row>
    <row r="138" spans="1:9" s="269" customFormat="1"/>
    <row r="139" spans="1:9" s="269" customFormat="1">
      <c r="A139" s="339" t="s">
        <v>1658</v>
      </c>
      <c r="B139" s="340"/>
      <c r="C139" s="340"/>
      <c r="D139" s="340"/>
      <c r="E139" s="340"/>
      <c r="F139" s="340"/>
      <c r="G139" s="340"/>
      <c r="H139" s="341"/>
      <c r="I139" s="163">
        <f>+I13+G42+I47+I53+I137</f>
        <v>5558282936.9799995</v>
      </c>
    </row>
    <row r="140" spans="1:9" s="269" customFormat="1"/>
  </sheetData>
  <mergeCells count="126">
    <mergeCell ref="A139:H139"/>
    <mergeCell ref="B133:D133"/>
    <mergeCell ref="B134:D134"/>
    <mergeCell ref="B135:D135"/>
    <mergeCell ref="B136:D136"/>
    <mergeCell ref="A137:H137"/>
    <mergeCell ref="B128:D128"/>
    <mergeCell ref="B129:D129"/>
    <mergeCell ref="B130:D130"/>
    <mergeCell ref="B131:D131"/>
    <mergeCell ref="B132:D132"/>
    <mergeCell ref="B123:D123"/>
    <mergeCell ref="B124:D124"/>
    <mergeCell ref="B125:D125"/>
    <mergeCell ref="B126:D126"/>
    <mergeCell ref="B127:D127"/>
    <mergeCell ref="B118:D118"/>
    <mergeCell ref="B119:D119"/>
    <mergeCell ref="B120:D120"/>
    <mergeCell ref="B121:D121"/>
    <mergeCell ref="B122:D122"/>
    <mergeCell ref="B113:D113"/>
    <mergeCell ref="B114:D114"/>
    <mergeCell ref="B115:D115"/>
    <mergeCell ref="B116:D116"/>
    <mergeCell ref="B117:D117"/>
    <mergeCell ref="B108:D108"/>
    <mergeCell ref="B109:D109"/>
    <mergeCell ref="B110:D110"/>
    <mergeCell ref="B111:D111"/>
    <mergeCell ref="B112:D112"/>
    <mergeCell ref="B103:D103"/>
    <mergeCell ref="B104:D104"/>
    <mergeCell ref="B105:D105"/>
    <mergeCell ref="B106:D106"/>
    <mergeCell ref="B107:D107"/>
    <mergeCell ref="B98:D98"/>
    <mergeCell ref="B99:D99"/>
    <mergeCell ref="B100:D100"/>
    <mergeCell ref="B101:D101"/>
    <mergeCell ref="B102:D102"/>
    <mergeCell ref="B93:D93"/>
    <mergeCell ref="B94:D94"/>
    <mergeCell ref="B95:D95"/>
    <mergeCell ref="B96:D96"/>
    <mergeCell ref="B97:D97"/>
    <mergeCell ref="B88:D88"/>
    <mergeCell ref="B89:D89"/>
    <mergeCell ref="B90:D90"/>
    <mergeCell ref="B91:D91"/>
    <mergeCell ref="B92:D92"/>
    <mergeCell ref="B83:D83"/>
    <mergeCell ref="B84:D84"/>
    <mergeCell ref="B85:D85"/>
    <mergeCell ref="B86:D86"/>
    <mergeCell ref="B87:D87"/>
    <mergeCell ref="B78:D78"/>
    <mergeCell ref="B79:D79"/>
    <mergeCell ref="B80:D80"/>
    <mergeCell ref="B81:D81"/>
    <mergeCell ref="B82:D82"/>
    <mergeCell ref="B73:D73"/>
    <mergeCell ref="B74:D74"/>
    <mergeCell ref="B75:D75"/>
    <mergeCell ref="B76:D76"/>
    <mergeCell ref="B77:D77"/>
    <mergeCell ref="B68:D68"/>
    <mergeCell ref="B69:D69"/>
    <mergeCell ref="B70:D70"/>
    <mergeCell ref="B71:D71"/>
    <mergeCell ref="B72:D72"/>
    <mergeCell ref="B63:D63"/>
    <mergeCell ref="B64:D64"/>
    <mergeCell ref="B65:D65"/>
    <mergeCell ref="B66:D66"/>
    <mergeCell ref="B67:D67"/>
    <mergeCell ref="B58:D58"/>
    <mergeCell ref="B59:D59"/>
    <mergeCell ref="B60:D60"/>
    <mergeCell ref="B61:D61"/>
    <mergeCell ref="B62:D62"/>
    <mergeCell ref="D52:H52"/>
    <mergeCell ref="A53:H53"/>
    <mergeCell ref="A55:I55"/>
    <mergeCell ref="B56:D56"/>
    <mergeCell ref="B57:D57"/>
    <mergeCell ref="C12:D12"/>
    <mergeCell ref="E12:F12"/>
    <mergeCell ref="G12:H12"/>
    <mergeCell ref="A13:H13"/>
    <mergeCell ref="A44:I44"/>
    <mergeCell ref="A42:F42"/>
    <mergeCell ref="A37:A40"/>
    <mergeCell ref="B37:B40"/>
    <mergeCell ref="B45:C45"/>
    <mergeCell ref="D45:F45"/>
    <mergeCell ref="B46:C46"/>
    <mergeCell ref="D46:F46"/>
    <mergeCell ref="A47:H47"/>
    <mergeCell ref="A49:I49"/>
    <mergeCell ref="B50:C50"/>
    <mergeCell ref="D50:H50"/>
    <mergeCell ref="B51:C51"/>
    <mergeCell ref="D51:H51"/>
    <mergeCell ref="B52:C52"/>
    <mergeCell ref="A2:B2"/>
    <mergeCell ref="C2:E2"/>
    <mergeCell ref="A3:B3"/>
    <mergeCell ref="C3:E3"/>
    <mergeCell ref="A15:I15"/>
    <mergeCell ref="A20:A36"/>
    <mergeCell ref="B20:B36"/>
    <mergeCell ref="G30:G32"/>
    <mergeCell ref="G33:G34"/>
    <mergeCell ref="G35:G36"/>
    <mergeCell ref="C10:D10"/>
    <mergeCell ref="E10:F10"/>
    <mergeCell ref="G10:H10"/>
    <mergeCell ref="C11:D11"/>
    <mergeCell ref="E11:F11"/>
    <mergeCell ref="G11:H11"/>
    <mergeCell ref="A6:I6"/>
    <mergeCell ref="A8:I8"/>
    <mergeCell ref="C9:D9"/>
    <mergeCell ref="E9:F9"/>
    <mergeCell ref="G9:H9"/>
  </mergeCells>
  <pageMargins left="0.25" right="0.25" top="0.75" bottom="0.75" header="0.3" footer="0.3"/>
  <pageSetup scale="64" fitToHeight="0" orientation="landscape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B945E-8D5F-4CE0-BE93-C7237AE730F2}">
  <dimension ref="A1:G29"/>
  <sheetViews>
    <sheetView workbookViewId="0">
      <pane ySplit="1" topLeftCell="A2" activePane="bottomLeft" state="frozen"/>
      <selection pane="bottomLeft" activeCell="E7" sqref="E7:E29"/>
    </sheetView>
  </sheetViews>
  <sheetFormatPr baseColWidth="10" defaultRowHeight="14.4"/>
  <cols>
    <col min="1" max="1" width="16.88671875" bestFit="1" customWidth="1"/>
    <col min="2" max="2" width="35.33203125" bestFit="1" customWidth="1"/>
    <col min="3" max="3" width="21.6640625" bestFit="1" customWidth="1"/>
    <col min="4" max="4" width="18.33203125" bestFit="1" customWidth="1"/>
    <col min="5" max="5" width="17.44140625" bestFit="1" customWidth="1"/>
    <col min="6" max="6" width="12.88671875" bestFit="1" customWidth="1"/>
  </cols>
  <sheetData>
    <row r="1" spans="1:7">
      <c r="A1" s="117" t="s">
        <v>4</v>
      </c>
      <c r="B1" s="117" t="s">
        <v>5</v>
      </c>
      <c r="C1" s="118" t="s">
        <v>6</v>
      </c>
      <c r="D1" s="117" t="s">
        <v>9</v>
      </c>
      <c r="E1" s="119" t="s">
        <v>10</v>
      </c>
      <c r="F1" s="9"/>
    </row>
    <row r="2" spans="1:7">
      <c r="A2" s="120" t="s">
        <v>603</v>
      </c>
      <c r="B2" s="121" t="s">
        <v>616</v>
      </c>
      <c r="C2" s="122">
        <v>7690126</v>
      </c>
      <c r="D2" s="120" t="s">
        <v>617</v>
      </c>
      <c r="E2" s="123">
        <v>52850859.039999999</v>
      </c>
      <c r="F2" s="9" t="s">
        <v>1037</v>
      </c>
    </row>
    <row r="3" spans="1:7">
      <c r="A3" s="120" t="s">
        <v>603</v>
      </c>
      <c r="B3" s="121" t="s">
        <v>618</v>
      </c>
      <c r="C3" s="122">
        <v>7694952</v>
      </c>
      <c r="D3" s="120" t="s">
        <v>619</v>
      </c>
      <c r="E3" s="123">
        <v>25160935.050000001</v>
      </c>
      <c r="F3" s="9" t="s">
        <v>1026</v>
      </c>
    </row>
    <row r="4" spans="1:7">
      <c r="A4" s="120" t="s">
        <v>603</v>
      </c>
      <c r="B4" s="121" t="s">
        <v>620</v>
      </c>
      <c r="C4" s="122">
        <v>7703311</v>
      </c>
      <c r="D4" s="120" t="s">
        <v>621</v>
      </c>
      <c r="E4" s="123">
        <v>47070000.299999997</v>
      </c>
      <c r="F4" s="9" t="s">
        <v>1040</v>
      </c>
    </row>
    <row r="5" spans="1:7">
      <c r="A5" s="120" t="s">
        <v>603</v>
      </c>
      <c r="B5" s="121" t="s">
        <v>622</v>
      </c>
      <c r="C5" s="122">
        <v>7708440</v>
      </c>
      <c r="D5" s="120" t="s">
        <v>623</v>
      </c>
      <c r="E5" s="123">
        <v>50572815.82</v>
      </c>
      <c r="F5" s="9" t="s">
        <v>1028</v>
      </c>
    </row>
    <row r="6" spans="1:7">
      <c r="A6" s="120" t="s">
        <v>603</v>
      </c>
      <c r="B6" s="121" t="s">
        <v>626</v>
      </c>
      <c r="C6" s="122">
        <v>12097564</v>
      </c>
      <c r="D6" s="120" t="s">
        <v>627</v>
      </c>
      <c r="E6" s="123">
        <v>40374754.799999997</v>
      </c>
      <c r="F6" s="9" t="s">
        <v>1031</v>
      </c>
    </row>
    <row r="7" spans="1:7">
      <c r="A7" s="120" t="s">
        <v>603</v>
      </c>
      <c r="B7" s="121" t="s">
        <v>628</v>
      </c>
      <c r="C7" s="122">
        <v>12110706</v>
      </c>
      <c r="D7" s="120" t="s">
        <v>629</v>
      </c>
      <c r="E7" s="123">
        <v>47955119.57</v>
      </c>
      <c r="F7" s="9" t="s">
        <v>1049</v>
      </c>
      <c r="G7" t="str">
        <f>D7&amp;" "&amp;F7</f>
        <v>L-105-00000002760-001 San José de la Sierra Ap</v>
      </c>
    </row>
    <row r="8" spans="1:7">
      <c r="A8" s="120" t="s">
        <v>603</v>
      </c>
      <c r="B8" s="121" t="s">
        <v>671</v>
      </c>
      <c r="C8" s="122">
        <v>14987786</v>
      </c>
      <c r="D8" s="120" t="s">
        <v>672</v>
      </c>
      <c r="E8" s="123">
        <v>34375670</v>
      </c>
      <c r="F8" s="9" t="s">
        <v>1041</v>
      </c>
    </row>
    <row r="9" spans="1:7">
      <c r="A9" s="120" t="s">
        <v>603</v>
      </c>
      <c r="B9" s="121" t="s">
        <v>684</v>
      </c>
      <c r="C9" s="122">
        <v>26421691</v>
      </c>
      <c r="D9" s="120" t="s">
        <v>685</v>
      </c>
      <c r="E9" s="123">
        <v>22803747.510000002</v>
      </c>
      <c r="F9" s="9" t="s">
        <v>1029</v>
      </c>
    </row>
    <row r="10" spans="1:7">
      <c r="A10" s="120" t="s">
        <v>603</v>
      </c>
      <c r="B10" s="121" t="s">
        <v>686</v>
      </c>
      <c r="C10" s="122">
        <v>26436310</v>
      </c>
      <c r="D10" s="120" t="s">
        <v>687</v>
      </c>
      <c r="E10" s="123">
        <v>58643175</v>
      </c>
      <c r="F10" s="9" t="s">
        <v>1042</v>
      </c>
    </row>
    <row r="11" spans="1:7">
      <c r="A11" s="120" t="s">
        <v>603</v>
      </c>
      <c r="B11" s="121" t="s">
        <v>688</v>
      </c>
      <c r="C11" s="122">
        <v>26440859</v>
      </c>
      <c r="D11" s="120" t="s">
        <v>689</v>
      </c>
      <c r="E11" s="123">
        <v>38495195.600000001</v>
      </c>
      <c r="F11" s="9" t="s">
        <v>1036</v>
      </c>
    </row>
    <row r="12" spans="1:7">
      <c r="A12" s="120" t="s">
        <v>603</v>
      </c>
      <c r="B12" s="121" t="s">
        <v>690</v>
      </c>
      <c r="C12" s="122">
        <v>26459416</v>
      </c>
      <c r="D12" s="120" t="s">
        <v>691</v>
      </c>
      <c r="E12" s="123">
        <v>47069346.030000001</v>
      </c>
      <c r="F12" s="9" t="s">
        <v>1034</v>
      </c>
    </row>
    <row r="13" spans="1:7">
      <c r="A13" s="120" t="s">
        <v>603</v>
      </c>
      <c r="B13" s="121" t="s">
        <v>692</v>
      </c>
      <c r="C13" s="122">
        <v>26592132</v>
      </c>
      <c r="D13" s="120" t="s">
        <v>693</v>
      </c>
      <c r="E13" s="123">
        <v>53303465</v>
      </c>
      <c r="F13" s="9" t="s">
        <v>1049</v>
      </c>
      <c r="G13" t="str">
        <f>D13&amp;" "&amp;F13</f>
        <v>L-105-00000002182-005 San José de la Sierra Ap</v>
      </c>
    </row>
    <row r="14" spans="1:7">
      <c r="A14" s="120" t="s">
        <v>603</v>
      </c>
      <c r="B14" s="121" t="s">
        <v>743</v>
      </c>
      <c r="C14" s="122">
        <v>28563111</v>
      </c>
      <c r="D14" s="120" t="s">
        <v>744</v>
      </c>
      <c r="E14" s="123">
        <v>75136537.5</v>
      </c>
      <c r="F14" s="9" t="s">
        <v>1033</v>
      </c>
    </row>
    <row r="15" spans="1:7">
      <c r="A15" s="120" t="s">
        <v>603</v>
      </c>
      <c r="B15" s="121" t="s">
        <v>775</v>
      </c>
      <c r="C15" s="122">
        <v>36088279</v>
      </c>
      <c r="D15" s="120" t="s">
        <v>776</v>
      </c>
      <c r="E15" s="123">
        <v>101839898.56</v>
      </c>
      <c r="F15" s="9" t="s">
        <v>1027</v>
      </c>
    </row>
    <row r="16" spans="1:7">
      <c r="A16" s="120" t="s">
        <v>603</v>
      </c>
      <c r="B16" s="121" t="s">
        <v>777</v>
      </c>
      <c r="C16" s="122">
        <v>36145720</v>
      </c>
      <c r="D16" s="120" t="s">
        <v>778</v>
      </c>
      <c r="E16" s="123">
        <v>53444051</v>
      </c>
      <c r="F16" s="9" t="s">
        <v>1035</v>
      </c>
    </row>
    <row r="17" spans="1:7">
      <c r="A17" s="120" t="s">
        <v>603</v>
      </c>
      <c r="B17" s="121" t="s">
        <v>779</v>
      </c>
      <c r="C17" s="122">
        <v>36147608</v>
      </c>
      <c r="D17" s="120" t="s">
        <v>780</v>
      </c>
      <c r="E17" s="123">
        <v>55651906.289999999</v>
      </c>
      <c r="F17" s="9" t="s">
        <v>1038</v>
      </c>
    </row>
    <row r="18" spans="1:7">
      <c r="A18" s="120" t="s">
        <v>603</v>
      </c>
      <c r="B18" s="121" t="s">
        <v>781</v>
      </c>
      <c r="C18" s="122">
        <v>36148068</v>
      </c>
      <c r="D18" s="120" t="s">
        <v>782</v>
      </c>
      <c r="E18" s="123">
        <v>62605526.049999997</v>
      </c>
      <c r="F18" s="9" t="s">
        <v>1043</v>
      </c>
    </row>
    <row r="19" spans="1:7">
      <c r="A19" s="120" t="s">
        <v>603</v>
      </c>
      <c r="B19" s="121" t="s">
        <v>783</v>
      </c>
      <c r="C19" s="122">
        <v>36160698</v>
      </c>
      <c r="D19" s="120" t="s">
        <v>784</v>
      </c>
      <c r="E19" s="123">
        <v>46621403.280000001</v>
      </c>
      <c r="F19" s="9" t="s">
        <v>1030</v>
      </c>
    </row>
    <row r="20" spans="1:7">
      <c r="A20" s="120" t="s">
        <v>603</v>
      </c>
      <c r="B20" s="121" t="s">
        <v>785</v>
      </c>
      <c r="C20" s="122">
        <v>36170911</v>
      </c>
      <c r="D20" s="120" t="s">
        <v>786</v>
      </c>
      <c r="E20" s="123">
        <v>56085173.170000002</v>
      </c>
      <c r="F20" s="9" t="s">
        <v>1025</v>
      </c>
    </row>
    <row r="21" spans="1:7">
      <c r="A21" s="120" t="s">
        <v>603</v>
      </c>
      <c r="B21" s="121" t="s">
        <v>787</v>
      </c>
      <c r="C21" s="122">
        <v>36183375</v>
      </c>
      <c r="D21" s="120" t="s">
        <v>788</v>
      </c>
      <c r="E21" s="123">
        <v>14221912.84</v>
      </c>
      <c r="F21" s="9" t="s">
        <v>1046</v>
      </c>
    </row>
    <row r="22" spans="1:7">
      <c r="A22" s="120" t="s">
        <v>603</v>
      </c>
      <c r="B22" s="121" t="s">
        <v>804</v>
      </c>
      <c r="C22" s="122">
        <v>51853034</v>
      </c>
      <c r="D22" s="120" t="s">
        <v>805</v>
      </c>
      <c r="E22" s="123">
        <v>46901410.350000001</v>
      </c>
      <c r="F22" s="9" t="s">
        <v>1024</v>
      </c>
    </row>
    <row r="23" spans="1:7">
      <c r="A23" s="120" t="s">
        <v>603</v>
      </c>
      <c r="B23" s="121" t="s">
        <v>806</v>
      </c>
      <c r="C23" s="122">
        <v>52047030</v>
      </c>
      <c r="D23" s="120" t="s">
        <v>807</v>
      </c>
      <c r="E23" s="123">
        <v>47670000.039999999</v>
      </c>
      <c r="F23" s="9" t="s">
        <v>1049</v>
      </c>
      <c r="G23" t="str">
        <f>D23&amp;" "&amp;F23</f>
        <v>L-105-00000002761-001 San José de la Sierra Ap</v>
      </c>
    </row>
    <row r="24" spans="1:7">
      <c r="A24" s="120" t="s">
        <v>603</v>
      </c>
      <c r="B24" s="121" t="s">
        <v>818</v>
      </c>
      <c r="C24" s="122">
        <v>55151966</v>
      </c>
      <c r="D24" s="120" t="s">
        <v>819</v>
      </c>
      <c r="E24" s="123">
        <v>46470345.840000004</v>
      </c>
      <c r="F24" s="9" t="s">
        <v>1045</v>
      </c>
    </row>
    <row r="25" spans="1:7">
      <c r="A25" s="120" t="s">
        <v>603</v>
      </c>
      <c r="B25" s="121" t="s">
        <v>820</v>
      </c>
      <c r="C25" s="122">
        <v>55154256</v>
      </c>
      <c r="D25" s="120" t="s">
        <v>821</v>
      </c>
      <c r="E25" s="123">
        <v>48270695.659999996</v>
      </c>
      <c r="F25" s="9" t="s">
        <v>1049</v>
      </c>
      <c r="G25" t="str">
        <f>D25&amp;" "&amp;F25</f>
        <v>L-105-00000002762-001 San José de la Sierra Ap</v>
      </c>
    </row>
    <row r="26" spans="1:7">
      <c r="A26" s="120" t="s">
        <v>603</v>
      </c>
      <c r="B26" s="121" t="s">
        <v>963</v>
      </c>
      <c r="C26" s="122">
        <v>1075211255</v>
      </c>
      <c r="D26" s="120" t="s">
        <v>964</v>
      </c>
      <c r="E26" s="123">
        <v>34832695.340000004</v>
      </c>
      <c r="F26" s="9" t="s">
        <v>1032</v>
      </c>
    </row>
    <row r="27" spans="1:7">
      <c r="A27" s="120" t="s">
        <v>603</v>
      </c>
      <c r="B27" s="121" t="s">
        <v>969</v>
      </c>
      <c r="C27" s="122">
        <v>1075245745</v>
      </c>
      <c r="D27" s="120" t="s">
        <v>970</v>
      </c>
      <c r="E27" s="123">
        <v>60424685.340000004</v>
      </c>
      <c r="F27" s="9" t="s">
        <v>1044</v>
      </c>
    </row>
    <row r="28" spans="1:7">
      <c r="A28" s="120" t="s">
        <v>603</v>
      </c>
      <c r="B28" s="121" t="s">
        <v>973</v>
      </c>
      <c r="C28" s="122">
        <v>1075258591</v>
      </c>
      <c r="D28" s="120" t="s">
        <v>974</v>
      </c>
      <c r="E28" s="123">
        <v>21265794.609999999</v>
      </c>
      <c r="F28" s="9" t="s">
        <v>1039</v>
      </c>
    </row>
    <row r="29" spans="1:7">
      <c r="A29" s="120" t="s">
        <v>603</v>
      </c>
      <c r="B29" s="121" t="s">
        <v>977</v>
      </c>
      <c r="C29" s="122">
        <v>1075298413</v>
      </c>
      <c r="D29" s="120" t="s">
        <v>978</v>
      </c>
      <c r="E29" s="123">
        <v>37523224.659999996</v>
      </c>
      <c r="F29" s="9" t="s">
        <v>1049</v>
      </c>
      <c r="G29" t="str">
        <f>D29&amp;" "&amp;F29</f>
        <v>L-105-00000002139-001 San José de la Sierra Ap</v>
      </c>
    </row>
  </sheetData>
  <autoFilter ref="A1:F29" xr:uid="{806B945E-8D5F-4CE0-BE93-C7237AE730F2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A08C5-C1C8-4723-ADAC-B5F78D6A31E6}">
  <dimension ref="A1:E30"/>
  <sheetViews>
    <sheetView workbookViewId="0">
      <pane ySplit="1" topLeftCell="A2" activePane="bottomLeft" state="frozen"/>
      <selection pane="bottomLeft" activeCell="B29" sqref="B29"/>
    </sheetView>
  </sheetViews>
  <sheetFormatPr baseColWidth="10" defaultColWidth="11.44140625" defaultRowHeight="14.4"/>
  <cols>
    <col min="1" max="1" width="3.6640625" style="126" customWidth="1"/>
    <col min="2" max="2" width="19.109375" style="129" customWidth="1"/>
    <col min="3" max="3" width="17.109375" style="126" bestFit="1" customWidth="1"/>
    <col min="4" max="4" width="22.33203125" style="129" customWidth="1"/>
    <col min="5" max="5" width="15.44140625" style="132" bestFit="1" customWidth="1"/>
    <col min="6" max="16384" width="11.44140625" style="129"/>
  </cols>
  <sheetData>
    <row r="1" spans="1:5">
      <c r="A1" s="124" t="s">
        <v>1075</v>
      </c>
      <c r="B1" s="127" t="s">
        <v>5</v>
      </c>
      <c r="C1" s="124" t="s">
        <v>6</v>
      </c>
      <c r="D1" s="127" t="s">
        <v>9</v>
      </c>
      <c r="E1" s="128" t="s">
        <v>1050</v>
      </c>
    </row>
    <row r="2" spans="1:5" ht="27.6">
      <c r="A2" s="125">
        <v>1</v>
      </c>
      <c r="B2" s="130" t="s">
        <v>616</v>
      </c>
      <c r="C2" s="125">
        <v>7690126</v>
      </c>
      <c r="D2" s="130" t="s">
        <v>1051</v>
      </c>
      <c r="E2" s="131">
        <v>52850859</v>
      </c>
    </row>
    <row r="3" spans="1:5" ht="27.6">
      <c r="A3" s="125">
        <v>2</v>
      </c>
      <c r="B3" s="130" t="s">
        <v>618</v>
      </c>
      <c r="C3" s="125">
        <v>7694952</v>
      </c>
      <c r="D3" s="130" t="s">
        <v>1052</v>
      </c>
      <c r="E3" s="131">
        <v>25160935</v>
      </c>
    </row>
    <row r="4" spans="1:5" ht="27.6">
      <c r="A4" s="125">
        <v>3</v>
      </c>
      <c r="B4" s="130" t="s">
        <v>620</v>
      </c>
      <c r="C4" s="125">
        <v>7703311</v>
      </c>
      <c r="D4" s="130" t="s">
        <v>1053</v>
      </c>
      <c r="E4" s="131">
        <v>47070000</v>
      </c>
    </row>
    <row r="5" spans="1:5" ht="27.6">
      <c r="A5" s="125">
        <v>4</v>
      </c>
      <c r="B5" s="130" t="s">
        <v>622</v>
      </c>
      <c r="C5" s="125">
        <v>7708440</v>
      </c>
      <c r="D5" s="130" t="s">
        <v>1054</v>
      </c>
      <c r="E5" s="131">
        <v>50572816</v>
      </c>
    </row>
    <row r="6" spans="1:5" ht="27.6">
      <c r="A6" s="125">
        <v>5</v>
      </c>
      <c r="B6" s="130" t="s">
        <v>626</v>
      </c>
      <c r="C6" s="125">
        <v>12097564</v>
      </c>
      <c r="D6" s="130" t="s">
        <v>1055</v>
      </c>
      <c r="E6" s="131">
        <v>40374755</v>
      </c>
    </row>
    <row r="7" spans="1:5" ht="27.6">
      <c r="A7" s="125">
        <v>6</v>
      </c>
      <c r="B7" s="130" t="s">
        <v>671</v>
      </c>
      <c r="C7" s="125">
        <v>14987786</v>
      </c>
      <c r="D7" s="130" t="s">
        <v>1056</v>
      </c>
      <c r="E7" s="131">
        <v>34375670</v>
      </c>
    </row>
    <row r="8" spans="1:5" ht="27.6">
      <c r="A8" s="125">
        <v>7</v>
      </c>
      <c r="B8" s="130" t="s">
        <v>684</v>
      </c>
      <c r="C8" s="125">
        <v>26421691</v>
      </c>
      <c r="D8" s="130" t="s">
        <v>1057</v>
      </c>
      <c r="E8" s="131">
        <v>22803748</v>
      </c>
    </row>
    <row r="9" spans="1:5" ht="27.6">
      <c r="A9" s="125">
        <v>8</v>
      </c>
      <c r="B9" s="130" t="s">
        <v>686</v>
      </c>
      <c r="C9" s="125">
        <v>26436310</v>
      </c>
      <c r="D9" s="130" t="s">
        <v>1058</v>
      </c>
      <c r="E9" s="131">
        <v>58643175</v>
      </c>
    </row>
    <row r="10" spans="1:5" ht="27.6">
      <c r="A10" s="125">
        <v>9</v>
      </c>
      <c r="B10" s="130" t="s">
        <v>688</v>
      </c>
      <c r="C10" s="125">
        <v>26440859</v>
      </c>
      <c r="D10" s="130" t="s">
        <v>1059</v>
      </c>
      <c r="E10" s="131">
        <v>38495196</v>
      </c>
    </row>
    <row r="11" spans="1:5" ht="27.6">
      <c r="A11" s="125">
        <v>10</v>
      </c>
      <c r="B11" s="130" t="s">
        <v>690</v>
      </c>
      <c r="C11" s="125">
        <v>26459416</v>
      </c>
      <c r="D11" s="130" t="s">
        <v>1060</v>
      </c>
      <c r="E11" s="131">
        <v>47069346</v>
      </c>
    </row>
    <row r="12" spans="1:5" ht="27.6">
      <c r="A12" s="125">
        <v>11</v>
      </c>
      <c r="B12" s="130" t="s">
        <v>743</v>
      </c>
      <c r="C12" s="125">
        <v>28563111</v>
      </c>
      <c r="D12" s="130" t="s">
        <v>1061</v>
      </c>
      <c r="E12" s="131">
        <v>75136538</v>
      </c>
    </row>
    <row r="13" spans="1:5" ht="41.4">
      <c r="A13" s="125">
        <v>12</v>
      </c>
      <c r="B13" s="130" t="s">
        <v>775</v>
      </c>
      <c r="C13" s="125">
        <v>36088279</v>
      </c>
      <c r="D13" s="130" t="s">
        <v>1062</v>
      </c>
      <c r="E13" s="131">
        <v>101839899</v>
      </c>
    </row>
    <row r="14" spans="1:5" ht="27.6">
      <c r="A14" s="125">
        <v>13</v>
      </c>
      <c r="B14" s="130" t="s">
        <v>777</v>
      </c>
      <c r="C14" s="125">
        <v>36145720</v>
      </c>
      <c r="D14" s="130" t="s">
        <v>1063</v>
      </c>
      <c r="E14" s="131">
        <v>53444051</v>
      </c>
    </row>
    <row r="15" spans="1:5" ht="27.6">
      <c r="A15" s="125">
        <v>14</v>
      </c>
      <c r="B15" s="130" t="s">
        <v>779</v>
      </c>
      <c r="C15" s="125">
        <v>36147608</v>
      </c>
      <c r="D15" s="130" t="s">
        <v>1064</v>
      </c>
      <c r="E15" s="131">
        <v>55651906</v>
      </c>
    </row>
    <row r="16" spans="1:5" ht="27.6">
      <c r="A16" s="125">
        <v>15</v>
      </c>
      <c r="B16" s="130" t="s">
        <v>781</v>
      </c>
      <c r="C16" s="125">
        <v>36148068</v>
      </c>
      <c r="D16" s="130" t="s">
        <v>1065</v>
      </c>
      <c r="E16" s="131">
        <v>62605526</v>
      </c>
    </row>
    <row r="17" spans="1:5" ht="27.6">
      <c r="A17" s="125">
        <v>16</v>
      </c>
      <c r="B17" s="130" t="s">
        <v>783</v>
      </c>
      <c r="C17" s="125">
        <v>36160698</v>
      </c>
      <c r="D17" s="130" t="s">
        <v>1066</v>
      </c>
      <c r="E17" s="131">
        <v>46621403</v>
      </c>
    </row>
    <row r="18" spans="1:5" ht="27.6">
      <c r="A18" s="125">
        <v>17</v>
      </c>
      <c r="B18" s="130" t="s">
        <v>785</v>
      </c>
      <c r="C18" s="125">
        <v>36170911</v>
      </c>
      <c r="D18" s="130" t="s">
        <v>1067</v>
      </c>
      <c r="E18" s="131">
        <v>56085173</v>
      </c>
    </row>
    <row r="19" spans="1:5" ht="27.6">
      <c r="A19" s="125">
        <v>18</v>
      </c>
      <c r="B19" s="130" t="s">
        <v>787</v>
      </c>
      <c r="C19" s="125">
        <v>36183375</v>
      </c>
      <c r="D19" s="130" t="s">
        <v>1068</v>
      </c>
      <c r="E19" s="131">
        <v>14221913</v>
      </c>
    </row>
    <row r="20" spans="1:5" ht="27.6">
      <c r="A20" s="125">
        <v>19</v>
      </c>
      <c r="B20" s="130" t="s">
        <v>804</v>
      </c>
      <c r="C20" s="125">
        <v>51853034</v>
      </c>
      <c r="D20" s="130" t="s">
        <v>1069</v>
      </c>
      <c r="E20" s="131">
        <v>46901410</v>
      </c>
    </row>
    <row r="21" spans="1:5" ht="27.6">
      <c r="A21" s="125">
        <v>20</v>
      </c>
      <c r="B21" s="130" t="s">
        <v>818</v>
      </c>
      <c r="C21" s="125">
        <v>55151966</v>
      </c>
      <c r="D21" s="130" t="s">
        <v>1070</v>
      </c>
      <c r="E21" s="131">
        <v>46470346</v>
      </c>
    </row>
    <row r="22" spans="1:5" ht="27.6">
      <c r="A22" s="125">
        <v>21</v>
      </c>
      <c r="B22" s="130" t="s">
        <v>963</v>
      </c>
      <c r="C22" s="125">
        <v>1075211255</v>
      </c>
      <c r="D22" s="130" t="s">
        <v>1071</v>
      </c>
      <c r="E22" s="131">
        <v>34832695</v>
      </c>
    </row>
    <row r="23" spans="1:5" ht="27.6">
      <c r="A23" s="125">
        <v>22</v>
      </c>
      <c r="B23" s="130" t="s">
        <v>969</v>
      </c>
      <c r="C23" s="125">
        <v>1075245745</v>
      </c>
      <c r="D23" s="130" t="s">
        <v>1072</v>
      </c>
      <c r="E23" s="131">
        <v>60424685</v>
      </c>
    </row>
    <row r="24" spans="1:5" ht="27.6">
      <c r="A24" s="125">
        <v>23</v>
      </c>
      <c r="B24" s="130" t="s">
        <v>973</v>
      </c>
      <c r="C24" s="125">
        <v>1075258591</v>
      </c>
      <c r="D24" s="130" t="s">
        <v>1073</v>
      </c>
      <c r="E24" s="131">
        <v>21265795</v>
      </c>
    </row>
    <row r="25" spans="1:5" ht="27.6">
      <c r="A25" s="125">
        <v>24</v>
      </c>
      <c r="B25" s="130" t="s">
        <v>628</v>
      </c>
      <c r="C25" s="125">
        <v>12110706</v>
      </c>
      <c r="D25" s="130" t="s">
        <v>1076</v>
      </c>
      <c r="E25" s="131">
        <v>47955120</v>
      </c>
    </row>
    <row r="26" spans="1:5" ht="27.6">
      <c r="A26" s="125">
        <v>25</v>
      </c>
      <c r="B26" s="130" t="s">
        <v>692</v>
      </c>
      <c r="C26" s="125">
        <v>26592132</v>
      </c>
      <c r="D26" s="130" t="s">
        <v>1077</v>
      </c>
      <c r="E26" s="131">
        <v>53303465</v>
      </c>
    </row>
    <row r="27" spans="1:5" ht="27.6">
      <c r="A27" s="125">
        <v>26</v>
      </c>
      <c r="B27" s="130" t="s">
        <v>806</v>
      </c>
      <c r="C27" s="125">
        <v>52047030</v>
      </c>
      <c r="D27" s="130" t="s">
        <v>1078</v>
      </c>
      <c r="E27" s="131">
        <v>47670000</v>
      </c>
    </row>
    <row r="28" spans="1:5" ht="27.6">
      <c r="A28" s="125">
        <v>27</v>
      </c>
      <c r="B28" s="130" t="s">
        <v>820</v>
      </c>
      <c r="C28" s="125">
        <v>55154256</v>
      </c>
      <c r="D28" s="130" t="s">
        <v>1079</v>
      </c>
      <c r="E28" s="131">
        <v>48270696</v>
      </c>
    </row>
    <row r="29" spans="1:5" ht="41.4">
      <c r="A29" s="125">
        <v>28</v>
      </c>
      <c r="B29" s="130" t="s">
        <v>977</v>
      </c>
      <c r="C29" s="125">
        <v>1075298413</v>
      </c>
      <c r="D29" s="130" t="s">
        <v>1080</v>
      </c>
      <c r="E29" s="131">
        <v>37523225</v>
      </c>
    </row>
    <row r="30" spans="1:5">
      <c r="A30" s="403" t="s">
        <v>1074</v>
      </c>
      <c r="B30" s="404"/>
      <c r="C30" s="404"/>
      <c r="D30" s="405"/>
      <c r="E30" s="128">
        <f>SUM(E2:E29)</f>
        <v>1327640346</v>
      </c>
    </row>
  </sheetData>
  <mergeCells count="1"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Graduación</vt:lpstr>
      <vt:lpstr>Graduación (2)</vt:lpstr>
      <vt:lpstr>Inventario Activos</vt:lpstr>
      <vt:lpstr>Inventario Victoria</vt:lpstr>
      <vt:lpstr>Hoja1</vt:lpstr>
      <vt:lpstr>Hoja2</vt:lpstr>
      <vt:lpstr>Graduación!Área_de_impresión</vt:lpstr>
      <vt:lpstr>'Graduación (2)'!Área_de_impresión</vt:lpstr>
      <vt:lpstr>'Inventario Activos'!Área_de_impresión</vt:lpstr>
      <vt:lpstr>'Inventario Victoria'!Área_de_impresión</vt:lpstr>
      <vt:lpstr>Graduación!Títulos_a_imprimir</vt:lpstr>
      <vt:lpstr>'Graduación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</dc:creator>
  <cp:lastModifiedBy>user</cp:lastModifiedBy>
  <cp:lastPrinted>2024-07-11T17:33:40Z</cp:lastPrinted>
  <dcterms:created xsi:type="dcterms:W3CDTF">2023-08-02T19:10:39Z</dcterms:created>
  <dcterms:modified xsi:type="dcterms:W3CDTF">2024-12-03T19:26:32Z</dcterms:modified>
</cp:coreProperties>
</file>