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Site (GoDaddy)\Gustavo Canedo - IA 2026\4-Concluídos\3- Transformadores de Potência\"/>
    </mc:Choice>
  </mc:AlternateContent>
  <xr:revisionPtr revIDLastSave="0" documentId="13_ncr:1_{D20E70CE-0063-4460-B9F6-555F3BF3CC22}" xr6:coauthVersionLast="47" xr6:coauthVersionMax="47" xr10:uidLastSave="{00000000-0000-0000-0000-000000000000}"/>
  <bookViews>
    <workbookView xWindow="60" yWindow="720" windowWidth="28740" windowHeight="15480" activeTab="1" xr2:uid="{AAE2F8FC-8935-49DC-8935-32237D450042}"/>
  </bookViews>
  <sheets>
    <sheet name="Simplificada" sheetId="8" r:id="rId1"/>
    <sheet name="Completa" sheetId="6" r:id="rId2"/>
  </sheets>
  <definedNames>
    <definedName name="_Hlk516300768" localSheetId="1">Completa!#REF!</definedName>
    <definedName name="_Hlk516300768" localSheetId="0">Simplificada!#REF!</definedName>
    <definedName name="_Hlk56521553" localSheetId="1">Completa!$M$16</definedName>
    <definedName name="_Hlk56521553" localSheetId="0">Simplificada!$M$16</definedName>
    <definedName name="_xlnm.Print_Area" localSheetId="1">Completa!#REF!</definedName>
    <definedName name="_xlnm.Print_Area" localSheetId="0">Simplificada!#REF!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8" l="1"/>
  <c r="D45" i="6"/>
  <c r="D38" i="8" l="1"/>
  <c r="G52" i="8" s="1"/>
  <c r="D42" i="8"/>
  <c r="D46" i="8"/>
  <c r="D50" i="8"/>
  <c r="D53" i="8"/>
  <c r="D87" i="8" s="1"/>
  <c r="F56" i="8"/>
  <c r="D58" i="8"/>
  <c r="I56" i="8" s="1"/>
  <c r="I60" i="8"/>
  <c r="D61" i="8"/>
  <c r="D93" i="8" s="1"/>
  <c r="D65" i="8"/>
  <c r="D66" i="8" s="1"/>
  <c r="D78" i="8"/>
  <c r="D79" i="8" s="1"/>
  <c r="D85" i="8"/>
  <c r="D91" i="8"/>
  <c r="D62" i="8" l="1"/>
  <c r="E93" i="8" s="1"/>
  <c r="D54" i="8"/>
  <c r="E87" i="8" s="1"/>
  <c r="F60" i="8"/>
  <c r="G45" i="8" s="1"/>
  <c r="G38" i="8"/>
  <c r="G41" i="8"/>
  <c r="D86" i="8"/>
  <c r="D92" i="8"/>
  <c r="E92" i="8"/>
  <c r="D81" i="8"/>
  <c r="E81" i="8" s="1"/>
  <c r="G48" i="8"/>
  <c r="E86" i="8"/>
  <c r="K22" i="8" l="1"/>
  <c r="K23" i="8"/>
  <c r="D80" i="8"/>
  <c r="C97" i="8" s="1"/>
  <c r="E80" i="8"/>
  <c r="E97" i="8" s="1"/>
  <c r="D98" i="8" s="1"/>
  <c r="E98" i="8" s="1"/>
  <c r="K24" i="8"/>
  <c r="D38" i="6"/>
  <c r="G52" i="6" s="1"/>
  <c r="D42" i="6"/>
  <c r="D46" i="6"/>
  <c r="D50" i="6"/>
  <c r="D53" i="6"/>
  <c r="D54" i="6" s="1"/>
  <c r="E87" i="6" s="1"/>
  <c r="D58" i="6"/>
  <c r="D61" i="6"/>
  <c r="D93" i="6" s="1"/>
  <c r="D65" i="6"/>
  <c r="D66" i="6" s="1"/>
  <c r="D78" i="6"/>
  <c r="C96" i="8" l="1"/>
  <c r="C101" i="8" s="1"/>
  <c r="I52" i="8"/>
  <c r="H33" i="8" s="1"/>
  <c r="D81" i="6"/>
  <c r="E81" i="6" s="1"/>
  <c r="D62" i="6"/>
  <c r="E93" i="6" s="1"/>
  <c r="I56" i="6"/>
  <c r="I60" i="6"/>
  <c r="G48" i="6"/>
  <c r="G41" i="6"/>
  <c r="F60" i="6"/>
  <c r="F56" i="6"/>
  <c r="D87" i="6"/>
  <c r="D103" i="8" l="1"/>
  <c r="G45" i="6"/>
  <c r="G38" i="6"/>
  <c r="K24" i="6"/>
  <c r="E103" i="8" l="1"/>
  <c r="E102" i="8"/>
  <c r="E73" i="8" s="1"/>
  <c r="C102" i="8"/>
  <c r="D73" i="8" s="1"/>
  <c r="D72" i="8" s="1"/>
  <c r="K23" i="6"/>
  <c r="K22" i="6"/>
  <c r="D74" i="8" l="1"/>
  <c r="E74" i="8" s="1"/>
  <c r="I52" i="6"/>
  <c r="D91" i="6" s="1"/>
  <c r="D92" i="6" s="1"/>
  <c r="H33" i="6" l="1"/>
  <c r="D85" i="6"/>
  <c r="D86" i="6" s="1"/>
  <c r="D79" i="6"/>
  <c r="D80" i="6" s="1"/>
  <c r="E92" i="6"/>
  <c r="E86" i="6" l="1"/>
  <c r="E80" i="6"/>
  <c r="C97" i="6"/>
  <c r="E97" i="6" l="1"/>
  <c r="C96" i="6" s="1"/>
  <c r="C101" i="6" s="1"/>
  <c r="D98" i="6" l="1"/>
  <c r="E98" i="6" s="1"/>
  <c r="D103" i="6" l="1"/>
  <c r="E103" i="6" s="1"/>
  <c r="E102" i="6" l="1"/>
  <c r="E73" i="6" s="1"/>
  <c r="C102" i="6"/>
  <c r="D73" i="6" s="1"/>
  <c r="D72" i="6" l="1"/>
  <c r="D74" i="6"/>
  <c r="E74" i="6" s="1"/>
</calcChain>
</file>

<file path=xl/sharedStrings.xml><?xml version="1.0" encoding="utf-8"?>
<sst xmlns="http://schemas.openxmlformats.org/spreadsheetml/2006/main" count="98" uniqueCount="47">
  <si>
    <t>a=</t>
  </si>
  <si>
    <t>c=</t>
  </si>
  <si>
    <t>e=</t>
  </si>
  <si>
    <t xml:space="preserve"> </t>
  </si>
  <si>
    <t>VERIFICAÇÃO</t>
  </si>
  <si>
    <t>θ</t>
  </si>
  <si>
    <t>Transformador</t>
  </si>
  <si>
    <t>DOCUMENTOS DE REFERENCIA</t>
  </si>
  <si>
    <t>Informaciones</t>
  </si>
  <si>
    <t>DATOS DEL SISTEMA</t>
  </si>
  <si>
    <t>Datos de las Cargas</t>
  </si>
  <si>
    <t>Tensión Primária Nominal del Transformador (kV)</t>
  </si>
  <si>
    <t>Tensión Secundária Nominal del Transformador (V)</t>
  </si>
  <si>
    <t>Potencia Nominal del Transformador (kVA)</t>
  </si>
  <si>
    <t>Impedancia Nominal del Transformador (%)</t>
  </si>
  <si>
    <t>Tensión em el Primário del Transformador (kV)</t>
  </si>
  <si>
    <t>Tensión de la Derivación Utilizada del Primário (pu)</t>
  </si>
  <si>
    <t>Potencia Nominal de la Carga Constante (kVA)</t>
  </si>
  <si>
    <t>Tensión Nominal de la Carga Constante (V)</t>
  </si>
  <si>
    <t>Factor de Potencia de la Carga Constante</t>
  </si>
  <si>
    <t>Potencia Nominal de la Carga Variable (kVA)</t>
  </si>
  <si>
    <t>Tensión Nominal de la Carga Variable (V)</t>
  </si>
  <si>
    <t>Fcator de Potencia de la Carga Variable</t>
  </si>
  <si>
    <t>Tensión Nominal de Motor(es) (V)</t>
  </si>
  <si>
    <t>Corriente de Arranque de Motor(es) a Tensión Nominal (A)</t>
  </si>
  <si>
    <t>Factor de Potencia de Motor(es) en el Arranque</t>
  </si>
  <si>
    <r>
      <t>V</t>
    </r>
    <r>
      <rPr>
        <b/>
        <i/>
        <sz val="10"/>
        <color theme="1"/>
        <rFont val="Cambria"/>
        <family val="1"/>
      </rPr>
      <t>P</t>
    </r>
    <r>
      <rPr>
        <b/>
        <i/>
        <vertAlign val="subscript"/>
        <sz val="14"/>
        <color theme="1"/>
        <rFont val="Cambria"/>
        <family val="1"/>
      </rPr>
      <t>n</t>
    </r>
  </si>
  <si>
    <r>
      <t>V</t>
    </r>
    <r>
      <rPr>
        <b/>
        <i/>
        <sz val="10"/>
        <color theme="1"/>
        <rFont val="Cambria"/>
        <family val="1"/>
      </rPr>
      <t>S</t>
    </r>
    <r>
      <rPr>
        <b/>
        <i/>
        <vertAlign val="subscript"/>
        <sz val="10"/>
        <color theme="1"/>
        <rFont val="Cambria"/>
        <family val="1"/>
      </rPr>
      <t>n</t>
    </r>
  </si>
  <si>
    <r>
      <t>P</t>
    </r>
    <r>
      <rPr>
        <b/>
        <i/>
        <sz val="10"/>
        <color theme="1"/>
        <rFont val="Cambria"/>
        <family val="1"/>
      </rPr>
      <t>TF</t>
    </r>
    <r>
      <rPr>
        <b/>
        <i/>
        <vertAlign val="subscript"/>
        <sz val="10"/>
        <color theme="1"/>
        <rFont val="Cambria"/>
        <family val="1"/>
      </rPr>
      <t>n</t>
    </r>
  </si>
  <si>
    <r>
      <t>Z</t>
    </r>
    <r>
      <rPr>
        <b/>
        <i/>
        <vertAlign val="subscript"/>
        <sz val="14"/>
        <color theme="1"/>
        <rFont val="Cambria"/>
        <family val="1"/>
      </rPr>
      <t>n</t>
    </r>
  </si>
  <si>
    <r>
      <t>R</t>
    </r>
    <r>
      <rPr>
        <b/>
        <i/>
        <vertAlign val="subscript"/>
        <sz val="14"/>
        <color theme="1"/>
        <rFont val="Cambria"/>
        <family val="1"/>
      </rPr>
      <t>n</t>
    </r>
  </si>
  <si>
    <r>
      <t>V</t>
    </r>
    <r>
      <rPr>
        <b/>
        <i/>
        <sz val="10"/>
        <color theme="1"/>
        <rFont val="Cambria"/>
        <family val="1"/>
      </rPr>
      <t>P</t>
    </r>
  </si>
  <si>
    <t>k</t>
  </si>
  <si>
    <r>
      <t>Pc</t>
    </r>
    <r>
      <rPr>
        <b/>
        <i/>
        <vertAlign val="subscript"/>
        <sz val="12"/>
        <color theme="1"/>
        <rFont val="Cambria"/>
        <family val="1"/>
      </rPr>
      <t>Kn</t>
    </r>
  </si>
  <si>
    <r>
      <t>Vc</t>
    </r>
    <r>
      <rPr>
        <b/>
        <i/>
        <vertAlign val="subscript"/>
        <sz val="12"/>
        <color theme="1"/>
        <rFont val="Cambria"/>
        <family val="1"/>
      </rPr>
      <t>Kn</t>
    </r>
  </si>
  <si>
    <r>
      <t>FP</t>
    </r>
    <r>
      <rPr>
        <b/>
        <i/>
        <sz val="12"/>
        <color theme="1"/>
        <rFont val="Cambria"/>
        <family val="1"/>
      </rPr>
      <t>c</t>
    </r>
    <r>
      <rPr>
        <b/>
        <i/>
        <vertAlign val="subscript"/>
        <sz val="11"/>
        <color theme="1"/>
        <rFont val="Cambria"/>
        <family val="1"/>
      </rPr>
      <t>K</t>
    </r>
  </si>
  <si>
    <r>
      <t>Pc</t>
    </r>
    <r>
      <rPr>
        <b/>
        <i/>
        <vertAlign val="subscript"/>
        <sz val="14"/>
        <color theme="1"/>
        <rFont val="Cambria"/>
        <family val="1"/>
      </rPr>
      <t>V</t>
    </r>
    <r>
      <rPr>
        <b/>
        <i/>
        <vertAlign val="subscript"/>
        <sz val="12"/>
        <color theme="1"/>
        <rFont val="Cambria"/>
        <family val="1"/>
      </rPr>
      <t>n</t>
    </r>
  </si>
  <si>
    <r>
      <t>Vc</t>
    </r>
    <r>
      <rPr>
        <b/>
        <i/>
        <vertAlign val="subscript"/>
        <sz val="14"/>
        <color theme="1"/>
        <rFont val="Cambria"/>
        <family val="1"/>
      </rPr>
      <t>V</t>
    </r>
    <r>
      <rPr>
        <b/>
        <i/>
        <vertAlign val="subscript"/>
        <sz val="12"/>
        <color theme="1"/>
        <rFont val="Cambria"/>
        <family val="1"/>
      </rPr>
      <t>n</t>
    </r>
  </si>
  <si>
    <r>
      <t>FPc</t>
    </r>
    <r>
      <rPr>
        <b/>
        <i/>
        <vertAlign val="subscript"/>
        <sz val="14"/>
        <color theme="1"/>
        <rFont val="Cambria"/>
        <family val="1"/>
      </rPr>
      <t>v</t>
    </r>
  </si>
  <si>
    <r>
      <t>V</t>
    </r>
    <r>
      <rPr>
        <b/>
        <i/>
        <sz val="11"/>
        <color theme="1"/>
        <rFont val="Cambria"/>
        <family val="1"/>
      </rPr>
      <t>M</t>
    </r>
    <r>
      <rPr>
        <b/>
        <i/>
        <vertAlign val="subscript"/>
        <sz val="14"/>
        <color theme="1"/>
        <rFont val="Cambria"/>
        <family val="1"/>
      </rPr>
      <t>p</t>
    </r>
    <r>
      <rPr>
        <b/>
        <i/>
        <vertAlign val="subscript"/>
        <sz val="12"/>
        <color theme="1"/>
        <rFont val="Cambria"/>
        <family val="1"/>
      </rPr>
      <t>n</t>
    </r>
  </si>
  <si>
    <r>
      <t>I</t>
    </r>
    <r>
      <rPr>
        <b/>
        <i/>
        <sz val="11"/>
        <color theme="1"/>
        <rFont val="Cambria"/>
        <family val="1"/>
      </rPr>
      <t>M</t>
    </r>
    <r>
      <rPr>
        <b/>
        <i/>
        <vertAlign val="subscript"/>
        <sz val="14"/>
        <color theme="1"/>
        <rFont val="Cambria"/>
        <family val="1"/>
      </rPr>
      <t>p</t>
    </r>
    <r>
      <rPr>
        <b/>
        <i/>
        <vertAlign val="subscript"/>
        <sz val="12"/>
        <color theme="1"/>
        <rFont val="Cambria"/>
        <family val="1"/>
      </rPr>
      <t>n</t>
    </r>
  </si>
  <si>
    <r>
      <t>FP</t>
    </r>
    <r>
      <rPr>
        <b/>
        <i/>
        <sz val="12"/>
        <color theme="1"/>
        <rFont val="Cambria"/>
        <family val="1"/>
      </rPr>
      <t>M</t>
    </r>
    <r>
      <rPr>
        <b/>
        <i/>
        <vertAlign val="subscript"/>
        <sz val="11"/>
        <color theme="1"/>
        <rFont val="Cambria"/>
        <family val="1"/>
      </rPr>
      <t>p</t>
    </r>
  </si>
  <si>
    <t>Resistencia Nominal del Transformador (%)</t>
  </si>
  <si>
    <r>
      <rPr>
        <b/>
        <i/>
        <sz val="14"/>
        <color theme="1"/>
        <rFont val="Cambria"/>
        <family val="1"/>
      </rPr>
      <t>V</t>
    </r>
    <r>
      <rPr>
        <b/>
        <i/>
        <sz val="12"/>
        <color theme="1"/>
        <rFont val="Cambria"/>
        <family val="1"/>
      </rPr>
      <t>T</t>
    </r>
    <r>
      <rPr>
        <b/>
        <i/>
        <vertAlign val="subscript"/>
        <sz val="10"/>
        <color theme="1"/>
        <rFont val="Arial"/>
        <family val="2"/>
      </rPr>
      <t>S</t>
    </r>
    <r>
      <rPr>
        <i/>
        <sz val="11"/>
        <color theme="1"/>
        <rFont val="Arial"/>
        <family val="2"/>
      </rPr>
      <t xml:space="preserve"> Tensión el los terminales del secundário del transformador (V)</t>
    </r>
  </si>
  <si>
    <t>1 - Es obligatorio completar todos los datos del Transformador;
2 - Solo es necesario llenar todos los Datos de Carga que existen. Los datos de otras cargas se pueden dejar en blanco.
3 - Si los campos de Datos de Carga están en blanco, la ensión en los terminales secundarios del transformador será igual a la tensión del transformador sin carga.
4 - Solo se deben completar los Datos del Transformador y de la Carga;
5 - La corrección del resultado depende de la corrección de los datos de entrada;
6 - A falta de datos de la resistencia nominal del transformador, adoptar 1%.</t>
  </si>
  <si>
    <r>
      <rPr>
        <b/>
        <i/>
        <sz val="11"/>
        <color theme="1"/>
        <rFont val="Calibri"/>
        <family val="2"/>
        <scheme val="minor"/>
      </rPr>
      <t xml:space="preserve">Esta información es necesaria, principalmente, para los usuarios que quieran utilizar la hoja de cálculo, sin haber leído la información técnica sobre la teoría.
</t>
    </r>
    <r>
      <rPr>
        <i/>
        <sz val="11"/>
        <color theme="1"/>
        <rFont val="Calibri"/>
        <family val="2"/>
        <scheme val="minor"/>
      </rPr>
      <t xml:space="preserve">1 - O preenchimento de todos os dados do Transfomador é obrigatório; 
2 - Somente é necessário o preenchimento de todos os Dados das Cargas que existirem. Os dados das demais cargas podem ser deixados em branco.  
3 - Se os campos dos Dados das Cargas estiverem sem informações, a tensão nos terminais do secundário do transformador será igual à tensão do transformador sem carga.
4 - Somente os dados do Transformador e Dados das Cargas devem ser preenchidos;
5 - La corrección del resultado depende de la corrección de los datos de entrada;
6 - A falta de datos de la resistencia nominal del transformador, adoptar 1%.
</t>
    </r>
    <r>
      <rPr>
        <b/>
        <i/>
        <sz val="11"/>
        <color rgb="FFFF0000"/>
        <rFont val="Calibri"/>
        <family val="2"/>
        <scheme val="minor"/>
      </rPr>
      <t xml:space="preserve">Importante: Todos los campos de esta planilla son idénticos a los campos de la planilla Completa, que se encuentra en otra aba. Todos los campos están activos, solo que no son visibles. Por lo tanto, solo se deben completar los campos en verde.  </t>
    </r>
  </si>
  <si>
    <t>TE.EL.SA.AC.01 TRANSFORMADORES DE POTENCIA  Cálculo de la Tensión en los Terminales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</si>
</sst>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36" x14ac:knownFonts="1">
    <font>
      <sz val="11"/>
      <color theme="1"/>
      <name val="Calibri"/>
      <family val="2"/>
      <scheme val="minor"/>
    </font>
    <font>
      <b/>
      <sz val="11"/>
      <color theme="1"/>
      <name val="Calibri"/>
      <family val="2"/>
      <scheme val="minor"/>
    </font>
    <font>
      <b/>
      <sz val="11"/>
      <name val="Calibri"/>
      <family val="2"/>
      <scheme val="minor"/>
    </font>
    <font>
      <b/>
      <u/>
      <sz val="11"/>
      <color theme="1"/>
      <name val="Calibri"/>
      <family val="2"/>
      <scheme val="minor"/>
    </font>
    <font>
      <u/>
      <sz val="11"/>
      <color theme="1"/>
      <name val="Calibri"/>
      <family val="2"/>
      <scheme val="minor"/>
    </font>
    <font>
      <b/>
      <sz val="11"/>
      <color theme="1"/>
      <name val="Arial"/>
      <family val="2"/>
    </font>
    <font>
      <b/>
      <u/>
      <sz val="14"/>
      <color theme="1"/>
      <name val="Calibri"/>
      <family val="2"/>
      <scheme val="minor"/>
    </font>
    <font>
      <i/>
      <sz val="11"/>
      <color theme="1"/>
      <name val="Calibri"/>
      <family val="2"/>
      <scheme val="minor"/>
    </font>
    <font>
      <b/>
      <i/>
      <sz val="11"/>
      <color theme="1"/>
      <name val="Calibri"/>
      <family val="2"/>
      <scheme val="minor"/>
    </font>
    <font>
      <i/>
      <sz val="11"/>
      <color theme="1"/>
      <name val="Arial"/>
      <family val="2"/>
    </font>
    <font>
      <b/>
      <sz val="11"/>
      <color theme="0"/>
      <name val="Calibri"/>
      <family val="2"/>
      <scheme val="minor"/>
    </font>
    <font>
      <b/>
      <sz val="11"/>
      <name val="Arial"/>
      <family val="2"/>
    </font>
    <font>
      <sz val="14"/>
      <color theme="1"/>
      <name val="Calibri"/>
      <family val="2"/>
      <scheme val="minor"/>
    </font>
    <font>
      <b/>
      <sz val="12"/>
      <color theme="1"/>
      <name val="Calibri"/>
      <family val="2"/>
      <scheme val="minor"/>
    </font>
    <font>
      <i/>
      <sz val="14"/>
      <color theme="1"/>
      <name val="Cambria Math"/>
      <family val="1"/>
    </font>
    <font>
      <b/>
      <sz val="14"/>
      <color theme="1"/>
      <name val="Arial"/>
      <family val="2"/>
    </font>
    <font>
      <b/>
      <i/>
      <sz val="11"/>
      <color rgb="FFFF0000"/>
      <name val="Calibri"/>
      <family val="2"/>
      <scheme val="minor"/>
    </font>
    <font>
      <sz val="11"/>
      <color theme="0"/>
      <name val="Calibri"/>
      <family val="2"/>
      <scheme val="minor"/>
    </font>
    <font>
      <b/>
      <sz val="11"/>
      <color theme="0"/>
      <name val="Arial"/>
      <family val="2"/>
    </font>
    <font>
      <b/>
      <sz val="14"/>
      <color theme="0"/>
      <name val="Arial"/>
      <family val="2"/>
    </font>
    <font>
      <i/>
      <sz val="14"/>
      <color theme="0"/>
      <name val="Cambria Math"/>
      <family val="1"/>
    </font>
    <font>
      <b/>
      <sz val="12"/>
      <color theme="0"/>
      <name val="Calibri"/>
      <family val="2"/>
      <scheme val="minor"/>
    </font>
    <font>
      <sz val="14"/>
      <color theme="0"/>
      <name val="Calibri"/>
      <family val="2"/>
      <scheme val="minor"/>
    </font>
    <font>
      <b/>
      <sz val="12"/>
      <color theme="1"/>
      <name val="Arial"/>
      <family val="2"/>
    </font>
    <font>
      <sz val="12"/>
      <color theme="1"/>
      <name val="Arial"/>
      <family val="2"/>
    </font>
    <font>
      <sz val="12"/>
      <name val="Arial"/>
      <family val="2"/>
    </font>
    <font>
      <b/>
      <i/>
      <sz val="14"/>
      <color theme="1"/>
      <name val="Cambria"/>
      <family val="1"/>
    </font>
    <font>
      <b/>
      <i/>
      <sz val="10"/>
      <color theme="1"/>
      <name val="Cambria"/>
      <family val="1"/>
    </font>
    <font>
      <b/>
      <i/>
      <vertAlign val="subscript"/>
      <sz val="14"/>
      <color theme="1"/>
      <name val="Cambria"/>
      <family val="1"/>
    </font>
    <font>
      <b/>
      <i/>
      <vertAlign val="subscript"/>
      <sz val="10"/>
      <color theme="1"/>
      <name val="Cambria"/>
      <family val="1"/>
    </font>
    <font>
      <b/>
      <i/>
      <vertAlign val="subscript"/>
      <sz val="12"/>
      <color theme="1"/>
      <name val="Cambria"/>
      <family val="1"/>
    </font>
    <font>
      <b/>
      <i/>
      <sz val="12"/>
      <color theme="1"/>
      <name val="Cambria"/>
      <family val="1"/>
    </font>
    <font>
      <b/>
      <i/>
      <vertAlign val="subscript"/>
      <sz val="11"/>
      <color theme="1"/>
      <name val="Cambria"/>
      <family val="1"/>
    </font>
    <font>
      <b/>
      <i/>
      <sz val="11"/>
      <color theme="1"/>
      <name val="Cambria"/>
      <family val="1"/>
    </font>
    <font>
      <i/>
      <sz val="11"/>
      <color theme="1"/>
      <name val="Arial"/>
      <family val="1"/>
    </font>
    <font>
      <b/>
      <i/>
      <vertAlign val="subscript"/>
      <sz val="10"/>
      <color theme="1"/>
      <name val="Arial"/>
      <family val="2"/>
    </font>
  </fonts>
  <fills count="14">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CFDDB"/>
        <bgColor indexed="64"/>
      </patternFill>
    </fill>
    <fill>
      <patternFill patternType="solid">
        <fgColor rgb="FFEDE2F6"/>
        <bgColor indexed="64"/>
      </patternFill>
    </fill>
    <fill>
      <patternFill patternType="solid">
        <fgColor rgb="FFD5F4FF"/>
        <bgColor indexed="64"/>
      </patternFill>
    </fill>
    <fill>
      <patternFill patternType="solid">
        <fgColor theme="0" tint="-4.9989318521683403E-2"/>
        <bgColor indexed="64"/>
      </patternFill>
    </fill>
    <fill>
      <patternFill patternType="solid">
        <fgColor rgb="FFD5FFE8"/>
        <bgColor indexed="64"/>
      </patternFill>
    </fill>
    <fill>
      <patternFill patternType="solid">
        <fgColor rgb="FFFFFF99"/>
        <bgColor indexed="64"/>
      </patternFill>
    </fill>
    <fill>
      <patternFill patternType="solid">
        <fgColor theme="7" tint="0.79998168889431442"/>
        <bgColor indexed="64"/>
      </patternFill>
    </fill>
    <fill>
      <patternFill patternType="solid">
        <fgColor theme="0" tint="-0.14999847407452621"/>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s>
  <cellStyleXfs count="1">
    <xf numFmtId="0" fontId="0" fillId="0" borderId="0"/>
  </cellStyleXfs>
  <cellXfs count="210">
    <xf numFmtId="0" fontId="0" fillId="0" borderId="0" xfId="0"/>
    <xf numFmtId="0" fontId="0" fillId="4" borderId="2" xfId="0" applyFill="1" applyBorder="1" applyAlignment="1" applyProtection="1">
      <alignment horizontal="right" vertical="center"/>
      <protection locked="0"/>
    </xf>
    <xf numFmtId="0" fontId="0" fillId="4" borderId="4" xfId="0" applyFill="1" applyBorder="1" applyAlignment="1" applyProtection="1">
      <alignment horizontal="right" vertical="center"/>
      <protection locked="0"/>
    </xf>
    <xf numFmtId="0" fontId="0" fillId="4" borderId="6" xfId="0" applyFill="1" applyBorder="1" applyAlignment="1" applyProtection="1">
      <alignment horizontal="right" vertical="center"/>
      <protection locked="0"/>
    </xf>
    <xf numFmtId="0" fontId="0" fillId="4" borderId="49" xfId="0" applyFill="1" applyBorder="1" applyAlignment="1" applyProtection="1">
      <alignment horizontal="right" vertical="center"/>
      <protection locked="0"/>
    </xf>
    <xf numFmtId="0" fontId="0" fillId="4" borderId="50" xfId="0" applyFill="1" applyBorder="1" applyAlignment="1" applyProtection="1">
      <alignment horizontal="right" vertical="center"/>
      <protection locked="0"/>
    </xf>
    <xf numFmtId="0" fontId="0" fillId="2" borderId="0" xfId="0" applyFill="1"/>
    <xf numFmtId="0" fontId="1" fillId="2" borderId="0" xfId="0" applyFont="1" applyFill="1"/>
    <xf numFmtId="0" fontId="3" fillId="2" borderId="0" xfId="0" applyFont="1" applyFill="1"/>
    <xf numFmtId="0" fontId="4" fillId="2" borderId="0" xfId="0" applyFont="1" applyFill="1"/>
    <xf numFmtId="0" fontId="26" fillId="5" borderId="1" xfId="0" applyFont="1" applyFill="1" applyBorder="1" applyAlignment="1">
      <alignment horizontal="center"/>
    </xf>
    <xf numFmtId="0" fontId="2" fillId="2" borderId="0" xfId="0" applyFont="1" applyFill="1" applyAlignment="1">
      <alignment horizontal="right"/>
    </xf>
    <xf numFmtId="0" fontId="23" fillId="2" borderId="0" xfId="0" applyFont="1" applyFill="1" applyAlignment="1">
      <alignment vertical="center"/>
    </xf>
    <xf numFmtId="0" fontId="1" fillId="2" borderId="0" xfId="0" applyFont="1" applyFill="1" applyAlignment="1">
      <alignment horizontal="right"/>
    </xf>
    <xf numFmtId="0" fontId="25" fillId="2" borderId="47" xfId="0" applyFont="1" applyFill="1" applyBorder="1" applyAlignment="1">
      <alignment vertical="center" wrapText="1"/>
    </xf>
    <xf numFmtId="0" fontId="26" fillId="5" borderId="0" xfId="0" applyFont="1" applyFill="1" applyAlignment="1">
      <alignment horizontal="center"/>
    </xf>
    <xf numFmtId="0" fontId="26" fillId="5" borderId="5" xfId="0" applyFont="1" applyFill="1" applyBorder="1" applyAlignment="1">
      <alignment horizontal="center"/>
    </xf>
    <xf numFmtId="0" fontId="26" fillId="6" borderId="1" xfId="0" applyFont="1" applyFill="1" applyBorder="1" applyAlignment="1">
      <alignment horizontal="center"/>
    </xf>
    <xf numFmtId="0" fontId="10" fillId="2" borderId="0" xfId="0" applyFont="1" applyFill="1" applyAlignment="1">
      <alignment horizontal="right"/>
    </xf>
    <xf numFmtId="0" fontId="23" fillId="2" borderId="0" xfId="0" applyFont="1" applyFill="1" applyAlignment="1">
      <alignment wrapText="1"/>
    </xf>
    <xf numFmtId="0" fontId="24" fillId="2" borderId="0" xfId="0" applyFont="1" applyFill="1" applyAlignment="1">
      <alignment wrapText="1"/>
    </xf>
    <xf numFmtId="0" fontId="26" fillId="6" borderId="5" xfId="0" applyFont="1" applyFill="1" applyBorder="1" applyAlignment="1">
      <alignment horizontal="center"/>
    </xf>
    <xf numFmtId="0" fontId="26" fillId="7" borderId="1" xfId="0" applyFont="1" applyFill="1" applyBorder="1" applyAlignment="1">
      <alignment horizontal="center"/>
    </xf>
    <xf numFmtId="0" fontId="26" fillId="7" borderId="5" xfId="0" applyFont="1" applyFill="1" applyBorder="1" applyAlignment="1">
      <alignment horizontal="center"/>
    </xf>
    <xf numFmtId="0" fontId="26" fillId="8" borderId="1" xfId="0" applyFont="1" applyFill="1" applyBorder="1" applyAlignment="1">
      <alignment horizontal="center"/>
    </xf>
    <xf numFmtId="0" fontId="26" fillId="8" borderId="5" xfId="0" applyFont="1" applyFill="1" applyBorder="1" applyAlignment="1">
      <alignment horizontal="center"/>
    </xf>
    <xf numFmtId="2" fontId="0" fillId="2" borderId="0" xfId="0" applyNumberFormat="1" applyFill="1"/>
    <xf numFmtId="0" fontId="9" fillId="2" borderId="0" xfId="0" applyFont="1" applyFill="1" applyAlignment="1">
      <alignment vertical="center"/>
    </xf>
    <xf numFmtId="2" fontId="0" fillId="3" borderId="8" xfId="0" applyNumberFormat="1" applyFill="1" applyBorder="1"/>
    <xf numFmtId="0" fontId="17" fillId="2" borderId="0" xfId="0" applyFont="1" applyFill="1"/>
    <xf numFmtId="0" fontId="17" fillId="2" borderId="0" xfId="0" applyFont="1" applyFill="1" applyAlignment="1">
      <alignment horizontal="center" vertical="center"/>
    </xf>
    <xf numFmtId="0" fontId="17" fillId="2" borderId="0" xfId="0" applyFont="1" applyFill="1" applyAlignment="1">
      <alignment horizontal="right" vertical="center"/>
    </xf>
    <xf numFmtId="2" fontId="17" fillId="2" borderId="0" xfId="0" applyNumberFormat="1" applyFont="1" applyFill="1"/>
    <xf numFmtId="0" fontId="18" fillId="2" borderId="0" xfId="0" applyFont="1" applyFill="1" applyAlignment="1">
      <alignment horizontal="justify" vertical="center"/>
    </xf>
    <xf numFmtId="0" fontId="17" fillId="2" borderId="0" xfId="0" applyFont="1" applyFill="1" applyAlignment="1">
      <alignment horizontal="right"/>
    </xf>
    <xf numFmtId="0" fontId="19" fillId="2" borderId="0" xfId="0" applyFont="1" applyFill="1" applyAlignment="1">
      <alignment horizontal="justify" vertical="center"/>
    </xf>
    <xf numFmtId="0" fontId="20" fillId="2" borderId="0" xfId="0" applyFont="1" applyFill="1" applyAlignment="1">
      <alignment horizontal="justify" vertical="center"/>
    </xf>
    <xf numFmtId="0" fontId="10" fillId="2" borderId="0" xfId="0" applyFont="1" applyFill="1"/>
    <xf numFmtId="0" fontId="10" fillId="2" borderId="0" xfId="0" applyFont="1" applyFill="1" applyAlignment="1">
      <alignment horizontal="center" vertical="center"/>
    </xf>
    <xf numFmtId="0" fontId="18" fillId="2" borderId="0" xfId="0" applyFont="1" applyFill="1" applyAlignment="1">
      <alignment horizontal="center" vertical="center"/>
    </xf>
    <xf numFmtId="0" fontId="10" fillId="2" borderId="0" xfId="0" applyFont="1" applyFill="1" applyAlignment="1">
      <alignment vertical="center"/>
    </xf>
    <xf numFmtId="164" fontId="10" fillId="2" borderId="0" xfId="0" applyNumberFormat="1" applyFont="1" applyFill="1" applyAlignment="1">
      <alignment vertical="center"/>
    </xf>
    <xf numFmtId="164" fontId="10" fillId="2" borderId="0" xfId="0" applyNumberFormat="1" applyFont="1" applyFill="1"/>
    <xf numFmtId="0" fontId="0" fillId="10" borderId="16" xfId="0" applyFill="1" applyBorder="1"/>
    <xf numFmtId="0" fontId="0" fillId="10" borderId="0" xfId="0" applyFill="1"/>
    <xf numFmtId="0" fontId="0" fillId="2" borderId="9" xfId="0" applyFill="1" applyBorder="1"/>
    <xf numFmtId="49" fontId="7" fillId="2" borderId="0" xfId="0" applyNumberFormat="1" applyFont="1" applyFill="1" applyAlignment="1">
      <alignment vertical="top" wrapText="1"/>
    </xf>
    <xf numFmtId="0" fontId="7" fillId="2" borderId="0" xfId="0" applyFont="1" applyFill="1" applyAlignment="1">
      <alignment vertical="top" wrapText="1"/>
    </xf>
    <xf numFmtId="0" fontId="25" fillId="2" borderId="0" xfId="0" applyFont="1" applyFill="1" applyAlignment="1">
      <alignment horizontal="left" vertical="center" wrapText="1"/>
    </xf>
    <xf numFmtId="0" fontId="1" fillId="2" borderId="1" xfId="0" applyFont="1" applyFill="1" applyBorder="1" applyAlignment="1">
      <alignment horizontal="right"/>
    </xf>
    <xf numFmtId="0" fontId="2" fillId="12" borderId="2" xfId="0" applyFont="1" applyFill="1" applyBorder="1" applyAlignment="1">
      <alignment horizontal="right"/>
    </xf>
    <xf numFmtId="0" fontId="24" fillId="2" borderId="9" xfId="0" applyFont="1" applyFill="1" applyBorder="1" applyAlignment="1">
      <alignment wrapText="1"/>
    </xf>
    <xf numFmtId="0" fontId="1" fillId="2" borderId="3" xfId="0" applyFont="1" applyFill="1" applyBorder="1" applyAlignment="1">
      <alignment horizontal="right"/>
    </xf>
    <xf numFmtId="0" fontId="2" fillId="12" borderId="4" xfId="0" applyFont="1" applyFill="1" applyBorder="1" applyAlignment="1">
      <alignment horizontal="right"/>
    </xf>
    <xf numFmtId="0" fontId="1" fillId="2" borderId="5" xfId="0" applyFont="1" applyFill="1" applyBorder="1" applyAlignment="1">
      <alignment horizontal="right"/>
    </xf>
    <xf numFmtId="0" fontId="2" fillId="12" borderId="6" xfId="0" applyFont="1" applyFill="1" applyBorder="1" applyAlignment="1">
      <alignment horizontal="right"/>
    </xf>
    <xf numFmtId="0" fontId="0" fillId="2" borderId="17" xfId="0" applyFill="1" applyBorder="1"/>
    <xf numFmtId="0" fontId="0" fillId="2" borderId="18" xfId="0" applyFill="1" applyBorder="1"/>
    <xf numFmtId="0" fontId="0" fillId="10" borderId="0" xfId="0" applyFill="1" applyAlignment="1">
      <alignment horizontal="center" vertical="center"/>
    </xf>
    <xf numFmtId="0" fontId="0" fillId="0" borderId="7" xfId="0" applyBorder="1"/>
    <xf numFmtId="0" fontId="0" fillId="12" borderId="8" xfId="0" applyFill="1" applyBorder="1" applyAlignment="1">
      <alignment horizontal="right" vertical="center"/>
    </xf>
    <xf numFmtId="0" fontId="0" fillId="12" borderId="8" xfId="0" applyFill="1" applyBorder="1"/>
    <xf numFmtId="0" fontId="0" fillId="0" borderId="10" xfId="0" applyBorder="1"/>
    <xf numFmtId="0" fontId="0" fillId="12" borderId="10" xfId="0" applyFill="1" applyBorder="1"/>
    <xf numFmtId="0" fontId="0" fillId="0" borderId="14" xfId="0" applyBorder="1"/>
    <xf numFmtId="0" fontId="0" fillId="12" borderId="2" xfId="0" applyFill="1" applyBorder="1" applyAlignment="1">
      <alignment horizontal="right" vertical="center"/>
    </xf>
    <xf numFmtId="2" fontId="0" fillId="13" borderId="6" xfId="0" applyNumberFormat="1" applyFill="1" applyBorder="1"/>
    <xf numFmtId="0" fontId="5" fillId="10" borderId="0" xfId="0" applyFont="1" applyFill="1" applyAlignment="1">
      <alignment horizontal="justify" vertical="center"/>
    </xf>
    <xf numFmtId="0" fontId="0" fillId="10" borderId="0" xfId="0" applyFill="1" applyAlignment="1">
      <alignment horizontal="right" vertical="center"/>
    </xf>
    <xf numFmtId="0" fontId="0" fillId="12" borderId="8" xfId="0" applyFill="1" applyBorder="1" applyAlignment="1">
      <alignment horizontal="right"/>
    </xf>
    <xf numFmtId="0" fontId="0" fillId="10" borderId="0" xfId="0" applyFill="1" applyAlignment="1">
      <alignment horizontal="right"/>
    </xf>
    <xf numFmtId="2" fontId="0" fillId="13" borderId="40" xfId="0" applyNumberFormat="1" applyFill="1" applyBorder="1"/>
    <xf numFmtId="0" fontId="15" fillId="10" borderId="0" xfId="0" applyFont="1" applyFill="1" applyAlignment="1">
      <alignment horizontal="justify" vertical="center"/>
    </xf>
    <xf numFmtId="2" fontId="0" fillId="10" borderId="0" xfId="0" applyNumberFormat="1" applyFill="1"/>
    <xf numFmtId="0" fontId="14" fillId="10" borderId="0" xfId="0" applyFont="1" applyFill="1" applyAlignment="1">
      <alignment horizontal="justify" vertical="center"/>
    </xf>
    <xf numFmtId="0" fontId="1" fillId="10" borderId="0" xfId="0" applyFont="1" applyFill="1"/>
    <xf numFmtId="0" fontId="2" fillId="12" borderId="30" xfId="0" applyFont="1" applyFill="1" applyBorder="1"/>
    <xf numFmtId="0" fontId="2" fillId="12" borderId="6" xfId="0" applyFont="1" applyFill="1" applyBorder="1"/>
    <xf numFmtId="0" fontId="11" fillId="2" borderId="7" xfId="0" applyFont="1" applyFill="1" applyBorder="1" applyAlignment="1">
      <alignment horizontal="center" vertical="center"/>
    </xf>
    <xf numFmtId="0" fontId="2" fillId="12" borderId="29" xfId="0" applyFont="1" applyFill="1" applyBorder="1" applyAlignment="1">
      <alignment horizontal="center" vertical="center"/>
    </xf>
    <xf numFmtId="0" fontId="2" fillId="12" borderId="8" xfId="0" applyFont="1" applyFill="1" applyBorder="1" applyAlignment="1">
      <alignment horizontal="center" vertical="center"/>
    </xf>
    <xf numFmtId="0" fontId="0" fillId="2" borderId="7" xfId="0" applyFill="1" applyBorder="1"/>
    <xf numFmtId="0" fontId="1" fillId="12" borderId="30" xfId="0" applyFont="1" applyFill="1" applyBorder="1"/>
    <xf numFmtId="0" fontId="1" fillId="12" borderId="6" xfId="0" applyFont="1" applyFill="1" applyBorder="1"/>
    <xf numFmtId="0" fontId="1" fillId="12" borderId="29" xfId="0" applyFont="1" applyFill="1" applyBorder="1" applyAlignment="1">
      <alignment vertical="center"/>
    </xf>
    <xf numFmtId="164" fontId="1" fillId="12" borderId="8" xfId="0" applyNumberFormat="1" applyFont="1" applyFill="1" applyBorder="1" applyAlignment="1">
      <alignment vertical="center"/>
    </xf>
    <xf numFmtId="0" fontId="1" fillId="12" borderId="30" xfId="0" applyFont="1" applyFill="1" applyBorder="1" applyAlignment="1">
      <alignment vertical="center"/>
    </xf>
    <xf numFmtId="0" fontId="1" fillId="12" borderId="6" xfId="0" applyFont="1" applyFill="1" applyBorder="1" applyAlignment="1">
      <alignment vertical="center"/>
    </xf>
    <xf numFmtId="164" fontId="1" fillId="12" borderId="6" xfId="0" applyNumberFormat="1" applyFont="1" applyFill="1" applyBorder="1"/>
    <xf numFmtId="164" fontId="1" fillId="12" borderId="6" xfId="0" applyNumberFormat="1" applyFont="1" applyFill="1" applyBorder="1" applyAlignment="1">
      <alignment vertical="center"/>
    </xf>
    <xf numFmtId="0" fontId="1" fillId="12" borderId="8" xfId="0" applyFont="1" applyFill="1" applyBorder="1" applyAlignment="1">
      <alignment vertical="center"/>
    </xf>
    <xf numFmtId="0" fontId="5" fillId="0" borderId="7" xfId="0" applyFont="1" applyBorder="1" applyAlignment="1">
      <alignment horizontal="center" vertical="center"/>
    </xf>
    <xf numFmtId="0" fontId="0" fillId="0" borderId="1" xfId="0" applyBorder="1" applyAlignment="1">
      <alignment horizontal="center"/>
    </xf>
    <xf numFmtId="0" fontId="0" fillId="0" borderId="5" xfId="0" applyBorder="1" applyAlignment="1">
      <alignment horizontal="center"/>
    </xf>
    <xf numFmtId="0" fontId="0" fillId="6" borderId="27" xfId="0" applyFill="1" applyBorder="1" applyAlignment="1">
      <alignment horizontal="left" vertical="center"/>
    </xf>
    <xf numFmtId="0" fontId="0" fillId="6" borderId="28" xfId="0" applyFill="1" applyBorder="1" applyAlignment="1">
      <alignment horizontal="left" vertical="center"/>
    </xf>
    <xf numFmtId="0" fontId="0" fillId="6" borderId="21" xfId="0" applyFill="1" applyBorder="1" applyAlignment="1">
      <alignment horizontal="left" vertical="center"/>
    </xf>
    <xf numFmtId="0" fontId="0" fillId="7" borderId="19" xfId="0" applyFill="1" applyBorder="1" applyAlignment="1">
      <alignment horizontal="left" vertical="center"/>
    </xf>
    <xf numFmtId="0" fontId="0" fillId="7" borderId="20" xfId="0" applyFill="1" applyBorder="1" applyAlignment="1">
      <alignment horizontal="left" vertical="center"/>
    </xf>
    <xf numFmtId="0" fontId="0" fillId="7" borderId="26" xfId="0" applyFill="1" applyBorder="1" applyAlignment="1">
      <alignment horizontal="left" vertical="center"/>
    </xf>
    <xf numFmtId="0" fontId="0" fillId="7" borderId="11" xfId="0" applyFill="1" applyBorder="1" applyAlignment="1">
      <alignment horizontal="left" vertical="center"/>
    </xf>
    <xf numFmtId="0" fontId="0" fillId="7" borderId="12" xfId="0" applyFill="1" applyBorder="1" applyAlignment="1">
      <alignment horizontal="left" vertical="center"/>
    </xf>
    <xf numFmtId="0" fontId="0" fillId="7" borderId="13" xfId="0" applyFill="1" applyBorder="1" applyAlignment="1">
      <alignment horizontal="left" vertical="center"/>
    </xf>
    <xf numFmtId="0" fontId="0" fillId="7" borderId="27" xfId="0" applyFill="1" applyBorder="1" applyAlignment="1">
      <alignment horizontal="left" vertical="center"/>
    </xf>
    <xf numFmtId="0" fontId="0" fillId="7" borderId="28" xfId="0" applyFill="1" applyBorder="1" applyAlignment="1">
      <alignment horizontal="left" vertical="center"/>
    </xf>
    <xf numFmtId="0" fontId="0" fillId="7" borderId="21" xfId="0" applyFill="1" applyBorder="1" applyAlignment="1">
      <alignment horizontal="left" vertical="center"/>
    </xf>
    <xf numFmtId="0" fontId="34" fillId="0" borderId="14" xfId="0" applyFont="1" applyBorder="1" applyAlignment="1">
      <alignment horizontal="center"/>
    </xf>
    <xf numFmtId="0" fontId="9" fillId="0" borderId="22" xfId="0" applyFont="1" applyBorder="1" applyAlignment="1">
      <alignment horizontal="center"/>
    </xf>
    <xf numFmtId="0" fontId="9" fillId="0" borderId="51" xfId="0" applyFont="1" applyBorder="1" applyAlignment="1">
      <alignment horizontal="center"/>
    </xf>
    <xf numFmtId="0" fontId="13" fillId="10" borderId="0" xfId="0" applyFont="1" applyFill="1" applyAlignment="1">
      <alignment horizontal="center"/>
    </xf>
    <xf numFmtId="0" fontId="12" fillId="10" borderId="0" xfId="0" applyFont="1" applyFill="1" applyAlignment="1">
      <alignment horizontal="center"/>
    </xf>
    <xf numFmtId="0" fontId="1" fillId="12" borderId="5" xfId="0" applyFont="1" applyFill="1" applyBorder="1" applyAlignment="1">
      <alignment horizontal="center" vertical="center"/>
    </xf>
    <xf numFmtId="0" fontId="1" fillId="12" borderId="30" xfId="0" applyFont="1" applyFill="1" applyBorder="1" applyAlignment="1">
      <alignment horizontal="center" vertical="center"/>
    </xf>
    <xf numFmtId="0" fontId="1" fillId="12" borderId="34" xfId="0" applyFont="1" applyFill="1" applyBorder="1" applyAlignment="1">
      <alignment horizontal="center" vertical="center"/>
    </xf>
    <xf numFmtId="0" fontId="1" fillId="12" borderId="12" xfId="0" applyFont="1" applyFill="1" applyBorder="1" applyAlignment="1">
      <alignment horizontal="center" vertical="center"/>
    </xf>
    <xf numFmtId="0" fontId="1" fillId="12" borderId="33" xfId="0" applyFont="1" applyFill="1" applyBorder="1" applyAlignment="1">
      <alignment horizontal="center" vertical="center"/>
    </xf>
    <xf numFmtId="0" fontId="1" fillId="12" borderId="32" xfId="0" applyFont="1" applyFill="1" applyBorder="1" applyAlignment="1">
      <alignment horizontal="center" vertical="center"/>
    </xf>
    <xf numFmtId="0" fontId="1" fillId="12" borderId="21" xfId="0" applyFont="1" applyFill="1" applyBorder="1" applyAlignment="1">
      <alignment horizontal="center" vertical="center"/>
    </xf>
    <xf numFmtId="0" fontId="2" fillId="12" borderId="31" xfId="0" applyFont="1" applyFill="1" applyBorder="1" applyAlignment="1">
      <alignment horizontal="center" vertical="center"/>
    </xf>
    <xf numFmtId="0" fontId="2" fillId="12" borderId="2" xfId="0" applyFont="1" applyFill="1" applyBorder="1" applyAlignment="1">
      <alignment horizontal="center" vertical="center"/>
    </xf>
    <xf numFmtId="0" fontId="1" fillId="12" borderId="1" xfId="0" applyFont="1" applyFill="1" applyBorder="1" applyAlignment="1">
      <alignment horizontal="center" vertical="center"/>
    </xf>
    <xf numFmtId="0" fontId="1" fillId="12" borderId="31" xfId="0" applyFont="1" applyFill="1" applyBorder="1" applyAlignment="1">
      <alignment horizontal="center" vertical="center"/>
    </xf>
    <xf numFmtId="0" fontId="1" fillId="12" borderId="2" xfId="0" applyFont="1" applyFill="1" applyBorder="1" applyAlignment="1">
      <alignment horizontal="center" vertical="center"/>
    </xf>
    <xf numFmtId="0" fontId="2" fillId="2" borderId="38" xfId="0" applyFont="1" applyFill="1" applyBorder="1" applyAlignment="1">
      <alignment horizontal="center"/>
    </xf>
    <xf numFmtId="0" fontId="2" fillId="2" borderId="37" xfId="0" applyFont="1" applyFill="1" applyBorder="1" applyAlignment="1">
      <alignment horizontal="center"/>
    </xf>
    <xf numFmtId="0" fontId="0" fillId="2" borderId="1" xfId="0" applyFill="1" applyBorder="1" applyAlignment="1">
      <alignment horizontal="center"/>
    </xf>
    <xf numFmtId="0" fontId="0" fillId="2" borderId="5" xfId="0" applyFill="1" applyBorder="1" applyAlignment="1">
      <alignment horizontal="center"/>
    </xf>
    <xf numFmtId="0" fontId="1" fillId="12" borderId="39" xfId="0" applyFont="1" applyFill="1" applyBorder="1" applyAlignment="1">
      <alignment horizontal="center" vertical="center"/>
    </xf>
    <xf numFmtId="0" fontId="1" fillId="12" borderId="15" xfId="0" applyFont="1" applyFill="1" applyBorder="1" applyAlignment="1">
      <alignment horizontal="center" vertical="center"/>
    </xf>
    <xf numFmtId="0" fontId="1" fillId="12" borderId="31" xfId="0" applyFont="1" applyFill="1" applyBorder="1" applyAlignment="1">
      <alignment horizontal="center"/>
    </xf>
    <xf numFmtId="0" fontId="1" fillId="12" borderId="2" xfId="0" applyFont="1" applyFill="1" applyBorder="1" applyAlignment="1">
      <alignment horizontal="center"/>
    </xf>
    <xf numFmtId="0" fontId="0" fillId="2" borderId="38" xfId="0" applyFill="1" applyBorder="1" applyAlignment="1">
      <alignment horizontal="center"/>
    </xf>
    <xf numFmtId="0" fontId="0" fillId="2" borderId="37" xfId="0" applyFill="1" applyBorder="1" applyAlignment="1">
      <alignment horizontal="center"/>
    </xf>
    <xf numFmtId="0" fontId="1" fillId="12" borderId="19" xfId="0" applyFont="1" applyFill="1" applyBorder="1" applyAlignment="1">
      <alignment horizontal="center" vertical="center"/>
    </xf>
    <xf numFmtId="0" fontId="1" fillId="12" borderId="35" xfId="0" applyFont="1" applyFill="1" applyBorder="1" applyAlignment="1">
      <alignment horizontal="center" vertical="center"/>
    </xf>
    <xf numFmtId="0" fontId="0" fillId="12" borderId="36" xfId="0" applyFill="1" applyBorder="1" applyAlignment="1">
      <alignment horizontal="center"/>
    </xf>
    <xf numFmtId="0" fontId="0" fillId="12" borderId="20" xfId="0" applyFill="1" applyBorder="1" applyAlignment="1">
      <alignment horizontal="center"/>
    </xf>
    <xf numFmtId="0" fontId="0" fillId="12" borderId="35" xfId="0" applyFill="1" applyBorder="1" applyAlignment="1">
      <alignment horizontal="center"/>
    </xf>
    <xf numFmtId="0" fontId="0" fillId="5" borderId="11" xfId="0" applyFill="1" applyBorder="1" applyAlignment="1">
      <alignment horizontal="left" vertical="center"/>
    </xf>
    <xf numFmtId="0" fontId="0" fillId="5" borderId="12" xfId="0" applyFill="1" applyBorder="1" applyAlignment="1">
      <alignment horizontal="left" vertical="center"/>
    </xf>
    <xf numFmtId="0" fontId="0" fillId="5" borderId="13" xfId="0" applyFill="1" applyBorder="1" applyAlignment="1">
      <alignment horizontal="left" vertical="center"/>
    </xf>
    <xf numFmtId="0" fontId="5" fillId="9" borderId="14" xfId="0" applyFont="1" applyFill="1" applyBorder="1" applyAlignment="1">
      <alignment horizontal="center" vertical="center"/>
    </xf>
    <xf numFmtId="0" fontId="5" fillId="9" borderId="22" xfId="0" applyFont="1" applyFill="1" applyBorder="1" applyAlignment="1">
      <alignment horizontal="center" vertical="center"/>
    </xf>
    <xf numFmtId="0" fontId="5" fillId="9" borderId="15" xfId="0" applyFont="1" applyFill="1" applyBorder="1" applyAlignment="1">
      <alignment horizontal="center" vertical="center"/>
    </xf>
    <xf numFmtId="0" fontId="5" fillId="9" borderId="23" xfId="0" applyFont="1" applyFill="1" applyBorder="1" applyAlignment="1">
      <alignment horizontal="center" vertical="center" textRotation="90"/>
    </xf>
    <xf numFmtId="0" fontId="5" fillId="9" borderId="24" xfId="0" applyFont="1" applyFill="1" applyBorder="1" applyAlignment="1">
      <alignment horizontal="center" vertical="center" textRotation="90"/>
    </xf>
    <xf numFmtId="0" fontId="5" fillId="9" borderId="25" xfId="0" applyFont="1" applyFill="1" applyBorder="1" applyAlignment="1">
      <alignment horizontal="center" vertical="center" textRotation="90"/>
    </xf>
    <xf numFmtId="0" fontId="24" fillId="2" borderId="0" xfId="0" applyFont="1" applyFill="1" applyAlignment="1">
      <alignment horizontal="left" wrapText="1"/>
    </xf>
    <xf numFmtId="0" fontId="24" fillId="2" borderId="9" xfId="0" applyFont="1" applyFill="1" applyBorder="1" applyAlignment="1">
      <alignment horizontal="left" wrapText="1"/>
    </xf>
    <xf numFmtId="0" fontId="23" fillId="2" borderId="14" xfId="0" applyFont="1" applyFill="1" applyBorder="1" applyAlignment="1">
      <alignment horizontal="center" vertical="center"/>
    </xf>
    <xf numFmtId="0" fontId="23" fillId="2" borderId="22" xfId="0" applyFont="1" applyFill="1" applyBorder="1" applyAlignment="1">
      <alignment horizontal="center" vertical="center"/>
    </xf>
    <xf numFmtId="0" fontId="23" fillId="2" borderId="15" xfId="0" applyFont="1" applyFill="1" applyBorder="1" applyAlignment="1">
      <alignment horizontal="center" vertical="center"/>
    </xf>
    <xf numFmtId="0" fontId="25" fillId="0" borderId="14" xfId="0" applyFont="1" applyBorder="1" applyAlignment="1">
      <alignment horizontal="left" vertical="center" wrapText="1"/>
    </xf>
    <xf numFmtId="0" fontId="25" fillId="0" borderId="22" xfId="0" applyFont="1" applyBorder="1" applyAlignment="1">
      <alignment horizontal="left" vertical="center" wrapText="1"/>
    </xf>
    <xf numFmtId="0" fontId="25" fillId="0" borderId="15" xfId="0" applyFont="1" applyBorder="1" applyAlignment="1">
      <alignment horizontal="left" vertical="center" wrapText="1"/>
    </xf>
    <xf numFmtId="0" fontId="0" fillId="5" borderId="27" xfId="0" applyFill="1" applyBorder="1" applyAlignment="1">
      <alignment horizontal="left" vertical="center"/>
    </xf>
    <xf numFmtId="0" fontId="0" fillId="5" borderId="28" xfId="0" applyFill="1" applyBorder="1" applyAlignment="1">
      <alignment horizontal="left" vertical="center"/>
    </xf>
    <xf numFmtId="0" fontId="0" fillId="5" borderId="21" xfId="0" applyFill="1" applyBorder="1" applyAlignment="1">
      <alignment horizontal="left" vertical="center"/>
    </xf>
    <xf numFmtId="0" fontId="6" fillId="11" borderId="41" xfId="0" applyFont="1" applyFill="1" applyBorder="1" applyAlignment="1">
      <alignment horizontal="center"/>
    </xf>
    <xf numFmtId="0" fontId="6" fillId="11" borderId="42" xfId="0" applyFont="1" applyFill="1" applyBorder="1" applyAlignment="1">
      <alignment horizontal="center"/>
    </xf>
    <xf numFmtId="0" fontId="6" fillId="11" borderId="43" xfId="0" applyFont="1" applyFill="1" applyBorder="1" applyAlignment="1">
      <alignment horizontal="center"/>
    </xf>
    <xf numFmtId="49" fontId="7" fillId="11" borderId="41" xfId="0" applyNumberFormat="1" applyFont="1" applyFill="1" applyBorder="1" applyAlignment="1">
      <alignment horizontal="left" vertical="top" wrapText="1"/>
    </xf>
    <xf numFmtId="49" fontId="7" fillId="11" borderId="42" xfId="0" applyNumberFormat="1" applyFont="1" applyFill="1" applyBorder="1" applyAlignment="1">
      <alignment horizontal="left" vertical="top" wrapText="1"/>
    </xf>
    <xf numFmtId="49" fontId="7" fillId="11" borderId="43" xfId="0" applyNumberFormat="1" applyFont="1" applyFill="1" applyBorder="1" applyAlignment="1">
      <alignment horizontal="left" vertical="top" wrapText="1"/>
    </xf>
    <xf numFmtId="49" fontId="7" fillId="11" borderId="44" xfId="0" applyNumberFormat="1" applyFont="1" applyFill="1" applyBorder="1" applyAlignment="1">
      <alignment horizontal="left" vertical="top" wrapText="1"/>
    </xf>
    <xf numFmtId="49" fontId="7" fillId="11" borderId="0" xfId="0" applyNumberFormat="1" applyFont="1" applyFill="1" applyAlignment="1">
      <alignment horizontal="left" vertical="top" wrapText="1"/>
    </xf>
    <xf numFmtId="49" fontId="7" fillId="11" borderId="45" xfId="0" applyNumberFormat="1" applyFont="1" applyFill="1" applyBorder="1" applyAlignment="1">
      <alignment horizontal="left" vertical="top" wrapText="1"/>
    </xf>
    <xf numFmtId="49" fontId="7" fillId="11" borderId="46" xfId="0" applyNumberFormat="1" applyFont="1" applyFill="1" applyBorder="1" applyAlignment="1">
      <alignment horizontal="left" vertical="top" wrapText="1"/>
    </xf>
    <xf numFmtId="49" fontId="7" fillId="11" borderId="47" xfId="0" applyNumberFormat="1" applyFont="1" applyFill="1" applyBorder="1" applyAlignment="1">
      <alignment horizontal="left" vertical="top" wrapText="1"/>
    </xf>
    <xf numFmtId="49" fontId="7" fillId="11" borderId="48" xfId="0" applyNumberFormat="1" applyFont="1" applyFill="1" applyBorder="1" applyAlignment="1">
      <alignment horizontal="left" vertical="top" wrapText="1"/>
    </xf>
    <xf numFmtId="0" fontId="0" fillId="12" borderId="11" xfId="0" applyFill="1" applyBorder="1" applyAlignment="1">
      <alignment horizontal="center"/>
    </xf>
    <xf numFmtId="0" fontId="0" fillId="12" borderId="13" xfId="0" applyFill="1" applyBorder="1" applyAlignment="1">
      <alignment horizontal="center"/>
    </xf>
    <xf numFmtId="0" fontId="0" fillId="6" borderId="19" xfId="0" applyFill="1" applyBorder="1" applyAlignment="1">
      <alignment horizontal="left" vertical="center"/>
    </xf>
    <xf numFmtId="0" fontId="0" fillId="6" borderId="20" xfId="0" applyFill="1" applyBorder="1" applyAlignment="1">
      <alignment horizontal="left" vertical="center"/>
    </xf>
    <xf numFmtId="0" fontId="0" fillId="6" borderId="26" xfId="0" applyFill="1" applyBorder="1" applyAlignment="1">
      <alignment horizontal="left" vertical="center"/>
    </xf>
    <xf numFmtId="0" fontId="0" fillId="6" borderId="11" xfId="0" applyFill="1" applyBorder="1" applyAlignment="1">
      <alignment horizontal="left" vertical="center"/>
    </xf>
    <xf numFmtId="0" fontId="0" fillId="6" borderId="12" xfId="0" applyFill="1" applyBorder="1" applyAlignment="1">
      <alignment horizontal="left" vertical="center"/>
    </xf>
    <xf numFmtId="0" fontId="0" fillId="6" borderId="13" xfId="0" applyFill="1" applyBorder="1" applyAlignment="1">
      <alignment horizontal="left" vertical="center"/>
    </xf>
    <xf numFmtId="0" fontId="0" fillId="8" borderId="19" xfId="0" applyFill="1" applyBorder="1" applyAlignment="1">
      <alignment horizontal="left" vertical="center"/>
    </xf>
    <xf numFmtId="0" fontId="0" fillId="8" borderId="20" xfId="0" applyFill="1" applyBorder="1" applyAlignment="1">
      <alignment horizontal="left" vertical="center"/>
    </xf>
    <xf numFmtId="0" fontId="0" fillId="8" borderId="26" xfId="0" applyFill="1" applyBorder="1" applyAlignment="1">
      <alignment horizontal="left" vertical="center"/>
    </xf>
    <xf numFmtId="0" fontId="0" fillId="8" borderId="11" xfId="0" applyFill="1" applyBorder="1" applyAlignment="1">
      <alignment horizontal="left" vertical="center"/>
    </xf>
    <xf numFmtId="0" fontId="0" fillId="8" borderId="12" xfId="0" applyFill="1" applyBorder="1" applyAlignment="1">
      <alignment horizontal="left" vertical="center"/>
    </xf>
    <xf numFmtId="0" fontId="0" fillId="8" borderId="13" xfId="0" applyFill="1" applyBorder="1" applyAlignment="1">
      <alignment horizontal="left" vertical="center"/>
    </xf>
    <xf numFmtId="0" fontId="0" fillId="8" borderId="27" xfId="0" applyFill="1" applyBorder="1" applyAlignment="1">
      <alignment horizontal="left" vertical="center"/>
    </xf>
    <xf numFmtId="0" fontId="0" fillId="8" borderId="28" xfId="0" applyFill="1" applyBorder="1" applyAlignment="1">
      <alignment horizontal="left" vertical="center"/>
    </xf>
    <xf numFmtId="0" fontId="0" fillId="8" borderId="21" xfId="0" applyFill="1" applyBorder="1" applyAlignment="1">
      <alignment horizontal="left" vertical="center"/>
    </xf>
    <xf numFmtId="0" fontId="0" fillId="5" borderId="19" xfId="0" applyFill="1" applyBorder="1" applyAlignment="1">
      <alignment horizontal="left" vertical="center"/>
    </xf>
    <xf numFmtId="0" fontId="0" fillId="5" borderId="20" xfId="0" applyFill="1" applyBorder="1" applyAlignment="1">
      <alignment horizontal="left" vertical="center"/>
    </xf>
    <xf numFmtId="0" fontId="0" fillId="5" borderId="26" xfId="0" applyFill="1" applyBorder="1" applyAlignment="1">
      <alignment horizontal="left" vertical="center"/>
    </xf>
    <xf numFmtId="49" fontId="7" fillId="11" borderId="41" xfId="0" applyNumberFormat="1" applyFont="1" applyFill="1" applyBorder="1" applyAlignment="1">
      <alignment horizontal="left" vertical="center" wrapText="1"/>
    </xf>
    <xf numFmtId="49" fontId="7" fillId="11" borderId="42" xfId="0" applyNumberFormat="1" applyFont="1" applyFill="1" applyBorder="1" applyAlignment="1">
      <alignment horizontal="left" vertical="center" wrapText="1"/>
    </xf>
    <xf numFmtId="49" fontId="7" fillId="11" borderId="43" xfId="0" applyNumberFormat="1" applyFont="1" applyFill="1" applyBorder="1" applyAlignment="1">
      <alignment horizontal="left" vertical="center" wrapText="1"/>
    </xf>
    <xf numFmtId="49" fontId="7" fillId="11" borderId="44" xfId="0" applyNumberFormat="1" applyFont="1" applyFill="1" applyBorder="1" applyAlignment="1">
      <alignment horizontal="left" vertical="center" wrapText="1"/>
    </xf>
    <xf numFmtId="49" fontId="7" fillId="11" borderId="0" xfId="0" applyNumberFormat="1" applyFont="1" applyFill="1" applyAlignment="1">
      <alignment horizontal="left" vertical="center" wrapText="1"/>
    </xf>
    <xf numFmtId="49" fontId="7" fillId="11" borderId="45" xfId="0" applyNumberFormat="1" applyFont="1" applyFill="1" applyBorder="1" applyAlignment="1">
      <alignment horizontal="left" vertical="center" wrapText="1"/>
    </xf>
    <xf numFmtId="49" fontId="7" fillId="11" borderId="46" xfId="0" applyNumberFormat="1" applyFont="1" applyFill="1" applyBorder="1" applyAlignment="1">
      <alignment horizontal="left" vertical="center" wrapText="1"/>
    </xf>
    <xf numFmtId="49" fontId="7" fillId="11" borderId="47" xfId="0" applyNumberFormat="1" applyFont="1" applyFill="1" applyBorder="1" applyAlignment="1">
      <alignment horizontal="left" vertical="center" wrapText="1"/>
    </xf>
    <xf numFmtId="49" fontId="7" fillId="11" borderId="48" xfId="0" applyNumberFormat="1" applyFont="1" applyFill="1" applyBorder="1" applyAlignment="1">
      <alignment horizontal="left" vertical="center" wrapText="1"/>
    </xf>
    <xf numFmtId="0" fontId="10" fillId="2" borderId="0" xfId="0" applyFont="1" applyFill="1" applyAlignment="1">
      <alignment horizontal="center" vertical="center"/>
    </xf>
    <xf numFmtId="0" fontId="25" fillId="0" borderId="41" xfId="0" applyFont="1" applyBorder="1" applyAlignment="1">
      <alignment horizontal="left" vertical="center" wrapText="1"/>
    </xf>
    <xf numFmtId="0" fontId="25" fillId="0" borderId="42" xfId="0" applyFont="1" applyBorder="1" applyAlignment="1">
      <alignment horizontal="left" vertical="center" wrapText="1"/>
    </xf>
    <xf numFmtId="0" fontId="25" fillId="0" borderId="43" xfId="0" applyFont="1" applyBorder="1" applyAlignment="1">
      <alignment horizontal="left" vertical="center" wrapText="1"/>
    </xf>
    <xf numFmtId="0" fontId="25" fillId="0" borderId="46" xfId="0" applyFont="1" applyBorder="1" applyAlignment="1">
      <alignment horizontal="left" vertical="center" wrapText="1"/>
    </xf>
    <xf numFmtId="0" fontId="25" fillId="0" borderId="47" xfId="0" applyFont="1" applyBorder="1" applyAlignment="1">
      <alignment horizontal="left" vertical="center" wrapText="1"/>
    </xf>
    <xf numFmtId="0" fontId="25" fillId="0" borderId="48" xfId="0" applyFont="1" applyBorder="1" applyAlignment="1">
      <alignment horizontal="left" vertical="center" wrapText="1"/>
    </xf>
    <xf numFmtId="0" fontId="17" fillId="2" borderId="0" xfId="0" applyFont="1" applyFill="1" applyAlignment="1">
      <alignment horizontal="center"/>
    </xf>
    <xf numFmtId="0" fontId="10" fillId="2" borderId="0" xfId="0" applyFont="1" applyFill="1" applyAlignment="1">
      <alignment horizontal="center"/>
    </xf>
    <xf numFmtId="0" fontId="21" fillId="2" borderId="0" xfId="0" applyFont="1" applyFill="1" applyAlignment="1">
      <alignment horizontal="center"/>
    </xf>
    <xf numFmtId="0" fontId="22" fillId="2"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D5FFE8"/>
      <color rgb="FFD5F4FF"/>
      <color rgb="FFEDE2F6"/>
      <color rgb="FFFCFD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41.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3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9.png"/><Relationship Id="rId40" Type="http://schemas.openxmlformats.org/officeDocument/2006/relationships/image" Target="../media/image3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7.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40.png"/></Relationships>
</file>

<file path=xl/drawings/drawing1.xml><?xml version="1.0" encoding="utf-8"?>
<xdr:wsDr xmlns:xdr="http://schemas.openxmlformats.org/drawingml/2006/spreadsheetDrawing" xmlns:a="http://schemas.openxmlformats.org/drawingml/2006/main">
  <xdr:oneCellAnchor>
    <xdr:from>
      <xdr:col>7</xdr:col>
      <xdr:colOff>276225</xdr:colOff>
      <xdr:row>62</xdr:row>
      <xdr:rowOff>0</xdr:rowOff>
    </xdr:from>
    <xdr:ext cx="65" cy="172227"/>
    <xdr:sp macro="" textlink="">
      <xdr:nvSpPr>
        <xdr:cNvPr id="2" name="CaixaDeTexto 1">
          <a:extLst>
            <a:ext uri="{FF2B5EF4-FFF2-40B4-BE49-F238E27FC236}">
              <a16:creationId xmlns:a16="http://schemas.microsoft.com/office/drawing/2014/main" id="{0E4299D4-02F2-4356-93DB-2CB39B952D91}"/>
            </a:ext>
          </a:extLst>
        </xdr:cNvPr>
        <xdr:cNvSpPr txBox="1"/>
      </xdr:nvSpPr>
      <xdr:spPr>
        <a:xfrm>
          <a:off x="4810125" y="1417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twoCellAnchor>
    <xdr:from>
      <xdr:col>2</xdr:col>
      <xdr:colOff>0</xdr:colOff>
      <xdr:row>21</xdr:row>
      <xdr:rowOff>0</xdr:rowOff>
    </xdr:from>
    <xdr:to>
      <xdr:col>2</xdr:col>
      <xdr:colOff>38100</xdr:colOff>
      <xdr:row>22</xdr:row>
      <xdr:rowOff>28575</xdr:rowOff>
    </xdr:to>
    <xdr:pic>
      <xdr:nvPicPr>
        <xdr:cNvPr id="3" name="Imagem 2">
          <a:extLst>
            <a:ext uri="{FF2B5EF4-FFF2-40B4-BE49-F238E27FC236}">
              <a16:creationId xmlns:a16="http://schemas.microsoft.com/office/drawing/2014/main" id="{ADD2BB24-2F9B-48A5-9E40-29C5A0A8E35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4800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38100</xdr:colOff>
      <xdr:row>24</xdr:row>
      <xdr:rowOff>28575</xdr:rowOff>
    </xdr:to>
    <xdr:pic>
      <xdr:nvPicPr>
        <xdr:cNvPr id="4" name="Imagem 3">
          <a:extLst>
            <a:ext uri="{FF2B5EF4-FFF2-40B4-BE49-F238E27FC236}">
              <a16:creationId xmlns:a16="http://schemas.microsoft.com/office/drawing/2014/main" id="{ACCDF31E-2AEC-4B86-AD14-9EBDDF2D6A2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2578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20</xdr:row>
      <xdr:rowOff>0</xdr:rowOff>
    </xdr:from>
    <xdr:to>
      <xdr:col>2</xdr:col>
      <xdr:colOff>38100</xdr:colOff>
      <xdr:row>21</xdr:row>
      <xdr:rowOff>28575</xdr:rowOff>
    </xdr:to>
    <xdr:pic>
      <xdr:nvPicPr>
        <xdr:cNvPr id="5" name="Imagem 4">
          <a:extLst>
            <a:ext uri="{FF2B5EF4-FFF2-40B4-BE49-F238E27FC236}">
              <a16:creationId xmlns:a16="http://schemas.microsoft.com/office/drawing/2014/main" id="{11924B8F-E2E3-40CF-90F7-5943E95E7FB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45720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67</xdr:row>
      <xdr:rowOff>0</xdr:rowOff>
    </xdr:from>
    <xdr:ext cx="65" cy="172227"/>
    <xdr:sp macro="" textlink="">
      <xdr:nvSpPr>
        <xdr:cNvPr id="6" name="CaixaDeTexto 5">
          <a:extLst>
            <a:ext uri="{FF2B5EF4-FFF2-40B4-BE49-F238E27FC236}">
              <a16:creationId xmlns:a16="http://schemas.microsoft.com/office/drawing/2014/main" id="{BC0D22B7-E987-47FF-A6EB-28DFB15ADC3C}"/>
            </a:ext>
          </a:extLst>
        </xdr:cNvPr>
        <xdr:cNvSpPr txBox="1"/>
      </xdr:nvSpPr>
      <xdr:spPr>
        <a:xfrm>
          <a:off x="8420100" y="153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twoCellAnchor>
    <xdr:from>
      <xdr:col>2</xdr:col>
      <xdr:colOff>0</xdr:colOff>
      <xdr:row>24</xdr:row>
      <xdr:rowOff>0</xdr:rowOff>
    </xdr:from>
    <xdr:to>
      <xdr:col>2</xdr:col>
      <xdr:colOff>38100</xdr:colOff>
      <xdr:row>25</xdr:row>
      <xdr:rowOff>28575</xdr:rowOff>
    </xdr:to>
    <xdr:pic>
      <xdr:nvPicPr>
        <xdr:cNvPr id="7" name="Imagem 6">
          <a:extLst>
            <a:ext uri="{FF2B5EF4-FFF2-40B4-BE49-F238E27FC236}">
              <a16:creationId xmlns:a16="http://schemas.microsoft.com/office/drawing/2014/main" id="{7158E4B8-2F42-4A9E-88D9-CCBA3FCAFF7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4864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38100</xdr:colOff>
      <xdr:row>25</xdr:row>
      <xdr:rowOff>28575</xdr:rowOff>
    </xdr:to>
    <xdr:pic>
      <xdr:nvPicPr>
        <xdr:cNvPr id="8" name="Imagem 7">
          <a:extLst>
            <a:ext uri="{FF2B5EF4-FFF2-40B4-BE49-F238E27FC236}">
              <a16:creationId xmlns:a16="http://schemas.microsoft.com/office/drawing/2014/main" id="{EDA645CD-C598-421D-B668-3651B0E9A5E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4864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9" name="Imagem 8">
          <a:extLst>
            <a:ext uri="{FF2B5EF4-FFF2-40B4-BE49-F238E27FC236}">
              <a16:creationId xmlns:a16="http://schemas.microsoft.com/office/drawing/2014/main" id="{4997687D-6758-4FC0-9706-280782E6B39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10" name="Imagem 9">
          <a:extLst>
            <a:ext uri="{FF2B5EF4-FFF2-40B4-BE49-F238E27FC236}">
              <a16:creationId xmlns:a16="http://schemas.microsoft.com/office/drawing/2014/main" id="{F38D1C1A-D6D9-4284-8B90-F269B0B22AB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276225</xdr:colOff>
      <xdr:row>40</xdr:row>
      <xdr:rowOff>0</xdr:rowOff>
    </xdr:from>
    <xdr:ext cx="65" cy="172227"/>
    <xdr:sp macro="" textlink="">
      <xdr:nvSpPr>
        <xdr:cNvPr id="11" name="CaixaDeTexto 10">
          <a:extLst>
            <a:ext uri="{FF2B5EF4-FFF2-40B4-BE49-F238E27FC236}">
              <a16:creationId xmlns:a16="http://schemas.microsoft.com/office/drawing/2014/main" id="{0E173470-9E33-479D-934D-440677A2938C}"/>
            </a:ext>
          </a:extLst>
        </xdr:cNvPr>
        <xdr:cNvSpPr txBox="1"/>
      </xdr:nvSpPr>
      <xdr:spPr>
        <a:xfrm>
          <a:off x="4810125" y="9144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oneCellAnchor>
    <xdr:from>
      <xdr:col>14</xdr:col>
      <xdr:colOff>0</xdr:colOff>
      <xdr:row>40</xdr:row>
      <xdr:rowOff>0</xdr:rowOff>
    </xdr:from>
    <xdr:ext cx="65" cy="172227"/>
    <xdr:sp macro="" textlink="">
      <xdr:nvSpPr>
        <xdr:cNvPr id="12" name="CaixaDeTexto 11">
          <a:extLst>
            <a:ext uri="{FF2B5EF4-FFF2-40B4-BE49-F238E27FC236}">
              <a16:creationId xmlns:a16="http://schemas.microsoft.com/office/drawing/2014/main" id="{583CE727-2240-4B11-B859-AD1F99753287}"/>
            </a:ext>
          </a:extLst>
        </xdr:cNvPr>
        <xdr:cNvSpPr txBox="1"/>
      </xdr:nvSpPr>
      <xdr:spPr>
        <a:xfrm>
          <a:off x="9201150" y="9144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twoCellAnchor>
    <xdr:from>
      <xdr:col>2</xdr:col>
      <xdr:colOff>38100</xdr:colOff>
      <xdr:row>40</xdr:row>
      <xdr:rowOff>209550</xdr:rowOff>
    </xdr:from>
    <xdr:to>
      <xdr:col>2</xdr:col>
      <xdr:colOff>314325</xdr:colOff>
      <xdr:row>41</xdr:row>
      <xdr:rowOff>209550</xdr:rowOff>
    </xdr:to>
    <xdr:pic>
      <xdr:nvPicPr>
        <xdr:cNvPr id="13" name="Imagem 12">
          <a:extLst>
            <a:ext uri="{FF2B5EF4-FFF2-40B4-BE49-F238E27FC236}">
              <a16:creationId xmlns:a16="http://schemas.microsoft.com/office/drawing/2014/main" id="{57D64084-BDDE-402B-964B-32A12A87646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1975" y="9353550"/>
          <a:ext cx="27622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276225</xdr:colOff>
      <xdr:row>48</xdr:row>
      <xdr:rowOff>0</xdr:rowOff>
    </xdr:from>
    <xdr:ext cx="65" cy="172227"/>
    <xdr:sp macro="" textlink="">
      <xdr:nvSpPr>
        <xdr:cNvPr id="14" name="CaixaDeTexto 13">
          <a:extLst>
            <a:ext uri="{FF2B5EF4-FFF2-40B4-BE49-F238E27FC236}">
              <a16:creationId xmlns:a16="http://schemas.microsoft.com/office/drawing/2014/main" id="{2046C5B7-C8E4-4C88-A0A9-AB7A230BF51E}"/>
            </a:ext>
          </a:extLst>
        </xdr:cNvPr>
        <xdr:cNvSpPr txBox="1"/>
      </xdr:nvSpPr>
      <xdr:spPr>
        <a:xfrm>
          <a:off x="4810125" y="1097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oneCellAnchor>
    <xdr:from>
      <xdr:col>14</xdr:col>
      <xdr:colOff>0</xdr:colOff>
      <xdr:row>52</xdr:row>
      <xdr:rowOff>0</xdr:rowOff>
    </xdr:from>
    <xdr:ext cx="65" cy="172227"/>
    <xdr:sp macro="" textlink="">
      <xdr:nvSpPr>
        <xdr:cNvPr id="15" name="CaixaDeTexto 14">
          <a:extLst>
            <a:ext uri="{FF2B5EF4-FFF2-40B4-BE49-F238E27FC236}">
              <a16:creationId xmlns:a16="http://schemas.microsoft.com/office/drawing/2014/main" id="{CE712056-400A-42D5-B860-FACF567A9FF2}"/>
            </a:ext>
          </a:extLst>
        </xdr:cNvPr>
        <xdr:cNvSpPr txBox="1"/>
      </xdr:nvSpPr>
      <xdr:spPr>
        <a:xfrm>
          <a:off x="9201150" y="1188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twoCellAnchor>
    <xdr:from>
      <xdr:col>2</xdr:col>
      <xdr:colOff>28575</xdr:colOff>
      <xdr:row>44</xdr:row>
      <xdr:rowOff>95250</xdr:rowOff>
    </xdr:from>
    <xdr:to>
      <xdr:col>2</xdr:col>
      <xdr:colOff>361950</xdr:colOff>
      <xdr:row>45</xdr:row>
      <xdr:rowOff>114300</xdr:rowOff>
    </xdr:to>
    <xdr:pic>
      <xdr:nvPicPr>
        <xdr:cNvPr id="16" name="Imagem 15">
          <a:extLst>
            <a:ext uri="{FF2B5EF4-FFF2-40B4-BE49-F238E27FC236}">
              <a16:creationId xmlns:a16="http://schemas.microsoft.com/office/drawing/2014/main" id="{1D66E090-FFE9-42EB-AF25-85727380D915}"/>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52450" y="10153650"/>
          <a:ext cx="333375"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xdr:colOff>
      <xdr:row>48</xdr:row>
      <xdr:rowOff>200025</xdr:rowOff>
    </xdr:from>
    <xdr:to>
      <xdr:col>2</xdr:col>
      <xdr:colOff>295275</xdr:colOff>
      <xdr:row>49</xdr:row>
      <xdr:rowOff>219075</xdr:rowOff>
    </xdr:to>
    <xdr:pic>
      <xdr:nvPicPr>
        <xdr:cNvPr id="17" name="Imagem 16">
          <a:extLst>
            <a:ext uri="{FF2B5EF4-FFF2-40B4-BE49-F238E27FC236}">
              <a16:creationId xmlns:a16="http://schemas.microsoft.com/office/drawing/2014/main" id="{E04B7023-DE3D-48BB-83C7-E9875AF26F9D}"/>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52450" y="11172825"/>
          <a:ext cx="2667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57150</xdr:colOff>
      <xdr:row>52</xdr:row>
      <xdr:rowOff>76200</xdr:rowOff>
    </xdr:from>
    <xdr:to>
      <xdr:col>2</xdr:col>
      <xdr:colOff>323850</xdr:colOff>
      <xdr:row>53</xdr:row>
      <xdr:rowOff>95250</xdr:rowOff>
    </xdr:to>
    <xdr:pic>
      <xdr:nvPicPr>
        <xdr:cNvPr id="18" name="Imagem 17">
          <a:extLst>
            <a:ext uri="{FF2B5EF4-FFF2-40B4-BE49-F238E27FC236}">
              <a16:creationId xmlns:a16="http://schemas.microsoft.com/office/drawing/2014/main" id="{E858B320-EBA5-4BF2-87ED-49F6DE20CECA}"/>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 y="11963400"/>
          <a:ext cx="2667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38100</xdr:colOff>
      <xdr:row>59</xdr:row>
      <xdr:rowOff>209550</xdr:rowOff>
    </xdr:from>
    <xdr:to>
      <xdr:col>2</xdr:col>
      <xdr:colOff>342900</xdr:colOff>
      <xdr:row>61</xdr:row>
      <xdr:rowOff>0</xdr:rowOff>
    </xdr:to>
    <xdr:pic>
      <xdr:nvPicPr>
        <xdr:cNvPr id="19" name="Imagem 18">
          <a:extLst>
            <a:ext uri="{FF2B5EF4-FFF2-40B4-BE49-F238E27FC236}">
              <a16:creationId xmlns:a16="http://schemas.microsoft.com/office/drawing/2014/main" id="{ADEC20C3-067B-4C5E-AE85-B9205E3E2324}"/>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1975" y="13696950"/>
          <a:ext cx="3048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xdr:colOff>
      <xdr:row>56</xdr:row>
      <xdr:rowOff>200025</xdr:rowOff>
    </xdr:from>
    <xdr:to>
      <xdr:col>2</xdr:col>
      <xdr:colOff>342900</xdr:colOff>
      <xdr:row>57</xdr:row>
      <xdr:rowOff>219075</xdr:rowOff>
    </xdr:to>
    <xdr:pic>
      <xdr:nvPicPr>
        <xdr:cNvPr id="20" name="Imagem 19">
          <a:extLst>
            <a:ext uri="{FF2B5EF4-FFF2-40B4-BE49-F238E27FC236}">
              <a16:creationId xmlns:a16="http://schemas.microsoft.com/office/drawing/2014/main" id="{2B432602-3E32-4BB9-9BDC-D16F2ED11EC2}"/>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52450" y="13001625"/>
          <a:ext cx="314325"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95250</xdr:colOff>
      <xdr:row>36</xdr:row>
      <xdr:rowOff>190500</xdr:rowOff>
    </xdr:from>
    <xdr:to>
      <xdr:col>5</xdr:col>
      <xdr:colOff>285750</xdr:colOff>
      <xdr:row>37</xdr:row>
      <xdr:rowOff>190500</xdr:rowOff>
    </xdr:to>
    <xdr:pic>
      <xdr:nvPicPr>
        <xdr:cNvPr id="21" name="Imagem 20">
          <a:extLst>
            <a:ext uri="{FF2B5EF4-FFF2-40B4-BE49-F238E27FC236}">
              <a16:creationId xmlns:a16="http://schemas.microsoft.com/office/drawing/2014/main" id="{B96E7C6A-4075-444B-8EA4-7E4BCF896208}"/>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00400" y="8420100"/>
          <a:ext cx="1905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133350</xdr:colOff>
      <xdr:row>39</xdr:row>
      <xdr:rowOff>219075</xdr:rowOff>
    </xdr:from>
    <xdr:to>
      <xdr:col>5</xdr:col>
      <xdr:colOff>323850</xdr:colOff>
      <xdr:row>40</xdr:row>
      <xdr:rowOff>219075</xdr:rowOff>
    </xdr:to>
    <xdr:pic>
      <xdr:nvPicPr>
        <xdr:cNvPr id="22" name="Imagem 21">
          <a:extLst>
            <a:ext uri="{FF2B5EF4-FFF2-40B4-BE49-F238E27FC236}">
              <a16:creationId xmlns:a16="http://schemas.microsoft.com/office/drawing/2014/main" id="{3878D267-CF12-4053-BEE2-C8854487955B}"/>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38500" y="9134475"/>
          <a:ext cx="1905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47625</xdr:colOff>
      <xdr:row>63</xdr:row>
      <xdr:rowOff>219075</xdr:rowOff>
    </xdr:from>
    <xdr:to>
      <xdr:col>2</xdr:col>
      <xdr:colOff>333375</xdr:colOff>
      <xdr:row>64</xdr:row>
      <xdr:rowOff>219075</xdr:rowOff>
    </xdr:to>
    <xdr:pic>
      <xdr:nvPicPr>
        <xdr:cNvPr id="23" name="Imagem 22">
          <a:extLst>
            <a:ext uri="{FF2B5EF4-FFF2-40B4-BE49-F238E27FC236}">
              <a16:creationId xmlns:a16="http://schemas.microsoft.com/office/drawing/2014/main" id="{4594BF26-E5DB-48A6-9137-9A51A6515268}"/>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 y="14620875"/>
          <a:ext cx="28575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133350</xdr:colOff>
      <xdr:row>43</xdr:row>
      <xdr:rowOff>200025</xdr:rowOff>
    </xdr:from>
    <xdr:to>
      <xdr:col>5</xdr:col>
      <xdr:colOff>304800</xdr:colOff>
      <xdr:row>44</xdr:row>
      <xdr:rowOff>200025</xdr:rowOff>
    </xdr:to>
    <xdr:pic>
      <xdr:nvPicPr>
        <xdr:cNvPr id="24" name="Imagem 23">
          <a:extLst>
            <a:ext uri="{FF2B5EF4-FFF2-40B4-BE49-F238E27FC236}">
              <a16:creationId xmlns:a16="http://schemas.microsoft.com/office/drawing/2014/main" id="{A373787C-2316-4CDC-B4B1-F596146944DD}"/>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38500" y="10029825"/>
          <a:ext cx="17145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76200</xdr:colOff>
      <xdr:row>46</xdr:row>
      <xdr:rowOff>219075</xdr:rowOff>
    </xdr:from>
    <xdr:to>
      <xdr:col>5</xdr:col>
      <xdr:colOff>276225</xdr:colOff>
      <xdr:row>47</xdr:row>
      <xdr:rowOff>219075</xdr:rowOff>
    </xdr:to>
    <xdr:pic>
      <xdr:nvPicPr>
        <xdr:cNvPr id="25" name="Imagem 24">
          <a:extLst>
            <a:ext uri="{FF2B5EF4-FFF2-40B4-BE49-F238E27FC236}">
              <a16:creationId xmlns:a16="http://schemas.microsoft.com/office/drawing/2014/main" id="{D0710167-3BF7-4AA6-96F6-2E52340D55B6}"/>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81350" y="10734675"/>
          <a:ext cx="20002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114300</xdr:colOff>
      <xdr:row>50</xdr:row>
      <xdr:rowOff>200025</xdr:rowOff>
    </xdr:from>
    <xdr:to>
      <xdr:col>5</xdr:col>
      <xdr:colOff>295275</xdr:colOff>
      <xdr:row>51</xdr:row>
      <xdr:rowOff>200025</xdr:rowOff>
    </xdr:to>
    <xdr:pic>
      <xdr:nvPicPr>
        <xdr:cNvPr id="26" name="Imagem 25">
          <a:extLst>
            <a:ext uri="{FF2B5EF4-FFF2-40B4-BE49-F238E27FC236}">
              <a16:creationId xmlns:a16="http://schemas.microsoft.com/office/drawing/2014/main" id="{44635CA9-B622-4C2E-85AA-D013F60729F5}"/>
            </a:ext>
          </a:extLst>
        </xdr:cNvPr>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9450" y="11630025"/>
          <a:ext cx="18097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276225</xdr:colOff>
      <xdr:row>61</xdr:row>
      <xdr:rowOff>0</xdr:rowOff>
    </xdr:from>
    <xdr:ext cx="65" cy="172227"/>
    <xdr:sp macro="" textlink="">
      <xdr:nvSpPr>
        <xdr:cNvPr id="27" name="CaixaDeTexto 26">
          <a:extLst>
            <a:ext uri="{FF2B5EF4-FFF2-40B4-BE49-F238E27FC236}">
              <a16:creationId xmlns:a16="http://schemas.microsoft.com/office/drawing/2014/main" id="{F37F6AE1-F0EC-450B-B242-76D2BF9248E0}"/>
            </a:ext>
          </a:extLst>
        </xdr:cNvPr>
        <xdr:cNvSpPr txBox="1"/>
      </xdr:nvSpPr>
      <xdr:spPr>
        <a:xfrm>
          <a:off x="4810125" y="1394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twoCellAnchor>
    <xdr:from>
      <xdr:col>2</xdr:col>
      <xdr:colOff>361950</xdr:colOff>
      <xdr:row>35</xdr:row>
      <xdr:rowOff>47625</xdr:rowOff>
    </xdr:from>
    <xdr:to>
      <xdr:col>3</xdr:col>
      <xdr:colOff>695325</xdr:colOff>
      <xdr:row>36</xdr:row>
      <xdr:rowOff>200025</xdr:rowOff>
    </xdr:to>
    <xdr:pic>
      <xdr:nvPicPr>
        <xdr:cNvPr id="40" name="Imagem 39">
          <a:extLst>
            <a:ext uri="{FF2B5EF4-FFF2-40B4-BE49-F238E27FC236}">
              <a16:creationId xmlns:a16="http://schemas.microsoft.com/office/drawing/2014/main" id="{930672A8-8D38-414F-8AF0-2605E1C44836}"/>
            </a:ext>
          </a:extLst>
        </xdr:cNvPr>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5825" y="7591425"/>
          <a:ext cx="7905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39</xdr:row>
      <xdr:rowOff>9525</xdr:rowOff>
    </xdr:from>
    <xdr:to>
      <xdr:col>3</xdr:col>
      <xdr:colOff>809625</xdr:colOff>
      <xdr:row>40</xdr:row>
      <xdr:rowOff>200025</xdr:rowOff>
    </xdr:to>
    <xdr:pic>
      <xdr:nvPicPr>
        <xdr:cNvPr id="41" name="Imagem 40">
          <a:extLst>
            <a:ext uri="{FF2B5EF4-FFF2-40B4-BE49-F238E27FC236}">
              <a16:creationId xmlns:a16="http://schemas.microsoft.com/office/drawing/2014/main" id="{3827BE89-A40B-496E-B5B4-1DF63F4C4697}"/>
            </a:ext>
          </a:extLst>
        </xdr:cNvPr>
        <xdr:cNvPicPr>
          <a:picLocks noChangeAspect="1" noChangeArrowheads="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8924925"/>
          <a:ext cx="126682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63</xdr:row>
      <xdr:rowOff>0</xdr:rowOff>
    </xdr:from>
    <xdr:to>
      <xdr:col>3</xdr:col>
      <xdr:colOff>962025</xdr:colOff>
      <xdr:row>63</xdr:row>
      <xdr:rowOff>209550</xdr:rowOff>
    </xdr:to>
    <xdr:pic>
      <xdr:nvPicPr>
        <xdr:cNvPr id="42" name="Imagem 41">
          <a:extLst>
            <a:ext uri="{FF2B5EF4-FFF2-40B4-BE49-F238E27FC236}">
              <a16:creationId xmlns:a16="http://schemas.microsoft.com/office/drawing/2014/main" id="{896A0929-2300-446A-B550-7D1F7E330649}"/>
            </a:ext>
          </a:extLst>
        </xdr:cNvPr>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14401800"/>
          <a:ext cx="1419225"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47</xdr:row>
      <xdr:rowOff>0</xdr:rowOff>
    </xdr:from>
    <xdr:to>
      <xdr:col>3</xdr:col>
      <xdr:colOff>352425</xdr:colOff>
      <xdr:row>48</xdr:row>
      <xdr:rowOff>190500</xdr:rowOff>
    </xdr:to>
    <xdr:pic>
      <xdr:nvPicPr>
        <xdr:cNvPr id="43" name="Imagem 42">
          <a:extLst>
            <a:ext uri="{FF2B5EF4-FFF2-40B4-BE49-F238E27FC236}">
              <a16:creationId xmlns:a16="http://schemas.microsoft.com/office/drawing/2014/main" id="{DE5254B9-4B0D-4737-A979-11DFD5823E4F}"/>
            </a:ext>
          </a:extLst>
        </xdr:cNvPr>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10744200"/>
          <a:ext cx="80962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51</xdr:row>
      <xdr:rowOff>0</xdr:rowOff>
    </xdr:from>
    <xdr:to>
      <xdr:col>3</xdr:col>
      <xdr:colOff>933450</xdr:colOff>
      <xdr:row>51</xdr:row>
      <xdr:rowOff>209550</xdr:rowOff>
    </xdr:to>
    <xdr:pic>
      <xdr:nvPicPr>
        <xdr:cNvPr id="44" name="Imagem 43">
          <a:extLst>
            <a:ext uri="{FF2B5EF4-FFF2-40B4-BE49-F238E27FC236}">
              <a16:creationId xmlns:a16="http://schemas.microsoft.com/office/drawing/2014/main" id="{5FBCF1E7-E107-4056-902C-70E2B423FC57}"/>
            </a:ext>
          </a:extLst>
        </xdr:cNvPr>
        <xdr:cNvPicPr>
          <a:picLocks noChangeAspect="1" noChangeArrowheads="1"/>
        </xdr:cNvPicPr>
      </xdr:nvPicPr>
      <xdr:blipFill>
        <a:blip xmlns:r="http://schemas.openxmlformats.org/officeDocument/2006/relationships" r:embed="rId1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11658600"/>
          <a:ext cx="139065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55</xdr:row>
      <xdr:rowOff>0</xdr:rowOff>
    </xdr:from>
    <xdr:to>
      <xdr:col>3</xdr:col>
      <xdr:colOff>495300</xdr:colOff>
      <xdr:row>56</xdr:row>
      <xdr:rowOff>171450</xdr:rowOff>
    </xdr:to>
    <xdr:pic>
      <xdr:nvPicPr>
        <xdr:cNvPr id="45" name="Imagem 44">
          <a:extLst>
            <a:ext uri="{FF2B5EF4-FFF2-40B4-BE49-F238E27FC236}">
              <a16:creationId xmlns:a16="http://schemas.microsoft.com/office/drawing/2014/main" id="{5F5FD123-C474-48EB-8D2B-9876276E5B5F}"/>
            </a:ext>
          </a:extLst>
        </xdr:cNvPr>
        <xdr:cNvPicPr>
          <a:picLocks noChangeAspect="1" noChangeArrowheads="1"/>
        </xdr:cNvPicPr>
      </xdr:nvPicPr>
      <xdr:blipFill>
        <a:blip xmlns:r="http://schemas.openxmlformats.org/officeDocument/2006/relationships" r:embed="rId1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12573000"/>
          <a:ext cx="95250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59</xdr:row>
      <xdr:rowOff>0</xdr:rowOff>
    </xdr:from>
    <xdr:to>
      <xdr:col>3</xdr:col>
      <xdr:colOff>1028700</xdr:colOff>
      <xdr:row>59</xdr:row>
      <xdr:rowOff>209550</xdr:rowOff>
    </xdr:to>
    <xdr:pic>
      <xdr:nvPicPr>
        <xdr:cNvPr id="46" name="Imagem 45">
          <a:extLst>
            <a:ext uri="{FF2B5EF4-FFF2-40B4-BE49-F238E27FC236}">
              <a16:creationId xmlns:a16="http://schemas.microsoft.com/office/drawing/2014/main" id="{E522E570-6099-4672-8A93-AA319CA67A2E}"/>
            </a:ext>
          </a:extLst>
        </xdr:cNvPr>
        <xdr:cNvPicPr>
          <a:picLocks noChangeAspect="1" noChangeArrowheads="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13487400"/>
          <a:ext cx="14859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69</xdr:row>
      <xdr:rowOff>0</xdr:rowOff>
    </xdr:from>
    <xdr:to>
      <xdr:col>4</xdr:col>
      <xdr:colOff>590550</xdr:colOff>
      <xdr:row>70</xdr:row>
      <xdr:rowOff>171450</xdr:rowOff>
    </xdr:to>
    <xdr:pic>
      <xdr:nvPicPr>
        <xdr:cNvPr id="47" name="Imagem 46">
          <a:extLst>
            <a:ext uri="{FF2B5EF4-FFF2-40B4-BE49-F238E27FC236}">
              <a16:creationId xmlns:a16="http://schemas.microsoft.com/office/drawing/2014/main" id="{754CD538-D65A-4FC5-BBF8-B9E41202D6FB}"/>
            </a:ext>
          </a:extLst>
        </xdr:cNvPr>
        <xdr:cNvPicPr>
          <a:picLocks noChangeAspect="1" noChangeArrowheads="1"/>
        </xdr:cNvPicPr>
      </xdr:nvPicPr>
      <xdr:blipFill>
        <a:blip xmlns:r="http://schemas.openxmlformats.org/officeDocument/2006/relationships" r:embed="rId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15773400"/>
          <a:ext cx="209550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75</xdr:row>
      <xdr:rowOff>0</xdr:rowOff>
    </xdr:from>
    <xdr:to>
      <xdr:col>3</xdr:col>
      <xdr:colOff>952500</xdr:colOff>
      <xdr:row>76</xdr:row>
      <xdr:rowOff>161925</xdr:rowOff>
    </xdr:to>
    <xdr:pic>
      <xdr:nvPicPr>
        <xdr:cNvPr id="48" name="Imagem 47">
          <a:extLst>
            <a:ext uri="{FF2B5EF4-FFF2-40B4-BE49-F238E27FC236}">
              <a16:creationId xmlns:a16="http://schemas.microsoft.com/office/drawing/2014/main" id="{CAE24F54-DEB7-4E20-BCED-02FB83B04F19}"/>
            </a:ext>
          </a:extLst>
        </xdr:cNvPr>
        <xdr:cNvPicPr>
          <a:picLocks noChangeAspect="1" noChangeArrowheads="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17145000"/>
          <a:ext cx="14097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82</xdr:row>
      <xdr:rowOff>0</xdr:rowOff>
    </xdr:from>
    <xdr:to>
      <xdr:col>3</xdr:col>
      <xdr:colOff>933450</xdr:colOff>
      <xdr:row>83</xdr:row>
      <xdr:rowOff>190500</xdr:rowOff>
    </xdr:to>
    <xdr:pic>
      <xdr:nvPicPr>
        <xdr:cNvPr id="49" name="Imagem 48">
          <a:extLst>
            <a:ext uri="{FF2B5EF4-FFF2-40B4-BE49-F238E27FC236}">
              <a16:creationId xmlns:a16="http://schemas.microsoft.com/office/drawing/2014/main" id="{F2D840DC-677A-4F24-BB5A-A094CB515C04}"/>
            </a:ext>
          </a:extLst>
        </xdr:cNvPr>
        <xdr:cNvPicPr>
          <a:picLocks noChangeAspect="1" noChangeArrowheads="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18745200"/>
          <a:ext cx="139065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88</xdr:row>
      <xdr:rowOff>0</xdr:rowOff>
    </xdr:from>
    <xdr:to>
      <xdr:col>4</xdr:col>
      <xdr:colOff>85725</xdr:colOff>
      <xdr:row>89</xdr:row>
      <xdr:rowOff>161925</xdr:rowOff>
    </xdr:to>
    <xdr:pic>
      <xdr:nvPicPr>
        <xdr:cNvPr id="50" name="Imagem 49">
          <a:extLst>
            <a:ext uri="{FF2B5EF4-FFF2-40B4-BE49-F238E27FC236}">
              <a16:creationId xmlns:a16="http://schemas.microsoft.com/office/drawing/2014/main" id="{C506583B-972C-444A-B213-0F656484A1DA}"/>
            </a:ext>
          </a:extLst>
        </xdr:cNvPr>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20116800"/>
          <a:ext cx="1590675"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35</xdr:row>
      <xdr:rowOff>19050</xdr:rowOff>
    </xdr:from>
    <xdr:to>
      <xdr:col>9</xdr:col>
      <xdr:colOff>466725</xdr:colOff>
      <xdr:row>36</xdr:row>
      <xdr:rowOff>200025</xdr:rowOff>
    </xdr:to>
    <xdr:pic>
      <xdr:nvPicPr>
        <xdr:cNvPr id="51" name="Imagem 50">
          <a:extLst>
            <a:ext uri="{FF2B5EF4-FFF2-40B4-BE49-F238E27FC236}">
              <a16:creationId xmlns:a16="http://schemas.microsoft.com/office/drawing/2014/main" id="{C11EF28A-AE2C-454F-819B-518576E16B22}"/>
            </a:ext>
          </a:extLst>
        </xdr:cNvPr>
        <xdr:cNvPicPr>
          <a:picLocks noChangeAspect="1" noChangeArrowheads="1"/>
        </xdr:cNvPicPr>
      </xdr:nvPicPr>
      <xdr:blipFill>
        <a:blip xmlns:r="http://schemas.openxmlformats.org/officeDocument/2006/relationships" r:embed="rId2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05150" y="7562850"/>
          <a:ext cx="30765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38</xdr:row>
      <xdr:rowOff>104775</xdr:rowOff>
    </xdr:from>
    <xdr:to>
      <xdr:col>7</xdr:col>
      <xdr:colOff>400050</xdr:colOff>
      <xdr:row>39</xdr:row>
      <xdr:rowOff>209550</xdr:rowOff>
    </xdr:to>
    <xdr:pic>
      <xdr:nvPicPr>
        <xdr:cNvPr id="52" name="Imagem 51">
          <a:extLst>
            <a:ext uri="{FF2B5EF4-FFF2-40B4-BE49-F238E27FC236}">
              <a16:creationId xmlns:a16="http://schemas.microsoft.com/office/drawing/2014/main" id="{E2A204C7-9304-444B-8C4C-38E0473A89D7}"/>
            </a:ext>
          </a:extLst>
        </xdr:cNvPr>
        <xdr:cNvPicPr>
          <a:picLocks noChangeAspect="1" noChangeArrowheads="1"/>
        </xdr:cNvPicPr>
      </xdr:nvPicPr>
      <xdr:blipFill>
        <a:blip xmlns:r="http://schemas.openxmlformats.org/officeDocument/2006/relationships" r:embed="rId2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05150" y="8791575"/>
          <a:ext cx="18288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42</xdr:row>
      <xdr:rowOff>0</xdr:rowOff>
    </xdr:from>
    <xdr:to>
      <xdr:col>9</xdr:col>
      <xdr:colOff>247650</xdr:colOff>
      <xdr:row>43</xdr:row>
      <xdr:rowOff>180975</xdr:rowOff>
    </xdr:to>
    <xdr:pic>
      <xdr:nvPicPr>
        <xdr:cNvPr id="53" name="Imagem 52">
          <a:extLst>
            <a:ext uri="{FF2B5EF4-FFF2-40B4-BE49-F238E27FC236}">
              <a16:creationId xmlns:a16="http://schemas.microsoft.com/office/drawing/2014/main" id="{4AE45CE6-011B-4234-8B19-AF2EE16F123E}"/>
            </a:ext>
          </a:extLst>
        </xdr:cNvPr>
        <xdr:cNvPicPr>
          <a:picLocks noChangeAspect="1" noChangeArrowheads="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05150" y="9601200"/>
          <a:ext cx="285750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45</xdr:row>
      <xdr:rowOff>114300</xdr:rowOff>
    </xdr:from>
    <xdr:to>
      <xdr:col>7</xdr:col>
      <xdr:colOff>419100</xdr:colOff>
      <xdr:row>46</xdr:row>
      <xdr:rowOff>219075</xdr:rowOff>
    </xdr:to>
    <xdr:pic>
      <xdr:nvPicPr>
        <xdr:cNvPr id="54" name="Imagem 53">
          <a:extLst>
            <a:ext uri="{FF2B5EF4-FFF2-40B4-BE49-F238E27FC236}">
              <a16:creationId xmlns:a16="http://schemas.microsoft.com/office/drawing/2014/main" id="{A5A37AA9-C75C-422A-B526-EFA1DAF90093}"/>
            </a:ext>
          </a:extLst>
        </xdr:cNvPr>
        <xdr:cNvPicPr>
          <a:picLocks noChangeAspect="1" noChangeArrowheads="1"/>
        </xdr:cNvPicPr>
      </xdr:nvPicPr>
      <xdr:blipFill>
        <a:blip xmlns:r="http://schemas.openxmlformats.org/officeDocument/2006/relationships" r:embed="rId2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05150" y="10401300"/>
          <a:ext cx="184785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49</xdr:row>
      <xdr:rowOff>85725</xdr:rowOff>
    </xdr:from>
    <xdr:to>
      <xdr:col>6</xdr:col>
      <xdr:colOff>295275</xdr:colOff>
      <xdr:row>50</xdr:row>
      <xdr:rowOff>219075</xdr:rowOff>
    </xdr:to>
    <xdr:pic>
      <xdr:nvPicPr>
        <xdr:cNvPr id="55" name="Imagem 54">
          <a:extLst>
            <a:ext uri="{FF2B5EF4-FFF2-40B4-BE49-F238E27FC236}">
              <a16:creationId xmlns:a16="http://schemas.microsoft.com/office/drawing/2014/main" id="{3EFCAA49-D57F-4313-A03F-B5CB0CEF4A30}"/>
            </a:ext>
          </a:extLst>
        </xdr:cNvPr>
        <xdr:cNvPicPr>
          <a:picLocks noChangeAspect="1" noChangeArrowheads="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05150" y="11287125"/>
          <a:ext cx="6762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53</xdr:row>
      <xdr:rowOff>47625</xdr:rowOff>
    </xdr:from>
    <xdr:to>
      <xdr:col>6</xdr:col>
      <xdr:colOff>571500</xdr:colOff>
      <xdr:row>55</xdr:row>
      <xdr:rowOff>0</xdr:rowOff>
    </xdr:to>
    <xdr:pic>
      <xdr:nvPicPr>
        <xdr:cNvPr id="56" name="Imagem 55">
          <a:extLst>
            <a:ext uri="{FF2B5EF4-FFF2-40B4-BE49-F238E27FC236}">
              <a16:creationId xmlns:a16="http://schemas.microsoft.com/office/drawing/2014/main" id="{DBC7F1E2-B7A7-4A13-9D90-1296347071AA}"/>
            </a:ext>
          </a:extLst>
        </xdr:cNvPr>
        <xdr:cNvPicPr>
          <a:picLocks noChangeAspect="1" noChangeArrowheads="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05150" y="12163425"/>
          <a:ext cx="95250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53</xdr:row>
      <xdr:rowOff>38100</xdr:rowOff>
    </xdr:from>
    <xdr:to>
      <xdr:col>10</xdr:col>
      <xdr:colOff>85725</xdr:colOff>
      <xdr:row>54</xdr:row>
      <xdr:rowOff>219075</xdr:rowOff>
    </xdr:to>
    <xdr:pic>
      <xdr:nvPicPr>
        <xdr:cNvPr id="57" name="Imagem 56">
          <a:extLst>
            <a:ext uri="{FF2B5EF4-FFF2-40B4-BE49-F238E27FC236}">
              <a16:creationId xmlns:a16="http://schemas.microsoft.com/office/drawing/2014/main" id="{A9D01B47-3BC7-4D31-975D-F079F4434CF4}"/>
            </a:ext>
          </a:extLst>
        </xdr:cNvPr>
        <xdr:cNvPicPr>
          <a:picLocks noChangeAspect="1" noChangeArrowheads="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34000" y="12153900"/>
          <a:ext cx="9810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38100</xdr:rowOff>
    </xdr:from>
    <xdr:to>
      <xdr:col>6</xdr:col>
      <xdr:colOff>581025</xdr:colOff>
      <xdr:row>58</xdr:row>
      <xdr:rowOff>219075</xdr:rowOff>
    </xdr:to>
    <xdr:pic>
      <xdr:nvPicPr>
        <xdr:cNvPr id="58" name="Imagem 57">
          <a:extLst>
            <a:ext uri="{FF2B5EF4-FFF2-40B4-BE49-F238E27FC236}">
              <a16:creationId xmlns:a16="http://schemas.microsoft.com/office/drawing/2014/main" id="{5841E496-037C-478B-9852-F60EF999F873}"/>
            </a:ext>
          </a:extLst>
        </xdr:cNvPr>
        <xdr:cNvPicPr>
          <a:picLocks noChangeAspect="1" noChangeArrowheads="1"/>
        </xdr:cNvPicPr>
      </xdr:nvPicPr>
      <xdr:blipFill>
        <a:blip xmlns:r="http://schemas.openxmlformats.org/officeDocument/2006/relationships" r:embed="rId3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05150" y="13068300"/>
          <a:ext cx="96202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57</xdr:row>
      <xdr:rowOff>38100</xdr:rowOff>
    </xdr:from>
    <xdr:to>
      <xdr:col>10</xdr:col>
      <xdr:colOff>104775</xdr:colOff>
      <xdr:row>58</xdr:row>
      <xdr:rowOff>219075</xdr:rowOff>
    </xdr:to>
    <xdr:pic>
      <xdr:nvPicPr>
        <xdr:cNvPr id="59" name="Imagem 58">
          <a:extLst>
            <a:ext uri="{FF2B5EF4-FFF2-40B4-BE49-F238E27FC236}">
              <a16:creationId xmlns:a16="http://schemas.microsoft.com/office/drawing/2014/main" id="{3468BB9B-D984-4E80-932B-36A6FA128CAE}"/>
            </a:ext>
          </a:extLst>
        </xdr:cNvPr>
        <xdr:cNvPicPr>
          <a:picLocks noChangeAspect="1" noChangeArrowheads="1"/>
        </xdr:cNvPicPr>
      </xdr:nvPicPr>
      <xdr:blipFill>
        <a:blip xmlns:r="http://schemas.openxmlformats.org/officeDocument/2006/relationships" r:embed="rId3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34000" y="13068300"/>
          <a:ext cx="100012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50</xdr:row>
      <xdr:rowOff>0</xdr:rowOff>
    </xdr:from>
    <xdr:to>
      <xdr:col>9</xdr:col>
      <xdr:colOff>276225</xdr:colOff>
      <xdr:row>51</xdr:row>
      <xdr:rowOff>0</xdr:rowOff>
    </xdr:to>
    <xdr:pic>
      <xdr:nvPicPr>
        <xdr:cNvPr id="60" name="Imagem 59">
          <a:extLst>
            <a:ext uri="{FF2B5EF4-FFF2-40B4-BE49-F238E27FC236}">
              <a16:creationId xmlns:a16="http://schemas.microsoft.com/office/drawing/2014/main" id="{D29FCBFD-5FF2-4DF5-BF74-96A36F1B49C4}"/>
            </a:ext>
          </a:extLst>
        </xdr:cNvPr>
        <xdr:cNvPicPr>
          <a:picLocks noChangeAspect="1" noChangeArrowheads="1"/>
        </xdr:cNvPicPr>
      </xdr:nvPicPr>
      <xdr:blipFill>
        <a:blip xmlns:r="http://schemas.openxmlformats.org/officeDocument/2006/relationships" r:embed="rId3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34000" y="11430000"/>
          <a:ext cx="65722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9525</xdr:colOff>
      <xdr:row>1</xdr:row>
      <xdr:rowOff>28575</xdr:rowOff>
    </xdr:from>
    <xdr:ext cx="6119495" cy="1920240"/>
    <xdr:pic>
      <xdr:nvPicPr>
        <xdr:cNvPr id="66" name="Imagem 65">
          <a:extLst>
            <a:ext uri="{FF2B5EF4-FFF2-40B4-BE49-F238E27FC236}">
              <a16:creationId xmlns:a16="http://schemas.microsoft.com/office/drawing/2014/main" id="{82121ABB-1771-40D9-8015-80F9882D7926}"/>
            </a:ext>
          </a:extLst>
        </xdr:cNvPr>
        <xdr:cNvPicPr/>
      </xdr:nvPicPr>
      <xdr:blipFill>
        <a:blip xmlns:r="http://schemas.openxmlformats.org/officeDocument/2006/relationships" r:embed="rId35"/>
        <a:stretch>
          <a:fillRect/>
        </a:stretch>
      </xdr:blipFill>
      <xdr:spPr>
        <a:xfrm>
          <a:off x="295275" y="257175"/>
          <a:ext cx="6119495" cy="1920240"/>
        </a:xfrm>
        <a:prstGeom prst="rect">
          <a:avLst/>
        </a:prstGeom>
      </xdr:spPr>
    </xdr:pic>
    <xdr:clientData/>
  </xdr:oneCellAnchor>
  <xdr:twoCellAnchor>
    <xdr:from>
      <xdr:col>2</xdr:col>
      <xdr:colOff>123825</xdr:colOff>
      <xdr:row>42</xdr:row>
      <xdr:rowOff>171450</xdr:rowOff>
    </xdr:from>
    <xdr:to>
      <xdr:col>3</xdr:col>
      <xdr:colOff>911860</xdr:colOff>
      <xdr:row>44</xdr:row>
      <xdr:rowOff>11430</xdr:rowOff>
    </xdr:to>
    <mc:AlternateContent xmlns:mc="http://schemas.openxmlformats.org/markup-compatibility/2006" xmlns:a14="http://schemas.microsoft.com/office/drawing/2010/main">
      <mc:Choice Requires="a14">
        <xdr:sp macro="" textlink="">
          <xdr:nvSpPr>
            <xdr:cNvPr id="68" name="Caixa de Texto 1">
              <a:extLst>
                <a:ext uri="{FF2B5EF4-FFF2-40B4-BE49-F238E27FC236}">
                  <a16:creationId xmlns:a16="http://schemas.microsoft.com/office/drawing/2014/main" id="{291A03C6-5CF6-4AA3-87B5-34002679F84F}"/>
                </a:ext>
              </a:extLst>
            </xdr:cNvPr>
            <xdr:cNvSpPr txBox="1"/>
          </xdr:nvSpPr>
          <xdr:spPr>
            <a:xfrm>
              <a:off x="647700" y="9772650"/>
              <a:ext cx="1245235" cy="297180"/>
            </a:xfrm>
            <a:prstGeom prst="rect">
              <a:avLst/>
            </a:prstGeom>
            <a:solidFill>
              <a:schemeClr val="lt1">
                <a:alpha val="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14:m>
                <m:oMathPara xmlns:m="http://schemas.openxmlformats.org/officeDocument/2006/math">
                  <m:oMathParaPr>
                    <m:jc m:val="centerGroup"/>
                  </m:oMathParaPr>
                  <m:oMath xmlns:m="http://schemas.openxmlformats.org/officeDocument/2006/math">
                    <m:sSub>
                      <m:sSubPr>
                        <m:ctrlPr>
                          <a:rPr lang="pt-BR" sz="1200" b="1" i="1">
                            <a:effectLst/>
                            <a:latin typeface="Cambria Math" panose="02040503050406030204" pitchFamily="18" charset="0"/>
                            <a:ea typeface="Calibri" panose="020F0502020204030204" pitchFamily="34" charset="0"/>
                          </a:rPr>
                        </m:ctrlPr>
                      </m:sSubPr>
                      <m:e>
                        <m:r>
                          <a:rPr lang="pt-BR" sz="1200" b="1" i="1">
                            <a:effectLst/>
                            <a:latin typeface="Cambria Math" panose="02040503050406030204" pitchFamily="18" charset="0"/>
                            <a:ea typeface="Calibri" panose="020F0502020204030204" pitchFamily="34" charset="0"/>
                          </a:rPr>
                          <m:t>𝜽</m:t>
                        </m:r>
                      </m:e>
                      <m:sub>
                        <m:sSub>
                          <m:sSubPr>
                            <m:ctrlPr>
                              <a:rPr lang="pt-BR" sz="1200" b="1" i="1">
                                <a:effectLst/>
                                <a:latin typeface="Cambria Math" panose="02040503050406030204" pitchFamily="18" charset="0"/>
                                <a:ea typeface="Calibri" panose="020F0502020204030204" pitchFamily="34" charset="0"/>
                              </a:rPr>
                            </m:ctrlPr>
                          </m:sSubPr>
                          <m:e>
                            <m:r>
                              <a:rPr lang="pt-BR" sz="1200" b="1" i="1">
                                <a:effectLst/>
                                <a:latin typeface="Cambria Math" panose="02040503050406030204" pitchFamily="18" charset="0"/>
                                <a:ea typeface="Calibri" panose="020F0502020204030204" pitchFamily="34" charset="0"/>
                              </a:rPr>
                              <m:t>𝒁</m:t>
                            </m:r>
                          </m:e>
                          <m:sub>
                            <m:r>
                              <a:rPr lang="pt-BR" sz="1200" b="1" i="1">
                                <a:effectLst/>
                                <a:latin typeface="Cambria Math" panose="02040503050406030204" pitchFamily="18" charset="0"/>
                                <a:ea typeface="Calibri" panose="020F0502020204030204" pitchFamily="34" charset="0"/>
                              </a:rPr>
                              <m:t>𝑻𝑭</m:t>
                            </m:r>
                          </m:sub>
                        </m:sSub>
                      </m:sub>
                    </m:sSub>
                    <m:r>
                      <a:rPr lang="pt-BR" sz="1200" b="1" i="1">
                        <a:effectLst/>
                        <a:latin typeface="Cambria Math" panose="02040503050406030204" pitchFamily="18" charset="0"/>
                        <a:ea typeface="Calibri" panose="020F0502020204030204" pitchFamily="34" charset="0"/>
                      </a:rPr>
                      <m:t>=</m:t>
                    </m:r>
                    <m:func>
                      <m:funcPr>
                        <m:ctrlPr>
                          <a:rPr lang="pt-BR" sz="1200" b="1" i="1">
                            <a:effectLst/>
                            <a:latin typeface="Cambria Math" panose="02040503050406030204" pitchFamily="18" charset="0"/>
                            <a:ea typeface="Calibri" panose="020F0502020204030204" pitchFamily="34" charset="0"/>
                          </a:rPr>
                        </m:ctrlPr>
                      </m:funcPr>
                      <m:fName>
                        <m:r>
                          <a:rPr lang="pt-BR" sz="1200" b="1" i="1">
                            <a:effectLst/>
                            <a:latin typeface="Cambria Math" panose="02040503050406030204" pitchFamily="18" charset="0"/>
                            <a:ea typeface="Calibri" panose="020F0502020204030204" pitchFamily="34" charset="0"/>
                          </a:rPr>
                          <m:t>𝒔𝒆𝒄</m:t>
                        </m:r>
                      </m:fName>
                      <m:e>
                        <m:sSub>
                          <m:sSubPr>
                            <m:ctrlPr>
                              <a:rPr lang="pt-BR" sz="1200" b="1" i="1">
                                <a:effectLst/>
                                <a:latin typeface="Cambria Math" panose="02040503050406030204" pitchFamily="18" charset="0"/>
                                <a:ea typeface="Calibri" panose="020F0502020204030204" pitchFamily="34" charset="0"/>
                              </a:rPr>
                            </m:ctrlPr>
                          </m:sSubPr>
                          <m:e>
                            <m:r>
                              <a:rPr lang="pt-BR" sz="1200" b="1" i="1">
                                <a:effectLst/>
                                <a:latin typeface="Cambria Math" panose="02040503050406030204" pitchFamily="18" charset="0"/>
                                <a:ea typeface="Calibri" panose="020F0502020204030204" pitchFamily="34" charset="0"/>
                              </a:rPr>
                              <m:t>𝒁</m:t>
                            </m:r>
                          </m:e>
                          <m:sub>
                            <m:r>
                              <a:rPr lang="pt-BR" sz="1200" b="1" i="1">
                                <a:effectLst/>
                                <a:latin typeface="Cambria Math" panose="02040503050406030204" pitchFamily="18" charset="0"/>
                                <a:ea typeface="Calibri" panose="020F0502020204030204" pitchFamily="34" charset="0"/>
                              </a:rPr>
                              <m:t>𝒏</m:t>
                            </m:r>
                          </m:sub>
                        </m:sSub>
                      </m:e>
                    </m:func>
                  </m:oMath>
                </m:oMathPara>
              </a14:m>
              <a:endParaRPr lang="pt-BR" sz="1200" b="1">
                <a:effectLst/>
                <a:latin typeface="Arial" panose="020B0604020202020204" pitchFamily="34" charset="0"/>
                <a:ea typeface="Calibri" panose="020F0502020204030204" pitchFamily="34" charset="0"/>
              </a:endParaRPr>
            </a:p>
            <a:p>
              <a:pPr algn="just">
                <a:lnSpc>
                  <a:spcPct val="107000"/>
                </a:lnSpc>
                <a:spcAft>
                  <a:spcPts val="800"/>
                </a:spcAft>
              </a:pPr>
              <a:r>
                <a:rPr lang="pt-BR" sz="1200">
                  <a:effectLst/>
                  <a:latin typeface="Arial" panose="020B0604020202020204" pitchFamily="34" charset="0"/>
                  <a:ea typeface="Calibri" panose="020F0502020204030204" pitchFamily="34" charset="0"/>
                </a:rPr>
                <a:t> </a:t>
              </a:r>
            </a:p>
          </xdr:txBody>
        </xdr:sp>
      </mc:Choice>
      <mc:Fallback xmlns="">
        <xdr:sp macro="" textlink="">
          <xdr:nvSpPr>
            <xdr:cNvPr id="68" name="Caixa de Texto 1">
              <a:extLst>
                <a:ext uri="{FF2B5EF4-FFF2-40B4-BE49-F238E27FC236}">
                  <a16:creationId xmlns:a16="http://schemas.microsoft.com/office/drawing/2014/main" id="{291A03C6-5CF6-4AA3-87B5-34002679F84F}"/>
                </a:ext>
              </a:extLst>
            </xdr:cNvPr>
            <xdr:cNvSpPr txBox="1"/>
          </xdr:nvSpPr>
          <xdr:spPr>
            <a:xfrm>
              <a:off x="647700" y="9772650"/>
              <a:ext cx="1245235" cy="297180"/>
            </a:xfrm>
            <a:prstGeom prst="rect">
              <a:avLst/>
            </a:prstGeom>
            <a:solidFill>
              <a:schemeClr val="lt1">
                <a:alpha val="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pt-BR" sz="1200" b="1" i="0">
                  <a:effectLst/>
                  <a:latin typeface="Cambria Math" panose="02040503050406030204" pitchFamily="18" charset="0"/>
                  <a:ea typeface="Calibri" panose="020F0502020204030204" pitchFamily="34" charset="0"/>
                </a:rPr>
                <a:t>𝜽_(𝒁_𝑻𝑭 )=𝒔𝒆𝒄⁡〖𝒁_𝒏 〗</a:t>
              </a:r>
              <a:endParaRPr lang="pt-BR" sz="1200" b="1">
                <a:effectLst/>
                <a:latin typeface="Arial" panose="020B0604020202020204" pitchFamily="34" charset="0"/>
                <a:ea typeface="Calibri" panose="020F0502020204030204" pitchFamily="34" charset="0"/>
              </a:endParaRPr>
            </a:p>
            <a:p>
              <a:pPr algn="just">
                <a:lnSpc>
                  <a:spcPct val="107000"/>
                </a:lnSpc>
                <a:spcAft>
                  <a:spcPts val="800"/>
                </a:spcAft>
              </a:pPr>
              <a:r>
                <a:rPr lang="pt-BR" sz="1200">
                  <a:effectLst/>
                  <a:latin typeface="Arial" panose="020B0604020202020204" pitchFamily="34" charset="0"/>
                  <a:ea typeface="Calibri" panose="020F0502020204030204" pitchFamily="34" charset="0"/>
                </a:rPr>
                <a:t> </a:t>
              </a:r>
            </a:p>
          </xdr:txBody>
        </xdr:sp>
      </mc:Fallback>
    </mc:AlternateContent>
    <xdr:clientData/>
  </xdr:twoCellAnchor>
  <xdr:twoCellAnchor>
    <xdr:from>
      <xdr:col>2</xdr:col>
      <xdr:colOff>0</xdr:colOff>
      <xdr:row>21</xdr:row>
      <xdr:rowOff>0</xdr:rowOff>
    </xdr:from>
    <xdr:to>
      <xdr:col>2</xdr:col>
      <xdr:colOff>38100</xdr:colOff>
      <xdr:row>22</xdr:row>
      <xdr:rowOff>28575</xdr:rowOff>
    </xdr:to>
    <xdr:pic>
      <xdr:nvPicPr>
        <xdr:cNvPr id="69" name="Imagem 68">
          <a:extLst>
            <a:ext uri="{FF2B5EF4-FFF2-40B4-BE49-F238E27FC236}">
              <a16:creationId xmlns:a16="http://schemas.microsoft.com/office/drawing/2014/main" id="{C85AB153-964F-4AC4-84C3-191EEB026A0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4800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38100</xdr:colOff>
      <xdr:row>24</xdr:row>
      <xdr:rowOff>28575</xdr:rowOff>
    </xdr:to>
    <xdr:pic>
      <xdr:nvPicPr>
        <xdr:cNvPr id="70" name="Imagem 69">
          <a:extLst>
            <a:ext uri="{FF2B5EF4-FFF2-40B4-BE49-F238E27FC236}">
              <a16:creationId xmlns:a16="http://schemas.microsoft.com/office/drawing/2014/main" id="{1788B86B-65CA-4B25-A88F-EEC0129416B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2578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20</xdr:row>
      <xdr:rowOff>0</xdr:rowOff>
    </xdr:from>
    <xdr:to>
      <xdr:col>2</xdr:col>
      <xdr:colOff>38100</xdr:colOff>
      <xdr:row>21</xdr:row>
      <xdr:rowOff>28575</xdr:rowOff>
    </xdr:to>
    <xdr:pic>
      <xdr:nvPicPr>
        <xdr:cNvPr id="71" name="Imagem 70">
          <a:extLst>
            <a:ext uri="{FF2B5EF4-FFF2-40B4-BE49-F238E27FC236}">
              <a16:creationId xmlns:a16="http://schemas.microsoft.com/office/drawing/2014/main" id="{3807ED06-CFB0-491D-B32A-532FAB8DA30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45720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38100</xdr:colOff>
      <xdr:row>25</xdr:row>
      <xdr:rowOff>28575</xdr:rowOff>
    </xdr:to>
    <xdr:pic>
      <xdr:nvPicPr>
        <xdr:cNvPr id="72" name="Imagem 71">
          <a:extLst>
            <a:ext uri="{FF2B5EF4-FFF2-40B4-BE49-F238E27FC236}">
              <a16:creationId xmlns:a16="http://schemas.microsoft.com/office/drawing/2014/main" id="{ED34EDC3-B10F-48CD-AF0E-5579583CFD0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4864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38100</xdr:colOff>
      <xdr:row>25</xdr:row>
      <xdr:rowOff>28575</xdr:rowOff>
    </xdr:to>
    <xdr:pic>
      <xdr:nvPicPr>
        <xdr:cNvPr id="73" name="Imagem 72">
          <a:extLst>
            <a:ext uri="{FF2B5EF4-FFF2-40B4-BE49-F238E27FC236}">
              <a16:creationId xmlns:a16="http://schemas.microsoft.com/office/drawing/2014/main" id="{51FB4A7E-5D1A-4E4B-98A8-82EB149DEDE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4864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74" name="Imagem 73">
          <a:extLst>
            <a:ext uri="{FF2B5EF4-FFF2-40B4-BE49-F238E27FC236}">
              <a16:creationId xmlns:a16="http://schemas.microsoft.com/office/drawing/2014/main" id="{63C3694F-51EE-4CA5-AE67-E4D74DD33F5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75" name="Imagem 74">
          <a:extLst>
            <a:ext uri="{FF2B5EF4-FFF2-40B4-BE49-F238E27FC236}">
              <a16:creationId xmlns:a16="http://schemas.microsoft.com/office/drawing/2014/main" id="{EA7820B1-6030-44F1-B5DC-827E9273BDD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21</xdr:row>
      <xdr:rowOff>0</xdr:rowOff>
    </xdr:from>
    <xdr:to>
      <xdr:col>2</xdr:col>
      <xdr:colOff>38100</xdr:colOff>
      <xdr:row>22</xdr:row>
      <xdr:rowOff>28575</xdr:rowOff>
    </xdr:to>
    <xdr:pic>
      <xdr:nvPicPr>
        <xdr:cNvPr id="76" name="Imagem 75">
          <a:extLst>
            <a:ext uri="{FF2B5EF4-FFF2-40B4-BE49-F238E27FC236}">
              <a16:creationId xmlns:a16="http://schemas.microsoft.com/office/drawing/2014/main" id="{E4B7BA41-7854-478C-A45D-1A00E6385D4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4800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38100</xdr:colOff>
      <xdr:row>24</xdr:row>
      <xdr:rowOff>28575</xdr:rowOff>
    </xdr:to>
    <xdr:pic>
      <xdr:nvPicPr>
        <xdr:cNvPr id="77" name="Imagem 76">
          <a:extLst>
            <a:ext uri="{FF2B5EF4-FFF2-40B4-BE49-F238E27FC236}">
              <a16:creationId xmlns:a16="http://schemas.microsoft.com/office/drawing/2014/main" id="{1F484C60-C869-472D-BE20-00E88B9BBDE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2578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38100</xdr:colOff>
      <xdr:row>25</xdr:row>
      <xdr:rowOff>28575</xdr:rowOff>
    </xdr:to>
    <xdr:pic>
      <xdr:nvPicPr>
        <xdr:cNvPr id="78" name="Imagem 77">
          <a:extLst>
            <a:ext uri="{FF2B5EF4-FFF2-40B4-BE49-F238E27FC236}">
              <a16:creationId xmlns:a16="http://schemas.microsoft.com/office/drawing/2014/main" id="{0253B066-4C2C-47A7-A378-F4F9E0CD6B4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4864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38100</xdr:colOff>
      <xdr:row>24</xdr:row>
      <xdr:rowOff>28575</xdr:rowOff>
    </xdr:to>
    <xdr:pic>
      <xdr:nvPicPr>
        <xdr:cNvPr id="79" name="Imagem 78">
          <a:extLst>
            <a:ext uri="{FF2B5EF4-FFF2-40B4-BE49-F238E27FC236}">
              <a16:creationId xmlns:a16="http://schemas.microsoft.com/office/drawing/2014/main" id="{7FA9757B-4B64-4A9C-8EDC-95F0BA4849D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2578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38100</xdr:colOff>
      <xdr:row>25</xdr:row>
      <xdr:rowOff>28575</xdr:rowOff>
    </xdr:to>
    <xdr:pic>
      <xdr:nvPicPr>
        <xdr:cNvPr id="80" name="Imagem 79">
          <a:extLst>
            <a:ext uri="{FF2B5EF4-FFF2-40B4-BE49-F238E27FC236}">
              <a16:creationId xmlns:a16="http://schemas.microsoft.com/office/drawing/2014/main" id="{5E87E015-627F-4AFF-ADB1-DE9E90EBEEA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4864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38100</xdr:colOff>
      <xdr:row>25</xdr:row>
      <xdr:rowOff>28575</xdr:rowOff>
    </xdr:to>
    <xdr:pic>
      <xdr:nvPicPr>
        <xdr:cNvPr id="81" name="Imagem 80">
          <a:extLst>
            <a:ext uri="{FF2B5EF4-FFF2-40B4-BE49-F238E27FC236}">
              <a16:creationId xmlns:a16="http://schemas.microsoft.com/office/drawing/2014/main" id="{255DC8A4-E531-4ADD-86A0-8E67AD882B1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4864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38100</xdr:colOff>
      <xdr:row>25</xdr:row>
      <xdr:rowOff>28575</xdr:rowOff>
    </xdr:to>
    <xdr:pic>
      <xdr:nvPicPr>
        <xdr:cNvPr id="82" name="Imagem 81">
          <a:extLst>
            <a:ext uri="{FF2B5EF4-FFF2-40B4-BE49-F238E27FC236}">
              <a16:creationId xmlns:a16="http://schemas.microsoft.com/office/drawing/2014/main" id="{96E3E266-4B2E-418C-9B61-FED462FABE9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4864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38100</xdr:colOff>
      <xdr:row>26</xdr:row>
      <xdr:rowOff>28575</xdr:rowOff>
    </xdr:to>
    <xdr:pic>
      <xdr:nvPicPr>
        <xdr:cNvPr id="83" name="Imagem 82">
          <a:extLst>
            <a:ext uri="{FF2B5EF4-FFF2-40B4-BE49-F238E27FC236}">
              <a16:creationId xmlns:a16="http://schemas.microsoft.com/office/drawing/2014/main" id="{3E89D368-6AA2-4E46-BB25-A109A2B9F66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7150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84" name="Imagem 83">
          <a:extLst>
            <a:ext uri="{FF2B5EF4-FFF2-40B4-BE49-F238E27FC236}">
              <a16:creationId xmlns:a16="http://schemas.microsoft.com/office/drawing/2014/main" id="{217FF156-8AB3-4842-91EB-97B66D62421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85" name="Imagem 84">
          <a:extLst>
            <a:ext uri="{FF2B5EF4-FFF2-40B4-BE49-F238E27FC236}">
              <a16:creationId xmlns:a16="http://schemas.microsoft.com/office/drawing/2014/main" id="{C9E13976-15E5-4C0A-B181-6EBCE50AC43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38100</xdr:colOff>
      <xdr:row>26</xdr:row>
      <xdr:rowOff>28575</xdr:rowOff>
    </xdr:to>
    <xdr:pic>
      <xdr:nvPicPr>
        <xdr:cNvPr id="86" name="Imagem 85">
          <a:extLst>
            <a:ext uri="{FF2B5EF4-FFF2-40B4-BE49-F238E27FC236}">
              <a16:creationId xmlns:a16="http://schemas.microsoft.com/office/drawing/2014/main" id="{F85C6353-4A57-44CA-AD4E-3522F9B2696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7150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87" name="Imagem 86">
          <a:extLst>
            <a:ext uri="{FF2B5EF4-FFF2-40B4-BE49-F238E27FC236}">
              <a16:creationId xmlns:a16="http://schemas.microsoft.com/office/drawing/2014/main" id="{E3F97555-6BA9-4BEC-BE42-ACA551F7129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38100</xdr:colOff>
      <xdr:row>26</xdr:row>
      <xdr:rowOff>28575</xdr:rowOff>
    </xdr:to>
    <xdr:pic>
      <xdr:nvPicPr>
        <xdr:cNvPr id="88" name="Imagem 87">
          <a:extLst>
            <a:ext uri="{FF2B5EF4-FFF2-40B4-BE49-F238E27FC236}">
              <a16:creationId xmlns:a16="http://schemas.microsoft.com/office/drawing/2014/main" id="{F7AD3AF0-7D41-408C-8F34-3BA400BEE8B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7150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89" name="Imagem 88">
          <a:extLst>
            <a:ext uri="{FF2B5EF4-FFF2-40B4-BE49-F238E27FC236}">
              <a16:creationId xmlns:a16="http://schemas.microsoft.com/office/drawing/2014/main" id="{8B1A3DCA-66BB-4FA7-B567-73E8ADED71D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90" name="Imagem 89">
          <a:extLst>
            <a:ext uri="{FF2B5EF4-FFF2-40B4-BE49-F238E27FC236}">
              <a16:creationId xmlns:a16="http://schemas.microsoft.com/office/drawing/2014/main" id="{A2C9AC2E-CAC9-4CEB-A9DB-57819E920A7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91" name="Imagem 90">
          <a:extLst>
            <a:ext uri="{FF2B5EF4-FFF2-40B4-BE49-F238E27FC236}">
              <a16:creationId xmlns:a16="http://schemas.microsoft.com/office/drawing/2014/main" id="{F224CF2C-55D8-40D6-BD2E-6185FA611B9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92" name="Imagem 91">
          <a:extLst>
            <a:ext uri="{FF2B5EF4-FFF2-40B4-BE49-F238E27FC236}">
              <a16:creationId xmlns:a16="http://schemas.microsoft.com/office/drawing/2014/main" id="{BB833C2C-DB87-44BF-9119-DC3EA58C76B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93" name="Imagem 92">
          <a:extLst>
            <a:ext uri="{FF2B5EF4-FFF2-40B4-BE49-F238E27FC236}">
              <a16:creationId xmlns:a16="http://schemas.microsoft.com/office/drawing/2014/main" id="{3BF7836D-0DDA-4D1E-B4A9-021AD5A1D7B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94" name="Imagem 93">
          <a:extLst>
            <a:ext uri="{FF2B5EF4-FFF2-40B4-BE49-F238E27FC236}">
              <a16:creationId xmlns:a16="http://schemas.microsoft.com/office/drawing/2014/main" id="{3AD15CB8-EA94-40FC-A691-F58C6D53432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95" name="Imagem 94">
          <a:extLst>
            <a:ext uri="{FF2B5EF4-FFF2-40B4-BE49-F238E27FC236}">
              <a16:creationId xmlns:a16="http://schemas.microsoft.com/office/drawing/2014/main" id="{851BC988-4661-47FC-A9B1-6D6AFC3479C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96" name="Imagem 95">
          <a:extLst>
            <a:ext uri="{FF2B5EF4-FFF2-40B4-BE49-F238E27FC236}">
              <a16:creationId xmlns:a16="http://schemas.microsoft.com/office/drawing/2014/main" id="{BB7E72BD-338A-444F-AF5B-D62BC60AC5B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97" name="Imagem 96">
          <a:extLst>
            <a:ext uri="{FF2B5EF4-FFF2-40B4-BE49-F238E27FC236}">
              <a16:creationId xmlns:a16="http://schemas.microsoft.com/office/drawing/2014/main" id="{F8CE3E08-8D03-4BC8-B9C4-8D08616D249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98" name="Imagem 97">
          <a:extLst>
            <a:ext uri="{FF2B5EF4-FFF2-40B4-BE49-F238E27FC236}">
              <a16:creationId xmlns:a16="http://schemas.microsoft.com/office/drawing/2014/main" id="{6791AB92-564C-4439-83BC-475E9945BDC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99" name="Imagem 98">
          <a:extLst>
            <a:ext uri="{FF2B5EF4-FFF2-40B4-BE49-F238E27FC236}">
              <a16:creationId xmlns:a16="http://schemas.microsoft.com/office/drawing/2014/main" id="{A00D715E-C0B4-4886-85E7-F82093AA8E1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100" name="Imagem 99">
          <a:extLst>
            <a:ext uri="{FF2B5EF4-FFF2-40B4-BE49-F238E27FC236}">
              <a16:creationId xmlns:a16="http://schemas.microsoft.com/office/drawing/2014/main" id="{CB130762-D377-40DF-83FA-112A0A30381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161925</xdr:rowOff>
    </xdr:from>
    <xdr:to>
      <xdr:col>3</xdr:col>
      <xdr:colOff>551815</xdr:colOff>
      <xdr:row>11</xdr:row>
      <xdr:rowOff>196850</xdr:rowOff>
    </xdr:to>
    <xdr:pic>
      <xdr:nvPicPr>
        <xdr:cNvPr id="28" name="Imagem 27">
          <a:extLst>
            <a:ext uri="{FF2B5EF4-FFF2-40B4-BE49-F238E27FC236}">
              <a16:creationId xmlns:a16="http://schemas.microsoft.com/office/drawing/2014/main" id="{25543BE4-8070-81E6-756D-E9E21DB7EBA6}"/>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285750" y="2447925"/>
          <a:ext cx="1247140" cy="2635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276225</xdr:colOff>
      <xdr:row>62</xdr:row>
      <xdr:rowOff>0</xdr:rowOff>
    </xdr:from>
    <xdr:ext cx="65" cy="172227"/>
    <xdr:sp macro="" textlink="">
      <xdr:nvSpPr>
        <xdr:cNvPr id="2" name="CaixaDeTexto 1">
          <a:extLst>
            <a:ext uri="{FF2B5EF4-FFF2-40B4-BE49-F238E27FC236}">
              <a16:creationId xmlns:a16="http://schemas.microsoft.com/office/drawing/2014/main" id="{7EF23866-ECCA-4AA0-8B34-EA067B60A7E2}"/>
            </a:ext>
          </a:extLst>
        </xdr:cNvPr>
        <xdr:cNvSpPr txBox="1"/>
      </xdr:nvSpPr>
      <xdr:spPr>
        <a:xfrm>
          <a:off x="4543425" y="1123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twoCellAnchor>
    <xdr:from>
      <xdr:col>2</xdr:col>
      <xdr:colOff>0</xdr:colOff>
      <xdr:row>21</xdr:row>
      <xdr:rowOff>0</xdr:rowOff>
    </xdr:from>
    <xdr:to>
      <xdr:col>2</xdr:col>
      <xdr:colOff>38100</xdr:colOff>
      <xdr:row>22</xdr:row>
      <xdr:rowOff>28575</xdr:rowOff>
    </xdr:to>
    <xdr:pic>
      <xdr:nvPicPr>
        <xdr:cNvPr id="3" name="Imagem 2">
          <a:extLst>
            <a:ext uri="{FF2B5EF4-FFF2-40B4-BE49-F238E27FC236}">
              <a16:creationId xmlns:a16="http://schemas.microsoft.com/office/drawing/2014/main" id="{8082E7D1-37D1-4D23-B130-EC00737E4C0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3810000"/>
          <a:ext cx="3810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38100</xdr:colOff>
      <xdr:row>24</xdr:row>
      <xdr:rowOff>28575</xdr:rowOff>
    </xdr:to>
    <xdr:pic>
      <xdr:nvPicPr>
        <xdr:cNvPr id="4" name="Imagem 3">
          <a:extLst>
            <a:ext uri="{FF2B5EF4-FFF2-40B4-BE49-F238E27FC236}">
              <a16:creationId xmlns:a16="http://schemas.microsoft.com/office/drawing/2014/main" id="{00D3988D-C9CC-40E3-B7FA-EB9DFD34AC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4191000"/>
          <a:ext cx="3810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20</xdr:row>
      <xdr:rowOff>0</xdr:rowOff>
    </xdr:from>
    <xdr:to>
      <xdr:col>2</xdr:col>
      <xdr:colOff>38100</xdr:colOff>
      <xdr:row>21</xdr:row>
      <xdr:rowOff>28575</xdr:rowOff>
    </xdr:to>
    <xdr:pic>
      <xdr:nvPicPr>
        <xdr:cNvPr id="5" name="Imagem 4">
          <a:extLst>
            <a:ext uri="{FF2B5EF4-FFF2-40B4-BE49-F238E27FC236}">
              <a16:creationId xmlns:a16="http://schemas.microsoft.com/office/drawing/2014/main" id="{DCE751AC-7A1E-42FC-9600-662CC80CA86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3619500"/>
          <a:ext cx="3810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67</xdr:row>
      <xdr:rowOff>0</xdr:rowOff>
    </xdr:from>
    <xdr:ext cx="65" cy="172227"/>
    <xdr:sp macro="" textlink="">
      <xdr:nvSpPr>
        <xdr:cNvPr id="6" name="CaixaDeTexto 5">
          <a:extLst>
            <a:ext uri="{FF2B5EF4-FFF2-40B4-BE49-F238E27FC236}">
              <a16:creationId xmlns:a16="http://schemas.microsoft.com/office/drawing/2014/main" id="{28DAE3D6-5011-47C0-9373-3A0DB729279A}"/>
            </a:ext>
          </a:extLst>
        </xdr:cNvPr>
        <xdr:cNvSpPr txBox="1"/>
      </xdr:nvSpPr>
      <xdr:spPr>
        <a:xfrm>
          <a:off x="7924800" y="12192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twoCellAnchor>
    <xdr:from>
      <xdr:col>2</xdr:col>
      <xdr:colOff>0</xdr:colOff>
      <xdr:row>24</xdr:row>
      <xdr:rowOff>0</xdr:rowOff>
    </xdr:from>
    <xdr:to>
      <xdr:col>2</xdr:col>
      <xdr:colOff>38100</xdr:colOff>
      <xdr:row>25</xdr:row>
      <xdr:rowOff>28575</xdr:rowOff>
    </xdr:to>
    <xdr:pic>
      <xdr:nvPicPr>
        <xdr:cNvPr id="7" name="Imagem 6">
          <a:extLst>
            <a:ext uri="{FF2B5EF4-FFF2-40B4-BE49-F238E27FC236}">
              <a16:creationId xmlns:a16="http://schemas.microsoft.com/office/drawing/2014/main" id="{88F7B220-D142-4453-ACDD-C2F277D35CE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4381500"/>
          <a:ext cx="3810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38100</xdr:colOff>
      <xdr:row>25</xdr:row>
      <xdr:rowOff>28575</xdr:rowOff>
    </xdr:to>
    <xdr:pic>
      <xdr:nvPicPr>
        <xdr:cNvPr id="8" name="Imagem 7">
          <a:extLst>
            <a:ext uri="{FF2B5EF4-FFF2-40B4-BE49-F238E27FC236}">
              <a16:creationId xmlns:a16="http://schemas.microsoft.com/office/drawing/2014/main" id="{1BECB07C-8F34-4E4C-B85E-4AFF28AE1B7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4381500"/>
          <a:ext cx="3810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9" name="Imagem 8">
          <a:extLst>
            <a:ext uri="{FF2B5EF4-FFF2-40B4-BE49-F238E27FC236}">
              <a16:creationId xmlns:a16="http://schemas.microsoft.com/office/drawing/2014/main" id="{4F55349B-5626-4AA8-BADC-D0780372903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4953000"/>
          <a:ext cx="3810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10" name="Imagem 9">
          <a:extLst>
            <a:ext uri="{FF2B5EF4-FFF2-40B4-BE49-F238E27FC236}">
              <a16:creationId xmlns:a16="http://schemas.microsoft.com/office/drawing/2014/main" id="{824F07D2-AE69-4C55-8A1E-66B5228EE83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4953000"/>
          <a:ext cx="3810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276225</xdr:colOff>
      <xdr:row>40</xdr:row>
      <xdr:rowOff>0</xdr:rowOff>
    </xdr:from>
    <xdr:ext cx="65" cy="172227"/>
    <xdr:sp macro="" textlink="">
      <xdr:nvSpPr>
        <xdr:cNvPr id="26" name="CaixaDeTexto 25">
          <a:extLst>
            <a:ext uri="{FF2B5EF4-FFF2-40B4-BE49-F238E27FC236}">
              <a16:creationId xmlns:a16="http://schemas.microsoft.com/office/drawing/2014/main" id="{B286EF19-9818-4BF8-9A85-B9210A09F66B}"/>
            </a:ext>
          </a:extLst>
        </xdr:cNvPr>
        <xdr:cNvSpPr txBox="1"/>
      </xdr:nvSpPr>
      <xdr:spPr>
        <a:xfrm>
          <a:off x="4543425" y="704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oneCellAnchor>
    <xdr:from>
      <xdr:col>14</xdr:col>
      <xdr:colOff>0</xdr:colOff>
      <xdr:row>40</xdr:row>
      <xdr:rowOff>0</xdr:rowOff>
    </xdr:from>
    <xdr:ext cx="65" cy="172227"/>
    <xdr:sp macro="" textlink="">
      <xdr:nvSpPr>
        <xdr:cNvPr id="27" name="CaixaDeTexto 26">
          <a:extLst>
            <a:ext uri="{FF2B5EF4-FFF2-40B4-BE49-F238E27FC236}">
              <a16:creationId xmlns:a16="http://schemas.microsoft.com/office/drawing/2014/main" id="{49B0ACF9-AD74-4708-8CCF-06E3B4F86A8C}"/>
            </a:ext>
          </a:extLst>
        </xdr:cNvPr>
        <xdr:cNvSpPr txBox="1"/>
      </xdr:nvSpPr>
      <xdr:spPr>
        <a:xfrm>
          <a:off x="8534400" y="704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twoCellAnchor>
    <xdr:from>
      <xdr:col>2</xdr:col>
      <xdr:colOff>38100</xdr:colOff>
      <xdr:row>40</xdr:row>
      <xdr:rowOff>209550</xdr:rowOff>
    </xdr:from>
    <xdr:to>
      <xdr:col>2</xdr:col>
      <xdr:colOff>314325</xdr:colOff>
      <xdr:row>41</xdr:row>
      <xdr:rowOff>209550</xdr:rowOff>
    </xdr:to>
    <xdr:pic>
      <xdr:nvPicPr>
        <xdr:cNvPr id="28" name="Imagem 27">
          <a:extLst>
            <a:ext uri="{FF2B5EF4-FFF2-40B4-BE49-F238E27FC236}">
              <a16:creationId xmlns:a16="http://schemas.microsoft.com/office/drawing/2014/main" id="{71C9334D-447F-40B5-B3EC-164EA885FB5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7300" y="7239000"/>
          <a:ext cx="2762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276225</xdr:colOff>
      <xdr:row>48</xdr:row>
      <xdr:rowOff>0</xdr:rowOff>
    </xdr:from>
    <xdr:ext cx="65" cy="172227"/>
    <xdr:sp macro="" textlink="">
      <xdr:nvSpPr>
        <xdr:cNvPr id="29" name="CaixaDeTexto 28">
          <a:extLst>
            <a:ext uri="{FF2B5EF4-FFF2-40B4-BE49-F238E27FC236}">
              <a16:creationId xmlns:a16="http://schemas.microsoft.com/office/drawing/2014/main" id="{718D6278-BEBD-4AA5-BA70-AB8F01158B3D}"/>
            </a:ext>
          </a:extLst>
        </xdr:cNvPr>
        <xdr:cNvSpPr txBox="1"/>
      </xdr:nvSpPr>
      <xdr:spPr>
        <a:xfrm>
          <a:off x="4543425" y="857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oneCellAnchor>
    <xdr:from>
      <xdr:col>14</xdr:col>
      <xdr:colOff>0</xdr:colOff>
      <xdr:row>52</xdr:row>
      <xdr:rowOff>0</xdr:rowOff>
    </xdr:from>
    <xdr:ext cx="65" cy="172227"/>
    <xdr:sp macro="" textlink="">
      <xdr:nvSpPr>
        <xdr:cNvPr id="30" name="CaixaDeTexto 29">
          <a:extLst>
            <a:ext uri="{FF2B5EF4-FFF2-40B4-BE49-F238E27FC236}">
              <a16:creationId xmlns:a16="http://schemas.microsoft.com/office/drawing/2014/main" id="{C8269CDE-345B-430D-8173-8BF6B45B16AB}"/>
            </a:ext>
          </a:extLst>
        </xdr:cNvPr>
        <xdr:cNvSpPr txBox="1"/>
      </xdr:nvSpPr>
      <xdr:spPr>
        <a:xfrm>
          <a:off x="8534400" y="933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twoCellAnchor>
    <xdr:from>
      <xdr:col>2</xdr:col>
      <xdr:colOff>28575</xdr:colOff>
      <xdr:row>44</xdr:row>
      <xdr:rowOff>95250</xdr:rowOff>
    </xdr:from>
    <xdr:to>
      <xdr:col>2</xdr:col>
      <xdr:colOff>361950</xdr:colOff>
      <xdr:row>45</xdr:row>
      <xdr:rowOff>114300</xdr:rowOff>
    </xdr:to>
    <xdr:pic>
      <xdr:nvPicPr>
        <xdr:cNvPr id="31" name="Imagem 30">
          <a:extLst>
            <a:ext uri="{FF2B5EF4-FFF2-40B4-BE49-F238E27FC236}">
              <a16:creationId xmlns:a16="http://schemas.microsoft.com/office/drawing/2014/main" id="{B0ED2132-9E70-4255-A095-FA231E6C76F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7775" y="7905750"/>
          <a:ext cx="333375"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xdr:colOff>
      <xdr:row>48</xdr:row>
      <xdr:rowOff>200025</xdr:rowOff>
    </xdr:from>
    <xdr:to>
      <xdr:col>2</xdr:col>
      <xdr:colOff>295275</xdr:colOff>
      <xdr:row>49</xdr:row>
      <xdr:rowOff>219075</xdr:rowOff>
    </xdr:to>
    <xdr:pic>
      <xdr:nvPicPr>
        <xdr:cNvPr id="32" name="Imagem 31">
          <a:extLst>
            <a:ext uri="{FF2B5EF4-FFF2-40B4-BE49-F238E27FC236}">
              <a16:creationId xmlns:a16="http://schemas.microsoft.com/office/drawing/2014/main" id="{C9B2C26F-1C37-4D2D-AB10-EC0A692D4A21}"/>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7775" y="8763000"/>
          <a:ext cx="2667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57150</xdr:colOff>
      <xdr:row>52</xdr:row>
      <xdr:rowOff>76200</xdr:rowOff>
    </xdr:from>
    <xdr:to>
      <xdr:col>2</xdr:col>
      <xdr:colOff>323850</xdr:colOff>
      <xdr:row>53</xdr:row>
      <xdr:rowOff>95250</xdr:rowOff>
    </xdr:to>
    <xdr:pic>
      <xdr:nvPicPr>
        <xdr:cNvPr id="33" name="Imagem 32">
          <a:extLst>
            <a:ext uri="{FF2B5EF4-FFF2-40B4-BE49-F238E27FC236}">
              <a16:creationId xmlns:a16="http://schemas.microsoft.com/office/drawing/2014/main" id="{F029AACC-6FF7-488D-8BDF-F74ADD4AF8BF}"/>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6350" y="9410700"/>
          <a:ext cx="2667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38100</xdr:colOff>
      <xdr:row>59</xdr:row>
      <xdr:rowOff>209550</xdr:rowOff>
    </xdr:from>
    <xdr:to>
      <xdr:col>2</xdr:col>
      <xdr:colOff>342900</xdr:colOff>
      <xdr:row>61</xdr:row>
      <xdr:rowOff>0</xdr:rowOff>
    </xdr:to>
    <xdr:pic>
      <xdr:nvPicPr>
        <xdr:cNvPr id="34" name="Imagem 33">
          <a:extLst>
            <a:ext uri="{FF2B5EF4-FFF2-40B4-BE49-F238E27FC236}">
              <a16:creationId xmlns:a16="http://schemas.microsoft.com/office/drawing/2014/main" id="{A154D655-D451-445D-805C-61A589F08D85}"/>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7300" y="10858500"/>
          <a:ext cx="3048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xdr:colOff>
      <xdr:row>56</xdr:row>
      <xdr:rowOff>200025</xdr:rowOff>
    </xdr:from>
    <xdr:to>
      <xdr:col>2</xdr:col>
      <xdr:colOff>342900</xdr:colOff>
      <xdr:row>57</xdr:row>
      <xdr:rowOff>219075</xdr:rowOff>
    </xdr:to>
    <xdr:pic>
      <xdr:nvPicPr>
        <xdr:cNvPr id="35" name="Imagem 34">
          <a:extLst>
            <a:ext uri="{FF2B5EF4-FFF2-40B4-BE49-F238E27FC236}">
              <a16:creationId xmlns:a16="http://schemas.microsoft.com/office/drawing/2014/main" id="{375CAAB7-CB4D-44F7-9B0D-60550AB8D8C9}"/>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7775" y="10287000"/>
          <a:ext cx="3143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95250</xdr:colOff>
      <xdr:row>36</xdr:row>
      <xdr:rowOff>190500</xdr:rowOff>
    </xdr:from>
    <xdr:to>
      <xdr:col>5</xdr:col>
      <xdr:colOff>285750</xdr:colOff>
      <xdr:row>37</xdr:row>
      <xdr:rowOff>190500</xdr:rowOff>
    </xdr:to>
    <xdr:pic>
      <xdr:nvPicPr>
        <xdr:cNvPr id="36" name="Imagem 35">
          <a:extLst>
            <a:ext uri="{FF2B5EF4-FFF2-40B4-BE49-F238E27FC236}">
              <a16:creationId xmlns:a16="http://schemas.microsoft.com/office/drawing/2014/main" id="{263B32CD-BFBB-435D-8A13-7684539A7F28}"/>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43250" y="647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133350</xdr:colOff>
      <xdr:row>39</xdr:row>
      <xdr:rowOff>219075</xdr:rowOff>
    </xdr:from>
    <xdr:to>
      <xdr:col>5</xdr:col>
      <xdr:colOff>323850</xdr:colOff>
      <xdr:row>40</xdr:row>
      <xdr:rowOff>219075</xdr:rowOff>
    </xdr:to>
    <xdr:pic>
      <xdr:nvPicPr>
        <xdr:cNvPr id="37" name="Imagem 36">
          <a:extLst>
            <a:ext uri="{FF2B5EF4-FFF2-40B4-BE49-F238E27FC236}">
              <a16:creationId xmlns:a16="http://schemas.microsoft.com/office/drawing/2014/main" id="{FCD3746A-445A-4B19-BCC8-A9E2E6905B14}"/>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81350" y="7048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47625</xdr:colOff>
      <xdr:row>63</xdr:row>
      <xdr:rowOff>219075</xdr:rowOff>
    </xdr:from>
    <xdr:to>
      <xdr:col>2</xdr:col>
      <xdr:colOff>333375</xdr:colOff>
      <xdr:row>64</xdr:row>
      <xdr:rowOff>219075</xdr:rowOff>
    </xdr:to>
    <xdr:pic>
      <xdr:nvPicPr>
        <xdr:cNvPr id="38" name="Imagem 37">
          <a:extLst>
            <a:ext uri="{FF2B5EF4-FFF2-40B4-BE49-F238E27FC236}">
              <a16:creationId xmlns:a16="http://schemas.microsoft.com/office/drawing/2014/main" id="{DA0339EB-9744-421C-8F0A-DE670419675D}"/>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6825" y="11620500"/>
          <a:ext cx="285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133350</xdr:colOff>
      <xdr:row>43</xdr:row>
      <xdr:rowOff>200025</xdr:rowOff>
    </xdr:from>
    <xdr:to>
      <xdr:col>5</xdr:col>
      <xdr:colOff>304800</xdr:colOff>
      <xdr:row>44</xdr:row>
      <xdr:rowOff>200025</xdr:rowOff>
    </xdr:to>
    <xdr:pic>
      <xdr:nvPicPr>
        <xdr:cNvPr id="39" name="Imagem 38">
          <a:extLst>
            <a:ext uri="{FF2B5EF4-FFF2-40B4-BE49-F238E27FC236}">
              <a16:creationId xmlns:a16="http://schemas.microsoft.com/office/drawing/2014/main" id="{91462A06-8E29-4E96-BBFB-EACB1F477E7B}"/>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81350" y="7810500"/>
          <a:ext cx="1714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76200</xdr:colOff>
      <xdr:row>46</xdr:row>
      <xdr:rowOff>219075</xdr:rowOff>
    </xdr:from>
    <xdr:to>
      <xdr:col>5</xdr:col>
      <xdr:colOff>276225</xdr:colOff>
      <xdr:row>47</xdr:row>
      <xdr:rowOff>219075</xdr:rowOff>
    </xdr:to>
    <xdr:pic>
      <xdr:nvPicPr>
        <xdr:cNvPr id="40" name="Imagem 39">
          <a:extLst>
            <a:ext uri="{FF2B5EF4-FFF2-40B4-BE49-F238E27FC236}">
              <a16:creationId xmlns:a16="http://schemas.microsoft.com/office/drawing/2014/main" id="{0ED78AD2-B632-4AF2-BE2D-6D1831C1FA52}"/>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24200" y="8382000"/>
          <a:ext cx="200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114300</xdr:colOff>
      <xdr:row>50</xdr:row>
      <xdr:rowOff>200025</xdr:rowOff>
    </xdr:from>
    <xdr:to>
      <xdr:col>5</xdr:col>
      <xdr:colOff>295275</xdr:colOff>
      <xdr:row>51</xdr:row>
      <xdr:rowOff>200025</xdr:rowOff>
    </xdr:to>
    <xdr:pic>
      <xdr:nvPicPr>
        <xdr:cNvPr id="41" name="Imagem 40">
          <a:extLst>
            <a:ext uri="{FF2B5EF4-FFF2-40B4-BE49-F238E27FC236}">
              <a16:creationId xmlns:a16="http://schemas.microsoft.com/office/drawing/2014/main" id="{B03AFFF8-C77D-4F14-858F-97EFDD2C9C52}"/>
            </a:ext>
          </a:extLst>
        </xdr:cNvPr>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2300" y="914400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276225</xdr:colOff>
      <xdr:row>61</xdr:row>
      <xdr:rowOff>0</xdr:rowOff>
    </xdr:from>
    <xdr:ext cx="65" cy="172227"/>
    <xdr:sp macro="" textlink="">
      <xdr:nvSpPr>
        <xdr:cNvPr id="43" name="CaixaDeTexto 42">
          <a:extLst>
            <a:ext uri="{FF2B5EF4-FFF2-40B4-BE49-F238E27FC236}">
              <a16:creationId xmlns:a16="http://schemas.microsoft.com/office/drawing/2014/main" id="{CFF6C798-B5AE-4B86-9F63-BC0D6E9664EE}"/>
            </a:ext>
          </a:extLst>
        </xdr:cNvPr>
        <xdr:cNvSpPr txBox="1"/>
      </xdr:nvSpPr>
      <xdr:spPr>
        <a:xfrm>
          <a:off x="4543425" y="1104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oneCellAnchor>
    <xdr:from>
      <xdr:col>1</xdr:col>
      <xdr:colOff>185736</xdr:colOff>
      <xdr:row>78</xdr:row>
      <xdr:rowOff>109536</xdr:rowOff>
    </xdr:from>
    <xdr:ext cx="500064" cy="395289"/>
    <mc:AlternateContent xmlns:mc="http://schemas.openxmlformats.org/markup-compatibility/2006" xmlns:a14="http://schemas.microsoft.com/office/drawing/2010/main">
      <mc:Choice Requires="a14">
        <xdr:sp macro="" textlink="">
          <xdr:nvSpPr>
            <xdr:cNvPr id="44" name="CaixaDeTexto 43">
              <a:extLst>
                <a:ext uri="{FF2B5EF4-FFF2-40B4-BE49-F238E27FC236}">
                  <a16:creationId xmlns:a16="http://schemas.microsoft.com/office/drawing/2014/main" id="{9A73CD7E-1A8B-4DA0-BA5A-8D16B193224E}"/>
                </a:ext>
              </a:extLst>
            </xdr:cNvPr>
            <xdr:cNvSpPr txBox="1"/>
          </xdr:nvSpPr>
          <xdr:spPr>
            <a:xfrm>
              <a:off x="471486" y="17254536"/>
              <a:ext cx="500064" cy="395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pt-BR" sz="1400" b="1" i="1">
                            <a:latin typeface="Cambria Math" panose="02040503050406030204" pitchFamily="18" charset="0"/>
                          </a:rPr>
                        </m:ctrlPr>
                      </m:sSubPr>
                      <m:e>
                        <m:r>
                          <a:rPr lang="pt-BR" sz="1400" b="1" i="1">
                            <a:latin typeface="Cambria Math" panose="02040503050406030204" pitchFamily="18" charset="0"/>
                          </a:rPr>
                          <m:t>𝑰</m:t>
                        </m:r>
                      </m:e>
                      <m:sub>
                        <m:sSub>
                          <m:sSubPr>
                            <m:ctrlPr>
                              <a:rPr lang="pt-BR" sz="1400" b="1" i="1">
                                <a:latin typeface="Cambria Math" panose="02040503050406030204" pitchFamily="18" charset="0"/>
                              </a:rPr>
                            </m:ctrlPr>
                          </m:sSubPr>
                          <m:e>
                            <m:r>
                              <a:rPr lang="pt-BR" sz="1400" b="1" i="1">
                                <a:latin typeface="Cambria Math" panose="02040503050406030204" pitchFamily="18" charset="0"/>
                              </a:rPr>
                              <m:t>𝒄</m:t>
                            </m:r>
                          </m:e>
                          <m:sub>
                            <m:r>
                              <a:rPr lang="pt-BR" sz="1400" b="1" i="1">
                                <a:latin typeface="Cambria Math" panose="02040503050406030204" pitchFamily="18" charset="0"/>
                              </a:rPr>
                              <m:t>𝑲</m:t>
                            </m:r>
                          </m:sub>
                        </m:sSub>
                      </m:sub>
                    </m:sSub>
                  </m:oMath>
                </m:oMathPara>
              </a14:m>
              <a:endParaRPr lang="pt-BR" sz="1400" b="1"/>
            </a:p>
          </xdr:txBody>
        </xdr:sp>
      </mc:Choice>
      <mc:Fallback xmlns="">
        <xdr:sp macro="" textlink="">
          <xdr:nvSpPr>
            <xdr:cNvPr id="44" name="CaixaDeTexto 43">
              <a:extLst>
                <a:ext uri="{FF2B5EF4-FFF2-40B4-BE49-F238E27FC236}">
                  <a16:creationId xmlns:a16="http://schemas.microsoft.com/office/drawing/2014/main" id="{9A73CD7E-1A8B-4DA0-BA5A-8D16B193224E}"/>
                </a:ext>
              </a:extLst>
            </xdr:cNvPr>
            <xdr:cNvSpPr txBox="1"/>
          </xdr:nvSpPr>
          <xdr:spPr>
            <a:xfrm>
              <a:off x="471486" y="17254536"/>
              <a:ext cx="500064" cy="395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pt-BR" sz="1400" b="1" i="0">
                  <a:latin typeface="Cambria Math" panose="02040503050406030204" pitchFamily="18" charset="0"/>
                </a:rPr>
                <a:t>𝑰_(𝒄_𝑲 )</a:t>
              </a:r>
              <a:endParaRPr lang="pt-BR" sz="1400" b="1"/>
            </a:p>
          </xdr:txBody>
        </xdr:sp>
      </mc:Fallback>
    </mc:AlternateContent>
    <xdr:clientData/>
  </xdr:oneCellAnchor>
  <xdr:oneCellAnchor>
    <xdr:from>
      <xdr:col>1</xdr:col>
      <xdr:colOff>195261</xdr:colOff>
      <xdr:row>76</xdr:row>
      <xdr:rowOff>204786</xdr:rowOff>
    </xdr:from>
    <xdr:ext cx="500064" cy="395289"/>
    <mc:AlternateContent xmlns:mc="http://schemas.openxmlformats.org/markup-compatibility/2006" xmlns:a14="http://schemas.microsoft.com/office/drawing/2010/main">
      <mc:Choice Requires="a14">
        <xdr:sp macro="" textlink="">
          <xdr:nvSpPr>
            <xdr:cNvPr id="45" name="CaixaDeTexto 44">
              <a:extLst>
                <a:ext uri="{FF2B5EF4-FFF2-40B4-BE49-F238E27FC236}">
                  <a16:creationId xmlns:a16="http://schemas.microsoft.com/office/drawing/2014/main" id="{B06A5AD3-FB2D-4C1D-B456-0120B5C77E0D}"/>
                </a:ext>
              </a:extLst>
            </xdr:cNvPr>
            <xdr:cNvSpPr txBox="1"/>
          </xdr:nvSpPr>
          <xdr:spPr>
            <a:xfrm>
              <a:off x="481011" y="16892586"/>
              <a:ext cx="500064" cy="395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pt-BR" sz="1400" b="1" i="1">
                            <a:latin typeface="Cambria Math" panose="02040503050406030204" pitchFamily="18" charset="0"/>
                          </a:rPr>
                        </m:ctrlPr>
                      </m:sSubPr>
                      <m:e>
                        <m:r>
                          <a:rPr lang="pt-BR" sz="1400" b="1" i="1">
                            <a:latin typeface="Cambria Math" panose="02040503050406030204" pitchFamily="18" charset="0"/>
                          </a:rPr>
                          <m:t>𝑷</m:t>
                        </m:r>
                      </m:e>
                      <m:sub>
                        <m:sSub>
                          <m:sSubPr>
                            <m:ctrlPr>
                              <a:rPr lang="pt-BR" sz="1400" b="1" i="1">
                                <a:latin typeface="Cambria Math" panose="02040503050406030204" pitchFamily="18" charset="0"/>
                              </a:rPr>
                            </m:ctrlPr>
                          </m:sSubPr>
                          <m:e>
                            <m:r>
                              <a:rPr lang="pt-BR" sz="1400" b="1" i="1">
                                <a:latin typeface="Cambria Math" panose="02040503050406030204" pitchFamily="18" charset="0"/>
                              </a:rPr>
                              <m:t>𝒄</m:t>
                            </m:r>
                          </m:e>
                          <m:sub>
                            <m:r>
                              <a:rPr lang="pt-BR" sz="1400" b="1" i="1">
                                <a:latin typeface="Cambria Math" panose="02040503050406030204" pitchFamily="18" charset="0"/>
                              </a:rPr>
                              <m:t>𝑲𝒏</m:t>
                            </m:r>
                          </m:sub>
                        </m:sSub>
                      </m:sub>
                    </m:sSub>
                  </m:oMath>
                </m:oMathPara>
              </a14:m>
              <a:endParaRPr lang="pt-BR" sz="1400" b="1"/>
            </a:p>
          </xdr:txBody>
        </xdr:sp>
      </mc:Choice>
      <mc:Fallback xmlns="">
        <xdr:sp macro="" textlink="">
          <xdr:nvSpPr>
            <xdr:cNvPr id="45" name="CaixaDeTexto 44">
              <a:extLst>
                <a:ext uri="{FF2B5EF4-FFF2-40B4-BE49-F238E27FC236}">
                  <a16:creationId xmlns:a16="http://schemas.microsoft.com/office/drawing/2014/main" id="{B06A5AD3-FB2D-4C1D-B456-0120B5C77E0D}"/>
                </a:ext>
              </a:extLst>
            </xdr:cNvPr>
            <xdr:cNvSpPr txBox="1"/>
          </xdr:nvSpPr>
          <xdr:spPr>
            <a:xfrm>
              <a:off x="481011" y="16892586"/>
              <a:ext cx="500064" cy="395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pt-BR" sz="1400" b="1" i="0">
                  <a:latin typeface="Cambria Math" panose="02040503050406030204" pitchFamily="18" charset="0"/>
                </a:rPr>
                <a:t>𝑷_(𝒄_𝑲𝒏 )</a:t>
              </a:r>
              <a:endParaRPr lang="pt-BR" sz="1400" b="1"/>
            </a:p>
          </xdr:txBody>
        </xdr:sp>
      </mc:Fallback>
    </mc:AlternateContent>
    <xdr:clientData/>
  </xdr:oneCellAnchor>
  <xdr:oneCellAnchor>
    <xdr:from>
      <xdr:col>1</xdr:col>
      <xdr:colOff>166687</xdr:colOff>
      <xdr:row>80</xdr:row>
      <xdr:rowOff>4762</xdr:rowOff>
    </xdr:from>
    <xdr:ext cx="547688" cy="200824"/>
    <mc:AlternateContent xmlns:mc="http://schemas.openxmlformats.org/markup-compatibility/2006" xmlns:a14="http://schemas.microsoft.com/office/drawing/2010/main">
      <mc:Choice Requires="a14">
        <xdr:sp macro="" textlink="">
          <xdr:nvSpPr>
            <xdr:cNvPr id="46" name="CaixaDeTexto 45">
              <a:extLst>
                <a:ext uri="{FF2B5EF4-FFF2-40B4-BE49-F238E27FC236}">
                  <a16:creationId xmlns:a16="http://schemas.microsoft.com/office/drawing/2014/main" id="{78BF80D9-A0BA-48F7-B8A5-D102DE380678}"/>
                </a:ext>
              </a:extLst>
            </xdr:cNvPr>
            <xdr:cNvSpPr txBox="1"/>
          </xdr:nvSpPr>
          <xdr:spPr>
            <a:xfrm>
              <a:off x="452437" y="17606962"/>
              <a:ext cx="547688" cy="200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200" b="1" i="1">
                            <a:latin typeface="Cambria Math" panose="02040503050406030204" pitchFamily="18" charset="0"/>
                            <a:ea typeface="Cambria Math" panose="02040503050406030204" pitchFamily="18" charset="0"/>
                          </a:rPr>
                        </m:ctrlPr>
                      </m:sSubPr>
                      <m:e>
                        <m:r>
                          <a:rPr lang="pt-BR" sz="1200" b="1" i="1">
                            <a:latin typeface="Cambria Math" panose="02040503050406030204" pitchFamily="18" charset="0"/>
                            <a:ea typeface="Cambria Math" panose="02040503050406030204" pitchFamily="18" charset="0"/>
                          </a:rPr>
                          <m:t>𝜽</m:t>
                        </m:r>
                      </m:e>
                      <m:sub>
                        <m:sSub>
                          <m:sSubPr>
                            <m:ctrlPr>
                              <a:rPr lang="pt-BR" sz="1200" b="1" i="1">
                                <a:latin typeface="Cambria Math" panose="02040503050406030204" pitchFamily="18" charset="0"/>
                                <a:ea typeface="Cambria Math" panose="02040503050406030204" pitchFamily="18" charset="0"/>
                              </a:rPr>
                            </m:ctrlPr>
                          </m:sSubPr>
                          <m:e>
                            <m:r>
                              <a:rPr lang="pt-BR" sz="1200" b="1" i="1">
                                <a:latin typeface="Cambria Math" panose="02040503050406030204" pitchFamily="18" charset="0"/>
                                <a:ea typeface="Cambria Math" panose="02040503050406030204" pitchFamily="18" charset="0"/>
                              </a:rPr>
                              <m:t>𝑪</m:t>
                            </m:r>
                          </m:e>
                          <m:sub>
                            <m:r>
                              <a:rPr lang="pt-BR" sz="1200" b="1" i="1">
                                <a:latin typeface="Cambria Math" panose="02040503050406030204" pitchFamily="18" charset="0"/>
                                <a:ea typeface="Cambria Math" panose="02040503050406030204" pitchFamily="18" charset="0"/>
                              </a:rPr>
                              <m:t>𝑲</m:t>
                            </m:r>
                          </m:sub>
                        </m:sSub>
                      </m:sub>
                    </m:sSub>
                  </m:oMath>
                </m:oMathPara>
              </a14:m>
              <a:endParaRPr lang="pt-BR" sz="1200" b="1"/>
            </a:p>
          </xdr:txBody>
        </xdr:sp>
      </mc:Choice>
      <mc:Fallback xmlns="">
        <xdr:sp macro="" textlink="">
          <xdr:nvSpPr>
            <xdr:cNvPr id="46" name="CaixaDeTexto 45">
              <a:extLst>
                <a:ext uri="{FF2B5EF4-FFF2-40B4-BE49-F238E27FC236}">
                  <a16:creationId xmlns:a16="http://schemas.microsoft.com/office/drawing/2014/main" id="{78BF80D9-A0BA-48F7-B8A5-D102DE380678}"/>
                </a:ext>
              </a:extLst>
            </xdr:cNvPr>
            <xdr:cNvSpPr txBox="1"/>
          </xdr:nvSpPr>
          <xdr:spPr>
            <a:xfrm>
              <a:off x="452437" y="17606962"/>
              <a:ext cx="547688" cy="200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200" b="1" i="0">
                  <a:latin typeface="Cambria Math" panose="02040503050406030204" pitchFamily="18" charset="0"/>
                  <a:ea typeface="Cambria Math" panose="02040503050406030204" pitchFamily="18" charset="0"/>
                </a:rPr>
                <a:t>𝜽_(𝑪_𝑲 )</a:t>
              </a:r>
              <a:endParaRPr lang="pt-BR" sz="1200" b="1"/>
            </a:p>
          </xdr:txBody>
        </xdr:sp>
      </mc:Fallback>
    </mc:AlternateContent>
    <xdr:clientData/>
  </xdr:oneCellAnchor>
  <xdr:oneCellAnchor>
    <xdr:from>
      <xdr:col>1</xdr:col>
      <xdr:colOff>185737</xdr:colOff>
      <xdr:row>84</xdr:row>
      <xdr:rowOff>100012</xdr:rowOff>
    </xdr:from>
    <xdr:ext cx="509588" cy="234551"/>
    <mc:AlternateContent xmlns:mc="http://schemas.openxmlformats.org/markup-compatibility/2006" xmlns:a14="http://schemas.microsoft.com/office/drawing/2010/main">
      <mc:Choice Requires="a14">
        <xdr:sp macro="" textlink="">
          <xdr:nvSpPr>
            <xdr:cNvPr id="47" name="CaixaDeTexto 46">
              <a:extLst>
                <a:ext uri="{FF2B5EF4-FFF2-40B4-BE49-F238E27FC236}">
                  <a16:creationId xmlns:a16="http://schemas.microsoft.com/office/drawing/2014/main" id="{3489DB66-FFE4-45C3-9E01-6C1B32AEF486}"/>
                </a:ext>
              </a:extLst>
            </xdr:cNvPr>
            <xdr:cNvSpPr txBox="1"/>
          </xdr:nvSpPr>
          <xdr:spPr>
            <a:xfrm>
              <a:off x="471487" y="18616612"/>
              <a:ext cx="509588" cy="234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b="1" i="1">
                            <a:latin typeface="Cambria Math" panose="02040503050406030204" pitchFamily="18" charset="0"/>
                          </a:rPr>
                        </m:ctrlPr>
                      </m:sSubPr>
                      <m:e>
                        <m:r>
                          <a:rPr lang="pt-BR" sz="1400" b="1" i="1">
                            <a:latin typeface="Cambria Math" panose="02040503050406030204" pitchFamily="18" charset="0"/>
                          </a:rPr>
                          <m:t>𝑰</m:t>
                        </m:r>
                      </m:e>
                      <m:sub>
                        <m:sSub>
                          <m:sSubPr>
                            <m:ctrlPr>
                              <a:rPr lang="pt-BR" sz="1400" b="1" i="1">
                                <a:latin typeface="Cambria Math" panose="02040503050406030204" pitchFamily="18" charset="0"/>
                              </a:rPr>
                            </m:ctrlPr>
                          </m:sSubPr>
                          <m:e>
                            <m:r>
                              <a:rPr lang="pt-BR" sz="1400" b="1" i="1">
                                <a:latin typeface="Cambria Math" panose="02040503050406030204" pitchFamily="18" charset="0"/>
                              </a:rPr>
                              <m:t>𝑪</m:t>
                            </m:r>
                          </m:e>
                          <m:sub>
                            <m:r>
                              <a:rPr lang="pt-BR" sz="1400" b="1" i="1">
                                <a:latin typeface="Cambria Math" panose="02040503050406030204" pitchFamily="18" charset="0"/>
                              </a:rPr>
                              <m:t>𝑽</m:t>
                            </m:r>
                          </m:sub>
                        </m:sSub>
                      </m:sub>
                    </m:sSub>
                  </m:oMath>
                </m:oMathPara>
              </a14:m>
              <a:endParaRPr lang="pt-BR" sz="1400" b="1"/>
            </a:p>
          </xdr:txBody>
        </xdr:sp>
      </mc:Choice>
      <mc:Fallback xmlns="">
        <xdr:sp macro="" textlink="">
          <xdr:nvSpPr>
            <xdr:cNvPr id="47" name="CaixaDeTexto 46">
              <a:extLst>
                <a:ext uri="{FF2B5EF4-FFF2-40B4-BE49-F238E27FC236}">
                  <a16:creationId xmlns:a16="http://schemas.microsoft.com/office/drawing/2014/main" id="{3489DB66-FFE4-45C3-9E01-6C1B32AEF486}"/>
                </a:ext>
              </a:extLst>
            </xdr:cNvPr>
            <xdr:cNvSpPr txBox="1"/>
          </xdr:nvSpPr>
          <xdr:spPr>
            <a:xfrm>
              <a:off x="471487" y="18616612"/>
              <a:ext cx="509588" cy="234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1" i="0">
                  <a:latin typeface="Cambria Math" panose="02040503050406030204" pitchFamily="18" charset="0"/>
                </a:rPr>
                <a:t>𝑰_(𝑪_𝑽 )</a:t>
              </a:r>
              <a:endParaRPr lang="pt-BR" sz="1400" b="1"/>
            </a:p>
          </xdr:txBody>
        </xdr:sp>
      </mc:Fallback>
    </mc:AlternateContent>
    <xdr:clientData/>
  </xdr:oneCellAnchor>
  <xdr:oneCellAnchor>
    <xdr:from>
      <xdr:col>1</xdr:col>
      <xdr:colOff>166687</xdr:colOff>
      <xdr:row>86</xdr:row>
      <xdr:rowOff>0</xdr:rowOff>
    </xdr:from>
    <xdr:ext cx="547688" cy="184346"/>
    <mc:AlternateContent xmlns:mc="http://schemas.openxmlformats.org/markup-compatibility/2006" xmlns:a14="http://schemas.microsoft.com/office/drawing/2010/main">
      <mc:Choice Requires="a14">
        <xdr:sp macro="" textlink="">
          <xdr:nvSpPr>
            <xdr:cNvPr id="48" name="CaixaDeTexto 47">
              <a:extLst>
                <a:ext uri="{FF2B5EF4-FFF2-40B4-BE49-F238E27FC236}">
                  <a16:creationId xmlns:a16="http://schemas.microsoft.com/office/drawing/2014/main" id="{C303BC97-7120-4F90-A3B4-03F49F7982E2}"/>
                </a:ext>
              </a:extLst>
            </xdr:cNvPr>
            <xdr:cNvSpPr txBox="1"/>
          </xdr:nvSpPr>
          <xdr:spPr>
            <a:xfrm>
              <a:off x="452437" y="18973800"/>
              <a:ext cx="547688" cy="184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100" b="1" i="1">
                            <a:solidFill>
                              <a:schemeClr val="tx1"/>
                            </a:solidFill>
                            <a:effectLst/>
                            <a:latin typeface="Cambria Math" panose="02040503050406030204" pitchFamily="18" charset="0"/>
                            <a:ea typeface="+mn-ea"/>
                            <a:cs typeface="+mn-cs"/>
                          </a:rPr>
                        </m:ctrlPr>
                      </m:sSubPr>
                      <m:e>
                        <m:r>
                          <a:rPr lang="pt-BR" sz="1100" b="1" i="1">
                            <a:solidFill>
                              <a:schemeClr val="tx1"/>
                            </a:solidFill>
                            <a:effectLst/>
                            <a:latin typeface="Cambria Math" panose="02040503050406030204" pitchFamily="18" charset="0"/>
                            <a:ea typeface="+mn-ea"/>
                            <a:cs typeface="+mn-cs"/>
                          </a:rPr>
                          <m:t>𝜽</m:t>
                        </m:r>
                      </m:e>
                      <m:sub>
                        <m:sSub>
                          <m:sSubPr>
                            <m:ctrlPr>
                              <a:rPr lang="pt-BR" sz="1100" b="1" i="1">
                                <a:solidFill>
                                  <a:schemeClr val="tx1"/>
                                </a:solidFill>
                                <a:effectLst/>
                                <a:latin typeface="Cambria Math" panose="02040503050406030204" pitchFamily="18" charset="0"/>
                                <a:ea typeface="+mn-ea"/>
                                <a:cs typeface="+mn-cs"/>
                              </a:rPr>
                            </m:ctrlPr>
                          </m:sSubPr>
                          <m:e>
                            <m:r>
                              <a:rPr lang="pt-BR" sz="1100" b="1" i="1">
                                <a:solidFill>
                                  <a:schemeClr val="tx1"/>
                                </a:solidFill>
                                <a:effectLst/>
                                <a:latin typeface="Cambria Math" panose="02040503050406030204" pitchFamily="18" charset="0"/>
                                <a:ea typeface="+mn-ea"/>
                                <a:cs typeface="+mn-cs"/>
                              </a:rPr>
                              <m:t>𝑪</m:t>
                            </m:r>
                          </m:e>
                          <m:sub>
                            <m:r>
                              <a:rPr lang="pt-BR" sz="1100" b="1" i="1">
                                <a:solidFill>
                                  <a:schemeClr val="tx1"/>
                                </a:solidFill>
                                <a:effectLst/>
                                <a:latin typeface="Cambria Math" panose="02040503050406030204" pitchFamily="18" charset="0"/>
                                <a:ea typeface="+mn-ea"/>
                                <a:cs typeface="+mn-cs"/>
                              </a:rPr>
                              <m:t>𝑽</m:t>
                            </m:r>
                          </m:sub>
                        </m:sSub>
                      </m:sub>
                    </m:sSub>
                  </m:oMath>
                </m:oMathPara>
              </a14:m>
              <a:endParaRPr lang="pt-BR" sz="1200" b="1"/>
            </a:p>
          </xdr:txBody>
        </xdr:sp>
      </mc:Choice>
      <mc:Fallback xmlns="">
        <xdr:sp macro="" textlink="">
          <xdr:nvSpPr>
            <xdr:cNvPr id="48" name="CaixaDeTexto 47">
              <a:extLst>
                <a:ext uri="{FF2B5EF4-FFF2-40B4-BE49-F238E27FC236}">
                  <a16:creationId xmlns:a16="http://schemas.microsoft.com/office/drawing/2014/main" id="{C303BC97-7120-4F90-A3B4-03F49F7982E2}"/>
                </a:ext>
              </a:extLst>
            </xdr:cNvPr>
            <xdr:cNvSpPr txBox="1"/>
          </xdr:nvSpPr>
          <xdr:spPr>
            <a:xfrm>
              <a:off x="452437" y="18973800"/>
              <a:ext cx="547688" cy="184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100" b="1" i="0">
                  <a:solidFill>
                    <a:schemeClr val="tx1"/>
                  </a:solidFill>
                  <a:effectLst/>
                  <a:latin typeface="Cambria Math" panose="02040503050406030204" pitchFamily="18" charset="0"/>
                  <a:ea typeface="+mn-ea"/>
                  <a:cs typeface="+mn-cs"/>
                </a:rPr>
                <a:t>𝜽_(𝑪_𝑽 )</a:t>
              </a:r>
              <a:endParaRPr lang="pt-BR" sz="1200" b="1"/>
            </a:p>
          </xdr:txBody>
        </xdr:sp>
      </mc:Fallback>
    </mc:AlternateContent>
    <xdr:clientData/>
  </xdr:oneCellAnchor>
  <xdr:oneCellAnchor>
    <xdr:from>
      <xdr:col>2</xdr:col>
      <xdr:colOff>38100</xdr:colOff>
      <xdr:row>90</xdr:row>
      <xdr:rowOff>109537</xdr:rowOff>
    </xdr:from>
    <xdr:ext cx="325345" cy="234231"/>
    <mc:AlternateContent xmlns:mc="http://schemas.openxmlformats.org/markup-compatibility/2006" xmlns:a14="http://schemas.microsoft.com/office/drawing/2010/main">
      <mc:Choice Requires="a14">
        <xdr:sp macro="" textlink="">
          <xdr:nvSpPr>
            <xdr:cNvPr id="49" name="CaixaDeTexto 48">
              <a:extLst>
                <a:ext uri="{FF2B5EF4-FFF2-40B4-BE49-F238E27FC236}">
                  <a16:creationId xmlns:a16="http://schemas.microsoft.com/office/drawing/2014/main" id="{946EF2BC-A40F-4B62-A8D2-D5E12B70DAF3}"/>
                </a:ext>
              </a:extLst>
            </xdr:cNvPr>
            <xdr:cNvSpPr txBox="1"/>
          </xdr:nvSpPr>
          <xdr:spPr>
            <a:xfrm>
              <a:off x="1257300" y="16683037"/>
              <a:ext cx="325345" cy="234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b="1" i="1">
                            <a:latin typeface="Cambria Math" panose="02040503050406030204" pitchFamily="18" charset="0"/>
                          </a:rPr>
                        </m:ctrlPr>
                      </m:sSubPr>
                      <m:e>
                        <m:r>
                          <a:rPr lang="pt-BR" sz="1400" b="1" i="1">
                            <a:latin typeface="Cambria Math" panose="02040503050406030204" pitchFamily="18" charset="0"/>
                          </a:rPr>
                          <m:t>𝑰</m:t>
                        </m:r>
                      </m:e>
                      <m:sub>
                        <m:sSub>
                          <m:sSubPr>
                            <m:ctrlPr>
                              <a:rPr lang="pt-BR" sz="1400" b="1" i="1">
                                <a:latin typeface="Cambria Math" panose="02040503050406030204" pitchFamily="18" charset="0"/>
                              </a:rPr>
                            </m:ctrlPr>
                          </m:sSubPr>
                          <m:e>
                            <m:r>
                              <a:rPr lang="pt-BR" sz="1400" b="1" i="1">
                                <a:latin typeface="Cambria Math" panose="02040503050406030204" pitchFamily="18" charset="0"/>
                              </a:rPr>
                              <m:t>𝑴</m:t>
                            </m:r>
                          </m:e>
                          <m:sub>
                            <m:r>
                              <a:rPr lang="pt-BR" sz="1400" b="1" i="1">
                                <a:latin typeface="Cambria Math" panose="02040503050406030204" pitchFamily="18" charset="0"/>
                              </a:rPr>
                              <m:t>𝑷</m:t>
                            </m:r>
                          </m:sub>
                        </m:sSub>
                      </m:sub>
                    </m:sSub>
                  </m:oMath>
                </m:oMathPara>
              </a14:m>
              <a:endParaRPr lang="pt-BR" sz="1400" b="1"/>
            </a:p>
          </xdr:txBody>
        </xdr:sp>
      </mc:Choice>
      <mc:Fallback xmlns="">
        <xdr:sp macro="" textlink="">
          <xdr:nvSpPr>
            <xdr:cNvPr id="49" name="CaixaDeTexto 48">
              <a:extLst>
                <a:ext uri="{FF2B5EF4-FFF2-40B4-BE49-F238E27FC236}">
                  <a16:creationId xmlns:a16="http://schemas.microsoft.com/office/drawing/2014/main" id="{946EF2BC-A40F-4B62-A8D2-D5E12B70DAF3}"/>
                </a:ext>
              </a:extLst>
            </xdr:cNvPr>
            <xdr:cNvSpPr txBox="1"/>
          </xdr:nvSpPr>
          <xdr:spPr>
            <a:xfrm>
              <a:off x="1257300" y="16683037"/>
              <a:ext cx="325345" cy="234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1" i="0">
                  <a:latin typeface="Cambria Math" panose="02040503050406030204" pitchFamily="18" charset="0"/>
                </a:rPr>
                <a:t>𝑰_(𝑴_𝑷 )</a:t>
              </a:r>
              <a:endParaRPr lang="pt-BR" sz="1400" b="1"/>
            </a:p>
          </xdr:txBody>
        </xdr:sp>
      </mc:Fallback>
    </mc:AlternateContent>
    <xdr:clientData/>
  </xdr:oneCellAnchor>
  <xdr:oneCellAnchor>
    <xdr:from>
      <xdr:col>1</xdr:col>
      <xdr:colOff>176212</xdr:colOff>
      <xdr:row>91</xdr:row>
      <xdr:rowOff>223837</xdr:rowOff>
    </xdr:from>
    <xdr:ext cx="547688" cy="200824"/>
    <mc:AlternateContent xmlns:mc="http://schemas.openxmlformats.org/markup-compatibility/2006" xmlns:a14="http://schemas.microsoft.com/office/drawing/2010/main">
      <mc:Choice Requires="a14">
        <xdr:sp macro="" textlink="">
          <xdr:nvSpPr>
            <xdr:cNvPr id="50" name="CaixaDeTexto 49">
              <a:extLst>
                <a:ext uri="{FF2B5EF4-FFF2-40B4-BE49-F238E27FC236}">
                  <a16:creationId xmlns:a16="http://schemas.microsoft.com/office/drawing/2014/main" id="{B9EF0004-D3C7-4D8F-B952-EF8BB0BB91F5}"/>
                </a:ext>
              </a:extLst>
            </xdr:cNvPr>
            <xdr:cNvSpPr txBox="1"/>
          </xdr:nvSpPr>
          <xdr:spPr>
            <a:xfrm>
              <a:off x="461962" y="20340637"/>
              <a:ext cx="547688" cy="200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200" b="1" i="1">
                            <a:latin typeface="Cambria Math" panose="02040503050406030204" pitchFamily="18" charset="0"/>
                            <a:ea typeface="Cambria Math" panose="02040503050406030204" pitchFamily="18" charset="0"/>
                          </a:rPr>
                        </m:ctrlPr>
                      </m:sSubPr>
                      <m:e>
                        <m:r>
                          <a:rPr lang="pt-BR" sz="1200" b="1" i="1">
                            <a:latin typeface="Cambria Math" panose="02040503050406030204" pitchFamily="18" charset="0"/>
                            <a:ea typeface="Cambria Math" panose="02040503050406030204" pitchFamily="18" charset="0"/>
                          </a:rPr>
                          <m:t>𝜽</m:t>
                        </m:r>
                      </m:e>
                      <m:sub>
                        <m:sSub>
                          <m:sSubPr>
                            <m:ctrlPr>
                              <a:rPr lang="pt-BR" sz="1200" b="1" i="1">
                                <a:latin typeface="Cambria Math" panose="02040503050406030204" pitchFamily="18" charset="0"/>
                                <a:ea typeface="Cambria Math" panose="02040503050406030204" pitchFamily="18" charset="0"/>
                              </a:rPr>
                            </m:ctrlPr>
                          </m:sSubPr>
                          <m:e>
                            <m:r>
                              <a:rPr lang="pt-BR" sz="1200" b="1" i="1">
                                <a:latin typeface="Cambria Math" panose="02040503050406030204" pitchFamily="18" charset="0"/>
                                <a:ea typeface="Cambria Math" panose="02040503050406030204" pitchFamily="18" charset="0"/>
                              </a:rPr>
                              <m:t>𝑴</m:t>
                            </m:r>
                          </m:e>
                          <m:sub>
                            <m:r>
                              <a:rPr lang="pt-BR" sz="1200" b="1" i="1">
                                <a:latin typeface="Cambria Math" panose="02040503050406030204" pitchFamily="18" charset="0"/>
                                <a:ea typeface="Cambria Math" panose="02040503050406030204" pitchFamily="18" charset="0"/>
                              </a:rPr>
                              <m:t>𝑷</m:t>
                            </m:r>
                          </m:sub>
                        </m:sSub>
                      </m:sub>
                    </m:sSub>
                  </m:oMath>
                </m:oMathPara>
              </a14:m>
              <a:endParaRPr lang="pt-BR" sz="1200" b="1"/>
            </a:p>
          </xdr:txBody>
        </xdr:sp>
      </mc:Choice>
      <mc:Fallback xmlns="">
        <xdr:sp macro="" textlink="">
          <xdr:nvSpPr>
            <xdr:cNvPr id="50" name="CaixaDeTexto 49">
              <a:extLst>
                <a:ext uri="{FF2B5EF4-FFF2-40B4-BE49-F238E27FC236}">
                  <a16:creationId xmlns:a16="http://schemas.microsoft.com/office/drawing/2014/main" id="{B9EF0004-D3C7-4D8F-B952-EF8BB0BB91F5}"/>
                </a:ext>
              </a:extLst>
            </xdr:cNvPr>
            <xdr:cNvSpPr txBox="1"/>
          </xdr:nvSpPr>
          <xdr:spPr>
            <a:xfrm>
              <a:off x="461962" y="20340637"/>
              <a:ext cx="547688" cy="200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200" b="1" i="0">
                  <a:latin typeface="Cambria Math" panose="02040503050406030204" pitchFamily="18" charset="0"/>
                  <a:ea typeface="Cambria Math" panose="02040503050406030204" pitchFamily="18" charset="0"/>
                </a:rPr>
                <a:t>𝜽_(𝑴_𝑷 )</a:t>
              </a:r>
              <a:endParaRPr lang="pt-BR" sz="1200" b="1"/>
            </a:p>
          </xdr:txBody>
        </xdr:sp>
      </mc:Fallback>
    </mc:AlternateContent>
    <xdr:clientData/>
  </xdr:oneCellAnchor>
  <xdr:oneCellAnchor>
    <xdr:from>
      <xdr:col>2</xdr:col>
      <xdr:colOff>76200</xdr:colOff>
      <xdr:row>96</xdr:row>
      <xdr:rowOff>223837</xdr:rowOff>
    </xdr:from>
    <xdr:ext cx="241797" cy="219163"/>
    <mc:AlternateContent xmlns:mc="http://schemas.openxmlformats.org/markup-compatibility/2006" xmlns:a14="http://schemas.microsoft.com/office/drawing/2010/main">
      <mc:Choice Requires="a14">
        <xdr:sp macro="" textlink="">
          <xdr:nvSpPr>
            <xdr:cNvPr id="51" name="CaixaDeTexto 50">
              <a:extLst>
                <a:ext uri="{FF2B5EF4-FFF2-40B4-BE49-F238E27FC236}">
                  <a16:creationId xmlns:a16="http://schemas.microsoft.com/office/drawing/2014/main" id="{D9011A83-7811-4FA9-BD1E-5F0899E969BF}"/>
                </a:ext>
              </a:extLst>
            </xdr:cNvPr>
            <xdr:cNvSpPr txBox="1"/>
          </xdr:nvSpPr>
          <xdr:spPr>
            <a:xfrm>
              <a:off x="1295400" y="17911762"/>
              <a:ext cx="241797"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l-GR" sz="1400" b="1" i="1">
                            <a:solidFill>
                              <a:schemeClr val="tx1"/>
                            </a:solidFill>
                            <a:effectLst/>
                            <a:latin typeface="Cambria Math" panose="02040503050406030204" pitchFamily="18" charset="0"/>
                            <a:ea typeface="+mn-ea"/>
                            <a:cs typeface="Arial" panose="020B0604020202020204" pitchFamily="34" charset="0"/>
                          </a:rPr>
                        </m:ctrlPr>
                      </m:sSubPr>
                      <m:e>
                        <m:r>
                          <a:rPr lang="el-GR" sz="1400" b="1" i="1">
                            <a:solidFill>
                              <a:schemeClr val="tx1"/>
                            </a:solidFill>
                            <a:effectLst/>
                            <a:latin typeface="Cambria Math" panose="02040503050406030204" pitchFamily="18" charset="0"/>
                            <a:ea typeface="+mn-ea"/>
                            <a:cs typeface="Arial" panose="020B0604020202020204" pitchFamily="34" charset="0"/>
                          </a:rPr>
                          <m:t>𝜽</m:t>
                        </m:r>
                      </m:e>
                      <m:sub>
                        <m:r>
                          <a:rPr lang="pt-BR" sz="1400" b="1" i="1">
                            <a:solidFill>
                              <a:schemeClr val="tx1"/>
                            </a:solidFill>
                            <a:effectLst/>
                            <a:latin typeface="Cambria Math" panose="02040503050406030204" pitchFamily="18" charset="0"/>
                            <a:ea typeface="+mn-ea"/>
                            <a:cs typeface="Arial" panose="020B0604020202020204" pitchFamily="34" charset="0"/>
                          </a:rPr>
                          <m:t>𝑻</m:t>
                        </m:r>
                      </m:sub>
                    </m:sSub>
                  </m:oMath>
                </m:oMathPara>
              </a14:m>
              <a:endParaRPr lang="pt-BR" sz="1400" b="1"/>
            </a:p>
          </xdr:txBody>
        </xdr:sp>
      </mc:Choice>
      <mc:Fallback xmlns="">
        <xdr:sp macro="" textlink="">
          <xdr:nvSpPr>
            <xdr:cNvPr id="51" name="CaixaDeTexto 50">
              <a:extLst>
                <a:ext uri="{FF2B5EF4-FFF2-40B4-BE49-F238E27FC236}">
                  <a16:creationId xmlns:a16="http://schemas.microsoft.com/office/drawing/2014/main" id="{D9011A83-7811-4FA9-BD1E-5F0899E969BF}"/>
                </a:ext>
              </a:extLst>
            </xdr:cNvPr>
            <xdr:cNvSpPr txBox="1"/>
          </xdr:nvSpPr>
          <xdr:spPr>
            <a:xfrm>
              <a:off x="1295400" y="17911762"/>
              <a:ext cx="241797"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l-GR" sz="1400" b="1" i="0">
                  <a:solidFill>
                    <a:schemeClr val="tx1"/>
                  </a:solidFill>
                  <a:effectLst/>
                  <a:latin typeface="Cambria Math" panose="02040503050406030204" pitchFamily="18" charset="0"/>
                  <a:ea typeface="+mn-ea"/>
                  <a:cs typeface="Arial" panose="020B0604020202020204" pitchFamily="34" charset="0"/>
                </a:rPr>
                <a:t>𝜽_</a:t>
              </a:r>
              <a:r>
                <a:rPr lang="pt-BR" sz="1400" b="1" i="0">
                  <a:solidFill>
                    <a:schemeClr val="tx1"/>
                  </a:solidFill>
                  <a:effectLst/>
                  <a:latin typeface="Cambria Math" panose="02040503050406030204" pitchFamily="18" charset="0"/>
                  <a:ea typeface="+mn-ea"/>
                  <a:cs typeface="Arial" panose="020B0604020202020204" pitchFamily="34" charset="0"/>
                </a:rPr>
                <a:t>𝑻</a:t>
              </a:r>
              <a:endParaRPr lang="pt-BR" sz="1400" b="1"/>
            </a:p>
          </xdr:txBody>
        </xdr:sp>
      </mc:Fallback>
    </mc:AlternateContent>
    <xdr:clientData/>
  </xdr:oneCellAnchor>
  <xdr:oneCellAnchor>
    <xdr:from>
      <xdr:col>2</xdr:col>
      <xdr:colOff>314324</xdr:colOff>
      <xdr:row>93</xdr:row>
      <xdr:rowOff>228599</xdr:rowOff>
    </xdr:from>
    <xdr:ext cx="1905001" cy="295275"/>
    <mc:AlternateContent xmlns:mc="http://schemas.openxmlformats.org/markup-compatibility/2006" xmlns:a14="http://schemas.microsoft.com/office/drawing/2010/main">
      <mc:Choice Requires="a14">
        <xdr:sp macro="" textlink="">
          <xdr:nvSpPr>
            <xdr:cNvPr id="52" name="CaixaDeTexto 51">
              <a:extLst>
                <a:ext uri="{FF2B5EF4-FFF2-40B4-BE49-F238E27FC236}">
                  <a16:creationId xmlns:a16="http://schemas.microsoft.com/office/drawing/2014/main" id="{AC2E41E3-5591-41E1-99E9-00188B4B2AC3}"/>
                </a:ext>
              </a:extLst>
            </xdr:cNvPr>
            <xdr:cNvSpPr txBox="1"/>
          </xdr:nvSpPr>
          <xdr:spPr>
            <a:xfrm>
              <a:off x="1533524" y="17335499"/>
              <a:ext cx="1905001"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pt-BR" sz="1200" b="1" i="1">
                            <a:latin typeface="Cambria Math" panose="02040503050406030204" pitchFamily="18" charset="0"/>
                          </a:rPr>
                        </m:ctrlPr>
                      </m:sSubPr>
                      <m:e>
                        <m:r>
                          <a:rPr lang="pt-BR" sz="1200" b="1" i="1">
                            <a:latin typeface="Cambria Math" panose="02040503050406030204" pitchFamily="18" charset="0"/>
                          </a:rPr>
                          <m:t>𝑰</m:t>
                        </m:r>
                      </m:e>
                      <m:sub>
                        <m:r>
                          <a:rPr lang="pt-BR" sz="1200" b="1" i="1">
                            <a:latin typeface="Cambria Math" panose="02040503050406030204" pitchFamily="18" charset="0"/>
                          </a:rPr>
                          <m:t>𝑻</m:t>
                        </m:r>
                      </m:sub>
                    </m:sSub>
                    <m:r>
                      <a:rPr lang="pt-BR" sz="1200" b="1" i="1">
                        <a:latin typeface="Cambria Math" panose="02040503050406030204" pitchFamily="18" charset="0"/>
                      </a:rPr>
                      <m:t>=</m:t>
                    </m:r>
                    <m:sSub>
                      <m:sSubPr>
                        <m:ctrlPr>
                          <a:rPr lang="pt-BR" sz="1200" b="1" i="1">
                            <a:latin typeface="Cambria Math" panose="02040503050406030204" pitchFamily="18" charset="0"/>
                          </a:rPr>
                        </m:ctrlPr>
                      </m:sSubPr>
                      <m:e>
                        <m:r>
                          <a:rPr lang="pt-BR" sz="1200" b="1" i="1">
                            <a:latin typeface="Cambria Math" panose="02040503050406030204" pitchFamily="18" charset="0"/>
                          </a:rPr>
                          <m:t>𝑰</m:t>
                        </m:r>
                      </m:e>
                      <m:sub>
                        <m:sSub>
                          <m:sSubPr>
                            <m:ctrlPr>
                              <a:rPr lang="pt-BR" sz="1200" b="1" i="1">
                                <a:latin typeface="Cambria Math" panose="02040503050406030204" pitchFamily="18" charset="0"/>
                              </a:rPr>
                            </m:ctrlPr>
                          </m:sSubPr>
                          <m:e>
                            <m:r>
                              <a:rPr lang="pt-BR" sz="1200" b="1" i="1">
                                <a:latin typeface="Cambria Math" panose="02040503050406030204" pitchFamily="18" charset="0"/>
                              </a:rPr>
                              <m:t>𝑪</m:t>
                            </m:r>
                          </m:e>
                          <m:sub>
                            <m:r>
                              <a:rPr lang="pt-BR" sz="1200" b="1" i="1">
                                <a:latin typeface="Cambria Math" panose="02040503050406030204" pitchFamily="18" charset="0"/>
                              </a:rPr>
                              <m:t>𝑲</m:t>
                            </m:r>
                          </m:sub>
                        </m:sSub>
                      </m:sub>
                    </m:sSub>
                    <m:r>
                      <a:rPr lang="pt-BR" sz="1200" b="1" i="1">
                        <a:latin typeface="Cambria Math" panose="02040503050406030204" pitchFamily="18" charset="0"/>
                      </a:rPr>
                      <m:t>+</m:t>
                    </m:r>
                    <m:sSub>
                      <m:sSubPr>
                        <m:ctrlPr>
                          <a:rPr lang="pt-BR" sz="1200" b="1" i="1">
                            <a:latin typeface="Cambria Math" panose="02040503050406030204" pitchFamily="18" charset="0"/>
                          </a:rPr>
                        </m:ctrlPr>
                      </m:sSubPr>
                      <m:e>
                        <m:r>
                          <a:rPr lang="pt-BR" sz="1200" b="1" i="1">
                            <a:latin typeface="Cambria Math" panose="02040503050406030204" pitchFamily="18" charset="0"/>
                          </a:rPr>
                          <m:t>𝑰</m:t>
                        </m:r>
                      </m:e>
                      <m:sub>
                        <m:sSub>
                          <m:sSubPr>
                            <m:ctrlPr>
                              <a:rPr lang="pt-BR" sz="1200" b="1" i="1">
                                <a:latin typeface="Cambria Math" panose="02040503050406030204" pitchFamily="18" charset="0"/>
                              </a:rPr>
                            </m:ctrlPr>
                          </m:sSubPr>
                          <m:e>
                            <m:r>
                              <a:rPr lang="pt-BR" sz="1200" b="1" i="1">
                                <a:latin typeface="Cambria Math" panose="02040503050406030204" pitchFamily="18" charset="0"/>
                              </a:rPr>
                              <m:t>𝑪</m:t>
                            </m:r>
                          </m:e>
                          <m:sub>
                            <m:r>
                              <a:rPr lang="pt-BR" sz="1200" b="1" i="1">
                                <a:latin typeface="Cambria Math" panose="02040503050406030204" pitchFamily="18" charset="0"/>
                              </a:rPr>
                              <m:t>𝑽</m:t>
                            </m:r>
                          </m:sub>
                        </m:sSub>
                      </m:sub>
                    </m:sSub>
                    <m:r>
                      <a:rPr lang="pt-BR" sz="1200" b="1" i="1">
                        <a:latin typeface="Cambria Math" panose="02040503050406030204" pitchFamily="18" charset="0"/>
                      </a:rPr>
                      <m:t>+</m:t>
                    </m:r>
                    <m:sSub>
                      <m:sSubPr>
                        <m:ctrlPr>
                          <a:rPr lang="pt-BR" sz="1200" b="1" i="1">
                            <a:latin typeface="Cambria Math" panose="02040503050406030204" pitchFamily="18" charset="0"/>
                          </a:rPr>
                        </m:ctrlPr>
                      </m:sSubPr>
                      <m:e>
                        <m:r>
                          <a:rPr lang="pt-BR" sz="1200" b="1" i="1">
                            <a:latin typeface="Cambria Math" panose="02040503050406030204" pitchFamily="18" charset="0"/>
                          </a:rPr>
                          <m:t>𝑰</m:t>
                        </m:r>
                      </m:e>
                      <m:sub>
                        <m:sSub>
                          <m:sSubPr>
                            <m:ctrlPr>
                              <a:rPr lang="pt-BR" sz="1200" b="1" i="1">
                                <a:latin typeface="Cambria Math" panose="02040503050406030204" pitchFamily="18" charset="0"/>
                              </a:rPr>
                            </m:ctrlPr>
                          </m:sSubPr>
                          <m:e>
                            <m:r>
                              <a:rPr lang="pt-BR" sz="1200" b="1" i="1">
                                <a:latin typeface="Cambria Math" panose="02040503050406030204" pitchFamily="18" charset="0"/>
                              </a:rPr>
                              <m:t>𝑴</m:t>
                            </m:r>
                          </m:e>
                          <m:sub>
                            <m:r>
                              <a:rPr lang="pt-BR" sz="1200" b="1" i="1">
                                <a:latin typeface="Cambria Math" panose="02040503050406030204" pitchFamily="18" charset="0"/>
                              </a:rPr>
                              <m:t>𝑷</m:t>
                            </m:r>
                          </m:sub>
                        </m:sSub>
                      </m:sub>
                    </m:sSub>
                  </m:oMath>
                </m:oMathPara>
              </a14:m>
              <a:endParaRPr lang="pt-BR" sz="1200" b="1"/>
            </a:p>
          </xdr:txBody>
        </xdr:sp>
      </mc:Choice>
      <mc:Fallback xmlns="">
        <xdr:sp macro="" textlink="">
          <xdr:nvSpPr>
            <xdr:cNvPr id="52" name="CaixaDeTexto 51">
              <a:extLst>
                <a:ext uri="{FF2B5EF4-FFF2-40B4-BE49-F238E27FC236}">
                  <a16:creationId xmlns:a16="http://schemas.microsoft.com/office/drawing/2014/main" id="{AC2E41E3-5591-41E1-99E9-00188B4B2AC3}"/>
                </a:ext>
              </a:extLst>
            </xdr:cNvPr>
            <xdr:cNvSpPr txBox="1"/>
          </xdr:nvSpPr>
          <xdr:spPr>
            <a:xfrm>
              <a:off x="1533524" y="17335499"/>
              <a:ext cx="1905001"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pt-BR" sz="1200" b="1" i="0">
                  <a:latin typeface="Cambria Math" panose="02040503050406030204" pitchFamily="18" charset="0"/>
                </a:rPr>
                <a:t>𝑰_𝑻=𝑰_(𝑪_𝑲 )+𝑰_(𝑪_𝑽 )+𝑰_(𝑴_𝑷 )</a:t>
              </a:r>
              <a:endParaRPr lang="pt-BR" sz="1200" b="1"/>
            </a:p>
          </xdr:txBody>
        </xdr:sp>
      </mc:Fallback>
    </mc:AlternateContent>
    <xdr:clientData/>
  </xdr:oneCellAnchor>
  <xdr:oneCellAnchor>
    <xdr:from>
      <xdr:col>2</xdr:col>
      <xdr:colOff>85725</xdr:colOff>
      <xdr:row>71</xdr:row>
      <xdr:rowOff>128587</xdr:rowOff>
    </xdr:from>
    <xdr:ext cx="204543" cy="328744"/>
    <mc:AlternateContent xmlns:mc="http://schemas.openxmlformats.org/markup-compatibility/2006" xmlns:a14="http://schemas.microsoft.com/office/drawing/2010/main">
      <mc:Choice Requires="a14">
        <xdr:sp macro="" textlink="">
          <xdr:nvSpPr>
            <xdr:cNvPr id="53" name="CaixaDeTexto 52">
              <a:extLst>
                <a:ext uri="{FF2B5EF4-FFF2-40B4-BE49-F238E27FC236}">
                  <a16:creationId xmlns:a16="http://schemas.microsoft.com/office/drawing/2014/main" id="{CA04B316-C640-47DF-8E38-8B0F06B5439E}"/>
                </a:ext>
              </a:extLst>
            </xdr:cNvPr>
            <xdr:cNvSpPr txBox="1"/>
          </xdr:nvSpPr>
          <xdr:spPr>
            <a:xfrm>
              <a:off x="1304925" y="13082587"/>
              <a:ext cx="204543" cy="328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100" b="1" i="1">
                            <a:solidFill>
                              <a:schemeClr val="tx1"/>
                            </a:solidFill>
                            <a:effectLst/>
                            <a:latin typeface="Cambria Math" panose="02040503050406030204" pitchFamily="18" charset="0"/>
                            <a:ea typeface="+mn-ea"/>
                            <a:cs typeface="+mn-cs"/>
                          </a:rPr>
                        </m:ctrlPr>
                      </m:sSubPr>
                      <m:e>
                        <m:r>
                          <a:rPr lang="pt-BR" sz="1100" b="1" i="1">
                            <a:solidFill>
                              <a:schemeClr val="tx1"/>
                            </a:solidFill>
                            <a:effectLst/>
                            <a:latin typeface="Cambria Math" panose="02040503050406030204" pitchFamily="18" charset="0"/>
                            <a:ea typeface="+mn-ea"/>
                            <a:cs typeface="+mn-cs"/>
                          </a:rPr>
                          <m:t>𝑽</m:t>
                        </m:r>
                      </m:e>
                      <m:sub>
                        <m:r>
                          <a:rPr lang="pt-BR" sz="1100" b="1" i="1">
                            <a:solidFill>
                              <a:schemeClr val="tx1"/>
                            </a:solidFill>
                            <a:effectLst/>
                            <a:latin typeface="Cambria Math" panose="02040503050406030204" pitchFamily="18" charset="0"/>
                            <a:ea typeface="+mn-ea"/>
                            <a:cs typeface="+mn-cs"/>
                          </a:rPr>
                          <m:t>𝑺</m:t>
                        </m:r>
                      </m:sub>
                    </m:sSub>
                  </m:oMath>
                </m:oMathPara>
              </a14:m>
              <a:endParaRPr lang="pt-BR" sz="1000" b="1"/>
            </a:p>
            <a:p>
              <a:endParaRPr lang="pt-BR" sz="1000" b="1"/>
            </a:p>
          </xdr:txBody>
        </xdr:sp>
      </mc:Choice>
      <mc:Fallback xmlns="">
        <xdr:sp macro="" textlink="">
          <xdr:nvSpPr>
            <xdr:cNvPr id="53" name="CaixaDeTexto 52">
              <a:extLst>
                <a:ext uri="{FF2B5EF4-FFF2-40B4-BE49-F238E27FC236}">
                  <a16:creationId xmlns:a16="http://schemas.microsoft.com/office/drawing/2014/main" id="{CA04B316-C640-47DF-8E38-8B0F06B5439E}"/>
                </a:ext>
              </a:extLst>
            </xdr:cNvPr>
            <xdr:cNvSpPr txBox="1"/>
          </xdr:nvSpPr>
          <xdr:spPr>
            <a:xfrm>
              <a:off x="1304925" y="13082587"/>
              <a:ext cx="204543" cy="328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100" b="1" i="0">
                  <a:solidFill>
                    <a:schemeClr val="tx1"/>
                  </a:solidFill>
                  <a:effectLst/>
                  <a:latin typeface="Cambria Math" panose="02040503050406030204" pitchFamily="18" charset="0"/>
                  <a:ea typeface="+mn-ea"/>
                  <a:cs typeface="+mn-cs"/>
                </a:rPr>
                <a:t>𝑽_𝑺</a:t>
              </a:r>
              <a:endParaRPr lang="pt-BR" sz="1000" b="1"/>
            </a:p>
            <a:p>
              <a:endParaRPr lang="pt-BR" sz="1000" b="1"/>
            </a:p>
          </xdr:txBody>
        </xdr:sp>
      </mc:Fallback>
    </mc:AlternateContent>
    <xdr:clientData/>
  </xdr:oneCellAnchor>
  <xdr:oneCellAnchor>
    <xdr:from>
      <xdr:col>2</xdr:col>
      <xdr:colOff>19050</xdr:colOff>
      <xdr:row>99</xdr:row>
      <xdr:rowOff>33337</xdr:rowOff>
    </xdr:from>
    <xdr:ext cx="394147" cy="172227"/>
    <mc:AlternateContent xmlns:mc="http://schemas.openxmlformats.org/markup-compatibility/2006" xmlns:a14="http://schemas.microsoft.com/office/drawing/2010/main">
      <mc:Choice Requires="a14">
        <xdr:sp macro="" textlink="">
          <xdr:nvSpPr>
            <xdr:cNvPr id="54" name="CaixaDeTexto 53">
              <a:extLst>
                <a:ext uri="{FF2B5EF4-FFF2-40B4-BE49-F238E27FC236}">
                  <a16:creationId xmlns:a16="http://schemas.microsoft.com/office/drawing/2014/main" id="{15A19050-8412-41E1-AFC0-329ADB42C630}"/>
                </a:ext>
              </a:extLst>
            </xdr:cNvPr>
            <xdr:cNvSpPr txBox="1"/>
          </xdr:nvSpPr>
          <xdr:spPr>
            <a:xfrm>
              <a:off x="1238250" y="18321337"/>
              <a:ext cx="3941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100" b="1" i="1">
                          <a:latin typeface="Cambria Math" panose="02040503050406030204" pitchFamily="18" charset="0"/>
                        </a:rPr>
                      </m:ctrlPr>
                    </m:sSubPr>
                    <m:e>
                      <m:r>
                        <a:rPr lang="pt-BR" sz="1100" b="1" i="1">
                          <a:latin typeface="Cambria Math" panose="02040503050406030204" pitchFamily="18" charset="0"/>
                        </a:rPr>
                        <m:t>𝒁</m:t>
                      </m:r>
                    </m:e>
                    <m:sub>
                      <m:r>
                        <a:rPr lang="pt-BR" sz="1100" b="1" i="1">
                          <a:latin typeface="Cambria Math" panose="02040503050406030204" pitchFamily="18" charset="0"/>
                        </a:rPr>
                        <m:t>𝑻𝑭</m:t>
                      </m:r>
                    </m:sub>
                  </m:sSub>
                </m:oMath>
              </a14:m>
              <a:r>
                <a:rPr lang="pt-BR" sz="1100" b="1"/>
                <a:t>.</a:t>
              </a:r>
              <a14:m>
                <m:oMath xmlns:m="http://schemas.openxmlformats.org/officeDocument/2006/math">
                  <m:sSub>
                    <m:sSubPr>
                      <m:ctrlPr>
                        <a:rPr lang="pt-BR" sz="1100" b="1" i="1">
                          <a:latin typeface="Cambria Math" panose="02040503050406030204" pitchFamily="18" charset="0"/>
                        </a:rPr>
                      </m:ctrlPr>
                    </m:sSubPr>
                    <m:e>
                      <m:r>
                        <a:rPr lang="pt-BR" sz="1100" b="1" i="1">
                          <a:latin typeface="Cambria Math" panose="02040503050406030204" pitchFamily="18" charset="0"/>
                        </a:rPr>
                        <m:t>𝑰</m:t>
                      </m:r>
                    </m:e>
                    <m:sub>
                      <m:r>
                        <a:rPr lang="pt-BR" sz="1100" b="1" i="1">
                          <a:latin typeface="Cambria Math" panose="02040503050406030204" pitchFamily="18" charset="0"/>
                        </a:rPr>
                        <m:t>𝑻</m:t>
                      </m:r>
                    </m:sub>
                  </m:sSub>
                </m:oMath>
              </a14:m>
              <a:endParaRPr lang="pt-BR" sz="1100" b="1"/>
            </a:p>
          </xdr:txBody>
        </xdr:sp>
      </mc:Choice>
      <mc:Fallback xmlns="">
        <xdr:sp macro="" textlink="">
          <xdr:nvSpPr>
            <xdr:cNvPr id="54" name="CaixaDeTexto 53">
              <a:extLst>
                <a:ext uri="{FF2B5EF4-FFF2-40B4-BE49-F238E27FC236}">
                  <a16:creationId xmlns:a16="http://schemas.microsoft.com/office/drawing/2014/main" id="{15A19050-8412-41E1-AFC0-329ADB42C630}"/>
                </a:ext>
              </a:extLst>
            </xdr:cNvPr>
            <xdr:cNvSpPr txBox="1"/>
          </xdr:nvSpPr>
          <xdr:spPr>
            <a:xfrm>
              <a:off x="1238250" y="18321337"/>
              <a:ext cx="3941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100" b="1" i="0">
                  <a:latin typeface="Cambria Math" panose="02040503050406030204" pitchFamily="18" charset="0"/>
                </a:rPr>
                <a:t>𝒁_𝑻𝑭</a:t>
              </a:r>
              <a:r>
                <a:rPr lang="pt-BR" sz="1100" b="1"/>
                <a:t>.</a:t>
              </a:r>
              <a:r>
                <a:rPr lang="pt-BR" sz="1100" b="1" i="0">
                  <a:latin typeface="Cambria Math" panose="02040503050406030204" pitchFamily="18" charset="0"/>
                </a:rPr>
                <a:t>𝑰_𝑻</a:t>
              </a:r>
              <a:endParaRPr lang="pt-BR" sz="1100" b="1"/>
            </a:p>
          </xdr:txBody>
        </xdr:sp>
      </mc:Fallback>
    </mc:AlternateContent>
    <xdr:clientData/>
  </xdr:oneCellAnchor>
  <xdr:oneCellAnchor>
    <xdr:from>
      <xdr:col>1</xdr:col>
      <xdr:colOff>219075</xdr:colOff>
      <xdr:row>36</xdr:row>
      <xdr:rowOff>219075</xdr:rowOff>
    </xdr:from>
    <xdr:ext cx="486009" cy="187872"/>
    <mc:AlternateContent xmlns:mc="http://schemas.openxmlformats.org/markup-compatibility/2006" xmlns:a14="http://schemas.microsoft.com/office/drawing/2010/main">
      <mc:Choice Requires="a14">
        <xdr:sp macro="" textlink="">
          <xdr:nvSpPr>
            <xdr:cNvPr id="55" name="CaixaDeTexto 54">
              <a:extLst>
                <a:ext uri="{FF2B5EF4-FFF2-40B4-BE49-F238E27FC236}">
                  <a16:creationId xmlns:a16="http://schemas.microsoft.com/office/drawing/2014/main" id="{1B529851-9473-40B1-8C89-655E17F657DE}"/>
                </a:ext>
              </a:extLst>
            </xdr:cNvPr>
            <xdr:cNvSpPr txBox="1"/>
          </xdr:nvSpPr>
          <xdr:spPr>
            <a:xfrm>
              <a:off x="504825" y="7762875"/>
              <a:ext cx="486009"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200" b="1" i="1">
                            <a:latin typeface="Cambria Math" panose="02040503050406030204" pitchFamily="18" charset="0"/>
                          </a:rPr>
                        </m:ctrlPr>
                      </m:sSubPr>
                      <m:e>
                        <m:r>
                          <a:rPr lang="pt-BR" sz="1200" b="1" i="1">
                            <a:latin typeface="Cambria Math" panose="02040503050406030204" pitchFamily="18" charset="0"/>
                          </a:rPr>
                          <m:t>𝑽</m:t>
                        </m:r>
                      </m:e>
                      <m:sub>
                        <m:r>
                          <a:rPr lang="pt-BR" sz="1200" b="1" i="1">
                            <a:latin typeface="Cambria Math" panose="02040503050406030204" pitchFamily="18" charset="0"/>
                          </a:rPr>
                          <m:t>𝑺</m:t>
                        </m:r>
                      </m:sub>
                    </m:sSub>
                  </m:oMath>
                </m:oMathPara>
              </a14:m>
              <a:endParaRPr lang="pt-BR" sz="1200" b="1"/>
            </a:p>
          </xdr:txBody>
        </xdr:sp>
      </mc:Choice>
      <mc:Fallback xmlns="">
        <xdr:sp macro="" textlink="">
          <xdr:nvSpPr>
            <xdr:cNvPr id="55" name="CaixaDeTexto 54">
              <a:extLst>
                <a:ext uri="{FF2B5EF4-FFF2-40B4-BE49-F238E27FC236}">
                  <a16:creationId xmlns:a16="http://schemas.microsoft.com/office/drawing/2014/main" id="{1B529851-9473-40B1-8C89-655E17F657DE}"/>
                </a:ext>
              </a:extLst>
            </xdr:cNvPr>
            <xdr:cNvSpPr txBox="1"/>
          </xdr:nvSpPr>
          <xdr:spPr>
            <a:xfrm>
              <a:off x="504825" y="7762875"/>
              <a:ext cx="486009"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200" b="1" i="0">
                  <a:latin typeface="Cambria Math" panose="02040503050406030204" pitchFamily="18" charset="0"/>
                </a:rPr>
                <a:t>𝑽_𝑺</a:t>
              </a:r>
              <a:endParaRPr lang="pt-BR" sz="1200" b="1"/>
            </a:p>
          </xdr:txBody>
        </xdr:sp>
      </mc:Fallback>
    </mc:AlternateContent>
    <xdr:clientData/>
  </xdr:oneCellAnchor>
  <xdr:twoCellAnchor>
    <xdr:from>
      <xdr:col>2</xdr:col>
      <xdr:colOff>0</xdr:colOff>
      <xdr:row>35</xdr:row>
      <xdr:rowOff>66675</xdr:rowOff>
    </xdr:from>
    <xdr:to>
      <xdr:col>3</xdr:col>
      <xdr:colOff>333375</xdr:colOff>
      <xdr:row>36</xdr:row>
      <xdr:rowOff>219075</xdr:rowOff>
    </xdr:to>
    <xdr:pic>
      <xdr:nvPicPr>
        <xdr:cNvPr id="56" name="Imagem 55">
          <a:extLst>
            <a:ext uri="{FF2B5EF4-FFF2-40B4-BE49-F238E27FC236}">
              <a16:creationId xmlns:a16="http://schemas.microsoft.com/office/drawing/2014/main" id="{1C4022E0-71CF-4560-BD71-A9D5A7DB0FAE}"/>
            </a:ext>
          </a:extLst>
        </xdr:cNvPr>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6162675"/>
          <a:ext cx="942975"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39</xdr:row>
      <xdr:rowOff>9525</xdr:rowOff>
    </xdr:from>
    <xdr:to>
      <xdr:col>3</xdr:col>
      <xdr:colOff>809625</xdr:colOff>
      <xdr:row>40</xdr:row>
      <xdr:rowOff>200025</xdr:rowOff>
    </xdr:to>
    <xdr:pic>
      <xdr:nvPicPr>
        <xdr:cNvPr id="57" name="Imagem 56">
          <a:extLst>
            <a:ext uri="{FF2B5EF4-FFF2-40B4-BE49-F238E27FC236}">
              <a16:creationId xmlns:a16="http://schemas.microsoft.com/office/drawing/2014/main" id="{140E7DEC-4DE1-4DEB-85CB-A02EAD0DC100}"/>
            </a:ext>
          </a:extLst>
        </xdr:cNvPr>
        <xdr:cNvPicPr>
          <a:picLocks noChangeAspect="1" noChangeArrowheads="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6867525"/>
          <a:ext cx="121920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63</xdr:row>
      <xdr:rowOff>0</xdr:rowOff>
    </xdr:from>
    <xdr:to>
      <xdr:col>3</xdr:col>
      <xdr:colOff>962025</xdr:colOff>
      <xdr:row>63</xdr:row>
      <xdr:rowOff>209550</xdr:rowOff>
    </xdr:to>
    <xdr:pic>
      <xdr:nvPicPr>
        <xdr:cNvPr id="59" name="Imagem 58">
          <a:extLst>
            <a:ext uri="{FF2B5EF4-FFF2-40B4-BE49-F238E27FC236}">
              <a16:creationId xmlns:a16="http://schemas.microsoft.com/office/drawing/2014/main" id="{ECBB56A8-5E4C-44D4-93E0-48C4DD94979F}"/>
            </a:ext>
          </a:extLst>
        </xdr:cNvPr>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11430000"/>
          <a:ext cx="1219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47</xdr:row>
      <xdr:rowOff>0</xdr:rowOff>
    </xdr:from>
    <xdr:to>
      <xdr:col>3</xdr:col>
      <xdr:colOff>352425</xdr:colOff>
      <xdr:row>48</xdr:row>
      <xdr:rowOff>190500</xdr:rowOff>
    </xdr:to>
    <xdr:pic>
      <xdr:nvPicPr>
        <xdr:cNvPr id="60" name="Imagem 59">
          <a:extLst>
            <a:ext uri="{FF2B5EF4-FFF2-40B4-BE49-F238E27FC236}">
              <a16:creationId xmlns:a16="http://schemas.microsoft.com/office/drawing/2014/main" id="{A99EF1C2-E495-4F32-A9C3-930A617D8371}"/>
            </a:ext>
          </a:extLst>
        </xdr:cNvPr>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8382000"/>
          <a:ext cx="9620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51</xdr:row>
      <xdr:rowOff>0</xdr:rowOff>
    </xdr:from>
    <xdr:to>
      <xdr:col>3</xdr:col>
      <xdr:colOff>933450</xdr:colOff>
      <xdr:row>51</xdr:row>
      <xdr:rowOff>209550</xdr:rowOff>
    </xdr:to>
    <xdr:pic>
      <xdr:nvPicPr>
        <xdr:cNvPr id="61" name="Imagem 60">
          <a:extLst>
            <a:ext uri="{FF2B5EF4-FFF2-40B4-BE49-F238E27FC236}">
              <a16:creationId xmlns:a16="http://schemas.microsoft.com/office/drawing/2014/main" id="{9B163AA9-31B7-47A7-BAFB-57011B1270EE}"/>
            </a:ext>
          </a:extLst>
        </xdr:cNvPr>
        <xdr:cNvPicPr>
          <a:picLocks noChangeAspect="1" noChangeArrowheads="1"/>
        </xdr:cNvPicPr>
      </xdr:nvPicPr>
      <xdr:blipFill>
        <a:blip xmlns:r="http://schemas.openxmlformats.org/officeDocument/2006/relationships" r:embed="rId1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9144000"/>
          <a:ext cx="1219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55</xdr:row>
      <xdr:rowOff>0</xdr:rowOff>
    </xdr:from>
    <xdr:to>
      <xdr:col>3</xdr:col>
      <xdr:colOff>495300</xdr:colOff>
      <xdr:row>56</xdr:row>
      <xdr:rowOff>171450</xdr:rowOff>
    </xdr:to>
    <xdr:pic>
      <xdr:nvPicPr>
        <xdr:cNvPr id="62" name="Imagem 61">
          <a:extLst>
            <a:ext uri="{FF2B5EF4-FFF2-40B4-BE49-F238E27FC236}">
              <a16:creationId xmlns:a16="http://schemas.microsoft.com/office/drawing/2014/main" id="{FEFC1748-5FE9-44F1-876F-8BB4E310454F}"/>
            </a:ext>
          </a:extLst>
        </xdr:cNvPr>
        <xdr:cNvPicPr>
          <a:picLocks noChangeAspect="1" noChangeArrowheads="1"/>
        </xdr:cNvPicPr>
      </xdr:nvPicPr>
      <xdr:blipFill>
        <a:blip xmlns:r="http://schemas.openxmlformats.org/officeDocument/2006/relationships" r:embed="rId1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9906000"/>
          <a:ext cx="110490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59</xdr:row>
      <xdr:rowOff>0</xdr:rowOff>
    </xdr:from>
    <xdr:to>
      <xdr:col>3</xdr:col>
      <xdr:colOff>1028700</xdr:colOff>
      <xdr:row>59</xdr:row>
      <xdr:rowOff>209550</xdr:rowOff>
    </xdr:to>
    <xdr:pic>
      <xdr:nvPicPr>
        <xdr:cNvPr id="63" name="Imagem 62">
          <a:extLst>
            <a:ext uri="{FF2B5EF4-FFF2-40B4-BE49-F238E27FC236}">
              <a16:creationId xmlns:a16="http://schemas.microsoft.com/office/drawing/2014/main" id="{C9DBACB3-4808-4CCC-9717-977305BFD385}"/>
            </a:ext>
          </a:extLst>
        </xdr:cNvPr>
        <xdr:cNvPicPr>
          <a:picLocks noChangeAspect="1" noChangeArrowheads="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10668000"/>
          <a:ext cx="1219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69</xdr:row>
      <xdr:rowOff>0</xdr:rowOff>
    </xdr:from>
    <xdr:to>
      <xdr:col>4</xdr:col>
      <xdr:colOff>590550</xdr:colOff>
      <xdr:row>70</xdr:row>
      <xdr:rowOff>171450</xdr:rowOff>
    </xdr:to>
    <xdr:pic>
      <xdr:nvPicPr>
        <xdr:cNvPr id="64" name="Imagem 63">
          <a:extLst>
            <a:ext uri="{FF2B5EF4-FFF2-40B4-BE49-F238E27FC236}">
              <a16:creationId xmlns:a16="http://schemas.microsoft.com/office/drawing/2014/main" id="{6A816D48-1F53-46DC-8385-CAA3FDAB57C5}"/>
            </a:ext>
          </a:extLst>
        </xdr:cNvPr>
        <xdr:cNvPicPr>
          <a:picLocks noChangeAspect="1" noChangeArrowheads="1"/>
        </xdr:cNvPicPr>
      </xdr:nvPicPr>
      <xdr:blipFill>
        <a:blip xmlns:r="http://schemas.openxmlformats.org/officeDocument/2006/relationships" r:embed="rId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12573000"/>
          <a:ext cx="180975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75</xdr:row>
      <xdr:rowOff>0</xdr:rowOff>
    </xdr:from>
    <xdr:to>
      <xdr:col>3</xdr:col>
      <xdr:colOff>952500</xdr:colOff>
      <xdr:row>76</xdr:row>
      <xdr:rowOff>161925</xdr:rowOff>
    </xdr:to>
    <xdr:pic>
      <xdr:nvPicPr>
        <xdr:cNvPr id="65" name="Imagem 64">
          <a:extLst>
            <a:ext uri="{FF2B5EF4-FFF2-40B4-BE49-F238E27FC236}">
              <a16:creationId xmlns:a16="http://schemas.microsoft.com/office/drawing/2014/main" id="{2CD8CF10-5AEC-4CF0-9AA0-503AABCA6169}"/>
            </a:ext>
          </a:extLst>
        </xdr:cNvPr>
        <xdr:cNvPicPr>
          <a:picLocks noChangeAspect="1" noChangeArrowheads="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13716000"/>
          <a:ext cx="12192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82</xdr:row>
      <xdr:rowOff>0</xdr:rowOff>
    </xdr:from>
    <xdr:to>
      <xdr:col>3</xdr:col>
      <xdr:colOff>933450</xdr:colOff>
      <xdr:row>83</xdr:row>
      <xdr:rowOff>190500</xdr:rowOff>
    </xdr:to>
    <xdr:pic>
      <xdr:nvPicPr>
        <xdr:cNvPr id="66" name="Imagem 65">
          <a:extLst>
            <a:ext uri="{FF2B5EF4-FFF2-40B4-BE49-F238E27FC236}">
              <a16:creationId xmlns:a16="http://schemas.microsoft.com/office/drawing/2014/main" id="{49BF7306-2C79-4411-A8BE-E1CA6029D4A5}"/>
            </a:ext>
          </a:extLst>
        </xdr:cNvPr>
        <xdr:cNvPicPr>
          <a:picLocks noChangeAspect="1" noChangeArrowheads="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15049500"/>
          <a:ext cx="12192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88</xdr:row>
      <xdr:rowOff>0</xdr:rowOff>
    </xdr:from>
    <xdr:to>
      <xdr:col>4</xdr:col>
      <xdr:colOff>85725</xdr:colOff>
      <xdr:row>89</xdr:row>
      <xdr:rowOff>161925</xdr:rowOff>
    </xdr:to>
    <xdr:pic>
      <xdr:nvPicPr>
        <xdr:cNvPr id="67" name="Imagem 66">
          <a:extLst>
            <a:ext uri="{FF2B5EF4-FFF2-40B4-BE49-F238E27FC236}">
              <a16:creationId xmlns:a16="http://schemas.microsoft.com/office/drawing/2014/main" id="{82655E27-D5A5-4A64-8ECE-16957D2F440E}"/>
            </a:ext>
          </a:extLst>
        </xdr:cNvPr>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16192500"/>
          <a:ext cx="1304925"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35</xdr:row>
      <xdr:rowOff>19050</xdr:rowOff>
    </xdr:from>
    <xdr:to>
      <xdr:col>9</xdr:col>
      <xdr:colOff>466725</xdr:colOff>
      <xdr:row>36</xdr:row>
      <xdr:rowOff>200025</xdr:rowOff>
    </xdr:to>
    <xdr:pic>
      <xdr:nvPicPr>
        <xdr:cNvPr id="68" name="Imagem 67">
          <a:extLst>
            <a:ext uri="{FF2B5EF4-FFF2-40B4-BE49-F238E27FC236}">
              <a16:creationId xmlns:a16="http://schemas.microsoft.com/office/drawing/2014/main" id="{C48263DB-5B30-406C-A593-56C255017FB9}"/>
            </a:ext>
          </a:extLst>
        </xdr:cNvPr>
        <xdr:cNvPicPr>
          <a:picLocks noChangeAspect="1" noChangeArrowheads="1"/>
        </xdr:cNvPicPr>
      </xdr:nvPicPr>
      <xdr:blipFill>
        <a:blip xmlns:r="http://schemas.openxmlformats.org/officeDocument/2006/relationships" r:embed="rId2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48000" y="6115050"/>
          <a:ext cx="290512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38</xdr:row>
      <xdr:rowOff>104775</xdr:rowOff>
    </xdr:from>
    <xdr:to>
      <xdr:col>7</xdr:col>
      <xdr:colOff>400050</xdr:colOff>
      <xdr:row>39</xdr:row>
      <xdr:rowOff>209550</xdr:rowOff>
    </xdr:to>
    <xdr:pic>
      <xdr:nvPicPr>
        <xdr:cNvPr id="69" name="Imagem 68">
          <a:extLst>
            <a:ext uri="{FF2B5EF4-FFF2-40B4-BE49-F238E27FC236}">
              <a16:creationId xmlns:a16="http://schemas.microsoft.com/office/drawing/2014/main" id="{303EF051-A0BB-4BD0-8FE1-C2A0E93C7FC6}"/>
            </a:ext>
          </a:extLst>
        </xdr:cNvPr>
        <xdr:cNvPicPr>
          <a:picLocks noChangeAspect="1" noChangeArrowheads="1"/>
        </xdr:cNvPicPr>
      </xdr:nvPicPr>
      <xdr:blipFill>
        <a:blip xmlns:r="http://schemas.openxmlformats.org/officeDocument/2006/relationships" r:embed="rId2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48000" y="6772275"/>
          <a:ext cx="161925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42</xdr:row>
      <xdr:rowOff>0</xdr:rowOff>
    </xdr:from>
    <xdr:to>
      <xdr:col>9</xdr:col>
      <xdr:colOff>247650</xdr:colOff>
      <xdr:row>43</xdr:row>
      <xdr:rowOff>180975</xdr:rowOff>
    </xdr:to>
    <xdr:pic>
      <xdr:nvPicPr>
        <xdr:cNvPr id="70" name="Imagem 69">
          <a:extLst>
            <a:ext uri="{FF2B5EF4-FFF2-40B4-BE49-F238E27FC236}">
              <a16:creationId xmlns:a16="http://schemas.microsoft.com/office/drawing/2014/main" id="{A48BB280-68C8-4C54-924E-C83E8A236A43}"/>
            </a:ext>
          </a:extLst>
        </xdr:cNvPr>
        <xdr:cNvPicPr>
          <a:picLocks noChangeAspect="1" noChangeArrowheads="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48000" y="7429500"/>
          <a:ext cx="26860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45</xdr:row>
      <xdr:rowOff>114300</xdr:rowOff>
    </xdr:from>
    <xdr:to>
      <xdr:col>7</xdr:col>
      <xdr:colOff>419100</xdr:colOff>
      <xdr:row>46</xdr:row>
      <xdr:rowOff>219075</xdr:rowOff>
    </xdr:to>
    <xdr:pic>
      <xdr:nvPicPr>
        <xdr:cNvPr id="71" name="Imagem 70">
          <a:extLst>
            <a:ext uri="{FF2B5EF4-FFF2-40B4-BE49-F238E27FC236}">
              <a16:creationId xmlns:a16="http://schemas.microsoft.com/office/drawing/2014/main" id="{82FBD993-4181-43D5-924D-3018C2055A7D}"/>
            </a:ext>
          </a:extLst>
        </xdr:cNvPr>
        <xdr:cNvPicPr>
          <a:picLocks noChangeAspect="1" noChangeArrowheads="1"/>
        </xdr:cNvPicPr>
      </xdr:nvPicPr>
      <xdr:blipFill>
        <a:blip xmlns:r="http://schemas.openxmlformats.org/officeDocument/2006/relationships" r:embed="rId2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48000" y="8115300"/>
          <a:ext cx="163830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49</xdr:row>
      <xdr:rowOff>85725</xdr:rowOff>
    </xdr:from>
    <xdr:to>
      <xdr:col>6</xdr:col>
      <xdr:colOff>295275</xdr:colOff>
      <xdr:row>50</xdr:row>
      <xdr:rowOff>219075</xdr:rowOff>
    </xdr:to>
    <xdr:pic>
      <xdr:nvPicPr>
        <xdr:cNvPr id="72" name="Imagem 71">
          <a:extLst>
            <a:ext uri="{FF2B5EF4-FFF2-40B4-BE49-F238E27FC236}">
              <a16:creationId xmlns:a16="http://schemas.microsoft.com/office/drawing/2014/main" id="{5A1C92E4-5048-42A7-8815-6BA936FB7DFD}"/>
            </a:ext>
          </a:extLst>
        </xdr:cNvPr>
        <xdr:cNvPicPr>
          <a:picLocks noChangeAspect="1" noChangeArrowheads="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48000" y="8848725"/>
          <a:ext cx="904875"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53</xdr:row>
      <xdr:rowOff>47625</xdr:rowOff>
    </xdr:from>
    <xdr:to>
      <xdr:col>6</xdr:col>
      <xdr:colOff>571500</xdr:colOff>
      <xdr:row>55</xdr:row>
      <xdr:rowOff>0</xdr:rowOff>
    </xdr:to>
    <xdr:pic>
      <xdr:nvPicPr>
        <xdr:cNvPr id="73" name="Imagem 72">
          <a:extLst>
            <a:ext uri="{FF2B5EF4-FFF2-40B4-BE49-F238E27FC236}">
              <a16:creationId xmlns:a16="http://schemas.microsoft.com/office/drawing/2014/main" id="{DEFFB403-F019-4FD9-947C-796C47D1F8A0}"/>
            </a:ext>
          </a:extLst>
        </xdr:cNvPr>
        <xdr:cNvPicPr>
          <a:picLocks noChangeAspect="1" noChangeArrowheads="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48000" y="9572625"/>
          <a:ext cx="11811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53</xdr:row>
      <xdr:rowOff>38100</xdr:rowOff>
    </xdr:from>
    <xdr:to>
      <xdr:col>10</xdr:col>
      <xdr:colOff>85725</xdr:colOff>
      <xdr:row>54</xdr:row>
      <xdr:rowOff>219075</xdr:rowOff>
    </xdr:to>
    <xdr:pic>
      <xdr:nvPicPr>
        <xdr:cNvPr id="74" name="Imagem 73">
          <a:extLst>
            <a:ext uri="{FF2B5EF4-FFF2-40B4-BE49-F238E27FC236}">
              <a16:creationId xmlns:a16="http://schemas.microsoft.com/office/drawing/2014/main" id="{5C995695-5BB0-43F8-A68C-70407A461345}"/>
            </a:ext>
          </a:extLst>
        </xdr:cNvPr>
        <xdr:cNvPicPr>
          <a:picLocks noChangeAspect="1" noChangeArrowheads="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76800" y="9563100"/>
          <a:ext cx="13049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38100</xdr:rowOff>
    </xdr:from>
    <xdr:to>
      <xdr:col>6</xdr:col>
      <xdr:colOff>581025</xdr:colOff>
      <xdr:row>58</xdr:row>
      <xdr:rowOff>219075</xdr:rowOff>
    </xdr:to>
    <xdr:pic>
      <xdr:nvPicPr>
        <xdr:cNvPr id="75" name="Imagem 74">
          <a:extLst>
            <a:ext uri="{FF2B5EF4-FFF2-40B4-BE49-F238E27FC236}">
              <a16:creationId xmlns:a16="http://schemas.microsoft.com/office/drawing/2014/main" id="{0120A1CB-219F-42EB-8573-3127C505D350}"/>
            </a:ext>
          </a:extLst>
        </xdr:cNvPr>
        <xdr:cNvPicPr>
          <a:picLocks noChangeAspect="1" noChangeArrowheads="1"/>
        </xdr:cNvPicPr>
      </xdr:nvPicPr>
      <xdr:blipFill>
        <a:blip xmlns:r="http://schemas.openxmlformats.org/officeDocument/2006/relationships" r:embed="rId3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48000" y="10325100"/>
          <a:ext cx="11906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57</xdr:row>
      <xdr:rowOff>38100</xdr:rowOff>
    </xdr:from>
    <xdr:to>
      <xdr:col>10</xdr:col>
      <xdr:colOff>104775</xdr:colOff>
      <xdr:row>58</xdr:row>
      <xdr:rowOff>219075</xdr:rowOff>
    </xdr:to>
    <xdr:pic>
      <xdr:nvPicPr>
        <xdr:cNvPr id="76" name="Imagem 75">
          <a:extLst>
            <a:ext uri="{FF2B5EF4-FFF2-40B4-BE49-F238E27FC236}">
              <a16:creationId xmlns:a16="http://schemas.microsoft.com/office/drawing/2014/main" id="{49293788-CF71-415F-8C83-43BE4BB710A1}"/>
            </a:ext>
          </a:extLst>
        </xdr:cNvPr>
        <xdr:cNvPicPr>
          <a:picLocks noChangeAspect="1" noChangeArrowheads="1"/>
        </xdr:cNvPicPr>
      </xdr:nvPicPr>
      <xdr:blipFill>
        <a:blip xmlns:r="http://schemas.openxmlformats.org/officeDocument/2006/relationships" r:embed="rId3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76800" y="10325100"/>
          <a:ext cx="13239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50</xdr:row>
      <xdr:rowOff>0</xdr:rowOff>
    </xdr:from>
    <xdr:to>
      <xdr:col>9</xdr:col>
      <xdr:colOff>276225</xdr:colOff>
      <xdr:row>51</xdr:row>
      <xdr:rowOff>0</xdr:rowOff>
    </xdr:to>
    <xdr:pic>
      <xdr:nvPicPr>
        <xdr:cNvPr id="77" name="Imagem 76">
          <a:extLst>
            <a:ext uri="{FF2B5EF4-FFF2-40B4-BE49-F238E27FC236}">
              <a16:creationId xmlns:a16="http://schemas.microsoft.com/office/drawing/2014/main" id="{7FD1F062-7B85-4E1C-8F29-DF92C8F082B4}"/>
            </a:ext>
          </a:extLst>
        </xdr:cNvPr>
        <xdr:cNvPicPr>
          <a:picLocks noChangeAspect="1" noChangeArrowheads="1"/>
        </xdr:cNvPicPr>
      </xdr:nvPicPr>
      <xdr:blipFill>
        <a:blip xmlns:r="http://schemas.openxmlformats.org/officeDocument/2006/relationships" r:embed="rId3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76800" y="8953500"/>
          <a:ext cx="8858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17</xdr:row>
      <xdr:rowOff>9525</xdr:rowOff>
    </xdr:from>
    <xdr:to>
      <xdr:col>10</xdr:col>
      <xdr:colOff>609600</xdr:colOff>
      <xdr:row>17</xdr:row>
      <xdr:rowOff>190500</xdr:rowOff>
    </xdr:to>
    <xdr:pic>
      <xdr:nvPicPr>
        <xdr:cNvPr id="78" name="Imagem 77">
          <a:extLst>
            <a:ext uri="{FF2B5EF4-FFF2-40B4-BE49-F238E27FC236}">
              <a16:creationId xmlns:a16="http://schemas.microsoft.com/office/drawing/2014/main" id="{49E6AC27-75FD-414A-91FF-894F81EE9E52}"/>
            </a:ext>
          </a:extLst>
        </xdr:cNvPr>
        <xdr:cNvPicPr>
          <a:picLocks noChangeAspect="1" noChangeArrowheads="1"/>
        </xdr:cNvPicPr>
      </xdr:nvPicPr>
      <xdr:blipFill>
        <a:blip xmlns:r="http://schemas.openxmlformats.org/officeDocument/2006/relationships" r:embed="rId3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38800" y="3895725"/>
          <a:ext cx="11239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20</xdr:row>
      <xdr:rowOff>0</xdr:rowOff>
    </xdr:from>
    <xdr:to>
      <xdr:col>10</xdr:col>
      <xdr:colOff>352425</xdr:colOff>
      <xdr:row>20</xdr:row>
      <xdr:rowOff>200025</xdr:rowOff>
    </xdr:to>
    <xdr:pic>
      <xdr:nvPicPr>
        <xdr:cNvPr id="79" name="Imagem 78">
          <a:extLst>
            <a:ext uri="{FF2B5EF4-FFF2-40B4-BE49-F238E27FC236}">
              <a16:creationId xmlns:a16="http://schemas.microsoft.com/office/drawing/2014/main" id="{235AC639-5E17-47DF-A7CE-BA2A68F0D47A}"/>
            </a:ext>
          </a:extLst>
        </xdr:cNvPr>
        <xdr:cNvPicPr>
          <a:picLocks noChangeAspect="1" noChangeArrowheads="1"/>
        </xdr:cNvPicPr>
      </xdr:nvPicPr>
      <xdr:blipFill>
        <a:blip xmlns:r="http://schemas.openxmlformats.org/officeDocument/2006/relationships" r:embed="rId3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86400" y="3619500"/>
          <a:ext cx="962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19</xdr:row>
      <xdr:rowOff>0</xdr:rowOff>
    </xdr:from>
    <xdr:to>
      <xdr:col>11</xdr:col>
      <xdr:colOff>161925</xdr:colOff>
      <xdr:row>19</xdr:row>
      <xdr:rowOff>180975</xdr:rowOff>
    </xdr:to>
    <xdr:pic>
      <xdr:nvPicPr>
        <xdr:cNvPr id="80" name="Imagem 79">
          <a:extLst>
            <a:ext uri="{FF2B5EF4-FFF2-40B4-BE49-F238E27FC236}">
              <a16:creationId xmlns:a16="http://schemas.microsoft.com/office/drawing/2014/main" id="{5A422AFB-2C56-4B75-9965-AAE04379BD70}"/>
            </a:ext>
          </a:extLst>
        </xdr:cNvPr>
        <xdr:cNvPicPr>
          <a:picLocks noChangeAspect="1" noChangeArrowheads="1"/>
        </xdr:cNvPicPr>
      </xdr:nvPicPr>
      <xdr:blipFill>
        <a:blip xmlns:r="http://schemas.openxmlformats.org/officeDocument/2006/relationships" r:embed="rId3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86400" y="3429000"/>
          <a:ext cx="13811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18</xdr:row>
      <xdr:rowOff>0</xdr:rowOff>
    </xdr:from>
    <xdr:to>
      <xdr:col>10</xdr:col>
      <xdr:colOff>285750</xdr:colOff>
      <xdr:row>18</xdr:row>
      <xdr:rowOff>180975</xdr:rowOff>
    </xdr:to>
    <xdr:pic>
      <xdr:nvPicPr>
        <xdr:cNvPr id="81" name="Imagem 80">
          <a:extLst>
            <a:ext uri="{FF2B5EF4-FFF2-40B4-BE49-F238E27FC236}">
              <a16:creationId xmlns:a16="http://schemas.microsoft.com/office/drawing/2014/main" id="{BBE3701C-F97F-4492-AC42-574359ACE9AA}"/>
            </a:ext>
          </a:extLst>
        </xdr:cNvPr>
        <xdr:cNvPicPr>
          <a:picLocks noChangeAspect="1" noChangeArrowheads="1"/>
        </xdr:cNvPicPr>
      </xdr:nvPicPr>
      <xdr:blipFill>
        <a:blip xmlns:r="http://schemas.openxmlformats.org/officeDocument/2006/relationships" r:embed="rId3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86400" y="3238500"/>
          <a:ext cx="8953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161925</xdr:colOff>
      <xdr:row>29</xdr:row>
      <xdr:rowOff>142875</xdr:rowOff>
    </xdr:from>
    <xdr:to>
      <xdr:col>7</xdr:col>
      <xdr:colOff>771525</xdr:colOff>
      <xdr:row>31</xdr:row>
      <xdr:rowOff>190500</xdr:rowOff>
    </xdr:to>
    <xdr:pic>
      <xdr:nvPicPr>
        <xdr:cNvPr id="82" name="Imagem 81">
          <a:extLst>
            <a:ext uri="{FF2B5EF4-FFF2-40B4-BE49-F238E27FC236}">
              <a16:creationId xmlns:a16="http://schemas.microsoft.com/office/drawing/2014/main" id="{579D0F8B-2F84-4C81-9D32-C9788F1065BE}"/>
            </a:ext>
          </a:extLst>
        </xdr:cNvPr>
        <xdr:cNvPicPr>
          <a:picLocks noChangeAspect="1" noChangeArrowheads="1"/>
        </xdr:cNvPicPr>
      </xdr:nvPicPr>
      <xdr:blipFill>
        <a:blip xmlns:r="http://schemas.openxmlformats.org/officeDocument/2006/relationships" r:embed="rId3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48075" y="6772275"/>
          <a:ext cx="16573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9525</xdr:colOff>
      <xdr:row>1</xdr:row>
      <xdr:rowOff>28575</xdr:rowOff>
    </xdr:from>
    <xdr:ext cx="6119495" cy="1920240"/>
    <xdr:pic>
      <xdr:nvPicPr>
        <xdr:cNvPr id="83" name="Imagem 82">
          <a:extLst>
            <a:ext uri="{FF2B5EF4-FFF2-40B4-BE49-F238E27FC236}">
              <a16:creationId xmlns:a16="http://schemas.microsoft.com/office/drawing/2014/main" id="{FF3D1B31-D396-42BA-B3D3-E0D08F8ACACC}"/>
            </a:ext>
          </a:extLst>
        </xdr:cNvPr>
        <xdr:cNvPicPr/>
      </xdr:nvPicPr>
      <xdr:blipFill>
        <a:blip xmlns:r="http://schemas.openxmlformats.org/officeDocument/2006/relationships" r:embed="rId40"/>
        <a:stretch>
          <a:fillRect/>
        </a:stretch>
      </xdr:blipFill>
      <xdr:spPr>
        <a:xfrm>
          <a:off x="619125" y="219075"/>
          <a:ext cx="6119495" cy="1920240"/>
        </a:xfrm>
        <a:prstGeom prst="rect">
          <a:avLst/>
        </a:prstGeom>
      </xdr:spPr>
    </xdr:pic>
    <xdr:clientData/>
  </xdr:oneCellAnchor>
  <xdr:twoCellAnchor>
    <xdr:from>
      <xdr:col>2</xdr:col>
      <xdr:colOff>0</xdr:colOff>
      <xdr:row>21</xdr:row>
      <xdr:rowOff>0</xdr:rowOff>
    </xdr:from>
    <xdr:to>
      <xdr:col>2</xdr:col>
      <xdr:colOff>38100</xdr:colOff>
      <xdr:row>22</xdr:row>
      <xdr:rowOff>28575</xdr:rowOff>
    </xdr:to>
    <xdr:pic>
      <xdr:nvPicPr>
        <xdr:cNvPr id="118" name="Imagem 117">
          <a:extLst>
            <a:ext uri="{FF2B5EF4-FFF2-40B4-BE49-F238E27FC236}">
              <a16:creationId xmlns:a16="http://schemas.microsoft.com/office/drawing/2014/main" id="{508E0C76-940A-469E-AE7F-A8FF911493B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4800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38100</xdr:colOff>
      <xdr:row>24</xdr:row>
      <xdr:rowOff>28575</xdr:rowOff>
    </xdr:to>
    <xdr:pic>
      <xdr:nvPicPr>
        <xdr:cNvPr id="119" name="Imagem 118">
          <a:extLst>
            <a:ext uri="{FF2B5EF4-FFF2-40B4-BE49-F238E27FC236}">
              <a16:creationId xmlns:a16="http://schemas.microsoft.com/office/drawing/2014/main" id="{D693EB71-9CA4-4B10-9800-DD7D6066AEB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2578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20</xdr:row>
      <xdr:rowOff>0</xdr:rowOff>
    </xdr:from>
    <xdr:to>
      <xdr:col>2</xdr:col>
      <xdr:colOff>38100</xdr:colOff>
      <xdr:row>21</xdr:row>
      <xdr:rowOff>28575</xdr:rowOff>
    </xdr:to>
    <xdr:pic>
      <xdr:nvPicPr>
        <xdr:cNvPr id="120" name="Imagem 119">
          <a:extLst>
            <a:ext uri="{FF2B5EF4-FFF2-40B4-BE49-F238E27FC236}">
              <a16:creationId xmlns:a16="http://schemas.microsoft.com/office/drawing/2014/main" id="{8BE935F8-AFDA-4F7B-A203-C43AE1355E3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45720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38100</xdr:colOff>
      <xdr:row>25</xdr:row>
      <xdr:rowOff>28575</xdr:rowOff>
    </xdr:to>
    <xdr:pic>
      <xdr:nvPicPr>
        <xdr:cNvPr id="121" name="Imagem 120">
          <a:extLst>
            <a:ext uri="{FF2B5EF4-FFF2-40B4-BE49-F238E27FC236}">
              <a16:creationId xmlns:a16="http://schemas.microsoft.com/office/drawing/2014/main" id="{4584AD16-7143-43E1-A9D8-1C4FBC4F517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4864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38100</xdr:colOff>
      <xdr:row>25</xdr:row>
      <xdr:rowOff>28575</xdr:rowOff>
    </xdr:to>
    <xdr:pic>
      <xdr:nvPicPr>
        <xdr:cNvPr id="122" name="Imagem 121">
          <a:extLst>
            <a:ext uri="{FF2B5EF4-FFF2-40B4-BE49-F238E27FC236}">
              <a16:creationId xmlns:a16="http://schemas.microsoft.com/office/drawing/2014/main" id="{4545EB15-9213-4DD5-AE03-F30FC0EAA40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4864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123" name="Imagem 122">
          <a:extLst>
            <a:ext uri="{FF2B5EF4-FFF2-40B4-BE49-F238E27FC236}">
              <a16:creationId xmlns:a16="http://schemas.microsoft.com/office/drawing/2014/main" id="{4F6BC20D-5FAC-4656-8137-6B8C2375CE1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124" name="Imagem 123">
          <a:extLst>
            <a:ext uri="{FF2B5EF4-FFF2-40B4-BE49-F238E27FC236}">
              <a16:creationId xmlns:a16="http://schemas.microsoft.com/office/drawing/2014/main" id="{32676F67-CE9F-438E-9D6A-09B96AF52FF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21</xdr:row>
      <xdr:rowOff>0</xdr:rowOff>
    </xdr:from>
    <xdr:to>
      <xdr:col>2</xdr:col>
      <xdr:colOff>38100</xdr:colOff>
      <xdr:row>22</xdr:row>
      <xdr:rowOff>28575</xdr:rowOff>
    </xdr:to>
    <xdr:pic>
      <xdr:nvPicPr>
        <xdr:cNvPr id="125" name="Imagem 124">
          <a:extLst>
            <a:ext uri="{FF2B5EF4-FFF2-40B4-BE49-F238E27FC236}">
              <a16:creationId xmlns:a16="http://schemas.microsoft.com/office/drawing/2014/main" id="{F43077C9-517B-44E4-93F5-EB0DEC9CDBA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4800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38100</xdr:colOff>
      <xdr:row>24</xdr:row>
      <xdr:rowOff>28575</xdr:rowOff>
    </xdr:to>
    <xdr:pic>
      <xdr:nvPicPr>
        <xdr:cNvPr id="126" name="Imagem 125">
          <a:extLst>
            <a:ext uri="{FF2B5EF4-FFF2-40B4-BE49-F238E27FC236}">
              <a16:creationId xmlns:a16="http://schemas.microsoft.com/office/drawing/2014/main" id="{F377A217-EE9B-4C79-BC5A-936877B3606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2578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38100</xdr:colOff>
      <xdr:row>25</xdr:row>
      <xdr:rowOff>28575</xdr:rowOff>
    </xdr:to>
    <xdr:pic>
      <xdr:nvPicPr>
        <xdr:cNvPr id="127" name="Imagem 126">
          <a:extLst>
            <a:ext uri="{FF2B5EF4-FFF2-40B4-BE49-F238E27FC236}">
              <a16:creationId xmlns:a16="http://schemas.microsoft.com/office/drawing/2014/main" id="{ABA90E28-A3A0-419F-89AC-B8F068D2F81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4864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38100</xdr:colOff>
      <xdr:row>24</xdr:row>
      <xdr:rowOff>28575</xdr:rowOff>
    </xdr:to>
    <xdr:pic>
      <xdr:nvPicPr>
        <xdr:cNvPr id="128" name="Imagem 127">
          <a:extLst>
            <a:ext uri="{FF2B5EF4-FFF2-40B4-BE49-F238E27FC236}">
              <a16:creationId xmlns:a16="http://schemas.microsoft.com/office/drawing/2014/main" id="{AB579C9B-DC74-4BF0-A42C-2723BE3F9D3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2578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38100</xdr:colOff>
      <xdr:row>25</xdr:row>
      <xdr:rowOff>28575</xdr:rowOff>
    </xdr:to>
    <xdr:pic>
      <xdr:nvPicPr>
        <xdr:cNvPr id="129" name="Imagem 128">
          <a:extLst>
            <a:ext uri="{FF2B5EF4-FFF2-40B4-BE49-F238E27FC236}">
              <a16:creationId xmlns:a16="http://schemas.microsoft.com/office/drawing/2014/main" id="{6696D4BD-F1B8-4045-9584-13FB398F18D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4864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38100</xdr:colOff>
      <xdr:row>25</xdr:row>
      <xdr:rowOff>28575</xdr:rowOff>
    </xdr:to>
    <xdr:pic>
      <xdr:nvPicPr>
        <xdr:cNvPr id="130" name="Imagem 129">
          <a:extLst>
            <a:ext uri="{FF2B5EF4-FFF2-40B4-BE49-F238E27FC236}">
              <a16:creationId xmlns:a16="http://schemas.microsoft.com/office/drawing/2014/main" id="{13A186A8-F2FA-4E58-976D-367C5E5883F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4864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38100</xdr:colOff>
      <xdr:row>25</xdr:row>
      <xdr:rowOff>28575</xdr:rowOff>
    </xdr:to>
    <xdr:pic>
      <xdr:nvPicPr>
        <xdr:cNvPr id="131" name="Imagem 130">
          <a:extLst>
            <a:ext uri="{FF2B5EF4-FFF2-40B4-BE49-F238E27FC236}">
              <a16:creationId xmlns:a16="http://schemas.microsoft.com/office/drawing/2014/main" id="{2EE51961-E11E-46AE-AF06-FBA8A8BB2F5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4864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38100</xdr:colOff>
      <xdr:row>26</xdr:row>
      <xdr:rowOff>28575</xdr:rowOff>
    </xdr:to>
    <xdr:pic>
      <xdr:nvPicPr>
        <xdr:cNvPr id="132" name="Imagem 131">
          <a:extLst>
            <a:ext uri="{FF2B5EF4-FFF2-40B4-BE49-F238E27FC236}">
              <a16:creationId xmlns:a16="http://schemas.microsoft.com/office/drawing/2014/main" id="{6C8A1AB6-B13C-4F28-BBC7-F92E36D7154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7150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133" name="Imagem 132">
          <a:extLst>
            <a:ext uri="{FF2B5EF4-FFF2-40B4-BE49-F238E27FC236}">
              <a16:creationId xmlns:a16="http://schemas.microsoft.com/office/drawing/2014/main" id="{1B5FEF72-DAD4-4FB7-859F-A3EB79CB2EA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134" name="Imagem 133">
          <a:extLst>
            <a:ext uri="{FF2B5EF4-FFF2-40B4-BE49-F238E27FC236}">
              <a16:creationId xmlns:a16="http://schemas.microsoft.com/office/drawing/2014/main" id="{ADB3E2C1-C499-459F-992E-D8A419C662B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38100</xdr:colOff>
      <xdr:row>26</xdr:row>
      <xdr:rowOff>28575</xdr:rowOff>
    </xdr:to>
    <xdr:pic>
      <xdr:nvPicPr>
        <xdr:cNvPr id="135" name="Imagem 134">
          <a:extLst>
            <a:ext uri="{FF2B5EF4-FFF2-40B4-BE49-F238E27FC236}">
              <a16:creationId xmlns:a16="http://schemas.microsoft.com/office/drawing/2014/main" id="{81076AA4-11E4-46C3-ABA0-8C004BD1B48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7150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136" name="Imagem 135">
          <a:extLst>
            <a:ext uri="{FF2B5EF4-FFF2-40B4-BE49-F238E27FC236}">
              <a16:creationId xmlns:a16="http://schemas.microsoft.com/office/drawing/2014/main" id="{1DBE3F9B-0F19-4A41-AE62-74AB4A540D6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38100</xdr:colOff>
      <xdr:row>26</xdr:row>
      <xdr:rowOff>28575</xdr:rowOff>
    </xdr:to>
    <xdr:pic>
      <xdr:nvPicPr>
        <xdr:cNvPr id="137" name="Imagem 136">
          <a:extLst>
            <a:ext uri="{FF2B5EF4-FFF2-40B4-BE49-F238E27FC236}">
              <a16:creationId xmlns:a16="http://schemas.microsoft.com/office/drawing/2014/main" id="{772027D5-322A-4C62-86E8-AA5176E1102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7150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138" name="Imagem 137">
          <a:extLst>
            <a:ext uri="{FF2B5EF4-FFF2-40B4-BE49-F238E27FC236}">
              <a16:creationId xmlns:a16="http://schemas.microsoft.com/office/drawing/2014/main" id="{C33AEEF0-535B-4C45-BBFF-D6152E5949A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139" name="Imagem 138">
          <a:extLst>
            <a:ext uri="{FF2B5EF4-FFF2-40B4-BE49-F238E27FC236}">
              <a16:creationId xmlns:a16="http://schemas.microsoft.com/office/drawing/2014/main" id="{8C38EB50-C386-4E04-A385-3C0AAD653C4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140" name="Imagem 139">
          <a:extLst>
            <a:ext uri="{FF2B5EF4-FFF2-40B4-BE49-F238E27FC236}">
              <a16:creationId xmlns:a16="http://schemas.microsoft.com/office/drawing/2014/main" id="{38077C8A-A9C0-4594-A0DA-8B1A14C9BE7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141" name="Imagem 140">
          <a:extLst>
            <a:ext uri="{FF2B5EF4-FFF2-40B4-BE49-F238E27FC236}">
              <a16:creationId xmlns:a16="http://schemas.microsoft.com/office/drawing/2014/main" id="{F06D769B-398E-41B2-9E83-1BB08ADA6C4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142" name="Imagem 141">
          <a:extLst>
            <a:ext uri="{FF2B5EF4-FFF2-40B4-BE49-F238E27FC236}">
              <a16:creationId xmlns:a16="http://schemas.microsoft.com/office/drawing/2014/main" id="{B5207BD7-4D2E-4FF5-B382-638A7F66FF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143" name="Imagem 142">
          <a:extLst>
            <a:ext uri="{FF2B5EF4-FFF2-40B4-BE49-F238E27FC236}">
              <a16:creationId xmlns:a16="http://schemas.microsoft.com/office/drawing/2014/main" id="{CBA4658A-4475-4B43-A920-A9BD10AABB2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144" name="Imagem 143">
          <a:extLst>
            <a:ext uri="{FF2B5EF4-FFF2-40B4-BE49-F238E27FC236}">
              <a16:creationId xmlns:a16="http://schemas.microsoft.com/office/drawing/2014/main" id="{4D0FF16F-74F2-429C-BC28-C2A3E67E7AC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145" name="Imagem 144">
          <a:extLst>
            <a:ext uri="{FF2B5EF4-FFF2-40B4-BE49-F238E27FC236}">
              <a16:creationId xmlns:a16="http://schemas.microsoft.com/office/drawing/2014/main" id="{CA008A86-1AA1-4563-AB8B-347B3FB4524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38100</xdr:colOff>
      <xdr:row>27</xdr:row>
      <xdr:rowOff>28575</xdr:rowOff>
    </xdr:to>
    <xdr:pic>
      <xdr:nvPicPr>
        <xdr:cNvPr id="146" name="Imagem 145">
          <a:extLst>
            <a:ext uri="{FF2B5EF4-FFF2-40B4-BE49-F238E27FC236}">
              <a16:creationId xmlns:a16="http://schemas.microsoft.com/office/drawing/2014/main" id="{62B79894-EA3F-46F2-B274-68A6CB31C74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9436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147" name="Imagem 146">
          <a:extLst>
            <a:ext uri="{FF2B5EF4-FFF2-40B4-BE49-F238E27FC236}">
              <a16:creationId xmlns:a16="http://schemas.microsoft.com/office/drawing/2014/main" id="{E7D1793A-CD91-4241-B877-00ECE953FF0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148" name="Imagem 147">
          <a:extLst>
            <a:ext uri="{FF2B5EF4-FFF2-40B4-BE49-F238E27FC236}">
              <a16:creationId xmlns:a16="http://schemas.microsoft.com/office/drawing/2014/main" id="{C915D8C6-92E0-40A2-9C7B-42C055CA8A4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38100</xdr:colOff>
      <xdr:row>28</xdr:row>
      <xdr:rowOff>28575</xdr:rowOff>
    </xdr:to>
    <xdr:pic>
      <xdr:nvPicPr>
        <xdr:cNvPr id="149" name="Imagem 148">
          <a:extLst>
            <a:ext uri="{FF2B5EF4-FFF2-40B4-BE49-F238E27FC236}">
              <a16:creationId xmlns:a16="http://schemas.microsoft.com/office/drawing/2014/main" id="{65C31F61-B556-46F9-8ECB-10B9BF16FC5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6172200"/>
          <a:ext cx="381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76200</xdr:colOff>
      <xdr:row>42</xdr:row>
      <xdr:rowOff>66675</xdr:rowOff>
    </xdr:from>
    <xdr:to>
      <xdr:col>4</xdr:col>
      <xdr:colOff>165735</xdr:colOff>
      <xdr:row>44</xdr:row>
      <xdr:rowOff>45085</xdr:rowOff>
    </xdr:to>
    <mc:AlternateContent xmlns:mc="http://schemas.openxmlformats.org/markup-compatibility/2006" xmlns:a14="http://schemas.microsoft.com/office/drawing/2010/main">
      <mc:Choice Requires="a14">
        <xdr:sp macro="" textlink="">
          <xdr:nvSpPr>
            <xdr:cNvPr id="11" name="Caixa de Texto 1">
              <a:extLst>
                <a:ext uri="{FF2B5EF4-FFF2-40B4-BE49-F238E27FC236}">
                  <a16:creationId xmlns:a16="http://schemas.microsoft.com/office/drawing/2014/main" id="{50C42ECB-C694-43C3-B702-8CB825EC581F}"/>
                </a:ext>
              </a:extLst>
            </xdr:cNvPr>
            <xdr:cNvSpPr txBox="1"/>
          </xdr:nvSpPr>
          <xdr:spPr>
            <a:xfrm>
              <a:off x="600075" y="9667875"/>
              <a:ext cx="1594485" cy="435610"/>
            </a:xfrm>
            <a:prstGeom prst="rect">
              <a:avLst/>
            </a:prstGeom>
            <a:solidFill>
              <a:schemeClr val="lt1">
                <a:alpha val="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14:m>
                <m:oMath xmlns:m="http://schemas.openxmlformats.org/officeDocument/2006/math">
                  <m:sSub>
                    <m:sSubPr>
                      <m:ctrlPr>
                        <a:rPr lang="pt-BR" sz="1200" b="1" i="1">
                          <a:effectLst/>
                          <a:latin typeface="Cambria Math" panose="02040503050406030204" pitchFamily="18" charset="0"/>
                          <a:ea typeface="Calibri" panose="020F0502020204030204" pitchFamily="34" charset="0"/>
                        </a:rPr>
                      </m:ctrlPr>
                    </m:sSubPr>
                    <m:e>
                      <m:r>
                        <a:rPr lang="pt-BR" sz="1200" b="1" i="1">
                          <a:effectLst/>
                          <a:latin typeface="Cambria Math" panose="02040503050406030204" pitchFamily="18" charset="0"/>
                          <a:ea typeface="Calibri" panose="020F0502020204030204" pitchFamily="34" charset="0"/>
                        </a:rPr>
                        <m:t>𝜽</m:t>
                      </m:r>
                    </m:e>
                    <m:sub>
                      <m:sSub>
                        <m:sSubPr>
                          <m:ctrlPr>
                            <a:rPr lang="pt-BR" sz="1200" b="1" i="1">
                              <a:effectLst/>
                              <a:latin typeface="Cambria Math" panose="02040503050406030204" pitchFamily="18" charset="0"/>
                              <a:ea typeface="Calibri" panose="020F0502020204030204" pitchFamily="34" charset="0"/>
                            </a:rPr>
                          </m:ctrlPr>
                        </m:sSubPr>
                        <m:e>
                          <m:r>
                            <a:rPr lang="pt-BR" sz="1200" b="1" i="1">
                              <a:effectLst/>
                              <a:latin typeface="Cambria Math" panose="02040503050406030204" pitchFamily="18" charset="0"/>
                              <a:ea typeface="Calibri" panose="020F0502020204030204" pitchFamily="34" charset="0"/>
                            </a:rPr>
                            <m:t>𝒁</m:t>
                          </m:r>
                        </m:e>
                        <m:sub>
                          <m:r>
                            <a:rPr lang="pt-BR" sz="1200" b="1" i="1">
                              <a:effectLst/>
                              <a:latin typeface="Cambria Math" panose="02040503050406030204" pitchFamily="18" charset="0"/>
                              <a:ea typeface="Calibri" panose="020F0502020204030204" pitchFamily="34" charset="0"/>
                            </a:rPr>
                            <m:t>𝑻𝑭</m:t>
                          </m:r>
                        </m:sub>
                      </m:sSub>
                    </m:sub>
                  </m:sSub>
                </m:oMath>
              </a14:m>
              <a:r>
                <a:rPr lang="pt-BR" sz="1200" b="1" i="1">
                  <a:effectLst/>
                  <a:latin typeface="Cambria Math" panose="02040503050406030204" pitchFamily="18" charset="0"/>
                  <a:ea typeface="Times New Roman" panose="02020603050405020304" pitchFamily="18" charset="0"/>
                </a:rPr>
                <a:t>=acos </a:t>
              </a:r>
              <a14:m>
                <m:oMath xmlns:m="http://schemas.openxmlformats.org/officeDocument/2006/math">
                  <m:d>
                    <m:dPr>
                      <m:ctrlPr>
                        <a:rPr lang="pt-BR" sz="1200" b="1" i="1">
                          <a:effectLst/>
                          <a:latin typeface="Cambria Math" panose="02040503050406030204" pitchFamily="18" charset="0"/>
                          <a:ea typeface="Times New Roman" panose="02020603050405020304" pitchFamily="18" charset="0"/>
                        </a:rPr>
                      </m:ctrlPr>
                    </m:dPr>
                    <m:e>
                      <m:f>
                        <m:fPr>
                          <m:ctrlPr>
                            <a:rPr lang="pt-BR" sz="1200" b="1" i="1">
                              <a:effectLst/>
                              <a:latin typeface="Cambria Math" panose="02040503050406030204" pitchFamily="18" charset="0"/>
                              <a:ea typeface="Times New Roman" panose="02020603050405020304" pitchFamily="18" charset="0"/>
                            </a:rPr>
                          </m:ctrlPr>
                        </m:fPr>
                        <m:num>
                          <m:sSub>
                            <m:sSubPr>
                              <m:ctrlPr>
                                <a:rPr lang="pt-BR" sz="1200" b="1" i="1">
                                  <a:effectLst/>
                                  <a:latin typeface="Cambria Math" panose="02040503050406030204" pitchFamily="18" charset="0"/>
                                  <a:ea typeface="Times New Roman" panose="02020603050405020304" pitchFamily="18" charset="0"/>
                                </a:rPr>
                              </m:ctrlPr>
                            </m:sSubPr>
                            <m:e>
                              <m:r>
                                <a:rPr lang="pt-BR" sz="1200" b="1" i="1">
                                  <a:effectLst/>
                                  <a:latin typeface="Cambria Math" panose="02040503050406030204" pitchFamily="18" charset="0"/>
                                  <a:ea typeface="Times New Roman" panose="02020603050405020304" pitchFamily="18" charset="0"/>
                                </a:rPr>
                                <m:t>𝑹</m:t>
                              </m:r>
                            </m:e>
                            <m:sub>
                              <m:r>
                                <a:rPr lang="pt-BR" sz="1200" b="1" i="1">
                                  <a:effectLst/>
                                  <a:latin typeface="Cambria Math" panose="02040503050406030204" pitchFamily="18" charset="0"/>
                                  <a:ea typeface="Times New Roman" panose="02020603050405020304" pitchFamily="18" charset="0"/>
                                </a:rPr>
                                <m:t>𝒏</m:t>
                              </m:r>
                            </m:sub>
                          </m:sSub>
                        </m:num>
                        <m:den>
                          <m:sSub>
                            <m:sSubPr>
                              <m:ctrlPr>
                                <a:rPr lang="pt-BR" sz="1200" b="1" i="1">
                                  <a:effectLst/>
                                  <a:latin typeface="Cambria Math" panose="02040503050406030204" pitchFamily="18" charset="0"/>
                                  <a:ea typeface="Times New Roman" panose="02020603050405020304" pitchFamily="18" charset="0"/>
                                </a:rPr>
                              </m:ctrlPr>
                            </m:sSubPr>
                            <m:e>
                              <m:r>
                                <a:rPr lang="pt-BR" sz="1200" b="1" i="1">
                                  <a:effectLst/>
                                  <a:latin typeface="Cambria Math" panose="02040503050406030204" pitchFamily="18" charset="0"/>
                                  <a:ea typeface="Times New Roman" panose="02020603050405020304" pitchFamily="18" charset="0"/>
                                </a:rPr>
                                <m:t>𝒁</m:t>
                              </m:r>
                            </m:e>
                            <m:sub>
                              <m:r>
                                <a:rPr lang="pt-BR" sz="1200" b="1" i="1">
                                  <a:effectLst/>
                                  <a:latin typeface="Cambria Math" panose="02040503050406030204" pitchFamily="18" charset="0"/>
                                  <a:ea typeface="Times New Roman" panose="02020603050405020304" pitchFamily="18" charset="0"/>
                                </a:rPr>
                                <m:t>𝒏</m:t>
                              </m:r>
                            </m:sub>
                          </m:sSub>
                        </m:den>
                      </m:f>
                    </m:e>
                  </m:d>
                </m:oMath>
              </a14:m>
              <a:endParaRPr lang="pt-BR" sz="1200" b="1" i="1">
                <a:effectLst/>
                <a:latin typeface="Arial" panose="020B0604020202020204" pitchFamily="34" charset="0"/>
                <a:ea typeface="Calibri" panose="020F0502020204030204" pitchFamily="34" charset="0"/>
              </a:endParaRPr>
            </a:p>
            <a:p>
              <a:pPr algn="just">
                <a:lnSpc>
                  <a:spcPct val="107000"/>
                </a:lnSpc>
                <a:spcAft>
                  <a:spcPts val="800"/>
                </a:spcAft>
              </a:pPr>
              <a:r>
                <a:rPr lang="pt-BR" sz="1200">
                  <a:effectLst/>
                  <a:latin typeface="Arial" panose="020B0604020202020204" pitchFamily="34" charset="0"/>
                  <a:ea typeface="Calibri" panose="020F0502020204030204" pitchFamily="34" charset="0"/>
                </a:rPr>
                <a:t> </a:t>
              </a:r>
            </a:p>
          </xdr:txBody>
        </xdr:sp>
      </mc:Choice>
      <mc:Fallback xmlns="">
        <xdr:sp macro="" textlink="">
          <xdr:nvSpPr>
            <xdr:cNvPr id="11" name="Caixa de Texto 1">
              <a:extLst>
                <a:ext uri="{FF2B5EF4-FFF2-40B4-BE49-F238E27FC236}">
                  <a16:creationId xmlns:a16="http://schemas.microsoft.com/office/drawing/2014/main" id="{50C42ECB-C694-43C3-B702-8CB825EC581F}"/>
                </a:ext>
              </a:extLst>
            </xdr:cNvPr>
            <xdr:cNvSpPr txBox="1"/>
          </xdr:nvSpPr>
          <xdr:spPr>
            <a:xfrm>
              <a:off x="600075" y="9667875"/>
              <a:ext cx="1594485" cy="435610"/>
            </a:xfrm>
            <a:prstGeom prst="rect">
              <a:avLst/>
            </a:prstGeom>
            <a:solidFill>
              <a:schemeClr val="lt1">
                <a:alpha val="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pt-BR" sz="1200" b="1" i="0">
                  <a:effectLst/>
                  <a:latin typeface="Cambria Math" panose="02040503050406030204" pitchFamily="18" charset="0"/>
                  <a:ea typeface="Calibri" panose="020F0502020204030204" pitchFamily="34" charset="0"/>
                </a:rPr>
                <a:t>𝜽_(𝒁_𝑻𝑭 )</a:t>
              </a:r>
              <a:r>
                <a:rPr lang="pt-BR" sz="1200" b="1" i="1">
                  <a:effectLst/>
                  <a:latin typeface="Cambria Math" panose="02040503050406030204" pitchFamily="18" charset="0"/>
                  <a:ea typeface="Times New Roman" panose="02020603050405020304" pitchFamily="18" charset="0"/>
                </a:rPr>
                <a:t>=acos </a:t>
              </a:r>
              <a:r>
                <a:rPr lang="pt-BR" sz="1200" b="1" i="0">
                  <a:effectLst/>
                  <a:latin typeface="Cambria Math" panose="02040503050406030204" pitchFamily="18" charset="0"/>
                </a:rPr>
                <a:t>(</a:t>
              </a:r>
              <a:r>
                <a:rPr lang="pt-BR" sz="1200" b="1" i="0">
                  <a:effectLst/>
                  <a:latin typeface="Cambria Math" panose="02040503050406030204" pitchFamily="18" charset="0"/>
                  <a:ea typeface="Times New Roman" panose="02020603050405020304" pitchFamily="18" charset="0"/>
                </a:rPr>
                <a:t>𝑹_𝒏/𝒁_𝒏 )</a:t>
              </a:r>
              <a:endParaRPr lang="pt-BR" sz="1200" b="1" i="1">
                <a:effectLst/>
                <a:latin typeface="Arial" panose="020B0604020202020204" pitchFamily="34" charset="0"/>
                <a:ea typeface="Calibri" panose="020F0502020204030204" pitchFamily="34" charset="0"/>
              </a:endParaRPr>
            </a:p>
            <a:p>
              <a:pPr algn="just">
                <a:lnSpc>
                  <a:spcPct val="107000"/>
                </a:lnSpc>
                <a:spcAft>
                  <a:spcPts val="800"/>
                </a:spcAft>
              </a:pPr>
              <a:r>
                <a:rPr lang="pt-BR" sz="1200">
                  <a:effectLst/>
                  <a:latin typeface="Arial" panose="020B0604020202020204" pitchFamily="34" charset="0"/>
                  <a:ea typeface="Calibri" panose="020F0502020204030204" pitchFamily="34" charset="0"/>
                </a:rPr>
                <a:t> </a:t>
              </a:r>
            </a:p>
          </xdr:txBody>
        </xdr:sp>
      </mc:Fallback>
    </mc:AlternateContent>
    <xdr:clientData/>
  </xdr:twoCellAnchor>
  <xdr:twoCellAnchor editAs="oneCell">
    <xdr:from>
      <xdr:col>1</xdr:col>
      <xdr:colOff>0</xdr:colOff>
      <xdr:row>10</xdr:row>
      <xdr:rowOff>161925</xdr:rowOff>
    </xdr:from>
    <xdr:to>
      <xdr:col>3</xdr:col>
      <xdr:colOff>551815</xdr:colOff>
      <xdr:row>11</xdr:row>
      <xdr:rowOff>196850</xdr:rowOff>
    </xdr:to>
    <xdr:pic>
      <xdr:nvPicPr>
        <xdr:cNvPr id="12" name="Imagem 11">
          <a:extLst>
            <a:ext uri="{FF2B5EF4-FFF2-40B4-BE49-F238E27FC236}">
              <a16:creationId xmlns:a16="http://schemas.microsoft.com/office/drawing/2014/main" id="{3B92F886-2BC6-F187-A8A1-70E552471E1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285750" y="2447925"/>
          <a:ext cx="1247140" cy="263525"/>
        </a:xfrm>
        <a:prstGeom prst="rect">
          <a:avLst/>
        </a:prstGeom>
        <a:noFill/>
        <a:ln>
          <a:noFill/>
        </a:ln>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E8C2E-0CE0-47B9-B619-F53BB0581BCA}">
  <dimension ref="A1:U115"/>
  <sheetViews>
    <sheetView topLeftCell="A22" zoomScaleNormal="100" workbookViewId="0">
      <selection activeCell="H14" sqref="H14:H29"/>
    </sheetView>
  </sheetViews>
  <sheetFormatPr defaultRowHeight="18" customHeight="1" x14ac:dyDescent="0.25"/>
  <cols>
    <col min="1" max="1" width="4.28515625" style="6" customWidth="1"/>
    <col min="2" max="2" width="3.5703125" style="6" customWidth="1"/>
    <col min="3" max="3" width="6.85546875" style="6" customWidth="1"/>
    <col min="4" max="4" width="15.7109375" style="6" customWidth="1"/>
    <col min="5" max="5" width="16.140625" style="6" customWidth="1"/>
    <col min="6" max="6" width="5.7109375" style="6" customWidth="1"/>
    <col min="7" max="7" width="15.7109375" style="6" customWidth="1"/>
    <col min="8" max="8" width="12" style="6" bestFit="1" customWidth="1"/>
    <col min="9" max="9" width="5.7109375" style="6" customWidth="1"/>
    <col min="10" max="10" width="7.7109375" style="6" customWidth="1"/>
    <col min="11" max="11" width="12.7109375" style="6" customWidth="1"/>
    <col min="12" max="12" width="9.140625" style="6"/>
    <col min="13" max="13" width="11" style="6" bestFit="1" customWidth="1"/>
    <col min="14" max="14" width="11.7109375" style="6" bestFit="1" customWidth="1"/>
    <col min="15" max="16384" width="9.140625" style="6"/>
  </cols>
  <sheetData>
    <row r="1" spans="1:20" ht="18" customHeight="1" thickBot="1" x14ac:dyDescent="0.3"/>
    <row r="2" spans="1:20" ht="18" customHeight="1" thickBot="1" x14ac:dyDescent="0.35">
      <c r="M2" s="158" t="s">
        <v>8</v>
      </c>
      <c r="N2" s="159"/>
      <c r="O2" s="159"/>
      <c r="P2" s="159"/>
      <c r="Q2" s="159"/>
      <c r="R2" s="159"/>
      <c r="S2" s="159"/>
      <c r="T2" s="160"/>
    </row>
    <row r="3" spans="1:20" ht="18" customHeight="1" x14ac:dyDescent="0.25">
      <c r="M3" s="190" t="s">
        <v>45</v>
      </c>
      <c r="N3" s="191"/>
      <c r="O3" s="191"/>
      <c r="P3" s="191"/>
      <c r="Q3" s="191"/>
      <c r="R3" s="191"/>
      <c r="S3" s="191"/>
      <c r="T3" s="192"/>
    </row>
    <row r="4" spans="1:20" ht="18" customHeight="1" x14ac:dyDescent="0.25">
      <c r="M4" s="193"/>
      <c r="N4" s="194"/>
      <c r="O4" s="194"/>
      <c r="P4" s="194"/>
      <c r="Q4" s="194"/>
      <c r="R4" s="194"/>
      <c r="S4" s="194"/>
      <c r="T4" s="195"/>
    </row>
    <row r="5" spans="1:20" ht="18" customHeight="1" x14ac:dyDescent="0.25">
      <c r="M5" s="193"/>
      <c r="N5" s="194"/>
      <c r="O5" s="194"/>
      <c r="P5" s="194"/>
      <c r="Q5" s="194"/>
      <c r="R5" s="194"/>
      <c r="S5" s="194"/>
      <c r="T5" s="195"/>
    </row>
    <row r="6" spans="1:20" ht="18" customHeight="1" x14ac:dyDescent="0.25">
      <c r="M6" s="193"/>
      <c r="N6" s="194"/>
      <c r="O6" s="194"/>
      <c r="P6" s="194"/>
      <c r="Q6" s="194"/>
      <c r="R6" s="194"/>
      <c r="S6" s="194"/>
      <c r="T6" s="195"/>
    </row>
    <row r="7" spans="1:20" ht="18" customHeight="1" x14ac:dyDescent="0.25">
      <c r="M7" s="193"/>
      <c r="N7" s="194"/>
      <c r="O7" s="194"/>
      <c r="P7" s="194"/>
      <c r="Q7" s="194"/>
      <c r="R7" s="194"/>
      <c r="S7" s="194"/>
      <c r="T7" s="195"/>
    </row>
    <row r="8" spans="1:20" ht="18" customHeight="1" x14ac:dyDescent="0.25">
      <c r="M8" s="193"/>
      <c r="N8" s="194"/>
      <c r="O8" s="194"/>
      <c r="P8" s="194"/>
      <c r="Q8" s="194"/>
      <c r="R8" s="194"/>
      <c r="S8" s="194"/>
      <c r="T8" s="195"/>
    </row>
    <row r="9" spans="1:20" ht="18" customHeight="1" x14ac:dyDescent="0.25">
      <c r="M9" s="193"/>
      <c r="N9" s="194"/>
      <c r="O9" s="194"/>
      <c r="P9" s="194"/>
      <c r="Q9" s="194"/>
      <c r="R9" s="194"/>
      <c r="S9" s="194"/>
      <c r="T9" s="195"/>
    </row>
    <row r="10" spans="1:20" ht="18" customHeight="1" x14ac:dyDescent="0.25">
      <c r="M10" s="193"/>
      <c r="N10" s="194"/>
      <c r="O10" s="194"/>
      <c r="P10" s="194"/>
      <c r="Q10" s="194"/>
      <c r="R10" s="194"/>
      <c r="S10" s="194"/>
      <c r="T10" s="195"/>
    </row>
    <row r="11" spans="1:20" ht="18" customHeight="1" x14ac:dyDescent="0.25">
      <c r="M11" s="193"/>
      <c r="N11" s="194"/>
      <c r="O11" s="194"/>
      <c r="P11" s="194"/>
      <c r="Q11" s="194"/>
      <c r="R11" s="194"/>
      <c r="S11" s="194"/>
      <c r="T11" s="195"/>
    </row>
    <row r="12" spans="1:20" ht="18" customHeight="1" thickBot="1" x14ac:dyDescent="0.3">
      <c r="A12" s="7"/>
      <c r="B12" s="8"/>
      <c r="C12" s="9"/>
      <c r="D12" s="9"/>
      <c r="E12" s="9"/>
      <c r="M12" s="193"/>
      <c r="N12" s="194"/>
      <c r="O12" s="194"/>
      <c r="P12" s="194"/>
      <c r="Q12" s="194"/>
      <c r="R12" s="194"/>
      <c r="S12" s="194"/>
      <c r="T12" s="195"/>
    </row>
    <row r="13" spans="1:20" ht="18" customHeight="1" thickBot="1" x14ac:dyDescent="0.3">
      <c r="B13" s="141" t="s">
        <v>9</v>
      </c>
      <c r="C13" s="142"/>
      <c r="D13" s="142"/>
      <c r="E13" s="142"/>
      <c r="F13" s="142"/>
      <c r="G13" s="142"/>
      <c r="H13" s="143"/>
      <c r="M13" s="193"/>
      <c r="N13" s="194"/>
      <c r="O13" s="194"/>
      <c r="P13" s="194"/>
      <c r="Q13" s="194"/>
      <c r="R13" s="194"/>
      <c r="S13" s="194"/>
      <c r="T13" s="195"/>
    </row>
    <row r="14" spans="1:20" ht="18" customHeight="1" thickBot="1" x14ac:dyDescent="0.4">
      <c r="B14" s="144" t="s">
        <v>6</v>
      </c>
      <c r="C14" s="10" t="s">
        <v>26</v>
      </c>
      <c r="D14" s="187" t="s">
        <v>11</v>
      </c>
      <c r="E14" s="188"/>
      <c r="F14" s="188"/>
      <c r="G14" s="189"/>
      <c r="H14" s="1"/>
      <c r="M14" s="196"/>
      <c r="N14" s="197"/>
      <c r="O14" s="197"/>
      <c r="P14" s="197"/>
      <c r="Q14" s="197"/>
      <c r="R14" s="197"/>
      <c r="S14" s="197"/>
      <c r="T14" s="198"/>
    </row>
    <row r="15" spans="1:20" ht="18" customHeight="1" thickBot="1" x14ac:dyDescent="0.3">
      <c r="B15" s="145"/>
      <c r="C15" s="10" t="s">
        <v>27</v>
      </c>
      <c r="D15" s="138" t="s">
        <v>12</v>
      </c>
      <c r="E15" s="139"/>
      <c r="F15" s="139"/>
      <c r="G15" s="140"/>
      <c r="H15" s="2"/>
      <c r="K15" s="11"/>
      <c r="M15" s="12"/>
      <c r="N15" s="12"/>
      <c r="O15" s="12"/>
      <c r="P15" s="12"/>
      <c r="Q15" s="12"/>
      <c r="R15" s="12"/>
      <c r="S15" s="12"/>
      <c r="T15" s="12"/>
    </row>
    <row r="16" spans="1:20" ht="18" customHeight="1" thickBot="1" x14ac:dyDescent="0.3">
      <c r="B16" s="145"/>
      <c r="C16" s="10" t="s">
        <v>28</v>
      </c>
      <c r="D16" s="138" t="s">
        <v>13</v>
      </c>
      <c r="E16" s="139"/>
      <c r="F16" s="139"/>
      <c r="G16" s="140"/>
      <c r="H16" s="2"/>
      <c r="J16" s="13"/>
      <c r="K16" s="11"/>
      <c r="M16" s="14"/>
      <c r="N16" s="14"/>
      <c r="O16" s="14"/>
      <c r="P16" s="14"/>
      <c r="Q16" s="14"/>
      <c r="R16" s="14"/>
      <c r="S16" s="14"/>
      <c r="T16" s="14"/>
    </row>
    <row r="17" spans="2:21" ht="18" customHeight="1" thickBot="1" x14ac:dyDescent="0.4">
      <c r="B17" s="145"/>
      <c r="C17" s="10" t="s">
        <v>29</v>
      </c>
      <c r="D17" s="138" t="s">
        <v>14</v>
      </c>
      <c r="E17" s="139"/>
      <c r="F17" s="139"/>
      <c r="G17" s="140"/>
      <c r="H17" s="2"/>
      <c r="K17" s="11"/>
      <c r="M17" s="149" t="s">
        <v>7</v>
      </c>
      <c r="N17" s="150"/>
      <c r="O17" s="150"/>
      <c r="P17" s="150"/>
      <c r="Q17" s="150"/>
      <c r="R17" s="150"/>
      <c r="S17" s="150"/>
      <c r="T17" s="151"/>
    </row>
    <row r="18" spans="2:21" ht="18" customHeight="1" thickBot="1" x14ac:dyDescent="0.4">
      <c r="B18" s="145"/>
      <c r="C18" s="15" t="s">
        <v>30</v>
      </c>
      <c r="D18" s="138" t="s">
        <v>42</v>
      </c>
      <c r="E18" s="139"/>
      <c r="F18" s="139"/>
      <c r="G18" s="140"/>
      <c r="H18" s="2"/>
      <c r="K18" s="11"/>
      <c r="M18" s="200" t="s">
        <v>46</v>
      </c>
      <c r="N18" s="201"/>
      <c r="O18" s="201"/>
      <c r="P18" s="201"/>
      <c r="Q18" s="201"/>
      <c r="R18" s="201"/>
      <c r="S18" s="201"/>
      <c r="T18" s="202"/>
    </row>
    <row r="19" spans="2:21" ht="18" customHeight="1" thickBot="1" x14ac:dyDescent="0.3">
      <c r="B19" s="145"/>
      <c r="C19" s="10" t="s">
        <v>31</v>
      </c>
      <c r="D19" s="138" t="s">
        <v>15</v>
      </c>
      <c r="E19" s="139"/>
      <c r="F19" s="139"/>
      <c r="G19" s="140"/>
      <c r="H19" s="2"/>
      <c r="M19" s="203"/>
      <c r="N19" s="204"/>
      <c r="O19" s="204"/>
      <c r="P19" s="204"/>
      <c r="Q19" s="204"/>
      <c r="R19" s="204"/>
      <c r="S19" s="204"/>
      <c r="T19" s="205"/>
    </row>
    <row r="20" spans="2:21" ht="18" customHeight="1" thickBot="1" x14ac:dyDescent="0.3">
      <c r="B20" s="146"/>
      <c r="C20" s="16" t="s">
        <v>32</v>
      </c>
      <c r="D20" s="155" t="s">
        <v>16</v>
      </c>
      <c r="E20" s="156"/>
      <c r="F20" s="156"/>
      <c r="G20" s="157"/>
      <c r="H20" s="3"/>
    </row>
    <row r="21" spans="2:21" ht="18" customHeight="1" thickBot="1" x14ac:dyDescent="0.35">
      <c r="B21" s="144" t="s">
        <v>10</v>
      </c>
      <c r="C21" s="17" t="s">
        <v>33</v>
      </c>
      <c r="D21" s="172" t="s">
        <v>17</v>
      </c>
      <c r="E21" s="173"/>
      <c r="F21" s="173"/>
      <c r="G21" s="174"/>
      <c r="H21" s="1"/>
    </row>
    <row r="22" spans="2:21" ht="18" customHeight="1" x14ac:dyDescent="0.3">
      <c r="B22" s="145"/>
      <c r="C22" s="17" t="s">
        <v>34</v>
      </c>
      <c r="D22" s="175" t="s">
        <v>18</v>
      </c>
      <c r="E22" s="176"/>
      <c r="F22" s="176"/>
      <c r="G22" s="177"/>
      <c r="H22" s="2"/>
      <c r="J22" s="18" t="s">
        <v>0</v>
      </c>
      <c r="K22" s="18" t="e">
        <f>G38^2+G45^2</f>
        <v>#DIV/0!</v>
      </c>
      <c r="M22" s="19"/>
      <c r="N22" s="20"/>
      <c r="O22" s="20"/>
      <c r="P22" s="20"/>
      <c r="Q22" s="20"/>
      <c r="R22" s="20"/>
      <c r="S22" s="20"/>
      <c r="T22" s="20"/>
      <c r="U22" s="20"/>
    </row>
    <row r="23" spans="2:21" ht="18" customHeight="1" thickBot="1" x14ac:dyDescent="0.35">
      <c r="B23" s="145"/>
      <c r="C23" s="21" t="s">
        <v>35</v>
      </c>
      <c r="D23" s="94" t="s">
        <v>19</v>
      </c>
      <c r="E23" s="95"/>
      <c r="F23" s="95"/>
      <c r="G23" s="96"/>
      <c r="H23" s="3"/>
      <c r="J23" s="18" t="s">
        <v>1</v>
      </c>
      <c r="K23" s="18" t="e">
        <f>2*G38*G41+2*G45*G48+G52</f>
        <v>#DIV/0!</v>
      </c>
      <c r="M23" s="147"/>
      <c r="N23" s="147"/>
      <c r="O23" s="147"/>
      <c r="P23" s="147"/>
      <c r="Q23" s="147"/>
      <c r="R23" s="147"/>
      <c r="S23" s="147"/>
      <c r="T23" s="147"/>
      <c r="U23" s="147"/>
    </row>
    <row r="24" spans="2:21" ht="18" customHeight="1" thickBot="1" x14ac:dyDescent="0.4">
      <c r="B24" s="145"/>
      <c r="C24" s="22" t="s">
        <v>36</v>
      </c>
      <c r="D24" s="97" t="s">
        <v>20</v>
      </c>
      <c r="E24" s="98"/>
      <c r="F24" s="98"/>
      <c r="G24" s="99"/>
      <c r="H24" s="4"/>
      <c r="J24" s="18" t="s">
        <v>2</v>
      </c>
      <c r="K24" s="18" t="e">
        <f>G41^2+G48^2</f>
        <v>#DIV/0!</v>
      </c>
      <c r="M24" s="147"/>
      <c r="N24" s="147"/>
      <c r="O24" s="147"/>
      <c r="P24" s="147"/>
      <c r="Q24" s="147"/>
      <c r="R24" s="147"/>
      <c r="S24" s="147"/>
      <c r="T24" s="147"/>
      <c r="U24" s="147"/>
    </row>
    <row r="25" spans="2:21" ht="18" customHeight="1" x14ac:dyDescent="0.35">
      <c r="B25" s="145"/>
      <c r="C25" s="22" t="s">
        <v>37</v>
      </c>
      <c r="D25" s="100" t="s">
        <v>21</v>
      </c>
      <c r="E25" s="101"/>
      <c r="F25" s="101"/>
      <c r="G25" s="102"/>
      <c r="H25" s="2"/>
    </row>
    <row r="26" spans="2:21" ht="18" customHeight="1" thickBot="1" x14ac:dyDescent="0.4">
      <c r="B26" s="145"/>
      <c r="C26" s="23" t="s">
        <v>38</v>
      </c>
      <c r="D26" s="103" t="s">
        <v>22</v>
      </c>
      <c r="E26" s="104"/>
      <c r="F26" s="104"/>
      <c r="G26" s="105"/>
      <c r="H26" s="5"/>
    </row>
    <row r="27" spans="2:21" ht="18" customHeight="1" thickBot="1" x14ac:dyDescent="0.4">
      <c r="B27" s="145"/>
      <c r="C27" s="24" t="s">
        <v>39</v>
      </c>
      <c r="D27" s="178" t="s">
        <v>23</v>
      </c>
      <c r="E27" s="179"/>
      <c r="F27" s="179"/>
      <c r="G27" s="180"/>
      <c r="H27" s="1"/>
      <c r="J27"/>
    </row>
    <row r="28" spans="2:21" ht="18" customHeight="1" x14ac:dyDescent="0.35">
      <c r="B28" s="145"/>
      <c r="C28" s="24" t="s">
        <v>40</v>
      </c>
      <c r="D28" s="181" t="s">
        <v>24</v>
      </c>
      <c r="E28" s="182"/>
      <c r="F28" s="182"/>
      <c r="G28" s="183"/>
      <c r="H28" s="2"/>
    </row>
    <row r="29" spans="2:21" ht="18" customHeight="1" thickBot="1" x14ac:dyDescent="0.35">
      <c r="B29" s="146"/>
      <c r="C29" s="25" t="s">
        <v>41</v>
      </c>
      <c r="D29" s="184" t="s">
        <v>25</v>
      </c>
      <c r="E29" s="185"/>
      <c r="F29" s="185"/>
      <c r="G29" s="186"/>
      <c r="H29" s="3"/>
      <c r="K29" s="26"/>
    </row>
    <row r="30" spans="2:21" ht="18" hidden="1" customHeight="1" x14ac:dyDescent="0.25"/>
    <row r="31" spans="2:21" ht="18" hidden="1" customHeight="1" x14ac:dyDescent="0.25">
      <c r="D31" s="27"/>
      <c r="E31" s="27"/>
      <c r="F31" s="27"/>
      <c r="G31" s="27"/>
    </row>
    <row r="32" spans="2:21" ht="18" customHeight="1" thickBot="1" x14ac:dyDescent="0.3"/>
    <row r="33" spans="1:21" ht="18" customHeight="1" thickBot="1" x14ac:dyDescent="0.3">
      <c r="B33" s="106" t="s">
        <v>43</v>
      </c>
      <c r="C33" s="107"/>
      <c r="D33" s="107"/>
      <c r="E33" s="107"/>
      <c r="F33" s="107"/>
      <c r="G33" s="108"/>
      <c r="H33" s="28" t="e">
        <f>((((-K23)+I52)/(2*K22))^(1/2))*3^(1/2)</f>
        <v>#DIV/0!</v>
      </c>
    </row>
    <row r="35" spans="1:21" ht="18" hidden="1" customHeight="1" x14ac:dyDescent="0.25"/>
    <row r="36" spans="1:21" ht="18" hidden="1" customHeight="1" x14ac:dyDescent="0.25">
      <c r="A36" s="29"/>
      <c r="B36" s="29"/>
      <c r="C36" s="29"/>
      <c r="D36" s="29"/>
      <c r="E36" s="29"/>
      <c r="F36" s="29"/>
      <c r="G36" s="29"/>
      <c r="H36" s="29"/>
      <c r="I36" s="29"/>
      <c r="J36" s="29"/>
      <c r="K36" s="29"/>
      <c r="L36" s="29"/>
      <c r="M36" s="29"/>
      <c r="N36" s="29"/>
      <c r="O36" s="29"/>
      <c r="P36" s="29"/>
      <c r="Q36" s="29"/>
      <c r="R36" s="29"/>
      <c r="S36" s="29"/>
      <c r="T36" s="29"/>
      <c r="U36" s="29"/>
    </row>
    <row r="37" spans="1:21" ht="18" hidden="1" customHeight="1" x14ac:dyDescent="0.25">
      <c r="A37" s="29"/>
      <c r="B37" s="29"/>
      <c r="C37" s="29"/>
      <c r="D37" s="29"/>
      <c r="E37" s="29"/>
      <c r="F37" s="29"/>
      <c r="G37" s="29"/>
      <c r="H37" s="29"/>
      <c r="I37" s="29"/>
      <c r="J37" s="29"/>
      <c r="K37" s="29"/>
      <c r="L37" s="29"/>
      <c r="M37" s="30"/>
      <c r="N37" s="29"/>
      <c r="O37" s="29"/>
      <c r="P37" s="29"/>
      <c r="Q37" s="29"/>
      <c r="R37" s="29"/>
      <c r="S37" s="29"/>
      <c r="T37" s="29"/>
      <c r="U37" s="29"/>
    </row>
    <row r="38" spans="1:21" ht="18" hidden="1" customHeight="1" x14ac:dyDescent="0.25">
      <c r="A38" s="29"/>
      <c r="B38" s="29"/>
      <c r="C38" s="29"/>
      <c r="D38" s="31" t="e">
        <f>(H19*H15)/(H20*H14)</f>
        <v>#DIV/0!</v>
      </c>
      <c r="E38" s="29"/>
      <c r="F38" s="29"/>
      <c r="G38" s="29" t="e">
        <f>1+(F56+I56)*D42</f>
        <v>#DIV/0!</v>
      </c>
      <c r="H38" s="29"/>
      <c r="I38" s="29"/>
      <c r="J38" s="29"/>
      <c r="K38" s="29"/>
      <c r="L38" s="29"/>
      <c r="M38" s="29"/>
      <c r="N38" s="29"/>
      <c r="O38" s="29"/>
      <c r="P38" s="29"/>
      <c r="Q38" s="29"/>
      <c r="R38" s="29"/>
      <c r="S38" s="29"/>
      <c r="T38" s="29"/>
      <c r="U38" s="29"/>
    </row>
    <row r="39" spans="1:21" ht="18" hidden="1" customHeight="1" x14ac:dyDescent="0.25">
      <c r="A39" s="29"/>
      <c r="B39" s="29"/>
      <c r="C39" s="29"/>
      <c r="D39" s="29"/>
      <c r="E39" s="29"/>
      <c r="F39" s="29"/>
      <c r="G39" s="29"/>
      <c r="H39" s="29"/>
      <c r="I39" s="29"/>
      <c r="J39" s="29"/>
      <c r="K39" s="29"/>
      <c r="L39" s="29"/>
      <c r="M39" s="29"/>
      <c r="N39" s="29"/>
      <c r="O39" s="29"/>
      <c r="P39" s="29"/>
      <c r="Q39" s="29"/>
      <c r="R39" s="29"/>
      <c r="S39" s="29"/>
      <c r="T39" s="29"/>
      <c r="U39" s="29"/>
    </row>
    <row r="40" spans="1:21" ht="18" hidden="1" customHeight="1" x14ac:dyDescent="0.25">
      <c r="A40" s="29"/>
      <c r="B40" s="29"/>
      <c r="C40" s="29"/>
      <c r="D40" s="29"/>
      <c r="E40" s="29"/>
      <c r="F40" s="29"/>
      <c r="G40" s="29"/>
      <c r="H40" s="29"/>
      <c r="I40" s="29"/>
      <c r="J40" s="29"/>
      <c r="K40" s="29"/>
      <c r="L40" s="29"/>
      <c r="M40" s="29"/>
      <c r="N40" s="29"/>
      <c r="O40" s="29"/>
      <c r="P40" s="29"/>
      <c r="Q40" s="29"/>
      <c r="R40" s="29"/>
      <c r="S40" s="29"/>
      <c r="T40" s="29"/>
      <c r="U40" s="29"/>
    </row>
    <row r="41" spans="1:21" ht="18" hidden="1" customHeight="1" x14ac:dyDescent="0.25">
      <c r="A41" s="29"/>
      <c r="B41" s="29"/>
      <c r="C41" s="29"/>
      <c r="D41" s="29"/>
      <c r="E41" s="29"/>
      <c r="F41" s="29"/>
      <c r="G41" s="29" t="e">
        <f>H21*1000*D42*COS(D45-D65)/3</f>
        <v>#DIV/0!</v>
      </c>
      <c r="H41" s="29"/>
      <c r="I41" s="29"/>
      <c r="J41" s="29"/>
      <c r="K41" s="29"/>
      <c r="L41" s="29"/>
      <c r="M41" s="29"/>
      <c r="N41" s="29"/>
      <c r="O41" s="29"/>
      <c r="P41" s="29"/>
      <c r="Q41" s="29"/>
      <c r="R41" s="29"/>
      <c r="S41" s="29"/>
      <c r="T41" s="29"/>
      <c r="U41" s="29"/>
    </row>
    <row r="42" spans="1:21" ht="18" hidden="1" customHeight="1" x14ac:dyDescent="0.25">
      <c r="A42" s="29"/>
      <c r="B42" s="29"/>
      <c r="C42" s="29"/>
      <c r="D42" s="31" t="e">
        <f>H20^2*H15^2*(H17/100)/(H16*1000)</f>
        <v>#DIV/0!</v>
      </c>
      <c r="E42" s="29"/>
      <c r="F42" s="29"/>
      <c r="G42" s="29"/>
      <c r="H42" s="29"/>
      <c r="I42" s="29"/>
      <c r="J42" s="29"/>
      <c r="K42" s="29"/>
      <c r="L42" s="29"/>
      <c r="M42" s="29"/>
      <c r="N42" s="29"/>
      <c r="O42" s="29"/>
      <c r="P42" s="29"/>
      <c r="Q42" s="29"/>
      <c r="R42" s="29"/>
      <c r="S42" s="29"/>
      <c r="T42" s="29"/>
      <c r="U42" s="29"/>
    </row>
    <row r="43" spans="1:21" ht="18" hidden="1" customHeight="1" x14ac:dyDescent="0.25">
      <c r="A43" s="29"/>
      <c r="B43" s="29"/>
      <c r="C43" s="29"/>
      <c r="D43" s="29"/>
      <c r="E43" s="29"/>
      <c r="F43" s="29"/>
      <c r="G43" s="29"/>
      <c r="H43" s="29"/>
      <c r="I43" s="29"/>
      <c r="J43" s="29"/>
      <c r="K43" s="29"/>
      <c r="L43" s="29"/>
      <c r="M43" s="29"/>
      <c r="N43" s="29"/>
      <c r="O43" s="29"/>
      <c r="P43" s="29"/>
      <c r="Q43" s="29"/>
      <c r="R43" s="29"/>
      <c r="S43" s="29"/>
      <c r="T43" s="29"/>
      <c r="U43" s="29"/>
    </row>
    <row r="44" spans="1:21" ht="18" hidden="1" customHeight="1" x14ac:dyDescent="0.25">
      <c r="A44" s="29"/>
      <c r="B44" s="29"/>
      <c r="C44" s="29"/>
      <c r="D44" s="29"/>
      <c r="E44" s="29"/>
      <c r="F44" s="29"/>
      <c r="G44" s="29"/>
      <c r="H44" s="29"/>
      <c r="I44" s="29"/>
      <c r="J44" s="29"/>
      <c r="K44" s="29"/>
      <c r="L44" s="29"/>
      <c r="M44" s="29"/>
      <c r="N44" s="29"/>
      <c r="O44" s="29"/>
      <c r="P44" s="29"/>
      <c r="Q44" s="29"/>
      <c r="R44" s="29"/>
      <c r="S44" s="29"/>
      <c r="T44" s="29"/>
      <c r="U44" s="29"/>
    </row>
    <row r="45" spans="1:21" ht="18" hidden="1" customHeight="1" x14ac:dyDescent="0.25">
      <c r="A45" s="29"/>
      <c r="B45" s="29"/>
      <c r="C45" s="206"/>
      <c r="D45" s="31" t="e">
        <f>ACOS(H18/H17)</f>
        <v>#DIV/0!</v>
      </c>
      <c r="E45" s="29"/>
      <c r="F45" s="29"/>
      <c r="G45" s="29" t="e">
        <f>(F60+I60)*D42</f>
        <v>#DIV/0!</v>
      </c>
      <c r="H45" s="29"/>
      <c r="I45" s="29"/>
      <c r="J45" s="29"/>
      <c r="K45" s="29"/>
      <c r="L45" s="29"/>
      <c r="M45" s="29"/>
      <c r="N45" s="29"/>
      <c r="O45" s="29"/>
      <c r="P45" s="29"/>
      <c r="Q45" s="29"/>
      <c r="R45" s="29"/>
      <c r="S45" s="29"/>
      <c r="T45" s="29"/>
      <c r="U45" s="29"/>
    </row>
    <row r="46" spans="1:21" ht="18" hidden="1" customHeight="1" x14ac:dyDescent="0.25">
      <c r="A46" s="29"/>
      <c r="B46" s="29"/>
      <c r="C46" s="206"/>
      <c r="D46" s="32" t="e">
        <f>DEGREES(D45)</f>
        <v>#DIV/0!</v>
      </c>
      <c r="E46" s="29"/>
      <c r="F46" s="29"/>
      <c r="G46" s="29"/>
      <c r="H46" s="29"/>
      <c r="I46" s="29"/>
      <c r="J46" s="29"/>
      <c r="K46" s="29"/>
      <c r="L46" s="29"/>
      <c r="M46" s="29"/>
      <c r="N46" s="29"/>
      <c r="O46" s="29"/>
      <c r="P46" s="29"/>
      <c r="Q46" s="29"/>
      <c r="R46" s="29"/>
      <c r="S46" s="29"/>
      <c r="T46" s="29"/>
      <c r="U46" s="29"/>
    </row>
    <row r="47" spans="1:21" ht="18" hidden="1" customHeight="1" x14ac:dyDescent="0.25">
      <c r="A47" s="29"/>
      <c r="B47" s="29"/>
      <c r="C47" s="29"/>
      <c r="D47" s="29"/>
      <c r="E47" s="29"/>
      <c r="F47" s="29"/>
      <c r="G47" s="29"/>
      <c r="H47" s="29"/>
      <c r="I47" s="29"/>
      <c r="J47" s="29"/>
      <c r="K47" s="29"/>
      <c r="L47" s="29"/>
      <c r="M47" s="29"/>
      <c r="N47" s="29"/>
      <c r="O47" s="29"/>
      <c r="P47" s="29"/>
      <c r="Q47" s="29"/>
      <c r="R47" s="29"/>
      <c r="S47" s="29"/>
      <c r="T47" s="29"/>
      <c r="U47" s="29"/>
    </row>
    <row r="48" spans="1:21" ht="18" hidden="1" customHeight="1" x14ac:dyDescent="0.25">
      <c r="A48" s="29"/>
      <c r="B48" s="29"/>
      <c r="C48" s="29"/>
      <c r="D48" s="29"/>
      <c r="E48" s="29"/>
      <c r="F48" s="29"/>
      <c r="G48" s="29" t="e">
        <f>H21*1000*D42*SIN(D45-D65)/3</f>
        <v>#DIV/0!</v>
      </c>
      <c r="H48" s="29"/>
      <c r="I48" s="29"/>
      <c r="J48" s="29"/>
      <c r="K48" s="29"/>
      <c r="L48" s="29"/>
      <c r="M48" s="29"/>
      <c r="N48" s="29"/>
      <c r="O48" s="29"/>
      <c r="P48" s="29"/>
      <c r="Q48" s="29"/>
      <c r="R48" s="29"/>
      <c r="S48" s="29"/>
      <c r="T48" s="29"/>
      <c r="U48" s="29"/>
    </row>
    <row r="49" spans="1:21" ht="18" hidden="1" customHeight="1" x14ac:dyDescent="0.25">
      <c r="A49" s="29"/>
      <c r="B49" s="29"/>
      <c r="C49" s="29"/>
      <c r="D49" s="29"/>
      <c r="E49" s="29"/>
      <c r="F49" s="29"/>
      <c r="G49" s="29"/>
      <c r="H49" s="29"/>
      <c r="I49" s="29"/>
      <c r="J49" s="29"/>
      <c r="K49" s="29"/>
      <c r="L49" s="29"/>
      <c r="M49" s="29"/>
      <c r="N49" s="29"/>
      <c r="O49" s="29"/>
      <c r="P49" s="29"/>
      <c r="Q49" s="29"/>
      <c r="R49" s="29"/>
      <c r="S49" s="29"/>
      <c r="T49" s="29"/>
      <c r="U49" s="29"/>
    </row>
    <row r="50" spans="1:21" ht="18" hidden="1" customHeight="1" x14ac:dyDescent="0.25">
      <c r="A50" s="29"/>
      <c r="B50" s="29"/>
      <c r="C50" s="29"/>
      <c r="D50" s="31" t="str">
        <f>IF(H24=0,"SEM CARGA",H25^2/(H24*1000))</f>
        <v>SEM CARGA</v>
      </c>
      <c r="E50" s="29"/>
      <c r="F50" s="29"/>
      <c r="G50" s="29"/>
      <c r="H50" s="29"/>
      <c r="I50" s="29"/>
      <c r="J50" s="29"/>
      <c r="K50" s="29"/>
      <c r="L50" s="29"/>
      <c r="M50" s="29"/>
      <c r="N50" s="29"/>
      <c r="O50" s="29"/>
      <c r="P50" s="29"/>
      <c r="Q50" s="29"/>
      <c r="R50" s="29"/>
      <c r="S50" s="29"/>
      <c r="T50" s="29"/>
      <c r="U50" s="29"/>
    </row>
    <row r="51" spans="1:21" ht="18" hidden="1" customHeight="1" x14ac:dyDescent="0.25">
      <c r="A51" s="29"/>
      <c r="B51" s="29"/>
      <c r="C51" s="29"/>
      <c r="D51" s="29"/>
      <c r="E51" s="29"/>
      <c r="F51" s="29"/>
      <c r="G51" s="29"/>
      <c r="H51" s="29"/>
      <c r="I51" s="29"/>
      <c r="J51" s="29"/>
      <c r="K51" s="29"/>
      <c r="L51" s="29"/>
      <c r="M51" s="29"/>
      <c r="N51" s="29"/>
      <c r="O51" s="29"/>
      <c r="P51" s="29"/>
      <c r="Q51" s="29"/>
      <c r="R51" s="29"/>
      <c r="S51" s="29"/>
      <c r="T51" s="29"/>
      <c r="U51" s="29"/>
    </row>
    <row r="52" spans="1:21" ht="18" hidden="1" customHeight="1" x14ac:dyDescent="0.25">
      <c r="A52" s="29"/>
      <c r="B52" s="29"/>
      <c r="C52" s="33" t="s">
        <v>3</v>
      </c>
      <c r="D52" s="29"/>
      <c r="E52" s="29"/>
      <c r="F52" s="29"/>
      <c r="G52" s="29" t="e">
        <f>-(D38^2)/3</f>
        <v>#DIV/0!</v>
      </c>
      <c r="H52" s="29"/>
      <c r="I52" s="206" t="e">
        <f>(K23^2-4*K22*K24)^(1/2)</f>
        <v>#DIV/0!</v>
      </c>
      <c r="J52" s="206"/>
      <c r="K52" s="29"/>
      <c r="L52" s="29"/>
      <c r="M52" s="29"/>
      <c r="N52" s="29"/>
      <c r="O52" s="29"/>
      <c r="P52" s="29"/>
      <c r="Q52" s="29"/>
      <c r="R52" s="29"/>
      <c r="S52" s="29"/>
      <c r="T52" s="29"/>
      <c r="U52" s="29"/>
    </row>
    <row r="53" spans="1:21" ht="18" hidden="1" customHeight="1" x14ac:dyDescent="0.25">
      <c r="A53" s="29"/>
      <c r="B53" s="29"/>
      <c r="C53" s="206"/>
      <c r="D53" s="31">
        <f>ACOS(H26)</f>
        <v>1.5707963267948966</v>
      </c>
      <c r="E53" s="29"/>
      <c r="F53" s="29"/>
      <c r="G53" s="29"/>
      <c r="H53" s="29"/>
      <c r="I53" s="29"/>
      <c r="J53" s="29"/>
      <c r="K53" s="29"/>
      <c r="L53" s="29"/>
      <c r="M53" s="29"/>
      <c r="N53" s="29"/>
      <c r="O53" s="29"/>
      <c r="P53" s="29"/>
      <c r="Q53" s="29"/>
      <c r="R53" s="29"/>
      <c r="S53" s="29"/>
      <c r="T53" s="29"/>
      <c r="U53" s="29"/>
    </row>
    <row r="54" spans="1:21" ht="18" hidden="1" customHeight="1" x14ac:dyDescent="0.25">
      <c r="A54" s="29"/>
      <c r="B54" s="29"/>
      <c r="C54" s="206"/>
      <c r="D54" s="32">
        <f>DEGREES(D53)</f>
        <v>90</v>
      </c>
      <c r="E54" s="29"/>
      <c r="F54" s="29"/>
      <c r="G54" s="29"/>
      <c r="H54" s="29"/>
      <c r="I54" s="29"/>
      <c r="J54" s="29"/>
      <c r="K54" s="29"/>
      <c r="L54" s="29"/>
      <c r="M54" s="29"/>
      <c r="N54" s="29"/>
      <c r="O54" s="29"/>
      <c r="P54" s="29"/>
      <c r="Q54" s="29"/>
      <c r="R54" s="29"/>
      <c r="S54" s="29"/>
      <c r="T54" s="29"/>
      <c r="U54" s="29"/>
    </row>
    <row r="55" spans="1:21" ht="18" hidden="1" customHeight="1" x14ac:dyDescent="0.25">
      <c r="A55" s="29"/>
      <c r="B55" s="29"/>
      <c r="C55" s="29"/>
      <c r="D55" s="29"/>
      <c r="E55" s="29"/>
      <c r="F55" s="29"/>
      <c r="G55" s="31"/>
      <c r="H55" s="29"/>
      <c r="I55" s="29"/>
      <c r="J55" s="29"/>
      <c r="K55" s="29"/>
      <c r="L55" s="29"/>
      <c r="M55" s="29"/>
      <c r="N55" s="29"/>
      <c r="O55" s="29"/>
      <c r="P55" s="29"/>
      <c r="Q55" s="29"/>
      <c r="R55" s="29"/>
      <c r="S55" s="29"/>
      <c r="T55" s="29"/>
      <c r="U55" s="29"/>
    </row>
    <row r="56" spans="1:21" ht="18" hidden="1" customHeight="1" x14ac:dyDescent="0.25">
      <c r="A56" s="29"/>
      <c r="B56" s="29"/>
      <c r="C56" s="29"/>
      <c r="D56" s="29"/>
      <c r="E56" s="29"/>
      <c r="F56" s="206">
        <f>IF(H24=0,0,(COS(D45-D53)/D50))</f>
        <v>0</v>
      </c>
      <c r="G56" s="206"/>
      <c r="H56" s="29"/>
      <c r="I56" s="206">
        <f>IF(H28=0,0,(COS(D45-D61)/D58))</f>
        <v>0</v>
      </c>
      <c r="J56" s="206"/>
      <c r="K56" s="29"/>
      <c r="L56" s="29"/>
      <c r="M56" s="29"/>
      <c r="N56" s="29"/>
      <c r="O56" s="29"/>
      <c r="P56" s="29"/>
      <c r="Q56" s="29"/>
      <c r="R56" s="29"/>
      <c r="S56" s="29"/>
      <c r="T56" s="29"/>
      <c r="U56" s="29"/>
    </row>
    <row r="57" spans="1:21" ht="18" hidden="1" customHeight="1" x14ac:dyDescent="0.25">
      <c r="A57" s="29"/>
      <c r="B57" s="29"/>
      <c r="C57" s="29"/>
      <c r="D57" s="29"/>
      <c r="E57" s="29"/>
      <c r="F57" s="29"/>
      <c r="G57" s="29"/>
      <c r="H57" s="29"/>
      <c r="I57" s="29"/>
      <c r="J57" s="29"/>
      <c r="K57" s="29"/>
      <c r="L57" s="29"/>
      <c r="M57" s="29"/>
      <c r="N57" s="29"/>
      <c r="O57" s="29"/>
      <c r="P57" s="29"/>
      <c r="Q57" s="29"/>
      <c r="R57" s="29"/>
      <c r="S57" s="29"/>
      <c r="T57" s="29"/>
      <c r="U57" s="29"/>
    </row>
    <row r="58" spans="1:21" ht="18" hidden="1" customHeight="1" x14ac:dyDescent="0.25">
      <c r="A58" s="29"/>
      <c r="B58" s="29"/>
      <c r="C58" s="29"/>
      <c r="D58" s="34" t="str">
        <f>IF(H28=0,"SEM CARGA",H27/(H28*3^(1/2)))</f>
        <v>SEM CARGA</v>
      </c>
      <c r="E58" s="29"/>
      <c r="F58" s="29"/>
      <c r="G58" s="29"/>
      <c r="H58" s="29"/>
      <c r="I58" s="29"/>
      <c r="J58" s="29"/>
      <c r="K58" s="29"/>
      <c r="L58" s="29"/>
      <c r="M58" s="29"/>
      <c r="N58" s="29"/>
      <c r="O58" s="29"/>
      <c r="P58" s="29"/>
      <c r="Q58" s="29"/>
      <c r="R58" s="29"/>
      <c r="S58" s="29"/>
      <c r="T58" s="29"/>
      <c r="U58" s="29"/>
    </row>
    <row r="59" spans="1:21" ht="18" hidden="1" customHeight="1" x14ac:dyDescent="0.25">
      <c r="A59" s="29"/>
      <c r="B59" s="29"/>
      <c r="C59" s="29"/>
      <c r="D59" s="34"/>
      <c r="E59" s="29"/>
      <c r="F59" s="29"/>
      <c r="G59" s="29"/>
      <c r="H59" s="29"/>
      <c r="I59" s="29"/>
      <c r="J59" s="29"/>
      <c r="K59" s="29"/>
      <c r="L59" s="29"/>
      <c r="M59" s="29"/>
      <c r="N59" s="29"/>
      <c r="O59" s="29"/>
      <c r="P59" s="29"/>
      <c r="Q59" s="29"/>
      <c r="R59" s="29"/>
      <c r="S59" s="29"/>
      <c r="T59" s="29"/>
      <c r="U59" s="29"/>
    </row>
    <row r="60" spans="1:21" ht="18" hidden="1" customHeight="1" x14ac:dyDescent="0.25">
      <c r="A60" s="29"/>
      <c r="B60" s="29"/>
      <c r="C60" s="29"/>
      <c r="D60" s="29"/>
      <c r="E60" s="29"/>
      <c r="F60" s="206">
        <f>IF(H24=0,0,(SIN(D45-D53)/D50))</f>
        <v>0</v>
      </c>
      <c r="G60" s="206"/>
      <c r="H60" s="29"/>
      <c r="I60" s="206">
        <f>IF(H28=0,0,SIN(D45-D61)/D58)</f>
        <v>0</v>
      </c>
      <c r="J60" s="206"/>
      <c r="K60" s="29"/>
      <c r="L60" s="29"/>
      <c r="M60" s="29"/>
      <c r="N60" s="29"/>
      <c r="O60" s="29"/>
      <c r="P60" s="29"/>
      <c r="Q60" s="29"/>
      <c r="R60" s="29"/>
      <c r="S60" s="29"/>
      <c r="T60" s="29"/>
      <c r="U60" s="29"/>
    </row>
    <row r="61" spans="1:21" ht="18" hidden="1" customHeight="1" x14ac:dyDescent="0.25">
      <c r="A61" s="29"/>
      <c r="B61" s="29"/>
      <c r="C61" s="29"/>
      <c r="D61" s="29">
        <f>ACOS(H29)</f>
        <v>1.5707963267948966</v>
      </c>
      <c r="E61" s="29"/>
      <c r="F61" s="29"/>
      <c r="G61" s="29"/>
      <c r="H61" s="29"/>
      <c r="I61" s="29"/>
      <c r="J61" s="29"/>
      <c r="K61" s="29"/>
      <c r="L61" s="29"/>
      <c r="M61" s="29"/>
      <c r="N61" s="29"/>
      <c r="O61" s="29"/>
      <c r="P61" s="29"/>
      <c r="Q61" s="29"/>
      <c r="R61" s="29"/>
      <c r="S61" s="29"/>
      <c r="T61" s="29"/>
      <c r="U61" s="29"/>
    </row>
    <row r="62" spans="1:21" ht="18" hidden="1" customHeight="1" x14ac:dyDescent="0.25">
      <c r="A62" s="29"/>
      <c r="B62" s="29"/>
      <c r="C62" s="29"/>
      <c r="D62" s="32">
        <f>DEGREES(D61)</f>
        <v>90</v>
      </c>
      <c r="E62" s="29"/>
      <c r="F62" s="29"/>
      <c r="G62" s="29"/>
      <c r="H62" s="29"/>
      <c r="I62" s="29"/>
      <c r="J62" s="35" t="s">
        <v>3</v>
      </c>
      <c r="K62" s="29"/>
      <c r="L62" s="29"/>
      <c r="M62" s="29"/>
      <c r="N62" s="29"/>
      <c r="O62" s="29"/>
      <c r="P62" s="29"/>
      <c r="Q62" s="29"/>
      <c r="R62" s="29"/>
      <c r="S62" s="29"/>
      <c r="T62" s="29"/>
      <c r="U62" s="29"/>
    </row>
    <row r="63" spans="1:21" ht="18" hidden="1" customHeight="1" x14ac:dyDescent="0.25">
      <c r="A63" s="29"/>
      <c r="B63" s="29"/>
      <c r="C63" s="29"/>
      <c r="D63" s="32"/>
      <c r="E63" s="29"/>
      <c r="F63" s="29"/>
      <c r="G63" s="29"/>
      <c r="H63" s="29"/>
      <c r="I63" s="29"/>
      <c r="J63" s="35" t="s">
        <v>3</v>
      </c>
      <c r="K63" s="29"/>
      <c r="L63" s="29"/>
      <c r="M63" s="29"/>
      <c r="N63" s="29"/>
      <c r="O63" s="29"/>
      <c r="P63" s="29"/>
      <c r="Q63" s="29"/>
      <c r="R63" s="29"/>
      <c r="S63" s="29"/>
      <c r="T63" s="29"/>
      <c r="U63" s="29"/>
    </row>
    <row r="64" spans="1:21" ht="18" hidden="1" customHeight="1" x14ac:dyDescent="0.25">
      <c r="A64" s="29"/>
      <c r="B64" s="29"/>
      <c r="C64" s="29"/>
      <c r="D64" s="29"/>
      <c r="E64" s="29"/>
      <c r="F64" s="29"/>
      <c r="G64" s="29"/>
      <c r="H64" s="29"/>
      <c r="I64" s="29"/>
      <c r="J64" s="36"/>
      <c r="K64" s="29"/>
      <c r="L64" s="29"/>
      <c r="M64" s="29"/>
      <c r="N64" s="29"/>
      <c r="O64" s="29"/>
      <c r="P64" s="29"/>
      <c r="Q64" s="29"/>
      <c r="R64" s="29"/>
      <c r="S64" s="29"/>
      <c r="T64" s="29"/>
      <c r="U64" s="29"/>
    </row>
    <row r="65" spans="1:21" ht="18" hidden="1" customHeight="1" x14ac:dyDescent="0.25">
      <c r="A65" s="29"/>
      <c r="B65" s="29"/>
      <c r="C65" s="29"/>
      <c r="D65" s="29">
        <f>ACOS(H23)</f>
        <v>1.5707963267948966</v>
      </c>
      <c r="E65" s="29"/>
      <c r="F65" s="29"/>
      <c r="G65" s="29"/>
      <c r="H65" s="29"/>
      <c r="I65" s="29"/>
      <c r="J65" s="29"/>
      <c r="K65" s="29"/>
      <c r="L65" s="29"/>
      <c r="M65" s="29"/>
      <c r="N65" s="29"/>
      <c r="O65" s="29"/>
      <c r="P65" s="29"/>
      <c r="Q65" s="29"/>
      <c r="R65" s="29"/>
      <c r="S65" s="29"/>
      <c r="T65" s="29"/>
      <c r="U65" s="29"/>
    </row>
    <row r="66" spans="1:21" ht="18" hidden="1" customHeight="1" x14ac:dyDescent="0.25">
      <c r="A66" s="29"/>
      <c r="B66" s="29"/>
      <c r="C66" s="29"/>
      <c r="D66" s="32">
        <f>DEGREES(D65)</f>
        <v>90</v>
      </c>
      <c r="E66" s="29"/>
      <c r="F66" s="29"/>
      <c r="G66" s="29"/>
      <c r="H66" s="29"/>
      <c r="I66" s="29"/>
      <c r="J66" s="29"/>
      <c r="K66" s="29"/>
      <c r="L66" s="29"/>
      <c r="M66" s="29"/>
      <c r="N66" s="29"/>
      <c r="O66" s="29"/>
      <c r="P66" s="29"/>
      <c r="Q66" s="29"/>
      <c r="R66" s="29"/>
      <c r="S66" s="29"/>
      <c r="T66" s="29"/>
      <c r="U66" s="29"/>
    </row>
    <row r="67" spans="1:21" ht="18" hidden="1" customHeight="1" x14ac:dyDescent="0.25">
      <c r="A67" s="29"/>
      <c r="B67" s="29"/>
      <c r="C67" s="29"/>
      <c r="D67" s="32"/>
      <c r="E67" s="29"/>
      <c r="F67" s="29"/>
      <c r="G67" s="29"/>
      <c r="H67" s="29"/>
      <c r="I67" s="29"/>
      <c r="J67" s="29"/>
      <c r="K67" s="29"/>
      <c r="L67" s="29"/>
      <c r="M67" s="29"/>
      <c r="N67" s="29"/>
      <c r="O67" s="29"/>
      <c r="P67" s="29"/>
      <c r="Q67" s="29"/>
      <c r="R67" s="29"/>
      <c r="S67" s="29"/>
      <c r="T67" s="29"/>
      <c r="U67" s="29"/>
    </row>
    <row r="68" spans="1:21" ht="18" hidden="1" customHeight="1" x14ac:dyDescent="0.3">
      <c r="A68" s="29"/>
      <c r="B68" s="29"/>
      <c r="C68" s="208" t="s">
        <v>4</v>
      </c>
      <c r="D68" s="209"/>
      <c r="E68" s="29"/>
      <c r="F68" s="29"/>
      <c r="G68" s="29"/>
      <c r="H68" s="29"/>
      <c r="I68" s="29"/>
      <c r="J68" s="29"/>
      <c r="K68" s="29"/>
      <c r="L68" s="29"/>
      <c r="M68" s="29"/>
      <c r="N68" s="29"/>
      <c r="O68" s="29"/>
      <c r="P68" s="29"/>
      <c r="Q68" s="29"/>
      <c r="R68" s="29"/>
      <c r="S68" s="29"/>
      <c r="T68" s="29"/>
      <c r="U68" s="29"/>
    </row>
    <row r="69" spans="1:21" ht="18" hidden="1" customHeight="1" x14ac:dyDescent="0.25">
      <c r="A69" s="29"/>
      <c r="B69" s="29"/>
      <c r="C69" s="29"/>
      <c r="D69" s="29"/>
      <c r="E69" s="29"/>
      <c r="F69" s="29"/>
      <c r="G69" s="29"/>
      <c r="H69" s="29"/>
      <c r="I69" s="29"/>
      <c r="J69" s="29"/>
      <c r="K69" s="29"/>
      <c r="L69" s="29"/>
      <c r="M69" s="29"/>
      <c r="N69" s="29"/>
      <c r="O69" s="29"/>
      <c r="P69" s="29"/>
      <c r="Q69" s="29"/>
      <c r="R69" s="29"/>
      <c r="S69" s="29"/>
      <c r="T69" s="29"/>
      <c r="U69" s="29"/>
    </row>
    <row r="70" spans="1:21" ht="18" hidden="1" customHeight="1" x14ac:dyDescent="0.25">
      <c r="A70" s="29"/>
      <c r="B70" s="29"/>
      <c r="C70" s="29"/>
      <c r="D70" s="29"/>
      <c r="E70" s="29"/>
      <c r="F70" s="29"/>
      <c r="G70" s="29"/>
      <c r="H70" s="29"/>
      <c r="I70" s="29"/>
      <c r="J70" s="29"/>
      <c r="K70" s="29"/>
      <c r="L70" s="29"/>
      <c r="M70" s="29"/>
      <c r="N70" s="29"/>
      <c r="O70" s="29"/>
      <c r="P70" s="29"/>
      <c r="Q70" s="29"/>
      <c r="R70" s="29"/>
      <c r="S70" s="29"/>
      <c r="T70" s="29"/>
      <c r="U70" s="29"/>
    </row>
    <row r="71" spans="1:21" ht="18" hidden="1" customHeight="1" x14ac:dyDescent="0.25">
      <c r="A71" s="29"/>
      <c r="B71" s="29"/>
      <c r="C71" s="29"/>
      <c r="D71" s="29"/>
      <c r="E71" s="29"/>
      <c r="F71" s="29"/>
      <c r="G71" s="29"/>
      <c r="H71" s="29"/>
      <c r="I71" s="29"/>
      <c r="J71" s="29"/>
      <c r="K71" s="29"/>
      <c r="L71" s="29"/>
      <c r="M71" s="29"/>
      <c r="N71" s="29"/>
      <c r="O71" s="29"/>
      <c r="P71" s="29"/>
      <c r="Q71" s="29"/>
      <c r="R71" s="29"/>
      <c r="S71" s="29"/>
      <c r="T71" s="29"/>
      <c r="U71" s="29"/>
    </row>
    <row r="72" spans="1:21" ht="18" hidden="1" customHeight="1" x14ac:dyDescent="0.25">
      <c r="A72" s="29"/>
      <c r="B72" s="37"/>
      <c r="C72" s="207"/>
      <c r="D72" s="199" t="e">
        <f>(((D73^2+E73^2)^(1/2))*3^(1/2))</f>
        <v>#DIV/0!</v>
      </c>
      <c r="E72" s="199"/>
      <c r="F72" s="29"/>
      <c r="G72" s="29"/>
      <c r="H72" s="29"/>
      <c r="I72" s="29"/>
      <c r="J72" s="29"/>
      <c r="K72" s="29"/>
      <c r="L72" s="29"/>
      <c r="M72" s="29"/>
      <c r="N72" s="29"/>
      <c r="O72" s="29"/>
      <c r="P72" s="29"/>
      <c r="Q72" s="29"/>
      <c r="R72" s="29"/>
      <c r="S72" s="29"/>
      <c r="T72" s="29"/>
      <c r="U72" s="29"/>
    </row>
    <row r="73" spans="1:21" ht="18" hidden="1" customHeight="1" x14ac:dyDescent="0.25">
      <c r="A73" s="29"/>
      <c r="B73" s="37"/>
      <c r="C73" s="207"/>
      <c r="D73" s="37" t="e">
        <f>K29/3^(1/2)+C102</f>
        <v>#DIV/0!</v>
      </c>
      <c r="E73" s="37" t="e">
        <f>E102</f>
        <v>#DIV/0!</v>
      </c>
      <c r="F73" s="29"/>
      <c r="G73" s="29"/>
      <c r="H73" s="29"/>
      <c r="I73" s="29"/>
      <c r="J73" s="29"/>
      <c r="K73" s="29"/>
      <c r="L73" s="29"/>
      <c r="M73" s="29"/>
      <c r="N73" s="29"/>
      <c r="O73" s="29"/>
      <c r="P73" s="29"/>
      <c r="Q73" s="29"/>
      <c r="R73" s="29"/>
      <c r="S73" s="29"/>
      <c r="T73" s="29"/>
      <c r="U73" s="29"/>
    </row>
    <row r="74" spans="1:21" ht="18" hidden="1" customHeight="1" x14ac:dyDescent="0.25">
      <c r="A74" s="29"/>
      <c r="B74" s="37"/>
      <c r="C74" s="39" t="s">
        <v>5</v>
      </c>
      <c r="D74" s="38" t="e">
        <f>ATAN(E73/D73)</f>
        <v>#DIV/0!</v>
      </c>
      <c r="E74" s="38" t="e">
        <f>DEGREES(D74)</f>
        <v>#DIV/0!</v>
      </c>
      <c r="F74" s="29"/>
      <c r="G74" s="29"/>
      <c r="H74" s="29"/>
      <c r="I74" s="29"/>
      <c r="J74" s="29"/>
      <c r="K74" s="29"/>
      <c r="L74" s="29"/>
      <c r="M74" s="29"/>
      <c r="N74" s="29"/>
      <c r="O74" s="29"/>
      <c r="P74" s="29"/>
      <c r="Q74" s="29"/>
      <c r="R74" s="29"/>
      <c r="S74" s="29"/>
      <c r="T74" s="29"/>
      <c r="U74" s="29"/>
    </row>
    <row r="75" spans="1:21" ht="18" hidden="1" customHeight="1" x14ac:dyDescent="0.25">
      <c r="A75" s="29"/>
      <c r="B75" s="29"/>
      <c r="C75" s="29"/>
      <c r="D75" s="29"/>
      <c r="E75" s="29"/>
      <c r="F75" s="29"/>
      <c r="G75" s="29"/>
      <c r="H75" s="29"/>
      <c r="I75" s="29"/>
      <c r="J75" s="29"/>
      <c r="K75" s="29"/>
      <c r="L75" s="29"/>
      <c r="M75" s="29"/>
      <c r="N75" s="29"/>
      <c r="O75" s="29"/>
      <c r="P75" s="29"/>
      <c r="Q75" s="29"/>
      <c r="R75" s="29"/>
      <c r="S75" s="29"/>
      <c r="T75" s="29"/>
      <c r="U75" s="29"/>
    </row>
    <row r="76" spans="1:21" ht="18" hidden="1" customHeight="1" x14ac:dyDescent="0.25">
      <c r="A76" s="29"/>
      <c r="B76" s="29"/>
      <c r="C76" s="29"/>
      <c r="D76" s="29"/>
      <c r="E76" s="29"/>
      <c r="F76" s="29"/>
      <c r="G76" s="29"/>
      <c r="H76" s="29"/>
      <c r="I76" s="29"/>
      <c r="J76" s="29"/>
      <c r="K76" s="29"/>
      <c r="L76" s="29"/>
      <c r="M76" s="29"/>
      <c r="N76" s="29"/>
      <c r="O76" s="29"/>
      <c r="P76" s="29"/>
      <c r="Q76" s="29"/>
      <c r="R76" s="29"/>
      <c r="S76" s="29"/>
      <c r="T76" s="29"/>
      <c r="U76" s="29"/>
    </row>
    <row r="77" spans="1:21" ht="18" hidden="1" customHeight="1" x14ac:dyDescent="0.25">
      <c r="A77" s="29"/>
      <c r="B77" s="29"/>
      <c r="C77" s="29"/>
      <c r="D77" s="29"/>
      <c r="E77" s="29"/>
      <c r="F77" s="29"/>
      <c r="G77" s="29"/>
      <c r="H77" s="29"/>
      <c r="I77" s="29"/>
      <c r="J77" s="29"/>
      <c r="K77" s="29"/>
      <c r="L77" s="29"/>
      <c r="M77" s="29"/>
      <c r="N77" s="29"/>
      <c r="O77" s="29"/>
      <c r="P77" s="29"/>
      <c r="Q77" s="29"/>
      <c r="R77" s="29"/>
      <c r="S77" s="29"/>
      <c r="T77" s="29"/>
      <c r="U77" s="29"/>
    </row>
    <row r="78" spans="1:21" ht="18" hidden="1" customHeight="1" x14ac:dyDescent="0.25">
      <c r="A78" s="29"/>
      <c r="B78" s="29"/>
      <c r="C78" s="29"/>
      <c r="D78" s="199">
        <f>H21</f>
        <v>0</v>
      </c>
      <c r="E78" s="199"/>
      <c r="F78" s="29"/>
      <c r="G78" s="29"/>
      <c r="H78" s="29"/>
      <c r="I78" s="29"/>
      <c r="J78" s="29"/>
      <c r="K78" s="29"/>
      <c r="L78" s="29"/>
      <c r="M78" s="29"/>
      <c r="N78" s="29"/>
      <c r="O78" s="29"/>
      <c r="P78" s="29"/>
      <c r="Q78" s="29"/>
      <c r="R78" s="29"/>
      <c r="S78" s="29"/>
      <c r="T78" s="29"/>
      <c r="U78" s="29"/>
    </row>
    <row r="79" spans="1:21" ht="18" hidden="1" customHeight="1" x14ac:dyDescent="0.25">
      <c r="A79" s="29"/>
      <c r="B79" s="29"/>
      <c r="C79" s="206"/>
      <c r="D79" s="207" t="e">
        <f>(D78*1000)/(K29*3^(1/2))</f>
        <v>#DIV/0!</v>
      </c>
      <c r="E79" s="207"/>
      <c r="F79" s="29"/>
      <c r="G79" s="29"/>
      <c r="H79" s="29"/>
      <c r="I79" s="29"/>
      <c r="J79" s="29"/>
      <c r="K79" s="29"/>
      <c r="L79" s="29"/>
      <c r="M79" s="29"/>
      <c r="N79" s="29"/>
      <c r="O79" s="29"/>
      <c r="P79" s="29"/>
      <c r="Q79" s="29"/>
      <c r="R79" s="29"/>
      <c r="S79" s="29"/>
      <c r="T79" s="29"/>
      <c r="U79" s="29"/>
    </row>
    <row r="80" spans="1:21" ht="18" hidden="1" customHeight="1" x14ac:dyDescent="0.25">
      <c r="A80" s="29"/>
      <c r="B80" s="29"/>
      <c r="C80" s="206"/>
      <c r="D80" s="37" t="e">
        <f>D79*COS(D81)</f>
        <v>#DIV/0!</v>
      </c>
      <c r="E80" s="37" t="e">
        <f>D79*SIN(D81)</f>
        <v>#DIV/0!</v>
      </c>
      <c r="F80" s="29"/>
      <c r="G80" s="29"/>
      <c r="H80" s="29"/>
      <c r="I80" s="29"/>
      <c r="J80" s="29"/>
      <c r="K80" s="29"/>
      <c r="L80" s="29"/>
      <c r="M80" s="29"/>
      <c r="N80" s="29"/>
      <c r="O80" s="29"/>
      <c r="P80" s="29"/>
      <c r="Q80" s="29"/>
      <c r="R80" s="29"/>
      <c r="S80" s="29"/>
      <c r="T80" s="29"/>
      <c r="U80" s="29"/>
    </row>
    <row r="81" spans="1:21" ht="18" hidden="1" customHeight="1" x14ac:dyDescent="0.25">
      <c r="A81" s="29"/>
      <c r="B81" s="29"/>
      <c r="C81" s="29"/>
      <c r="D81" s="40">
        <f>-D65</f>
        <v>-1.5707963267948966</v>
      </c>
      <c r="E81" s="41">
        <f>DEGREES(D81)</f>
        <v>-90</v>
      </c>
      <c r="F81" s="29"/>
      <c r="G81" s="29"/>
      <c r="H81" s="29"/>
      <c r="I81" s="29"/>
      <c r="J81" s="29"/>
      <c r="K81" s="29"/>
      <c r="L81" s="29"/>
      <c r="M81" s="29"/>
      <c r="N81" s="29"/>
      <c r="O81" s="29"/>
      <c r="P81" s="29"/>
      <c r="Q81" s="29"/>
      <c r="R81" s="29"/>
      <c r="S81" s="29"/>
      <c r="T81" s="29"/>
      <c r="U81" s="29"/>
    </row>
    <row r="82" spans="1:21" ht="18" hidden="1" customHeight="1" x14ac:dyDescent="0.25">
      <c r="A82" s="29"/>
      <c r="B82" s="29"/>
      <c r="C82" s="29"/>
      <c r="D82" s="29"/>
      <c r="E82" s="29"/>
      <c r="F82" s="29"/>
      <c r="G82" s="29"/>
      <c r="H82" s="29"/>
      <c r="I82" s="29"/>
      <c r="J82" s="29"/>
      <c r="K82" s="29"/>
      <c r="L82" s="29"/>
      <c r="M82" s="29"/>
      <c r="N82" s="29"/>
      <c r="O82" s="29"/>
      <c r="P82" s="29"/>
      <c r="Q82" s="29"/>
      <c r="R82" s="29"/>
      <c r="S82" s="29"/>
      <c r="T82" s="29"/>
      <c r="U82" s="29"/>
    </row>
    <row r="83" spans="1:21" ht="18" hidden="1" customHeight="1" x14ac:dyDescent="0.25">
      <c r="A83" s="29"/>
      <c r="B83" s="29"/>
      <c r="C83" s="29"/>
      <c r="D83" s="29"/>
      <c r="E83" s="29"/>
      <c r="F83" s="29"/>
      <c r="G83" s="29"/>
      <c r="H83" s="29"/>
      <c r="I83" s="29"/>
      <c r="J83" s="29"/>
      <c r="K83" s="29"/>
      <c r="L83" s="29"/>
      <c r="M83" s="29"/>
      <c r="N83" s="29"/>
      <c r="O83" s="29"/>
      <c r="P83" s="29"/>
      <c r="Q83" s="29"/>
      <c r="R83" s="29"/>
      <c r="S83" s="29"/>
      <c r="T83" s="29"/>
      <c r="U83" s="29"/>
    </row>
    <row r="84" spans="1:21" ht="18" hidden="1" customHeight="1" x14ac:dyDescent="0.25">
      <c r="A84" s="29"/>
      <c r="B84" s="29"/>
      <c r="C84" s="29"/>
      <c r="D84" s="29"/>
      <c r="E84" s="29"/>
      <c r="F84" s="29"/>
      <c r="G84" s="29"/>
      <c r="H84" s="29"/>
      <c r="I84" s="29"/>
      <c r="J84" s="29"/>
      <c r="K84" s="29"/>
      <c r="L84" s="29"/>
      <c r="M84" s="29"/>
      <c r="N84" s="29"/>
      <c r="O84" s="29"/>
      <c r="P84" s="29"/>
      <c r="Q84" s="29"/>
      <c r="R84" s="29"/>
      <c r="S84" s="29"/>
      <c r="T84" s="29"/>
      <c r="U84" s="29"/>
    </row>
    <row r="85" spans="1:21" ht="18" hidden="1" customHeight="1" x14ac:dyDescent="0.25">
      <c r="A85" s="29"/>
      <c r="B85" s="29"/>
      <c r="C85" s="206"/>
      <c r="D85" s="199">
        <f>IF(H24=0,0,(K29/(D50*3^(1/2))))</f>
        <v>0</v>
      </c>
      <c r="E85" s="199"/>
      <c r="F85" s="29"/>
      <c r="G85" s="29"/>
      <c r="H85" s="29"/>
      <c r="I85" s="29"/>
      <c r="J85" s="29"/>
      <c r="K85" s="29"/>
      <c r="L85" s="29"/>
      <c r="M85" s="29"/>
      <c r="N85" s="29"/>
      <c r="O85" s="29"/>
      <c r="P85" s="29"/>
      <c r="Q85" s="29"/>
      <c r="R85" s="29"/>
      <c r="S85" s="29"/>
      <c r="T85" s="29"/>
      <c r="U85" s="29"/>
    </row>
    <row r="86" spans="1:21" ht="18" hidden="1" customHeight="1" x14ac:dyDescent="0.25">
      <c r="A86" s="29"/>
      <c r="B86" s="29"/>
      <c r="C86" s="206"/>
      <c r="D86" s="40">
        <f>D85*COS(D87)</f>
        <v>0</v>
      </c>
      <c r="E86" s="40">
        <f>-D85*SIN(D87)</f>
        <v>0</v>
      </c>
      <c r="F86" s="29"/>
      <c r="G86" s="29"/>
      <c r="H86" s="29"/>
      <c r="I86" s="29"/>
      <c r="J86" s="29"/>
      <c r="K86" s="29"/>
      <c r="L86" s="29"/>
      <c r="M86" s="29"/>
      <c r="N86" s="29"/>
      <c r="O86" s="29"/>
      <c r="P86" s="29"/>
      <c r="Q86" s="29"/>
      <c r="R86" s="29"/>
      <c r="S86" s="29"/>
      <c r="T86" s="29"/>
      <c r="U86" s="29"/>
    </row>
    <row r="87" spans="1:21" ht="18" hidden="1" customHeight="1" x14ac:dyDescent="0.25">
      <c r="A87" s="29"/>
      <c r="B87" s="29"/>
      <c r="C87" s="29"/>
      <c r="D87" s="40">
        <f>D53</f>
        <v>1.5707963267948966</v>
      </c>
      <c r="E87" s="41">
        <f>D54</f>
        <v>90</v>
      </c>
      <c r="F87" s="29"/>
      <c r="G87" s="29"/>
      <c r="H87" s="29"/>
      <c r="I87" s="29"/>
      <c r="J87" s="29"/>
      <c r="K87" s="29"/>
      <c r="L87" s="29"/>
      <c r="M87" s="29"/>
      <c r="N87" s="29"/>
      <c r="O87" s="29"/>
      <c r="P87" s="29"/>
      <c r="Q87" s="29"/>
      <c r="R87" s="29"/>
      <c r="S87" s="29"/>
      <c r="T87" s="29"/>
      <c r="U87" s="29"/>
    </row>
    <row r="88" spans="1:21" ht="18" hidden="1" customHeight="1" x14ac:dyDescent="0.25">
      <c r="A88" s="29"/>
      <c r="B88" s="29"/>
      <c r="C88" s="29"/>
      <c r="D88" s="29"/>
      <c r="E88" s="29"/>
      <c r="F88" s="29"/>
      <c r="G88" s="29"/>
      <c r="H88" s="29"/>
      <c r="I88" s="29"/>
      <c r="J88" s="29"/>
      <c r="K88" s="29"/>
      <c r="L88" s="29"/>
      <c r="M88" s="29"/>
      <c r="N88" s="29"/>
      <c r="O88" s="29"/>
      <c r="P88" s="29"/>
      <c r="Q88" s="29"/>
      <c r="R88" s="29"/>
      <c r="S88" s="29"/>
      <c r="T88" s="29"/>
      <c r="U88" s="29"/>
    </row>
    <row r="89" spans="1:21" ht="18" hidden="1" customHeight="1" x14ac:dyDescent="0.25">
      <c r="A89" s="29"/>
      <c r="B89" s="29"/>
      <c r="C89" s="29"/>
      <c r="D89" s="29"/>
      <c r="E89" s="29"/>
      <c r="F89" s="29"/>
      <c r="G89" s="29"/>
      <c r="H89" s="29"/>
      <c r="I89" s="29"/>
      <c r="J89" s="29"/>
      <c r="K89" s="29"/>
      <c r="L89" s="29"/>
      <c r="M89" s="29"/>
      <c r="N89" s="29"/>
      <c r="O89" s="29"/>
      <c r="P89" s="29"/>
      <c r="Q89" s="29"/>
      <c r="R89" s="29"/>
      <c r="S89" s="29"/>
      <c r="T89" s="29"/>
      <c r="U89" s="29"/>
    </row>
    <row r="90" spans="1:21" ht="18" hidden="1" customHeight="1" x14ac:dyDescent="0.25">
      <c r="A90" s="29"/>
      <c r="B90" s="29"/>
      <c r="C90" s="29"/>
      <c r="D90" s="29"/>
      <c r="E90" s="29"/>
      <c r="F90" s="29"/>
      <c r="G90" s="29"/>
      <c r="H90" s="29"/>
      <c r="I90" s="29"/>
      <c r="J90" s="29"/>
      <c r="K90" s="29"/>
      <c r="L90" s="29"/>
      <c r="M90" s="29"/>
      <c r="N90" s="29"/>
      <c r="O90" s="29"/>
      <c r="P90" s="29"/>
      <c r="Q90" s="29"/>
      <c r="R90" s="29"/>
      <c r="S90" s="29"/>
      <c r="T90" s="29"/>
      <c r="U90" s="29"/>
    </row>
    <row r="91" spans="1:21" ht="18" customHeight="1" x14ac:dyDescent="0.25">
      <c r="A91" s="29"/>
      <c r="B91" s="29"/>
      <c r="C91" s="206"/>
      <c r="D91" s="199">
        <f>IF(H28=0,0,H28*K29/H27)</f>
        <v>0</v>
      </c>
      <c r="E91" s="199"/>
      <c r="F91" s="29"/>
      <c r="G91" s="29"/>
      <c r="H91" s="29"/>
      <c r="I91" s="29"/>
      <c r="J91" s="29"/>
      <c r="K91" s="29"/>
      <c r="L91" s="29"/>
      <c r="M91" s="29"/>
      <c r="N91" s="29"/>
      <c r="O91" s="29"/>
      <c r="P91" s="29"/>
      <c r="Q91" s="29"/>
      <c r="R91" s="29"/>
      <c r="S91" s="29"/>
      <c r="T91" s="29"/>
      <c r="U91" s="29"/>
    </row>
    <row r="92" spans="1:21" ht="18" customHeight="1" x14ac:dyDescent="0.25">
      <c r="A92" s="29"/>
      <c r="B92" s="29"/>
      <c r="C92" s="206"/>
      <c r="D92" s="40">
        <f>D91*COS(D93)</f>
        <v>0</v>
      </c>
      <c r="E92" s="42">
        <f>-D91*SIN(D93)</f>
        <v>0</v>
      </c>
      <c r="F92" s="29"/>
      <c r="G92" s="29"/>
      <c r="H92" s="29"/>
      <c r="I92" s="29"/>
      <c r="J92" s="29"/>
      <c r="K92" s="29"/>
      <c r="L92" s="29"/>
      <c r="M92" s="29"/>
      <c r="N92" s="29"/>
      <c r="O92" s="29"/>
      <c r="P92" s="29"/>
      <c r="Q92" s="29"/>
      <c r="R92" s="29"/>
      <c r="S92" s="29"/>
      <c r="T92" s="29"/>
      <c r="U92" s="29"/>
    </row>
    <row r="93" spans="1:21" ht="18" customHeight="1" x14ac:dyDescent="0.25">
      <c r="A93" s="29"/>
      <c r="B93" s="29"/>
      <c r="C93" s="29"/>
      <c r="D93" s="40">
        <f>D61</f>
        <v>1.5707963267948966</v>
      </c>
      <c r="E93" s="41">
        <f>D62</f>
        <v>90</v>
      </c>
      <c r="F93" s="29"/>
      <c r="G93" s="29"/>
      <c r="H93" s="29"/>
      <c r="I93" s="29"/>
      <c r="J93" s="29"/>
      <c r="K93" s="29"/>
      <c r="L93" s="29"/>
      <c r="M93" s="29"/>
      <c r="N93" s="29"/>
      <c r="O93" s="29"/>
      <c r="P93" s="29"/>
      <c r="Q93" s="29"/>
      <c r="R93" s="29"/>
      <c r="S93" s="29"/>
      <c r="T93" s="29"/>
      <c r="U93" s="29"/>
    </row>
    <row r="94" spans="1:21" ht="18" customHeight="1" x14ac:dyDescent="0.25">
      <c r="A94" s="29"/>
      <c r="B94" s="29"/>
      <c r="C94" s="29"/>
      <c r="D94" s="29"/>
      <c r="E94" s="29"/>
      <c r="F94" s="29"/>
      <c r="G94" s="29"/>
      <c r="H94" s="29"/>
      <c r="I94" s="29"/>
      <c r="J94" s="29"/>
      <c r="K94" s="29"/>
      <c r="L94" s="29"/>
      <c r="M94" s="29"/>
      <c r="N94" s="29"/>
      <c r="O94" s="29"/>
      <c r="P94" s="29"/>
      <c r="Q94" s="29"/>
      <c r="R94" s="29"/>
      <c r="S94" s="29"/>
      <c r="T94" s="29"/>
      <c r="U94" s="29"/>
    </row>
    <row r="95" spans="1:21" ht="18" customHeight="1" x14ac:dyDescent="0.25">
      <c r="A95" s="29"/>
      <c r="B95" s="29"/>
      <c r="C95" s="206"/>
      <c r="D95" s="206"/>
      <c r="E95" s="206"/>
      <c r="F95" s="29"/>
      <c r="G95" s="29"/>
      <c r="H95" s="29"/>
      <c r="I95" s="29"/>
      <c r="J95" s="29"/>
      <c r="K95" s="29"/>
      <c r="L95" s="29"/>
      <c r="M95" s="29"/>
      <c r="N95" s="29"/>
      <c r="O95" s="29"/>
      <c r="P95" s="29"/>
      <c r="Q95" s="29"/>
      <c r="R95" s="29"/>
      <c r="S95" s="29"/>
      <c r="T95" s="29"/>
      <c r="U95" s="29"/>
    </row>
    <row r="96" spans="1:21" ht="18" customHeight="1" x14ac:dyDescent="0.25">
      <c r="A96" s="29"/>
      <c r="B96" s="29"/>
      <c r="C96" s="199" t="e">
        <f>(C97^2+E97^2)^(1/2)</f>
        <v>#DIV/0!</v>
      </c>
      <c r="D96" s="199"/>
      <c r="E96" s="199"/>
      <c r="F96" s="29"/>
      <c r="G96" s="29"/>
      <c r="H96" s="29"/>
      <c r="I96" s="29"/>
      <c r="J96" s="29"/>
      <c r="K96" s="29"/>
      <c r="L96" s="29"/>
      <c r="M96" s="29"/>
      <c r="N96" s="29"/>
      <c r="O96" s="29"/>
      <c r="P96" s="29"/>
      <c r="Q96" s="29"/>
      <c r="R96" s="29"/>
      <c r="S96" s="29"/>
      <c r="T96" s="29"/>
      <c r="U96" s="29"/>
    </row>
    <row r="97" spans="1:21" ht="18" customHeight="1" x14ac:dyDescent="0.25">
      <c r="A97" s="29"/>
      <c r="B97" s="29"/>
      <c r="C97" s="199" t="e">
        <f>D80+D86+D92</f>
        <v>#DIV/0!</v>
      </c>
      <c r="D97" s="199"/>
      <c r="E97" s="41" t="e">
        <f>E80+E86+E92</f>
        <v>#DIV/0!</v>
      </c>
      <c r="F97" s="29"/>
      <c r="G97" s="29"/>
      <c r="H97" s="29"/>
      <c r="I97" s="29"/>
      <c r="J97" s="29"/>
      <c r="K97" s="29"/>
      <c r="L97" s="29"/>
      <c r="M97" s="29"/>
      <c r="N97" s="29"/>
      <c r="O97" s="29"/>
      <c r="P97" s="29"/>
      <c r="Q97" s="29"/>
      <c r="R97" s="29"/>
      <c r="S97" s="29"/>
      <c r="T97" s="29"/>
      <c r="U97" s="29"/>
    </row>
    <row r="98" spans="1:21" ht="18" customHeight="1" x14ac:dyDescent="0.25">
      <c r="A98" s="29"/>
      <c r="B98" s="29"/>
      <c r="C98" s="29"/>
      <c r="D98" s="40" t="e">
        <f>ATAN(E97/C97)</f>
        <v>#DIV/0!</v>
      </c>
      <c r="E98" s="40" t="e">
        <f>DEGREES(D98)</f>
        <v>#DIV/0!</v>
      </c>
      <c r="F98" s="29"/>
      <c r="G98" s="29"/>
      <c r="H98" s="29"/>
      <c r="I98" s="29"/>
      <c r="J98" s="29"/>
      <c r="K98" s="29"/>
      <c r="L98" s="29"/>
      <c r="M98" s="29"/>
      <c r="N98" s="29"/>
      <c r="O98" s="29"/>
      <c r="P98" s="29"/>
      <c r="Q98" s="29"/>
      <c r="R98" s="29"/>
      <c r="S98" s="29"/>
      <c r="T98" s="29"/>
      <c r="U98" s="29"/>
    </row>
    <row r="99" spans="1:21" ht="18" customHeight="1" x14ac:dyDescent="0.25">
      <c r="A99" s="29"/>
      <c r="B99" s="29"/>
      <c r="C99" s="29"/>
      <c r="D99" s="29"/>
      <c r="E99" s="29"/>
      <c r="F99" s="29"/>
      <c r="G99" s="29"/>
      <c r="H99" s="29"/>
      <c r="I99" s="29"/>
      <c r="J99" s="29"/>
      <c r="K99" s="29"/>
      <c r="L99" s="29"/>
      <c r="M99" s="29"/>
      <c r="N99" s="29"/>
      <c r="O99" s="29"/>
      <c r="P99" s="29"/>
      <c r="Q99" s="29"/>
      <c r="R99" s="29"/>
      <c r="S99" s="29"/>
      <c r="T99" s="29"/>
      <c r="U99" s="29"/>
    </row>
    <row r="100" spans="1:21" ht="18" customHeight="1" x14ac:dyDescent="0.25">
      <c r="A100" s="29"/>
      <c r="B100" s="29"/>
      <c r="C100" s="29"/>
      <c r="D100" s="29"/>
      <c r="E100" s="29"/>
      <c r="F100" s="29"/>
      <c r="G100" s="29"/>
      <c r="H100" s="29"/>
      <c r="I100" s="29"/>
      <c r="J100" s="29"/>
      <c r="K100" s="29"/>
      <c r="L100" s="29"/>
      <c r="M100" s="29"/>
      <c r="N100" s="29"/>
      <c r="O100" s="29"/>
      <c r="P100" s="29"/>
      <c r="Q100" s="29"/>
      <c r="R100" s="29"/>
      <c r="S100" s="29"/>
      <c r="T100" s="29"/>
      <c r="U100" s="29"/>
    </row>
    <row r="101" spans="1:21" ht="18" customHeight="1" x14ac:dyDescent="0.25">
      <c r="A101" s="29"/>
      <c r="B101" s="29"/>
      <c r="C101" s="199" t="e">
        <f>D42*C96</f>
        <v>#DIV/0!</v>
      </c>
      <c r="D101" s="199"/>
      <c r="E101" s="199"/>
      <c r="F101" s="29"/>
      <c r="G101" s="29"/>
      <c r="H101" s="29"/>
      <c r="I101" s="29"/>
      <c r="J101" s="29"/>
      <c r="K101" s="29"/>
      <c r="L101" s="29"/>
      <c r="M101" s="29"/>
      <c r="N101" s="29"/>
      <c r="O101" s="29"/>
      <c r="P101" s="29"/>
      <c r="Q101" s="29"/>
      <c r="R101" s="29"/>
      <c r="S101" s="29"/>
      <c r="T101" s="29"/>
      <c r="U101" s="29"/>
    </row>
    <row r="102" spans="1:21" ht="18" customHeight="1" x14ac:dyDescent="0.25">
      <c r="A102" s="29"/>
      <c r="B102" s="29"/>
      <c r="C102" s="199" t="e">
        <f>C101*COS(D103)</f>
        <v>#DIV/0!</v>
      </c>
      <c r="D102" s="199"/>
      <c r="E102" s="40" t="e">
        <f>C101*SIN(D103)</f>
        <v>#DIV/0!</v>
      </c>
      <c r="F102" s="29"/>
      <c r="G102" s="29"/>
      <c r="H102" s="29"/>
      <c r="I102" s="29"/>
      <c r="J102" s="29"/>
      <c r="K102" s="29"/>
      <c r="L102" s="29"/>
      <c r="M102" s="29"/>
      <c r="N102" s="29"/>
      <c r="O102" s="29"/>
      <c r="P102" s="29"/>
      <c r="Q102" s="29"/>
      <c r="R102" s="29"/>
      <c r="S102" s="29"/>
      <c r="T102" s="29"/>
      <c r="U102" s="29"/>
    </row>
    <row r="103" spans="1:21" ht="18" customHeight="1" x14ac:dyDescent="0.25">
      <c r="A103" s="29"/>
      <c r="B103" s="29"/>
      <c r="C103" s="39" t="s">
        <v>5</v>
      </c>
      <c r="D103" s="40" t="e">
        <f>D45+D98</f>
        <v>#DIV/0!</v>
      </c>
      <c r="E103" s="40" t="e">
        <f>DEGREES(D103)</f>
        <v>#DIV/0!</v>
      </c>
      <c r="F103" s="29"/>
      <c r="G103" s="29"/>
      <c r="H103" s="29"/>
      <c r="I103" s="29"/>
      <c r="J103" s="29"/>
      <c r="K103" s="29"/>
      <c r="L103" s="29"/>
      <c r="M103" s="29"/>
      <c r="N103" s="29"/>
      <c r="O103" s="29"/>
      <c r="P103" s="29"/>
      <c r="Q103" s="29"/>
      <c r="R103" s="29"/>
      <c r="S103" s="29"/>
      <c r="T103" s="29"/>
      <c r="U103" s="29"/>
    </row>
    <row r="104" spans="1:21" ht="18" customHeight="1" x14ac:dyDescent="0.25">
      <c r="A104" s="29"/>
      <c r="B104" s="29"/>
      <c r="C104" s="29"/>
      <c r="D104" s="29"/>
      <c r="E104" s="29"/>
      <c r="F104" s="29"/>
      <c r="G104" s="29"/>
      <c r="H104" s="29"/>
      <c r="I104" s="29"/>
      <c r="J104" s="29"/>
      <c r="K104" s="29"/>
      <c r="L104" s="29"/>
      <c r="M104" s="29"/>
      <c r="N104" s="29"/>
      <c r="O104" s="29"/>
      <c r="P104" s="29"/>
      <c r="Q104" s="29"/>
      <c r="R104" s="29"/>
      <c r="S104" s="29"/>
      <c r="T104" s="29"/>
      <c r="U104" s="29"/>
    </row>
    <row r="105" spans="1:21" ht="18" customHeight="1" x14ac:dyDescent="0.25">
      <c r="A105" s="29"/>
      <c r="B105" s="29"/>
      <c r="C105" s="29"/>
      <c r="D105" s="29"/>
      <c r="E105" s="29"/>
      <c r="F105" s="29"/>
      <c r="G105" s="29"/>
      <c r="H105" s="29"/>
      <c r="I105" s="29"/>
      <c r="J105" s="29"/>
      <c r="K105" s="29"/>
      <c r="L105" s="29"/>
      <c r="M105" s="29"/>
      <c r="N105" s="29"/>
      <c r="O105" s="29"/>
      <c r="P105" s="29"/>
      <c r="Q105" s="29"/>
      <c r="R105" s="29"/>
      <c r="S105" s="29"/>
      <c r="T105" s="29"/>
      <c r="U105" s="29"/>
    </row>
    <row r="106" spans="1:21" ht="18" customHeight="1" x14ac:dyDescent="0.25">
      <c r="A106" s="29"/>
      <c r="B106" s="29"/>
      <c r="C106" s="29"/>
      <c r="D106" s="29"/>
      <c r="E106" s="29"/>
      <c r="F106" s="29"/>
      <c r="G106" s="29"/>
      <c r="H106" s="29"/>
      <c r="I106" s="29"/>
      <c r="J106" s="29"/>
      <c r="K106" s="29"/>
      <c r="L106" s="29"/>
      <c r="M106" s="29"/>
      <c r="N106" s="29"/>
      <c r="O106" s="29"/>
      <c r="P106" s="29"/>
      <c r="Q106" s="29"/>
      <c r="R106" s="29"/>
      <c r="S106" s="29"/>
      <c r="T106" s="29"/>
      <c r="U106" s="29"/>
    </row>
    <row r="107" spans="1:21" ht="18" customHeight="1" x14ac:dyDescent="0.25">
      <c r="A107" s="29"/>
      <c r="B107" s="29"/>
      <c r="C107" s="29"/>
      <c r="D107" s="29"/>
      <c r="E107" s="29"/>
      <c r="F107" s="29"/>
      <c r="G107" s="29"/>
      <c r="H107" s="29"/>
      <c r="I107" s="29"/>
      <c r="J107" s="29"/>
      <c r="K107" s="29"/>
      <c r="L107" s="29"/>
      <c r="M107" s="29"/>
      <c r="N107" s="29"/>
      <c r="O107" s="29"/>
      <c r="P107" s="29"/>
      <c r="Q107" s="29"/>
      <c r="R107" s="29"/>
      <c r="S107" s="29"/>
      <c r="T107" s="29"/>
      <c r="U107" s="29"/>
    </row>
    <row r="108" spans="1:21" ht="18" customHeight="1" x14ac:dyDescent="0.25">
      <c r="A108" s="29"/>
      <c r="B108" s="29"/>
      <c r="C108" s="29"/>
      <c r="D108" s="29"/>
      <c r="E108" s="29"/>
      <c r="F108" s="29"/>
      <c r="G108" s="29"/>
      <c r="H108" s="29"/>
      <c r="I108" s="29"/>
      <c r="J108" s="29"/>
      <c r="K108" s="29"/>
      <c r="L108" s="29"/>
      <c r="M108" s="29"/>
      <c r="N108" s="29"/>
      <c r="O108" s="29"/>
      <c r="P108" s="29"/>
      <c r="Q108" s="29"/>
      <c r="R108" s="29"/>
      <c r="S108" s="29"/>
      <c r="T108" s="29"/>
      <c r="U108" s="29"/>
    </row>
    <row r="109" spans="1:21" ht="18" customHeight="1" x14ac:dyDescent="0.25">
      <c r="A109" s="29"/>
      <c r="B109" s="29"/>
      <c r="C109" s="29"/>
      <c r="D109" s="29"/>
      <c r="E109" s="29"/>
      <c r="F109" s="29"/>
      <c r="G109" s="29"/>
      <c r="H109" s="29"/>
      <c r="I109" s="29"/>
      <c r="J109" s="29"/>
      <c r="K109" s="29"/>
      <c r="L109" s="29"/>
      <c r="M109" s="29"/>
      <c r="N109" s="29"/>
      <c r="O109" s="29"/>
      <c r="P109" s="29"/>
      <c r="Q109" s="29"/>
      <c r="R109" s="29"/>
      <c r="S109" s="29"/>
      <c r="T109" s="29"/>
      <c r="U109" s="29"/>
    </row>
    <row r="110" spans="1:21" ht="18" customHeight="1" x14ac:dyDescent="0.25">
      <c r="A110" s="29"/>
      <c r="B110" s="29"/>
      <c r="C110" s="29"/>
      <c r="D110" s="29"/>
      <c r="E110" s="29"/>
      <c r="F110" s="29"/>
      <c r="G110" s="29"/>
      <c r="H110" s="29"/>
      <c r="I110" s="29"/>
      <c r="J110" s="29"/>
      <c r="K110" s="29"/>
      <c r="L110" s="29"/>
      <c r="M110" s="29"/>
      <c r="N110" s="29"/>
      <c r="O110" s="29"/>
      <c r="P110" s="29"/>
      <c r="Q110" s="29"/>
      <c r="R110" s="29"/>
      <c r="S110" s="29"/>
      <c r="T110" s="29"/>
      <c r="U110" s="29"/>
    </row>
    <row r="111" spans="1:21" ht="18" customHeight="1" x14ac:dyDescent="0.25">
      <c r="A111" s="29"/>
      <c r="B111" s="29"/>
      <c r="C111" s="29"/>
      <c r="D111" s="29"/>
      <c r="E111" s="29"/>
      <c r="F111" s="29"/>
      <c r="G111" s="29"/>
      <c r="H111" s="29"/>
      <c r="I111" s="29"/>
      <c r="J111" s="29"/>
      <c r="K111" s="29"/>
      <c r="L111" s="29"/>
      <c r="M111" s="29"/>
      <c r="N111" s="29"/>
      <c r="O111" s="29"/>
      <c r="P111" s="29"/>
      <c r="Q111" s="29"/>
      <c r="R111" s="29"/>
      <c r="S111" s="29"/>
      <c r="T111" s="29"/>
      <c r="U111" s="29"/>
    </row>
    <row r="112" spans="1:21" ht="18" customHeight="1" x14ac:dyDescent="0.25">
      <c r="A112" s="29"/>
      <c r="B112" s="29"/>
      <c r="C112" s="29"/>
      <c r="D112" s="29"/>
      <c r="E112" s="29"/>
      <c r="F112" s="29"/>
      <c r="G112" s="29"/>
      <c r="H112" s="29"/>
      <c r="I112" s="29"/>
      <c r="J112" s="29"/>
      <c r="K112" s="29"/>
      <c r="L112" s="29"/>
      <c r="M112" s="29"/>
      <c r="N112" s="29"/>
      <c r="O112" s="29"/>
      <c r="P112" s="29"/>
      <c r="Q112" s="29"/>
      <c r="R112" s="29"/>
      <c r="S112" s="29"/>
      <c r="T112" s="29"/>
      <c r="U112" s="29"/>
    </row>
    <row r="113" spans="1:21" ht="18" customHeight="1" x14ac:dyDescent="0.25">
      <c r="A113" s="29"/>
      <c r="B113" s="29"/>
      <c r="C113" s="29"/>
      <c r="D113" s="29"/>
      <c r="E113" s="29"/>
      <c r="F113" s="29"/>
      <c r="G113" s="29"/>
      <c r="H113" s="29"/>
      <c r="I113" s="29"/>
      <c r="J113" s="29"/>
      <c r="K113" s="29"/>
      <c r="L113" s="29"/>
      <c r="M113" s="29"/>
      <c r="N113" s="29"/>
      <c r="O113" s="29"/>
      <c r="P113" s="29"/>
      <c r="Q113" s="29"/>
      <c r="R113" s="29"/>
      <c r="S113" s="29"/>
      <c r="T113" s="29"/>
      <c r="U113" s="29"/>
    </row>
    <row r="114" spans="1:21" ht="18" customHeight="1" x14ac:dyDescent="0.25">
      <c r="A114" s="29"/>
      <c r="B114" s="29"/>
      <c r="C114" s="29"/>
      <c r="D114" s="29"/>
      <c r="E114" s="29"/>
      <c r="F114" s="29"/>
      <c r="G114" s="29"/>
      <c r="H114" s="29"/>
      <c r="I114" s="29"/>
      <c r="J114" s="29"/>
      <c r="K114" s="29"/>
      <c r="L114" s="29"/>
      <c r="M114" s="29"/>
      <c r="N114" s="29"/>
      <c r="O114" s="29"/>
      <c r="P114" s="29"/>
      <c r="Q114" s="29"/>
      <c r="R114" s="29"/>
      <c r="S114" s="29"/>
      <c r="T114" s="29"/>
      <c r="U114" s="29"/>
    </row>
    <row r="115" spans="1:21" ht="18" customHeight="1" x14ac:dyDescent="0.25">
      <c r="A115" s="29"/>
      <c r="B115" s="29"/>
      <c r="C115" s="29"/>
      <c r="D115" s="29"/>
      <c r="E115" s="29"/>
      <c r="F115" s="29"/>
      <c r="G115" s="29"/>
      <c r="H115" s="29"/>
      <c r="I115" s="29"/>
      <c r="J115" s="29"/>
      <c r="K115" s="29"/>
      <c r="L115" s="29"/>
      <c r="M115" s="29"/>
      <c r="N115" s="29"/>
      <c r="O115" s="29"/>
      <c r="P115" s="29"/>
      <c r="Q115" s="29"/>
      <c r="R115" s="29"/>
      <c r="S115" s="29"/>
      <c r="T115" s="29"/>
      <c r="U115" s="29"/>
    </row>
  </sheetData>
  <sheetProtection sheet="1" objects="1" scenarios="1" selectLockedCells="1"/>
  <mergeCells count="47">
    <mergeCell ref="I52:J52"/>
    <mergeCell ref="C53:C54"/>
    <mergeCell ref="F56:G56"/>
    <mergeCell ref="I56:J56"/>
    <mergeCell ref="M23:U24"/>
    <mergeCell ref="D24:G24"/>
    <mergeCell ref="D25:G25"/>
    <mergeCell ref="D26:G26"/>
    <mergeCell ref="D27:G27"/>
    <mergeCell ref="D28:G28"/>
    <mergeCell ref="C95:E95"/>
    <mergeCell ref="C96:E96"/>
    <mergeCell ref="C97:D97"/>
    <mergeCell ref="C101:E101"/>
    <mergeCell ref="C45:C46"/>
    <mergeCell ref="C102:D102"/>
    <mergeCell ref="M17:T17"/>
    <mergeCell ref="M18:T19"/>
    <mergeCell ref="C79:C80"/>
    <mergeCell ref="D79:E79"/>
    <mergeCell ref="C85:C86"/>
    <mergeCell ref="D85:E85"/>
    <mergeCell ref="C91:C92"/>
    <mergeCell ref="D91:E91"/>
    <mergeCell ref="F60:G60"/>
    <mergeCell ref="I60:J60"/>
    <mergeCell ref="C68:D68"/>
    <mergeCell ref="C72:C73"/>
    <mergeCell ref="D72:E72"/>
    <mergeCell ref="D78:E78"/>
    <mergeCell ref="B33:G33"/>
    <mergeCell ref="B21:B29"/>
    <mergeCell ref="D21:G21"/>
    <mergeCell ref="D22:G22"/>
    <mergeCell ref="D23:G23"/>
    <mergeCell ref="D29:G29"/>
    <mergeCell ref="M2:T2"/>
    <mergeCell ref="B13:H13"/>
    <mergeCell ref="B14:B20"/>
    <mergeCell ref="D14:G14"/>
    <mergeCell ref="D15:G15"/>
    <mergeCell ref="D16:G16"/>
    <mergeCell ref="D17:G17"/>
    <mergeCell ref="D18:G18"/>
    <mergeCell ref="D19:G19"/>
    <mergeCell ref="D20:G20"/>
    <mergeCell ref="M3:T14"/>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FCE6-7837-4EF1-A0C2-E1C1FF5B74C4}">
  <dimension ref="A1:AN115"/>
  <sheetViews>
    <sheetView tabSelected="1" topLeftCell="A3" zoomScaleNormal="100" workbookViewId="0">
      <selection activeCell="H16" sqref="H16"/>
    </sheetView>
  </sheetViews>
  <sheetFormatPr defaultRowHeight="18" customHeight="1" x14ac:dyDescent="0.25"/>
  <cols>
    <col min="1" max="1" width="4.28515625" style="6" customWidth="1"/>
    <col min="2" max="2" width="3.5703125" style="6" customWidth="1"/>
    <col min="3" max="3" width="6.85546875" style="6" customWidth="1"/>
    <col min="4" max="4" width="15.7109375" style="6" customWidth="1"/>
    <col min="5" max="5" width="16.140625" style="6" customWidth="1"/>
    <col min="6" max="6" width="5.7109375" style="6" customWidth="1"/>
    <col min="7" max="7" width="15.7109375" style="6" customWidth="1"/>
    <col min="8" max="8" width="12" style="6" bestFit="1" customWidth="1"/>
    <col min="9" max="9" width="5.7109375" style="6" customWidth="1"/>
    <col min="10" max="10" width="7.7109375" style="6" customWidth="1"/>
    <col min="11" max="11" width="12.7109375" style="6" customWidth="1"/>
    <col min="12" max="12" width="9.140625" style="6"/>
    <col min="13" max="13" width="11" style="6" bestFit="1" customWidth="1"/>
    <col min="14" max="14" width="11.7109375" style="6" bestFit="1" customWidth="1"/>
    <col min="15" max="16384" width="9.140625" style="6"/>
  </cols>
  <sheetData>
    <row r="1" spans="1:40" ht="18" customHeight="1" thickBot="1" x14ac:dyDescent="0.3">
      <c r="V1" s="43"/>
      <c r="W1" s="44"/>
      <c r="X1" s="44"/>
      <c r="Y1" s="44"/>
      <c r="Z1" s="44"/>
      <c r="AA1" s="44"/>
      <c r="AB1" s="44"/>
      <c r="AC1" s="44"/>
      <c r="AD1" s="44"/>
      <c r="AE1" s="44"/>
      <c r="AF1" s="44"/>
      <c r="AG1" s="44"/>
      <c r="AH1" s="44"/>
      <c r="AI1" s="44"/>
      <c r="AJ1" s="44"/>
      <c r="AK1" s="44"/>
      <c r="AL1" s="44"/>
      <c r="AM1" s="44"/>
      <c r="AN1" s="44"/>
    </row>
    <row r="2" spans="1:40" ht="18" customHeight="1" thickBot="1" x14ac:dyDescent="0.35">
      <c r="M2" s="158" t="s">
        <v>8</v>
      </c>
      <c r="N2" s="159"/>
      <c r="O2" s="159"/>
      <c r="P2" s="159"/>
      <c r="Q2" s="159"/>
      <c r="R2" s="159"/>
      <c r="S2" s="159"/>
      <c r="T2" s="160"/>
      <c r="U2" s="45"/>
      <c r="V2" s="44"/>
      <c r="W2" s="44"/>
      <c r="X2" s="44"/>
      <c r="Y2" s="44"/>
      <c r="Z2" s="44"/>
      <c r="AA2" s="44"/>
      <c r="AB2" s="44"/>
      <c r="AC2" s="44"/>
      <c r="AD2" s="44"/>
      <c r="AE2" s="44"/>
      <c r="AF2" s="44"/>
      <c r="AG2" s="44"/>
      <c r="AH2" s="44"/>
      <c r="AI2" s="44"/>
      <c r="AJ2" s="44"/>
      <c r="AK2" s="44"/>
      <c r="AL2" s="44"/>
      <c r="AM2" s="44"/>
      <c r="AN2" s="44"/>
    </row>
    <row r="3" spans="1:40" ht="18" customHeight="1" x14ac:dyDescent="0.25">
      <c r="M3" s="161" t="s">
        <v>44</v>
      </c>
      <c r="N3" s="162"/>
      <c r="O3" s="162"/>
      <c r="P3" s="162"/>
      <c r="Q3" s="162"/>
      <c r="R3" s="162"/>
      <c r="S3" s="162"/>
      <c r="T3" s="163"/>
      <c r="U3" s="45"/>
      <c r="V3" s="44"/>
      <c r="W3" s="44"/>
      <c r="X3" s="44"/>
      <c r="Y3" s="44"/>
      <c r="Z3" s="44"/>
      <c r="AA3" s="44"/>
      <c r="AB3" s="44"/>
      <c r="AC3" s="44"/>
      <c r="AD3" s="44"/>
      <c r="AE3" s="44"/>
      <c r="AF3" s="44"/>
      <c r="AG3" s="44"/>
      <c r="AH3" s="44"/>
      <c r="AI3" s="44"/>
      <c r="AJ3" s="44"/>
      <c r="AK3" s="44"/>
      <c r="AL3" s="44"/>
      <c r="AM3" s="44"/>
      <c r="AN3" s="44"/>
    </row>
    <row r="4" spans="1:40" ht="18" customHeight="1" x14ac:dyDescent="0.25">
      <c r="M4" s="164"/>
      <c r="N4" s="165"/>
      <c r="O4" s="165"/>
      <c r="P4" s="165"/>
      <c r="Q4" s="165"/>
      <c r="R4" s="165"/>
      <c r="S4" s="165"/>
      <c r="T4" s="166"/>
      <c r="U4" s="45"/>
      <c r="V4" s="44"/>
      <c r="W4" s="44"/>
      <c r="X4" s="44"/>
      <c r="Y4" s="44"/>
      <c r="Z4" s="44"/>
      <c r="AA4" s="44"/>
      <c r="AB4" s="44"/>
      <c r="AC4" s="44"/>
      <c r="AD4" s="44"/>
      <c r="AE4" s="44"/>
      <c r="AF4" s="44"/>
      <c r="AG4" s="44"/>
      <c r="AH4" s="44"/>
      <c r="AI4" s="44"/>
      <c r="AJ4" s="44"/>
      <c r="AK4" s="44"/>
      <c r="AL4" s="44"/>
      <c r="AM4" s="44"/>
      <c r="AN4" s="44"/>
    </row>
    <row r="5" spans="1:40" ht="18" customHeight="1" x14ac:dyDescent="0.25">
      <c r="M5" s="164"/>
      <c r="N5" s="165"/>
      <c r="O5" s="165"/>
      <c r="P5" s="165"/>
      <c r="Q5" s="165"/>
      <c r="R5" s="165"/>
      <c r="S5" s="165"/>
      <c r="T5" s="166"/>
      <c r="U5" s="45"/>
      <c r="V5" s="44"/>
      <c r="W5" s="44"/>
      <c r="X5" s="44"/>
      <c r="Y5" s="44"/>
      <c r="Z5" s="44"/>
      <c r="AA5" s="44"/>
      <c r="AB5" s="44"/>
      <c r="AC5" s="44"/>
      <c r="AD5" s="44"/>
      <c r="AE5" s="44"/>
      <c r="AF5" s="44"/>
      <c r="AG5" s="44"/>
      <c r="AH5" s="44"/>
      <c r="AI5" s="44"/>
      <c r="AJ5" s="44"/>
      <c r="AK5" s="44"/>
      <c r="AL5" s="44"/>
      <c r="AM5" s="44"/>
      <c r="AN5" s="44"/>
    </row>
    <row r="6" spans="1:40" ht="18" customHeight="1" x14ac:dyDescent="0.25">
      <c r="M6" s="164"/>
      <c r="N6" s="165"/>
      <c r="O6" s="165"/>
      <c r="P6" s="165"/>
      <c r="Q6" s="165"/>
      <c r="R6" s="165"/>
      <c r="S6" s="165"/>
      <c r="T6" s="166"/>
      <c r="U6" s="45"/>
      <c r="V6" s="44"/>
      <c r="W6" s="44"/>
      <c r="X6" s="44"/>
      <c r="Y6" s="44"/>
      <c r="Z6" s="44"/>
      <c r="AA6" s="44"/>
      <c r="AB6" s="44"/>
      <c r="AC6" s="44"/>
      <c r="AD6" s="44"/>
      <c r="AE6" s="44"/>
      <c r="AF6" s="44"/>
      <c r="AG6" s="44"/>
      <c r="AH6" s="44"/>
      <c r="AI6" s="44"/>
      <c r="AJ6" s="44"/>
      <c r="AK6" s="44"/>
      <c r="AL6" s="44"/>
      <c r="AM6" s="44"/>
      <c r="AN6" s="44"/>
    </row>
    <row r="7" spans="1:40" ht="18" customHeight="1" x14ac:dyDescent="0.25">
      <c r="M7" s="164"/>
      <c r="N7" s="165"/>
      <c r="O7" s="165"/>
      <c r="P7" s="165"/>
      <c r="Q7" s="165"/>
      <c r="R7" s="165"/>
      <c r="S7" s="165"/>
      <c r="T7" s="166"/>
      <c r="U7" s="45"/>
      <c r="V7" s="44"/>
      <c r="W7" s="44"/>
      <c r="X7" s="44"/>
      <c r="Y7" s="44"/>
      <c r="Z7" s="44"/>
      <c r="AA7" s="44"/>
      <c r="AB7" s="44"/>
      <c r="AC7" s="44"/>
      <c r="AD7" s="44"/>
      <c r="AE7" s="44"/>
      <c r="AF7" s="44"/>
      <c r="AG7" s="44"/>
      <c r="AH7" s="44"/>
      <c r="AI7" s="44"/>
      <c r="AJ7" s="44"/>
      <c r="AK7" s="44"/>
      <c r="AL7" s="44"/>
      <c r="AM7" s="44"/>
      <c r="AN7" s="44"/>
    </row>
    <row r="8" spans="1:40" ht="18" customHeight="1" x14ac:dyDescent="0.25">
      <c r="M8" s="164"/>
      <c r="N8" s="165"/>
      <c r="O8" s="165"/>
      <c r="P8" s="165"/>
      <c r="Q8" s="165"/>
      <c r="R8" s="165"/>
      <c r="S8" s="165"/>
      <c r="T8" s="166"/>
      <c r="U8" s="45"/>
      <c r="V8" s="44"/>
      <c r="W8" s="44"/>
      <c r="X8" s="44"/>
      <c r="Y8" s="44"/>
      <c r="Z8" s="44"/>
      <c r="AA8" s="44"/>
      <c r="AB8" s="44"/>
      <c r="AC8" s="44"/>
      <c r="AD8" s="44"/>
      <c r="AE8" s="44"/>
      <c r="AF8" s="44"/>
      <c r="AG8" s="44"/>
      <c r="AH8" s="44"/>
      <c r="AI8" s="44"/>
      <c r="AJ8" s="44"/>
      <c r="AK8" s="44"/>
      <c r="AL8" s="44"/>
      <c r="AM8" s="44"/>
      <c r="AN8" s="44"/>
    </row>
    <row r="9" spans="1:40" ht="18" customHeight="1" thickBot="1" x14ac:dyDescent="0.3">
      <c r="M9" s="167"/>
      <c r="N9" s="168"/>
      <c r="O9" s="168"/>
      <c r="P9" s="168"/>
      <c r="Q9" s="168"/>
      <c r="R9" s="168"/>
      <c r="S9" s="168"/>
      <c r="T9" s="169"/>
      <c r="U9" s="45"/>
      <c r="V9" s="44"/>
      <c r="W9" s="44"/>
      <c r="X9" s="44"/>
      <c r="Y9" s="44"/>
      <c r="Z9" s="44"/>
      <c r="AA9" s="44"/>
      <c r="AB9" s="44"/>
      <c r="AC9" s="44"/>
      <c r="AD9" s="44"/>
      <c r="AE9" s="44"/>
      <c r="AF9" s="44"/>
      <c r="AG9" s="44"/>
      <c r="AH9" s="44"/>
      <c r="AI9" s="44"/>
      <c r="AJ9" s="44"/>
      <c r="AK9" s="44"/>
      <c r="AL9" s="44"/>
      <c r="AM9" s="44"/>
      <c r="AN9" s="44"/>
    </row>
    <row r="10" spans="1:40" ht="18" customHeight="1" x14ac:dyDescent="0.25">
      <c r="M10" s="46"/>
      <c r="N10" s="46"/>
      <c r="O10" s="46"/>
      <c r="P10" s="46"/>
      <c r="Q10" s="46"/>
      <c r="R10" s="46"/>
      <c r="S10" s="46"/>
      <c r="T10" s="46"/>
      <c r="U10" s="45"/>
      <c r="V10" s="44"/>
      <c r="W10" s="44"/>
      <c r="X10" s="44"/>
      <c r="Y10" s="44"/>
      <c r="Z10" s="44"/>
      <c r="AA10" s="44"/>
      <c r="AB10" s="44"/>
      <c r="AC10" s="44"/>
      <c r="AD10" s="44"/>
      <c r="AE10" s="44"/>
      <c r="AF10" s="44"/>
      <c r="AG10" s="44"/>
      <c r="AH10" s="44"/>
      <c r="AI10" s="44"/>
      <c r="AJ10" s="44"/>
      <c r="AK10" s="44"/>
      <c r="AL10" s="44"/>
      <c r="AM10" s="44"/>
      <c r="AN10" s="44"/>
    </row>
    <row r="11" spans="1:40" ht="18" customHeight="1" x14ac:dyDescent="0.25">
      <c r="M11" s="47"/>
      <c r="N11" s="47"/>
      <c r="O11" s="47"/>
      <c r="P11" s="47"/>
      <c r="Q11" s="47"/>
      <c r="R11" s="47"/>
      <c r="S11" s="47"/>
      <c r="T11" s="47"/>
      <c r="U11" s="45"/>
      <c r="V11" s="44"/>
      <c r="W11" s="44"/>
      <c r="X11" s="44"/>
      <c r="Y11" s="44"/>
      <c r="Z11" s="44"/>
      <c r="AA11" s="44"/>
      <c r="AB11" s="44"/>
      <c r="AC11" s="44"/>
      <c r="AD11" s="44"/>
      <c r="AE11" s="44"/>
      <c r="AF11" s="44"/>
      <c r="AG11" s="44"/>
      <c r="AH11" s="44"/>
      <c r="AI11" s="44"/>
      <c r="AJ11" s="44"/>
      <c r="AK11" s="44"/>
      <c r="AL11" s="44"/>
      <c r="AM11" s="44"/>
      <c r="AN11" s="44"/>
    </row>
    <row r="12" spans="1:40" ht="18" customHeight="1" thickBot="1" x14ac:dyDescent="0.3">
      <c r="A12" s="7"/>
      <c r="B12" s="8"/>
      <c r="C12" s="9"/>
      <c r="D12" s="9"/>
      <c r="E12" s="9"/>
      <c r="M12" s="47"/>
      <c r="N12" s="47"/>
      <c r="O12" s="47"/>
      <c r="P12" s="47"/>
      <c r="Q12" s="47"/>
      <c r="R12" s="47"/>
      <c r="S12" s="47"/>
      <c r="T12" s="47"/>
      <c r="U12" s="45"/>
      <c r="V12" s="44"/>
      <c r="W12" s="44"/>
      <c r="X12" s="44"/>
      <c r="Y12" s="44"/>
      <c r="Z12" s="44"/>
      <c r="AA12" s="44"/>
      <c r="AB12" s="44"/>
      <c r="AC12" s="44"/>
      <c r="AD12" s="44"/>
      <c r="AE12" s="44"/>
      <c r="AF12" s="44"/>
      <c r="AG12" s="44"/>
      <c r="AH12" s="44"/>
      <c r="AI12" s="44"/>
      <c r="AJ12" s="44"/>
      <c r="AK12" s="44"/>
      <c r="AL12" s="44"/>
      <c r="AM12" s="44"/>
      <c r="AN12" s="44"/>
    </row>
    <row r="13" spans="1:40" ht="18" customHeight="1" thickBot="1" x14ac:dyDescent="0.3">
      <c r="B13" s="141" t="s">
        <v>9</v>
      </c>
      <c r="C13" s="142"/>
      <c r="D13" s="142"/>
      <c r="E13" s="142"/>
      <c r="F13" s="142"/>
      <c r="G13" s="142"/>
      <c r="H13" s="143"/>
      <c r="M13" s="47"/>
      <c r="N13" s="47"/>
      <c r="O13" s="47"/>
      <c r="P13" s="47"/>
      <c r="Q13" s="47"/>
      <c r="R13" s="47"/>
      <c r="S13" s="47"/>
      <c r="T13" s="47"/>
      <c r="U13" s="45"/>
      <c r="V13" s="44"/>
      <c r="W13" s="44"/>
      <c r="X13" s="44"/>
      <c r="Y13" s="44"/>
      <c r="Z13" s="44"/>
      <c r="AA13" s="44"/>
      <c r="AB13" s="44"/>
      <c r="AC13" s="44"/>
      <c r="AD13" s="44"/>
      <c r="AE13" s="44"/>
      <c r="AF13" s="44"/>
      <c r="AG13" s="44"/>
      <c r="AH13" s="44"/>
      <c r="AI13" s="44"/>
      <c r="AJ13" s="44"/>
      <c r="AK13" s="44"/>
      <c r="AL13" s="44"/>
      <c r="AM13" s="44"/>
      <c r="AN13" s="44"/>
    </row>
    <row r="14" spans="1:40" ht="18" customHeight="1" thickBot="1" x14ac:dyDescent="0.4">
      <c r="B14" s="144" t="s">
        <v>6</v>
      </c>
      <c r="C14" s="10" t="s">
        <v>26</v>
      </c>
      <c r="D14" s="187" t="s">
        <v>11</v>
      </c>
      <c r="E14" s="188"/>
      <c r="F14" s="188"/>
      <c r="G14" s="189"/>
      <c r="H14" s="1"/>
      <c r="U14" s="45"/>
      <c r="V14" s="44"/>
      <c r="W14" s="44"/>
      <c r="X14" s="44"/>
      <c r="Y14" s="44"/>
      <c r="Z14" s="44"/>
      <c r="AA14" s="44"/>
      <c r="AB14" s="44"/>
      <c r="AC14" s="44"/>
      <c r="AD14" s="44"/>
      <c r="AE14" s="44"/>
      <c r="AF14" s="44"/>
      <c r="AG14" s="44"/>
      <c r="AH14" s="44"/>
      <c r="AI14" s="44"/>
      <c r="AJ14" s="44"/>
      <c r="AK14" s="44"/>
      <c r="AL14" s="44"/>
      <c r="AM14" s="44"/>
      <c r="AN14" s="44"/>
    </row>
    <row r="15" spans="1:40" ht="18" customHeight="1" thickBot="1" x14ac:dyDescent="0.3">
      <c r="B15" s="145"/>
      <c r="C15" s="10" t="s">
        <v>27</v>
      </c>
      <c r="D15" s="138" t="s">
        <v>12</v>
      </c>
      <c r="E15" s="139"/>
      <c r="F15" s="139"/>
      <c r="G15" s="140"/>
      <c r="H15" s="2"/>
      <c r="K15" s="11"/>
      <c r="M15" s="149" t="s">
        <v>7</v>
      </c>
      <c r="N15" s="150"/>
      <c r="O15" s="150"/>
      <c r="P15" s="150"/>
      <c r="Q15" s="150"/>
      <c r="R15" s="150"/>
      <c r="S15" s="150"/>
      <c r="T15" s="151"/>
      <c r="U15" s="45"/>
      <c r="V15" s="44"/>
      <c r="W15" s="44"/>
      <c r="X15" s="44"/>
      <c r="Y15" s="44"/>
      <c r="Z15" s="44"/>
      <c r="AA15" s="44"/>
      <c r="AB15" s="44"/>
      <c r="AC15" s="44"/>
      <c r="AD15" s="44"/>
      <c r="AE15" s="44"/>
      <c r="AF15" s="44"/>
      <c r="AG15" s="44"/>
      <c r="AH15" s="44"/>
      <c r="AI15" s="44"/>
      <c r="AJ15" s="44"/>
      <c r="AK15" s="44"/>
      <c r="AL15" s="44"/>
      <c r="AM15" s="44"/>
      <c r="AN15" s="44"/>
    </row>
    <row r="16" spans="1:40" ht="18" customHeight="1" thickBot="1" x14ac:dyDescent="0.3">
      <c r="B16" s="145"/>
      <c r="C16" s="10" t="s">
        <v>28</v>
      </c>
      <c r="D16" s="138" t="s">
        <v>13</v>
      </c>
      <c r="E16" s="139"/>
      <c r="F16" s="139"/>
      <c r="G16" s="140"/>
      <c r="H16" s="2"/>
      <c r="J16" s="13"/>
      <c r="K16" s="11"/>
      <c r="M16" s="152" t="s">
        <v>46</v>
      </c>
      <c r="N16" s="153"/>
      <c r="O16" s="153"/>
      <c r="P16" s="153"/>
      <c r="Q16" s="153"/>
      <c r="R16" s="153"/>
      <c r="S16" s="153"/>
      <c r="T16" s="154"/>
      <c r="U16" s="45"/>
      <c r="V16" s="44"/>
      <c r="W16" s="44"/>
      <c r="X16" s="44"/>
      <c r="Y16" s="44"/>
      <c r="Z16" s="44"/>
      <c r="AA16" s="44"/>
      <c r="AB16" s="44"/>
      <c r="AC16" s="44"/>
      <c r="AD16" s="44"/>
      <c r="AE16" s="44"/>
      <c r="AF16" s="44"/>
      <c r="AG16" s="44"/>
      <c r="AH16" s="44"/>
      <c r="AI16" s="44"/>
      <c r="AJ16" s="44"/>
      <c r="AK16" s="44"/>
      <c r="AL16" s="44"/>
      <c r="AM16" s="44"/>
      <c r="AN16" s="44"/>
    </row>
    <row r="17" spans="2:40" ht="18" customHeight="1" thickBot="1" x14ac:dyDescent="0.4">
      <c r="B17" s="145"/>
      <c r="C17" s="10" t="s">
        <v>29</v>
      </c>
      <c r="D17" s="138" t="s">
        <v>14</v>
      </c>
      <c r="E17" s="139"/>
      <c r="F17" s="139"/>
      <c r="G17" s="140"/>
      <c r="H17" s="2"/>
      <c r="K17" s="11"/>
      <c r="M17" s="152"/>
      <c r="N17" s="153"/>
      <c r="O17" s="153"/>
      <c r="P17" s="153"/>
      <c r="Q17" s="153"/>
      <c r="R17" s="153"/>
      <c r="S17" s="153"/>
      <c r="T17" s="154"/>
      <c r="U17" s="45"/>
      <c r="V17" s="44"/>
      <c r="W17" s="44"/>
      <c r="X17" s="44"/>
      <c r="Y17" s="44"/>
      <c r="Z17" s="44"/>
      <c r="AA17" s="44"/>
      <c r="AB17" s="44"/>
      <c r="AC17" s="44"/>
      <c r="AD17" s="44"/>
      <c r="AE17" s="44"/>
      <c r="AF17" s="44"/>
      <c r="AG17" s="44"/>
      <c r="AH17" s="44"/>
      <c r="AI17" s="44"/>
      <c r="AJ17" s="44"/>
      <c r="AK17" s="44"/>
      <c r="AL17" s="44"/>
      <c r="AM17" s="44"/>
      <c r="AN17" s="44"/>
    </row>
    <row r="18" spans="2:40" ht="18" customHeight="1" thickBot="1" x14ac:dyDescent="0.4">
      <c r="B18" s="145"/>
      <c r="C18" s="15" t="s">
        <v>30</v>
      </c>
      <c r="D18" s="138" t="s">
        <v>42</v>
      </c>
      <c r="E18" s="139"/>
      <c r="F18" s="139"/>
      <c r="G18" s="140"/>
      <c r="H18" s="2"/>
      <c r="K18" s="11"/>
      <c r="M18" s="48"/>
      <c r="N18" s="48"/>
      <c r="O18" s="48"/>
      <c r="P18" s="48"/>
      <c r="Q18" s="48"/>
      <c r="R18" s="48"/>
      <c r="S18" s="48"/>
      <c r="T18" s="48"/>
      <c r="U18" s="45"/>
      <c r="V18" s="44"/>
      <c r="W18" s="44"/>
      <c r="X18" s="44"/>
      <c r="Y18" s="44"/>
      <c r="Z18" s="44"/>
      <c r="AA18" s="44"/>
      <c r="AB18" s="44"/>
      <c r="AC18" s="44"/>
      <c r="AD18" s="44"/>
      <c r="AE18" s="44"/>
      <c r="AF18" s="44"/>
      <c r="AG18" s="44"/>
      <c r="AH18" s="44"/>
      <c r="AI18" s="44"/>
      <c r="AJ18" s="44"/>
      <c r="AK18" s="44"/>
      <c r="AL18" s="44"/>
      <c r="AM18" s="44"/>
      <c r="AN18" s="44"/>
    </row>
    <row r="19" spans="2:40" ht="18" customHeight="1" x14ac:dyDescent="0.25">
      <c r="B19" s="145"/>
      <c r="C19" s="10" t="s">
        <v>31</v>
      </c>
      <c r="D19" s="138" t="s">
        <v>15</v>
      </c>
      <c r="E19" s="139"/>
      <c r="F19" s="139"/>
      <c r="G19" s="140"/>
      <c r="H19" s="2"/>
      <c r="U19" s="45"/>
      <c r="V19" s="44"/>
      <c r="W19" s="44"/>
      <c r="X19" s="44"/>
      <c r="Y19" s="44"/>
      <c r="Z19" s="44"/>
      <c r="AA19" s="44"/>
      <c r="AB19" s="44"/>
      <c r="AC19" s="44"/>
      <c r="AD19" s="44"/>
      <c r="AE19" s="44"/>
      <c r="AF19" s="44"/>
      <c r="AG19" s="44"/>
      <c r="AH19" s="44"/>
      <c r="AI19" s="44"/>
      <c r="AJ19" s="44"/>
      <c r="AK19" s="44"/>
      <c r="AL19" s="44"/>
      <c r="AM19" s="44"/>
      <c r="AN19" s="44"/>
    </row>
    <row r="20" spans="2:40" ht="18" customHeight="1" thickBot="1" x14ac:dyDescent="0.3">
      <c r="B20" s="146"/>
      <c r="C20" s="16" t="s">
        <v>32</v>
      </c>
      <c r="D20" s="155" t="s">
        <v>16</v>
      </c>
      <c r="E20" s="156"/>
      <c r="F20" s="156"/>
      <c r="G20" s="157"/>
      <c r="H20" s="3"/>
      <c r="U20" s="45"/>
      <c r="V20" s="44"/>
      <c r="W20" s="44"/>
      <c r="X20" s="44"/>
      <c r="Y20" s="44"/>
      <c r="Z20" s="44"/>
      <c r="AA20" s="44"/>
      <c r="AB20" s="44"/>
      <c r="AC20" s="44"/>
      <c r="AD20" s="44"/>
      <c r="AE20" s="44"/>
      <c r="AF20" s="44"/>
      <c r="AG20" s="44"/>
      <c r="AH20" s="44"/>
      <c r="AI20" s="44"/>
      <c r="AJ20" s="44"/>
      <c r="AK20" s="44"/>
      <c r="AL20" s="44"/>
      <c r="AM20" s="44"/>
      <c r="AN20" s="44"/>
    </row>
    <row r="21" spans="2:40" ht="18" customHeight="1" thickBot="1" x14ac:dyDescent="0.35">
      <c r="B21" s="144" t="s">
        <v>10</v>
      </c>
      <c r="C21" s="17" t="s">
        <v>33</v>
      </c>
      <c r="D21" s="172" t="s">
        <v>17</v>
      </c>
      <c r="E21" s="173"/>
      <c r="F21" s="173"/>
      <c r="G21" s="174"/>
      <c r="H21" s="1"/>
      <c r="U21" s="45"/>
      <c r="V21" s="44"/>
      <c r="W21" s="44"/>
      <c r="X21" s="44"/>
      <c r="Y21" s="44"/>
      <c r="Z21" s="44"/>
      <c r="AA21" s="44"/>
      <c r="AB21" s="44"/>
      <c r="AC21" s="44"/>
      <c r="AD21" s="44"/>
      <c r="AE21" s="44"/>
      <c r="AF21" s="44"/>
      <c r="AG21" s="44"/>
      <c r="AH21" s="44"/>
      <c r="AI21" s="44"/>
      <c r="AJ21" s="44"/>
      <c r="AK21" s="44"/>
      <c r="AL21" s="44"/>
      <c r="AM21" s="44"/>
      <c r="AN21" s="44"/>
    </row>
    <row r="22" spans="2:40" ht="18" customHeight="1" x14ac:dyDescent="0.3">
      <c r="B22" s="145"/>
      <c r="C22" s="17" t="s">
        <v>34</v>
      </c>
      <c r="D22" s="175" t="s">
        <v>18</v>
      </c>
      <c r="E22" s="176"/>
      <c r="F22" s="176"/>
      <c r="G22" s="177"/>
      <c r="H22" s="2"/>
      <c r="J22" s="49" t="s">
        <v>0</v>
      </c>
      <c r="K22" s="50" t="e">
        <f>G38^2+G45^2</f>
        <v>#DIV/0!</v>
      </c>
      <c r="M22" s="19"/>
      <c r="N22" s="20"/>
      <c r="O22" s="20"/>
      <c r="P22" s="20"/>
      <c r="Q22" s="20"/>
      <c r="R22" s="20"/>
      <c r="S22" s="20"/>
      <c r="T22" s="20"/>
      <c r="U22" s="51"/>
      <c r="V22" s="44"/>
      <c r="W22" s="44"/>
      <c r="X22" s="44"/>
      <c r="Y22" s="44"/>
      <c r="Z22" s="44"/>
      <c r="AA22" s="44"/>
      <c r="AB22" s="44"/>
      <c r="AC22" s="44"/>
      <c r="AD22" s="44"/>
      <c r="AE22" s="44"/>
      <c r="AF22" s="44"/>
      <c r="AG22" s="44"/>
      <c r="AH22" s="44"/>
      <c r="AI22" s="44"/>
      <c r="AJ22" s="44"/>
      <c r="AK22" s="44"/>
      <c r="AL22" s="44"/>
      <c r="AM22" s="44"/>
      <c r="AN22" s="44"/>
    </row>
    <row r="23" spans="2:40" ht="18" customHeight="1" thickBot="1" x14ac:dyDescent="0.35">
      <c r="B23" s="145"/>
      <c r="C23" s="21" t="s">
        <v>35</v>
      </c>
      <c r="D23" s="94" t="s">
        <v>19</v>
      </c>
      <c r="E23" s="95"/>
      <c r="F23" s="95"/>
      <c r="G23" s="96"/>
      <c r="H23" s="3"/>
      <c r="J23" s="52" t="s">
        <v>1</v>
      </c>
      <c r="K23" s="53" t="e">
        <f>2*G38*G41+2*G45*G48+G52</f>
        <v>#DIV/0!</v>
      </c>
      <c r="M23" s="147"/>
      <c r="N23" s="147"/>
      <c r="O23" s="147"/>
      <c r="P23" s="147"/>
      <c r="Q23" s="147"/>
      <c r="R23" s="147"/>
      <c r="S23" s="147"/>
      <c r="T23" s="147"/>
      <c r="U23" s="148"/>
      <c r="V23" s="44"/>
      <c r="W23" s="44"/>
      <c r="X23" s="44"/>
      <c r="Y23" s="44"/>
      <c r="Z23" s="44"/>
      <c r="AA23" s="44"/>
      <c r="AB23" s="44"/>
      <c r="AC23" s="44"/>
      <c r="AD23" s="44"/>
      <c r="AE23" s="44"/>
      <c r="AF23" s="44"/>
      <c r="AG23" s="44"/>
      <c r="AH23" s="44"/>
      <c r="AI23" s="44"/>
      <c r="AJ23" s="44"/>
      <c r="AK23" s="44"/>
      <c r="AL23" s="44"/>
      <c r="AM23" s="44"/>
      <c r="AN23" s="44"/>
    </row>
    <row r="24" spans="2:40" ht="18" customHeight="1" thickBot="1" x14ac:dyDescent="0.4">
      <c r="B24" s="145"/>
      <c r="C24" s="22" t="s">
        <v>36</v>
      </c>
      <c r="D24" s="97" t="s">
        <v>20</v>
      </c>
      <c r="E24" s="98"/>
      <c r="F24" s="98"/>
      <c r="G24" s="99"/>
      <c r="H24" s="4"/>
      <c r="J24" s="54" t="s">
        <v>2</v>
      </c>
      <c r="K24" s="55" t="e">
        <f>G41^2+G48^2</f>
        <v>#DIV/0!</v>
      </c>
      <c r="M24" s="147"/>
      <c r="N24" s="147"/>
      <c r="O24" s="147"/>
      <c r="P24" s="147"/>
      <c r="Q24" s="147"/>
      <c r="R24" s="147"/>
      <c r="S24" s="147"/>
      <c r="T24" s="147"/>
      <c r="U24" s="148"/>
      <c r="V24" s="44"/>
      <c r="W24" s="44"/>
      <c r="X24" s="44"/>
      <c r="Y24" s="44"/>
      <c r="Z24" s="44"/>
      <c r="AA24" s="44"/>
      <c r="AB24" s="44"/>
      <c r="AC24" s="44"/>
      <c r="AD24" s="44"/>
      <c r="AE24" s="44"/>
      <c r="AF24" s="44"/>
      <c r="AG24" s="44"/>
      <c r="AH24" s="44"/>
      <c r="AI24" s="44"/>
      <c r="AJ24" s="44"/>
      <c r="AK24" s="44"/>
      <c r="AL24" s="44"/>
      <c r="AM24" s="44"/>
      <c r="AN24" s="44"/>
    </row>
    <row r="25" spans="2:40" ht="18" customHeight="1" x14ac:dyDescent="0.35">
      <c r="B25" s="145"/>
      <c r="C25" s="22" t="s">
        <v>37</v>
      </c>
      <c r="D25" s="100" t="s">
        <v>21</v>
      </c>
      <c r="E25" s="101"/>
      <c r="F25" s="101"/>
      <c r="G25" s="102"/>
      <c r="H25" s="2"/>
      <c r="U25" s="45"/>
      <c r="V25" s="44"/>
      <c r="W25" s="44"/>
      <c r="X25" s="44"/>
      <c r="Y25" s="44"/>
      <c r="Z25" s="44"/>
      <c r="AA25" s="44"/>
      <c r="AB25" s="44"/>
      <c r="AC25" s="44"/>
      <c r="AD25" s="44"/>
      <c r="AE25" s="44"/>
      <c r="AF25" s="44"/>
      <c r="AG25" s="44"/>
      <c r="AH25" s="44"/>
      <c r="AI25" s="44"/>
      <c r="AJ25" s="44"/>
      <c r="AK25" s="44"/>
      <c r="AL25" s="44"/>
      <c r="AM25" s="44"/>
      <c r="AN25" s="44"/>
    </row>
    <row r="26" spans="2:40" ht="18" customHeight="1" thickBot="1" x14ac:dyDescent="0.4">
      <c r="B26" s="145"/>
      <c r="C26" s="23" t="s">
        <v>38</v>
      </c>
      <c r="D26" s="103" t="s">
        <v>22</v>
      </c>
      <c r="E26" s="104"/>
      <c r="F26" s="104"/>
      <c r="G26" s="105"/>
      <c r="H26" s="5"/>
      <c r="U26" s="45"/>
      <c r="V26" s="44"/>
      <c r="W26" s="44"/>
      <c r="X26" s="44"/>
      <c r="Y26" s="44"/>
      <c r="Z26" s="44"/>
      <c r="AA26" s="44"/>
      <c r="AB26" s="44"/>
      <c r="AC26" s="44"/>
      <c r="AD26" s="44"/>
      <c r="AE26" s="44"/>
      <c r="AF26" s="44"/>
      <c r="AG26" s="44"/>
      <c r="AH26" s="44"/>
      <c r="AI26" s="44"/>
      <c r="AJ26" s="44"/>
      <c r="AK26" s="44"/>
      <c r="AL26" s="44"/>
      <c r="AM26" s="44"/>
      <c r="AN26" s="44"/>
    </row>
    <row r="27" spans="2:40" ht="18" customHeight="1" thickBot="1" x14ac:dyDescent="0.4">
      <c r="B27" s="145"/>
      <c r="C27" s="24" t="s">
        <v>39</v>
      </c>
      <c r="D27" s="178" t="s">
        <v>23</v>
      </c>
      <c r="E27" s="179"/>
      <c r="F27" s="179"/>
      <c r="G27" s="180"/>
      <c r="H27" s="1"/>
      <c r="J27"/>
      <c r="U27" s="45"/>
      <c r="V27" s="44"/>
      <c r="W27" s="44"/>
      <c r="X27" s="44"/>
      <c r="Y27" s="44"/>
      <c r="Z27" s="44"/>
      <c r="AA27" s="44"/>
      <c r="AB27" s="44"/>
      <c r="AC27" s="44"/>
      <c r="AD27" s="44"/>
      <c r="AE27" s="44"/>
      <c r="AF27" s="44"/>
      <c r="AG27" s="44"/>
      <c r="AH27" s="44"/>
      <c r="AI27" s="44"/>
      <c r="AJ27" s="44"/>
      <c r="AK27" s="44"/>
      <c r="AL27" s="44"/>
      <c r="AM27" s="44"/>
      <c r="AN27" s="44"/>
    </row>
    <row r="28" spans="2:40" ht="18" customHeight="1" x14ac:dyDescent="0.35">
      <c r="B28" s="145"/>
      <c r="C28" s="24" t="s">
        <v>40</v>
      </c>
      <c r="D28" s="181" t="s">
        <v>24</v>
      </c>
      <c r="E28" s="182"/>
      <c r="F28" s="182"/>
      <c r="G28" s="183"/>
      <c r="H28" s="2"/>
      <c r="U28" s="45"/>
      <c r="V28" s="44"/>
      <c r="W28" s="44"/>
      <c r="X28" s="44"/>
      <c r="Y28" s="44"/>
      <c r="Z28" s="44"/>
      <c r="AA28" s="44"/>
      <c r="AB28" s="44"/>
      <c r="AC28" s="44"/>
      <c r="AD28" s="44"/>
      <c r="AE28" s="44"/>
      <c r="AF28" s="44"/>
      <c r="AG28" s="44"/>
      <c r="AH28" s="44"/>
      <c r="AI28" s="44"/>
      <c r="AJ28" s="44"/>
      <c r="AK28" s="44"/>
      <c r="AL28" s="44"/>
      <c r="AM28" s="44"/>
      <c r="AN28" s="44"/>
    </row>
    <row r="29" spans="2:40" ht="18" customHeight="1" thickBot="1" x14ac:dyDescent="0.35">
      <c r="B29" s="146"/>
      <c r="C29" s="25" t="s">
        <v>41</v>
      </c>
      <c r="D29" s="184" t="s">
        <v>25</v>
      </c>
      <c r="E29" s="185"/>
      <c r="F29" s="185"/>
      <c r="G29" s="186"/>
      <c r="H29" s="3"/>
      <c r="K29" s="26"/>
      <c r="U29" s="45"/>
      <c r="V29" s="44"/>
      <c r="W29" s="44"/>
      <c r="X29" s="44"/>
      <c r="Y29" s="44"/>
      <c r="Z29" s="44"/>
      <c r="AA29" s="44"/>
      <c r="AB29" s="44"/>
      <c r="AC29" s="44"/>
      <c r="AD29" s="44"/>
      <c r="AE29" s="44"/>
      <c r="AF29" s="44"/>
      <c r="AG29" s="44"/>
      <c r="AH29" s="44"/>
      <c r="AI29" s="44"/>
      <c r="AJ29" s="44"/>
      <c r="AK29" s="44"/>
      <c r="AL29" s="44"/>
      <c r="AM29" s="44"/>
      <c r="AN29" s="44"/>
    </row>
    <row r="30" spans="2:40" ht="18" customHeight="1" x14ac:dyDescent="0.25">
      <c r="U30" s="45"/>
      <c r="V30" s="44"/>
      <c r="W30" s="44"/>
      <c r="X30" s="44"/>
      <c r="Y30" s="44"/>
      <c r="Z30" s="44"/>
      <c r="AA30" s="44"/>
      <c r="AB30" s="44"/>
      <c r="AC30" s="44"/>
      <c r="AD30" s="44"/>
      <c r="AE30" s="44"/>
      <c r="AF30" s="44"/>
      <c r="AG30" s="44"/>
      <c r="AH30" s="44"/>
      <c r="AI30" s="44"/>
      <c r="AJ30" s="44"/>
      <c r="AK30" s="44"/>
      <c r="AL30" s="44"/>
      <c r="AM30" s="44"/>
      <c r="AN30" s="44"/>
    </row>
    <row r="31" spans="2:40" ht="18" customHeight="1" x14ac:dyDescent="0.25">
      <c r="D31" s="27"/>
      <c r="E31" s="27"/>
      <c r="F31" s="27"/>
      <c r="G31" s="27"/>
      <c r="U31" s="45"/>
      <c r="V31" s="44"/>
      <c r="W31" s="44"/>
      <c r="X31" s="44"/>
      <c r="Y31" s="44"/>
      <c r="Z31" s="44"/>
      <c r="AA31" s="44"/>
      <c r="AB31" s="44"/>
      <c r="AC31" s="44"/>
      <c r="AD31" s="44"/>
      <c r="AE31" s="44"/>
      <c r="AF31" s="44"/>
      <c r="AG31" s="44"/>
      <c r="AH31" s="44"/>
      <c r="AI31" s="44"/>
      <c r="AJ31" s="44"/>
      <c r="AK31" s="44"/>
      <c r="AL31" s="44"/>
      <c r="AM31" s="44"/>
      <c r="AN31" s="44"/>
    </row>
    <row r="32" spans="2:40" ht="18" customHeight="1" thickBot="1" x14ac:dyDescent="0.3">
      <c r="U32" s="45"/>
      <c r="V32" s="44"/>
      <c r="W32" s="44"/>
      <c r="X32" s="44"/>
      <c r="Y32" s="44"/>
      <c r="Z32" s="44"/>
      <c r="AA32" s="44"/>
      <c r="AB32" s="44"/>
      <c r="AC32" s="44"/>
      <c r="AD32" s="44"/>
      <c r="AE32" s="44"/>
      <c r="AF32" s="44"/>
      <c r="AG32" s="44"/>
      <c r="AH32" s="44"/>
      <c r="AI32" s="44"/>
      <c r="AJ32" s="44"/>
      <c r="AK32" s="44"/>
      <c r="AL32" s="44"/>
      <c r="AM32" s="44"/>
      <c r="AN32" s="44"/>
    </row>
    <row r="33" spans="1:40" ht="18" customHeight="1" thickBot="1" x14ac:dyDescent="0.3">
      <c r="B33" s="106" t="s">
        <v>43</v>
      </c>
      <c r="C33" s="107"/>
      <c r="D33" s="107"/>
      <c r="E33" s="107"/>
      <c r="F33" s="107"/>
      <c r="G33" s="108"/>
      <c r="H33" s="28" t="e">
        <f>((((-K23)+I52)/(2*K22))^(1/2))*3^(1/2)</f>
        <v>#DIV/0!</v>
      </c>
      <c r="U33" s="45"/>
      <c r="V33" s="44"/>
      <c r="W33" s="44"/>
      <c r="X33" s="44"/>
      <c r="Y33" s="44"/>
      <c r="Z33" s="44"/>
      <c r="AA33" s="44"/>
      <c r="AB33" s="44"/>
      <c r="AC33" s="44"/>
      <c r="AD33" s="44"/>
      <c r="AE33" s="44"/>
      <c r="AF33" s="44"/>
      <c r="AG33" s="44"/>
      <c r="AH33" s="44"/>
      <c r="AI33" s="44"/>
      <c r="AJ33" s="44"/>
      <c r="AK33" s="44"/>
      <c r="AL33" s="44"/>
      <c r="AM33" s="44"/>
      <c r="AN33" s="44"/>
    </row>
    <row r="34" spans="1:40" ht="18" customHeight="1" x14ac:dyDescent="0.25">
      <c r="U34" s="45"/>
      <c r="V34" s="44"/>
      <c r="W34" s="44"/>
      <c r="X34" s="44"/>
      <c r="Y34" s="44"/>
      <c r="Z34" s="44"/>
      <c r="AA34" s="44"/>
      <c r="AB34" s="44"/>
      <c r="AC34" s="44"/>
      <c r="AD34" s="44"/>
      <c r="AE34" s="44"/>
      <c r="AF34" s="44"/>
      <c r="AG34" s="44"/>
      <c r="AH34" s="44"/>
      <c r="AI34" s="44"/>
      <c r="AJ34" s="44"/>
      <c r="AK34" s="44"/>
      <c r="AL34" s="44"/>
      <c r="AM34" s="44"/>
      <c r="AN34" s="44"/>
    </row>
    <row r="35" spans="1:40" ht="18" customHeight="1" x14ac:dyDescent="0.25">
      <c r="A35" s="56"/>
      <c r="B35" s="56"/>
      <c r="C35" s="56"/>
      <c r="D35" s="56"/>
      <c r="E35" s="56"/>
      <c r="F35" s="56"/>
      <c r="G35" s="56"/>
      <c r="H35" s="56"/>
      <c r="I35" s="56"/>
      <c r="J35" s="56"/>
      <c r="K35" s="56"/>
      <c r="L35" s="56"/>
      <c r="M35" s="56"/>
      <c r="N35" s="56"/>
      <c r="O35" s="56"/>
      <c r="P35" s="56"/>
      <c r="Q35" s="56"/>
      <c r="R35" s="56"/>
      <c r="S35" s="56"/>
      <c r="T35" s="56"/>
      <c r="U35" s="57"/>
      <c r="V35" s="44"/>
      <c r="W35" s="44"/>
      <c r="X35" s="44"/>
      <c r="Y35" s="44"/>
      <c r="Z35" s="44"/>
      <c r="AA35" s="44"/>
      <c r="AB35" s="44"/>
      <c r="AC35" s="44"/>
      <c r="AD35" s="44"/>
      <c r="AE35" s="44"/>
      <c r="AF35" s="44"/>
      <c r="AG35" s="44"/>
      <c r="AH35" s="44"/>
      <c r="AI35" s="44"/>
      <c r="AJ35" s="44"/>
      <c r="AK35" s="44"/>
      <c r="AL35" s="44"/>
      <c r="AM35" s="44"/>
      <c r="AN35" s="44"/>
    </row>
    <row r="36" spans="1:40" ht="18" customHeight="1" x14ac:dyDescent="0.25">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row>
    <row r="37" spans="1:40" ht="18" customHeight="1" thickBot="1" x14ac:dyDescent="0.3">
      <c r="A37" s="44"/>
      <c r="B37" s="44"/>
      <c r="C37" s="44"/>
      <c r="D37" s="44"/>
      <c r="E37" s="44"/>
      <c r="F37" s="44"/>
      <c r="G37" s="44"/>
      <c r="H37" s="44"/>
      <c r="I37" s="44"/>
      <c r="J37" s="44"/>
      <c r="K37" s="44"/>
      <c r="L37" s="44"/>
      <c r="M37" s="58"/>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row>
    <row r="38" spans="1:40" ht="18" customHeight="1" thickBot="1" x14ac:dyDescent="0.3">
      <c r="A38" s="44"/>
      <c r="B38" s="44"/>
      <c r="C38" s="59"/>
      <c r="D38" s="60" t="e">
        <f>(H19*H15)/(H20*H14)</f>
        <v>#DIV/0!</v>
      </c>
      <c r="E38" s="44"/>
      <c r="F38" s="59"/>
      <c r="G38" s="61" t="e">
        <f>1+(F56+I56)*D42</f>
        <v>#DIV/0!</v>
      </c>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row>
    <row r="39" spans="1:40" ht="18" customHeight="1" x14ac:dyDescent="0.2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row>
    <row r="40" spans="1:40" ht="18" customHeight="1" x14ac:dyDescent="0.2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row>
    <row r="41" spans="1:40" ht="18" customHeight="1" thickBot="1" x14ac:dyDescent="0.3">
      <c r="A41" s="44"/>
      <c r="B41" s="44"/>
      <c r="C41" s="44"/>
      <c r="D41" s="44"/>
      <c r="E41" s="44"/>
      <c r="F41" s="62"/>
      <c r="G41" s="63" t="e">
        <f>H21*1000*D42*COS(D45-D65)/3</f>
        <v>#DIV/0!</v>
      </c>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row>
    <row r="42" spans="1:40" ht="18" customHeight="1" thickBot="1" x14ac:dyDescent="0.3">
      <c r="A42" s="44"/>
      <c r="B42" s="44"/>
      <c r="C42" s="64"/>
      <c r="D42" s="60" t="e">
        <f>H20^2*H15^2*(H17/100)/(H16*1000)</f>
        <v>#DIV/0!</v>
      </c>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row>
    <row r="43" spans="1:40" ht="18" customHeight="1" x14ac:dyDescent="0.2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row>
    <row r="44" spans="1:40" ht="18" customHeight="1" thickBot="1" x14ac:dyDescent="0.3">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row>
    <row r="45" spans="1:40" ht="18" customHeight="1" thickBot="1" x14ac:dyDescent="0.3">
      <c r="A45" s="44"/>
      <c r="B45" s="44"/>
      <c r="C45" s="92"/>
      <c r="D45" s="65" t="e">
        <f>ACOS(H18/H17)</f>
        <v>#DIV/0!</v>
      </c>
      <c r="E45" s="44"/>
      <c r="F45" s="59"/>
      <c r="G45" s="61" t="e">
        <f>(F60+I60)*D42</f>
        <v>#DIV/0!</v>
      </c>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row>
    <row r="46" spans="1:40" ht="18" customHeight="1" thickBot="1" x14ac:dyDescent="0.3">
      <c r="A46" s="44"/>
      <c r="B46" s="44"/>
      <c r="C46" s="93"/>
      <c r="D46" s="66" t="e">
        <f>DEGREES(D45)</f>
        <v>#DIV/0!</v>
      </c>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row>
    <row r="47" spans="1:40" ht="18" customHeight="1" x14ac:dyDescent="0.2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row>
    <row r="48" spans="1:40" ht="18" customHeight="1" x14ac:dyDescent="0.25">
      <c r="A48" s="44"/>
      <c r="B48" s="44"/>
      <c r="C48" s="44"/>
      <c r="D48" s="44"/>
      <c r="E48" s="44"/>
      <c r="F48" s="62"/>
      <c r="G48" s="63" t="e">
        <f>H21*1000*D42*SIN(D45-D65)/3</f>
        <v>#DIV/0!</v>
      </c>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row>
    <row r="49" spans="1:40" ht="18" customHeight="1" thickBot="1" x14ac:dyDescent="0.3">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row>
    <row r="50" spans="1:40" ht="18" customHeight="1" thickBot="1" x14ac:dyDescent="0.3">
      <c r="A50" s="44"/>
      <c r="B50" s="44"/>
      <c r="C50" s="64"/>
      <c r="D50" s="60" t="str">
        <f>IF(H24=0,"SEM CARGA",H25^2/(H24*1000))</f>
        <v>SEM CARGA</v>
      </c>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row>
    <row r="51" spans="1:40" ht="18" customHeight="1" x14ac:dyDescent="0.25">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row>
    <row r="52" spans="1:40" ht="18" customHeight="1" thickBot="1" x14ac:dyDescent="0.3">
      <c r="A52" s="44"/>
      <c r="B52" s="44"/>
      <c r="C52" s="67" t="s">
        <v>3</v>
      </c>
      <c r="D52" s="44"/>
      <c r="E52" s="44"/>
      <c r="F52" s="62"/>
      <c r="G52" s="63" t="e">
        <f>-(D38^2)/3</f>
        <v>#DIV/0!</v>
      </c>
      <c r="H52" s="44"/>
      <c r="I52" s="170" t="e">
        <f>(K23^2-4*K22*K24)^(1/2)</f>
        <v>#DIV/0!</v>
      </c>
      <c r="J52" s="171"/>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row>
    <row r="53" spans="1:40" ht="18" customHeight="1" x14ac:dyDescent="0.25">
      <c r="A53" s="44"/>
      <c r="B53" s="44"/>
      <c r="C53" s="92"/>
      <c r="D53" s="65">
        <f>ACOS(H26)</f>
        <v>1.5707963267948966</v>
      </c>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row>
    <row r="54" spans="1:40" ht="18" customHeight="1" thickBot="1" x14ac:dyDescent="0.3">
      <c r="A54" s="44"/>
      <c r="B54" s="44"/>
      <c r="C54" s="93"/>
      <c r="D54" s="66">
        <f>DEGREES(D53)</f>
        <v>90</v>
      </c>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row>
    <row r="55" spans="1:40" ht="18" customHeight="1" x14ac:dyDescent="0.25">
      <c r="A55" s="44"/>
      <c r="B55" s="44"/>
      <c r="C55" s="44"/>
      <c r="D55" s="44"/>
      <c r="E55" s="44"/>
      <c r="F55" s="44"/>
      <c r="G55" s="68"/>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row>
    <row r="56" spans="1:40" ht="18" customHeight="1" x14ac:dyDescent="0.25">
      <c r="A56" s="44"/>
      <c r="B56" s="44"/>
      <c r="C56" s="44"/>
      <c r="D56" s="44"/>
      <c r="E56" s="44"/>
      <c r="F56" s="170">
        <f>IF(H24=0,0,(COS(D45-D53)/D50))</f>
        <v>0</v>
      </c>
      <c r="G56" s="171"/>
      <c r="H56" s="44"/>
      <c r="I56" s="170">
        <f>IF(H28=0,0,(COS(D45-D61)/D58))</f>
        <v>0</v>
      </c>
      <c r="J56" s="171"/>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row>
    <row r="57" spans="1:40" ht="18" customHeight="1" thickBot="1" x14ac:dyDescent="0.3">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row>
    <row r="58" spans="1:40" ht="18" customHeight="1" thickBot="1" x14ac:dyDescent="0.3">
      <c r="A58" s="44"/>
      <c r="B58" s="44"/>
      <c r="C58" s="64"/>
      <c r="D58" s="69" t="str">
        <f>IF(H28=0,"SEM CARGA",H27/(H28*3^(1/2)))</f>
        <v>SEM CARGA</v>
      </c>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row>
    <row r="59" spans="1:40" ht="18" customHeight="1" x14ac:dyDescent="0.25">
      <c r="A59" s="44"/>
      <c r="B59" s="44"/>
      <c r="C59" s="44"/>
      <c r="D59" s="70"/>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row>
    <row r="60" spans="1:40" ht="18" customHeight="1" thickBot="1" x14ac:dyDescent="0.3">
      <c r="A60" s="44"/>
      <c r="B60" s="44"/>
      <c r="C60" s="44"/>
      <c r="D60" s="44"/>
      <c r="E60" s="44"/>
      <c r="F60" s="170">
        <f>IF(H24=0,0,(SIN(D45-D53)/D50))</f>
        <v>0</v>
      </c>
      <c r="G60" s="171"/>
      <c r="H60" s="44"/>
      <c r="I60" s="170">
        <f>IF(H28=0,0,SIN(D45-D61)/D58)</f>
        <v>0</v>
      </c>
      <c r="J60" s="171"/>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row>
    <row r="61" spans="1:40" ht="18" customHeight="1" thickBot="1" x14ac:dyDescent="0.3">
      <c r="A61" s="44"/>
      <c r="B61" s="44"/>
      <c r="C61" s="59"/>
      <c r="D61" s="61">
        <f>ACOS(H29)</f>
        <v>1.5707963267948966</v>
      </c>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row>
    <row r="62" spans="1:40" ht="18" customHeight="1" thickBot="1" x14ac:dyDescent="0.3">
      <c r="A62" s="44"/>
      <c r="B62" s="44"/>
      <c r="C62" s="44"/>
      <c r="D62" s="71">
        <f>DEGREES(D61)</f>
        <v>90</v>
      </c>
      <c r="E62" s="44"/>
      <c r="F62" s="44"/>
      <c r="G62" s="44"/>
      <c r="H62" s="44"/>
      <c r="I62" s="44"/>
      <c r="J62" s="72" t="s">
        <v>3</v>
      </c>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row>
    <row r="63" spans="1:40" ht="18" customHeight="1" x14ac:dyDescent="0.25">
      <c r="A63" s="44"/>
      <c r="B63" s="44"/>
      <c r="C63" s="44"/>
      <c r="D63" s="73"/>
      <c r="E63" s="44"/>
      <c r="F63" s="44"/>
      <c r="G63" s="44"/>
      <c r="H63" s="44"/>
      <c r="I63" s="44"/>
      <c r="J63" s="72" t="s">
        <v>3</v>
      </c>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row>
    <row r="64" spans="1:40" ht="18" customHeight="1" thickBot="1" x14ac:dyDescent="0.3">
      <c r="A64" s="44"/>
      <c r="B64" s="44"/>
      <c r="C64" s="44"/>
      <c r="D64" s="44"/>
      <c r="E64" s="44"/>
      <c r="F64" s="44"/>
      <c r="G64" s="44"/>
      <c r="H64" s="44"/>
      <c r="I64" s="44"/>
      <c r="J64" s="7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row>
    <row r="65" spans="1:40" ht="18" customHeight="1" thickBot="1" x14ac:dyDescent="0.3">
      <c r="A65" s="44"/>
      <c r="B65" s="44"/>
      <c r="C65" s="64"/>
      <c r="D65" s="61">
        <f>ACOS(H23)</f>
        <v>1.5707963267948966</v>
      </c>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row>
    <row r="66" spans="1:40" ht="18" customHeight="1" thickBot="1" x14ac:dyDescent="0.3">
      <c r="A66" s="44"/>
      <c r="B66" s="44"/>
      <c r="C66" s="44"/>
      <c r="D66" s="71">
        <f>DEGREES(D65)</f>
        <v>90</v>
      </c>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row>
    <row r="67" spans="1:40" ht="18" customHeight="1" x14ac:dyDescent="0.25">
      <c r="A67" s="44"/>
      <c r="B67" s="44"/>
      <c r="C67" s="44"/>
      <c r="D67" s="73"/>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row>
    <row r="68" spans="1:40" ht="18" customHeight="1" x14ac:dyDescent="0.3">
      <c r="A68" s="44"/>
      <c r="B68" s="44"/>
      <c r="C68" s="109" t="s">
        <v>4</v>
      </c>
      <c r="D68" s="110"/>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row>
    <row r="69" spans="1:40" ht="18" customHeight="1" x14ac:dyDescent="0.25">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row>
    <row r="70" spans="1:40" ht="18" customHeight="1" x14ac:dyDescent="0.2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row>
    <row r="71" spans="1:40" ht="18" customHeight="1" thickBot="1" x14ac:dyDescent="0.3">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row>
    <row r="72" spans="1:40" ht="18" customHeight="1" x14ac:dyDescent="0.25">
      <c r="A72" s="44"/>
      <c r="B72" s="75"/>
      <c r="C72" s="123"/>
      <c r="D72" s="118" t="e">
        <f>(((D73^2+E73^2)^(1/2))*3^(1/2))</f>
        <v>#DIV/0!</v>
      </c>
      <c r="E72" s="119"/>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row>
    <row r="73" spans="1:40" ht="18" customHeight="1" thickBot="1" x14ac:dyDescent="0.3">
      <c r="A73" s="44"/>
      <c r="B73" s="75"/>
      <c r="C73" s="124"/>
      <c r="D73" s="76" t="e">
        <f>K29/3^(1/2)+C102</f>
        <v>#DIV/0!</v>
      </c>
      <c r="E73" s="77" t="e">
        <f>E102</f>
        <v>#DIV/0!</v>
      </c>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row>
    <row r="74" spans="1:40" ht="18" customHeight="1" thickBot="1" x14ac:dyDescent="0.3">
      <c r="A74" s="44"/>
      <c r="B74" s="75"/>
      <c r="C74" s="78" t="s">
        <v>5</v>
      </c>
      <c r="D74" s="79" t="e">
        <f>ATAN(E73/D73)</f>
        <v>#DIV/0!</v>
      </c>
      <c r="E74" s="80" t="e">
        <f>DEGREES(D74)</f>
        <v>#DIV/0!</v>
      </c>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row>
    <row r="75" spans="1:40" ht="18" customHeight="1" x14ac:dyDescent="0.2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row>
    <row r="76" spans="1:40" ht="18" customHeight="1" x14ac:dyDescent="0.25">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row>
    <row r="77" spans="1:40" ht="18" customHeight="1" thickBot="1" x14ac:dyDescent="0.3">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row>
    <row r="78" spans="1:40" ht="18" customHeight="1" thickBot="1" x14ac:dyDescent="0.3">
      <c r="A78" s="44"/>
      <c r="B78" s="44"/>
      <c r="C78" s="81"/>
      <c r="D78" s="127">
        <f>H21</f>
        <v>0</v>
      </c>
      <c r="E78" s="128"/>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row>
    <row r="79" spans="1:40" ht="18" customHeight="1" x14ac:dyDescent="0.25">
      <c r="A79" s="44"/>
      <c r="B79" s="44"/>
      <c r="C79" s="125"/>
      <c r="D79" s="129" t="e">
        <f>(D78*1000)/(K29*3^(1/2))</f>
        <v>#DIV/0!</v>
      </c>
      <c r="E79" s="130"/>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row>
    <row r="80" spans="1:40" ht="18" customHeight="1" thickBot="1" x14ac:dyDescent="0.3">
      <c r="A80" s="44"/>
      <c r="B80" s="44"/>
      <c r="C80" s="126"/>
      <c r="D80" s="82" t="e">
        <f>D79*COS(D81)</f>
        <v>#DIV/0!</v>
      </c>
      <c r="E80" s="83" t="e">
        <f>D79*SIN(D81)</f>
        <v>#DIV/0!</v>
      </c>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row>
    <row r="81" spans="1:40" ht="18" customHeight="1" thickBot="1" x14ac:dyDescent="0.3">
      <c r="A81" s="44"/>
      <c r="B81" s="44"/>
      <c r="C81" s="81"/>
      <c r="D81" s="84">
        <f>-D65</f>
        <v>-1.5707963267948966</v>
      </c>
      <c r="E81" s="85">
        <f>DEGREES(D81)</f>
        <v>-90</v>
      </c>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row>
    <row r="82" spans="1:40" ht="18" customHeight="1" x14ac:dyDescent="0.25">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row>
    <row r="83" spans="1:40" ht="18" customHeight="1" x14ac:dyDescent="0.25">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row>
    <row r="84" spans="1:40" ht="18" customHeight="1" thickBot="1" x14ac:dyDescent="0.3">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row>
    <row r="85" spans="1:40" ht="18" customHeight="1" x14ac:dyDescent="0.25">
      <c r="A85" s="44"/>
      <c r="B85" s="44"/>
      <c r="C85" s="131"/>
      <c r="D85" s="133">
        <f>IF(H24=0,0,(K29/(D50*3^(1/2))))</f>
        <v>0</v>
      </c>
      <c r="E85" s="13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row>
    <row r="86" spans="1:40" ht="18" customHeight="1" thickBot="1" x14ac:dyDescent="0.3">
      <c r="A86" s="44"/>
      <c r="B86" s="44"/>
      <c r="C86" s="132"/>
      <c r="D86" s="86">
        <f>D85*COS(D87)</f>
        <v>0</v>
      </c>
      <c r="E86" s="87">
        <f>-D85*SIN(D87)</f>
        <v>0</v>
      </c>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row>
    <row r="87" spans="1:40" ht="18" customHeight="1" thickBot="1" x14ac:dyDescent="0.3">
      <c r="A87" s="44"/>
      <c r="B87" s="44"/>
      <c r="C87" s="81"/>
      <c r="D87" s="84">
        <f>D53</f>
        <v>1.5707963267948966</v>
      </c>
      <c r="E87" s="85">
        <f>D54</f>
        <v>90</v>
      </c>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row>
    <row r="88" spans="1:40" ht="18" customHeight="1" x14ac:dyDescent="0.25">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row>
    <row r="89" spans="1:40" ht="18" customHeight="1" x14ac:dyDescent="0.25">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row>
    <row r="90" spans="1:40" ht="18" customHeight="1" thickBot="1" x14ac:dyDescent="0.3">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row>
    <row r="91" spans="1:40" ht="18" customHeight="1" x14ac:dyDescent="0.25">
      <c r="A91" s="44"/>
      <c r="B91" s="44"/>
      <c r="C91" s="131"/>
      <c r="D91" s="133">
        <f>IF(H28=0,0,H28*K29/H27)</f>
        <v>0</v>
      </c>
      <c r="E91" s="13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row>
    <row r="92" spans="1:40" ht="18" customHeight="1" thickBot="1" x14ac:dyDescent="0.3">
      <c r="A92" s="44"/>
      <c r="B92" s="44"/>
      <c r="C92" s="132"/>
      <c r="D92" s="86">
        <f>D91*COS(D93)</f>
        <v>0</v>
      </c>
      <c r="E92" s="88">
        <f>-D91*SIN(D93)</f>
        <v>0</v>
      </c>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row>
    <row r="93" spans="1:40" ht="18" customHeight="1" thickBot="1" x14ac:dyDescent="0.3">
      <c r="A93" s="44"/>
      <c r="B93" s="44"/>
      <c r="C93" s="81"/>
      <c r="D93" s="84">
        <f>D61</f>
        <v>1.5707963267948966</v>
      </c>
      <c r="E93" s="85">
        <f>D62</f>
        <v>90</v>
      </c>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row>
    <row r="94" spans="1:40" ht="18" customHeight="1" thickBot="1" x14ac:dyDescent="0.3">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row>
    <row r="95" spans="1:40" ht="18" customHeight="1" x14ac:dyDescent="0.25">
      <c r="A95" s="44"/>
      <c r="B95" s="44"/>
      <c r="C95" s="135"/>
      <c r="D95" s="136"/>
      <c r="E95" s="137"/>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row>
    <row r="96" spans="1:40" ht="18" customHeight="1" x14ac:dyDescent="0.25">
      <c r="A96" s="44"/>
      <c r="B96" s="44"/>
      <c r="C96" s="113" t="e">
        <f>(C97^2+E97^2)^(1/2)</f>
        <v>#DIV/0!</v>
      </c>
      <c r="D96" s="114"/>
      <c r="E96" s="115"/>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row>
    <row r="97" spans="1:40" ht="18" customHeight="1" thickBot="1" x14ac:dyDescent="0.3">
      <c r="A97" s="44"/>
      <c r="B97" s="44"/>
      <c r="C97" s="116" t="e">
        <f>D80+D86+D92</f>
        <v>#DIV/0!</v>
      </c>
      <c r="D97" s="117"/>
      <c r="E97" s="89" t="e">
        <f>E80+E86+E92</f>
        <v>#DIV/0!</v>
      </c>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row>
    <row r="98" spans="1:40" ht="18" customHeight="1" thickBot="1" x14ac:dyDescent="0.3">
      <c r="A98" s="44"/>
      <c r="B98" s="44"/>
      <c r="C98" s="81"/>
      <c r="D98" s="84" t="e">
        <f>ATAN(E97/C97)</f>
        <v>#DIV/0!</v>
      </c>
      <c r="E98" s="90" t="e">
        <f>DEGREES(D98)</f>
        <v>#DIV/0!</v>
      </c>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row>
    <row r="99" spans="1:40" ht="18"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row>
    <row r="100" spans="1:40" ht="18" customHeight="1" thickBot="1" x14ac:dyDescent="0.3">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row>
    <row r="101" spans="1:40" ht="18" customHeight="1" x14ac:dyDescent="0.25">
      <c r="A101" s="44"/>
      <c r="B101" s="44"/>
      <c r="C101" s="120" t="e">
        <f>D42*C96</f>
        <v>#DIV/0!</v>
      </c>
      <c r="D101" s="121"/>
      <c r="E101" s="122"/>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row>
    <row r="102" spans="1:40" ht="18" customHeight="1" thickBot="1" x14ac:dyDescent="0.3">
      <c r="A102" s="44"/>
      <c r="B102" s="44"/>
      <c r="C102" s="111" t="e">
        <f>C101*COS(D103)</f>
        <v>#DIV/0!</v>
      </c>
      <c r="D102" s="112"/>
      <c r="E102" s="87" t="e">
        <f>C101*SIN(D103)</f>
        <v>#DIV/0!</v>
      </c>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row>
    <row r="103" spans="1:40" ht="18" customHeight="1" thickBot="1" x14ac:dyDescent="0.3">
      <c r="A103" s="44"/>
      <c r="B103" s="44"/>
      <c r="C103" s="91" t="s">
        <v>5</v>
      </c>
      <c r="D103" s="84" t="e">
        <f>D45+D98</f>
        <v>#DIV/0!</v>
      </c>
      <c r="E103" s="90" t="e">
        <f>DEGREES(D103)</f>
        <v>#DIV/0!</v>
      </c>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row>
    <row r="104" spans="1:40" ht="18" customHeight="1" x14ac:dyDescent="0.25">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row>
    <row r="105" spans="1:40" ht="18" customHeight="1" x14ac:dyDescent="0.25">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row>
    <row r="106" spans="1:40" ht="18" customHeight="1" x14ac:dyDescent="0.25">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row>
    <row r="107" spans="1:40" ht="18" customHeight="1" x14ac:dyDescent="0.25">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row>
    <row r="108" spans="1:40" ht="18" customHeight="1" x14ac:dyDescent="0.25">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row>
    <row r="109" spans="1:40" ht="18" customHeight="1" x14ac:dyDescent="0.25">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row>
    <row r="110" spans="1:40" ht="18" customHeight="1" x14ac:dyDescent="0.2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row>
    <row r="111" spans="1:40" ht="18" customHeight="1" x14ac:dyDescent="0.2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row>
    <row r="112" spans="1:40" ht="18" customHeight="1" x14ac:dyDescent="0.25">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row>
    <row r="113" spans="1:40" ht="18" customHeight="1" x14ac:dyDescent="0.25">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row>
    <row r="114" spans="1:40" ht="18" customHeight="1" x14ac:dyDescent="0.25">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row>
    <row r="115" spans="1:40" ht="18" customHeight="1" x14ac:dyDescent="0.25">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row>
  </sheetData>
  <sheetProtection sheet="1" selectLockedCells="1"/>
  <mergeCells count="47">
    <mergeCell ref="M2:T2"/>
    <mergeCell ref="M3:T9"/>
    <mergeCell ref="F56:G56"/>
    <mergeCell ref="F60:G60"/>
    <mergeCell ref="I56:J56"/>
    <mergeCell ref="I60:J60"/>
    <mergeCell ref="I52:J52"/>
    <mergeCell ref="D21:G21"/>
    <mergeCell ref="D22:G22"/>
    <mergeCell ref="D27:G27"/>
    <mergeCell ref="D28:G28"/>
    <mergeCell ref="D29:G29"/>
    <mergeCell ref="D14:G14"/>
    <mergeCell ref="D15:G15"/>
    <mergeCell ref="D16:G16"/>
    <mergeCell ref="D17:G17"/>
    <mergeCell ref="D19:G19"/>
    <mergeCell ref="B13:H13"/>
    <mergeCell ref="B14:B20"/>
    <mergeCell ref="B21:B29"/>
    <mergeCell ref="M23:U24"/>
    <mergeCell ref="M15:T15"/>
    <mergeCell ref="M16:T17"/>
    <mergeCell ref="D20:G20"/>
    <mergeCell ref="D18:G18"/>
    <mergeCell ref="C68:D68"/>
    <mergeCell ref="C102:D102"/>
    <mergeCell ref="C96:E96"/>
    <mergeCell ref="C97:D97"/>
    <mergeCell ref="D72:E72"/>
    <mergeCell ref="C101:E101"/>
    <mergeCell ref="C72:C73"/>
    <mergeCell ref="C79:C80"/>
    <mergeCell ref="D78:E78"/>
    <mergeCell ref="D79:E79"/>
    <mergeCell ref="C91:C92"/>
    <mergeCell ref="D91:E91"/>
    <mergeCell ref="C95:E95"/>
    <mergeCell ref="C85:C86"/>
    <mergeCell ref="D85:E85"/>
    <mergeCell ref="C45:C46"/>
    <mergeCell ref="C53:C54"/>
    <mergeCell ref="D23:G23"/>
    <mergeCell ref="D24:G24"/>
    <mergeCell ref="D25:G25"/>
    <mergeCell ref="D26:G26"/>
    <mergeCell ref="B33:G33"/>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Simplificada</vt:lpstr>
      <vt:lpstr>Completa</vt:lpstr>
      <vt:lpstr>Completa!_Hlk56521553</vt:lpstr>
      <vt:lpstr>Simplificada!_Hlk56521553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dc:creator>
  <cp:lastModifiedBy>Gustavo Canedo</cp:lastModifiedBy>
  <dcterms:created xsi:type="dcterms:W3CDTF">2018-06-09T11:54:23Z</dcterms:created>
  <dcterms:modified xsi:type="dcterms:W3CDTF">2026-06-02T15:50:49Z</dcterms:modified>
</cp:coreProperties>
</file>