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EstaPastaDeTrabalho" defaultThemeVersion="166925"/>
  <mc:AlternateContent xmlns:mc="http://schemas.openxmlformats.org/markup-compatibility/2006">
    <mc:Choice Requires="x15">
      <x15ac:absPath xmlns:x15ac="http://schemas.microsoft.com/office/spreadsheetml/2010/11/ac" url="F:\Site (GoDaddy)\Gustavo Canedo\5- Publicados\3- Transformadores de Potência\"/>
    </mc:Choice>
  </mc:AlternateContent>
  <xr:revisionPtr revIDLastSave="0" documentId="13_ncr:1_{A8293532-BBE4-4E5A-921F-759A77F47599}" xr6:coauthVersionLast="47" xr6:coauthVersionMax="47" xr10:uidLastSave="{00000000-0000-0000-0000-000000000000}"/>
  <bookViews>
    <workbookView xWindow="19095" yWindow="0" windowWidth="9810" windowHeight="15585" xr2:uid="{AAE2F8FC-8935-49DC-8935-32237D450042}"/>
  </bookViews>
  <sheets>
    <sheet name="Simplified" sheetId="8" r:id="rId1"/>
    <sheet name="Complete" sheetId="6" r:id="rId2"/>
  </sheets>
  <definedNames>
    <definedName name="_Hlk516300768" localSheetId="1">Complete!#REF!</definedName>
    <definedName name="_Hlk516300768" localSheetId="0">Simplified!#REF!</definedName>
    <definedName name="_Hlk56521553" localSheetId="1">Complete!$M$16</definedName>
    <definedName name="_Hlk56521553" localSheetId="0">Simplified!$M$16</definedName>
    <definedName name="_xlnm.Print_Area" localSheetId="1">Complete!#REF!</definedName>
    <definedName name="_xlnm.Print_Area" localSheetId="0">Simplified!#REF!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1" i="8" l="1"/>
  <c r="D78" i="8"/>
  <c r="D79" i="8" s="1"/>
  <c r="D65" i="8"/>
  <c r="D81" i="8" s="1"/>
  <c r="E81" i="8" s="1"/>
  <c r="D61" i="8"/>
  <c r="D62" i="8" s="1"/>
  <c r="E93" i="8" s="1"/>
  <c r="D58" i="8"/>
  <c r="D53" i="8"/>
  <c r="D87" i="8" s="1"/>
  <c r="D50" i="8"/>
  <c r="D85" i="8" s="1"/>
  <c r="D45" i="8"/>
  <c r="I60" i="8" s="1"/>
  <c r="D42" i="8"/>
  <c r="D38" i="8"/>
  <c r="G52" i="8" s="1"/>
  <c r="D45" i="6"/>
  <c r="F56" i="8" l="1"/>
  <c r="D54" i="8"/>
  <c r="E87" i="8" s="1"/>
  <c r="I56" i="8"/>
  <c r="G38" i="8" s="1"/>
  <c r="D93" i="8"/>
  <c r="E92" i="8" s="1"/>
  <c r="F60" i="8"/>
  <c r="G45" i="8" s="1"/>
  <c r="G48" i="8"/>
  <c r="D66" i="8"/>
  <c r="G41" i="8"/>
  <c r="E80" i="8"/>
  <c r="D80" i="8"/>
  <c r="E86" i="8"/>
  <c r="D46" i="8"/>
  <c r="D86" i="8"/>
  <c r="D38" i="6"/>
  <c r="G52" i="6" s="1"/>
  <c r="D42" i="6"/>
  <c r="D46" i="6"/>
  <c r="D50" i="6"/>
  <c r="D53" i="6"/>
  <c r="D54" i="6" s="1"/>
  <c r="E87" i="6" s="1"/>
  <c r="D58" i="6"/>
  <c r="D61" i="6"/>
  <c r="D93" i="6" s="1"/>
  <c r="D65" i="6"/>
  <c r="D66" i="6" s="1"/>
  <c r="D78" i="6"/>
  <c r="K24" i="8" l="1"/>
  <c r="D92" i="8"/>
  <c r="K22" i="8"/>
  <c r="K23" i="8"/>
  <c r="E97" i="8"/>
  <c r="C97" i="8"/>
  <c r="D81" i="6"/>
  <c r="E81" i="6" s="1"/>
  <c r="D62" i="6"/>
  <c r="E93" i="6" s="1"/>
  <c r="I56" i="6"/>
  <c r="I60" i="6"/>
  <c r="G48" i="6"/>
  <c r="G41" i="6"/>
  <c r="F60" i="6"/>
  <c r="F56" i="6"/>
  <c r="D87" i="6"/>
  <c r="I52" i="8" l="1"/>
  <c r="H33" i="8" s="1"/>
  <c r="C96" i="8"/>
  <c r="C101" i="8" s="1"/>
  <c r="D98" i="8"/>
  <c r="G45" i="6"/>
  <c r="G38" i="6"/>
  <c r="K24" i="6"/>
  <c r="E98" i="8" l="1"/>
  <c r="D103" i="8"/>
  <c r="K23" i="6"/>
  <c r="K22" i="6"/>
  <c r="E103" i="8" l="1"/>
  <c r="E102" i="8"/>
  <c r="E73" i="8" s="1"/>
  <c r="C102" i="8"/>
  <c r="D73" i="8" s="1"/>
  <c r="I52" i="6"/>
  <c r="D91" i="6" s="1"/>
  <c r="D92" i="6" s="1"/>
  <c r="D72" i="8" l="1"/>
  <c r="D74" i="8"/>
  <c r="E74" i="8" s="1"/>
  <c r="H33" i="6"/>
  <c r="D85" i="6"/>
  <c r="D86" i="6" s="1"/>
  <c r="D79" i="6"/>
  <c r="D80" i="6" s="1"/>
  <c r="E92" i="6"/>
  <c r="E86" i="6" l="1"/>
  <c r="E80" i="6"/>
  <c r="C97" i="6"/>
  <c r="E97" i="6" l="1"/>
  <c r="C96" i="6" s="1"/>
  <c r="C101" i="6" s="1"/>
  <c r="D98" i="6" l="1"/>
  <c r="E98" i="6" s="1"/>
  <c r="D103" i="6" l="1"/>
  <c r="E103" i="6" s="1"/>
  <c r="E102" i="6" l="1"/>
  <c r="E73" i="6" s="1"/>
  <c r="C102" i="6"/>
  <c r="D73" i="6" s="1"/>
  <c r="D72" i="6" l="1"/>
  <c r="D74" i="6"/>
  <c r="E74" i="6" s="1"/>
</calcChain>
</file>

<file path=xl/sharedStrings.xml><?xml version="1.0" encoding="utf-8"?>
<sst xmlns="http://schemas.openxmlformats.org/spreadsheetml/2006/main" count="98" uniqueCount="47">
  <si>
    <t>a=</t>
  </si>
  <si>
    <t>c=</t>
  </si>
  <si>
    <t>e=</t>
  </si>
  <si>
    <t xml:space="preserve"> </t>
  </si>
  <si>
    <t>VERIFICAÇÃO</t>
  </si>
  <si>
    <t>θ</t>
  </si>
  <si>
    <t>Informations</t>
  </si>
  <si>
    <t>REFERENCE DOCUMENTS</t>
  </si>
  <si>
    <t>TE.EL.SA.AC.01.R1 POWER TRANSFORMERS - Voltage Calculation in the Terminals</t>
  </si>
  <si>
    <t>SYSTEM DATA</t>
  </si>
  <si>
    <t>Transformer</t>
  </si>
  <si>
    <t>Loads Data</t>
  </si>
  <si>
    <t>Power Factor of Constant Load</t>
  </si>
  <si>
    <t>Power Factor of Variable Load</t>
  </si>
  <si>
    <t>Rated Voltage of Motor(s) (V)</t>
  </si>
  <si>
    <t>Starting Current of Motor(s) at Rated Voltage (A)</t>
  </si>
  <si>
    <t>Power factor of Motor(s) at Starting</t>
  </si>
  <si>
    <t>Rated Voltage of Variable Load (V)</t>
  </si>
  <si>
    <t>Rated Power of Variable Load (kVA)</t>
  </si>
  <si>
    <t>Rated Power of Constant Load (kVA)</t>
  </si>
  <si>
    <t>Rated Voltage of Constant Load (V)</t>
  </si>
  <si>
    <t>Rated Primary Voltage of Transformer (kV)</t>
  </si>
  <si>
    <t>Rated Secondary Voltage of Transformer (V)</t>
  </si>
  <si>
    <t>Rated Power of Transformer (kVA)</t>
  </si>
  <si>
    <t>Rated Impedance of Transformer (%)</t>
  </si>
  <si>
    <t>Primary Voltage on Transformer (kV)</t>
  </si>
  <si>
    <t>Tap Voltage Used of Transformer (pu)</t>
  </si>
  <si>
    <r>
      <t>V</t>
    </r>
    <r>
      <rPr>
        <b/>
        <i/>
        <sz val="10"/>
        <color theme="1"/>
        <rFont val="Cambria"/>
        <family val="1"/>
      </rPr>
      <t>P</t>
    </r>
    <r>
      <rPr>
        <b/>
        <i/>
        <vertAlign val="subscript"/>
        <sz val="14"/>
        <color theme="1"/>
        <rFont val="Cambria"/>
        <family val="1"/>
      </rPr>
      <t>n</t>
    </r>
  </si>
  <si>
    <r>
      <t>V</t>
    </r>
    <r>
      <rPr>
        <b/>
        <i/>
        <sz val="10"/>
        <color theme="1"/>
        <rFont val="Cambria"/>
        <family val="1"/>
      </rPr>
      <t>S</t>
    </r>
    <r>
      <rPr>
        <b/>
        <i/>
        <vertAlign val="subscript"/>
        <sz val="10"/>
        <color theme="1"/>
        <rFont val="Cambria"/>
        <family val="1"/>
      </rPr>
      <t>n</t>
    </r>
  </si>
  <si>
    <r>
      <t>P</t>
    </r>
    <r>
      <rPr>
        <b/>
        <i/>
        <sz val="10"/>
        <color theme="1"/>
        <rFont val="Cambria"/>
        <family val="1"/>
      </rPr>
      <t>TF</t>
    </r>
    <r>
      <rPr>
        <b/>
        <i/>
        <vertAlign val="subscript"/>
        <sz val="10"/>
        <color theme="1"/>
        <rFont val="Cambria"/>
        <family val="1"/>
      </rPr>
      <t>n</t>
    </r>
  </si>
  <si>
    <r>
      <t>Z</t>
    </r>
    <r>
      <rPr>
        <b/>
        <i/>
        <vertAlign val="subscript"/>
        <sz val="14"/>
        <color theme="1"/>
        <rFont val="Cambria"/>
        <family val="1"/>
      </rPr>
      <t>n</t>
    </r>
  </si>
  <si>
    <r>
      <t>R</t>
    </r>
    <r>
      <rPr>
        <b/>
        <i/>
        <vertAlign val="subscript"/>
        <sz val="14"/>
        <color theme="1"/>
        <rFont val="Cambria"/>
        <family val="1"/>
      </rPr>
      <t>n</t>
    </r>
  </si>
  <si>
    <r>
      <t>V</t>
    </r>
    <r>
      <rPr>
        <b/>
        <i/>
        <sz val="10"/>
        <color theme="1"/>
        <rFont val="Cambria"/>
        <family val="1"/>
      </rPr>
      <t>P</t>
    </r>
  </si>
  <si>
    <t>k</t>
  </si>
  <si>
    <r>
      <t>Pc</t>
    </r>
    <r>
      <rPr>
        <b/>
        <i/>
        <vertAlign val="subscript"/>
        <sz val="12"/>
        <color theme="1"/>
        <rFont val="Cambria"/>
        <family val="1"/>
      </rPr>
      <t>Kn</t>
    </r>
  </si>
  <si>
    <r>
      <t>Vc</t>
    </r>
    <r>
      <rPr>
        <b/>
        <i/>
        <vertAlign val="subscript"/>
        <sz val="12"/>
        <color theme="1"/>
        <rFont val="Cambria"/>
        <family val="1"/>
      </rPr>
      <t>Kn</t>
    </r>
  </si>
  <si>
    <r>
      <t>FP</t>
    </r>
    <r>
      <rPr>
        <b/>
        <i/>
        <sz val="12"/>
        <color theme="1"/>
        <rFont val="Cambria"/>
        <family val="1"/>
      </rPr>
      <t>c</t>
    </r>
    <r>
      <rPr>
        <b/>
        <i/>
        <vertAlign val="subscript"/>
        <sz val="11"/>
        <color theme="1"/>
        <rFont val="Cambria"/>
        <family val="1"/>
      </rPr>
      <t>K</t>
    </r>
  </si>
  <si>
    <r>
      <t>Pc</t>
    </r>
    <r>
      <rPr>
        <b/>
        <i/>
        <vertAlign val="subscript"/>
        <sz val="14"/>
        <color theme="1"/>
        <rFont val="Cambria"/>
        <family val="1"/>
      </rPr>
      <t>V</t>
    </r>
    <r>
      <rPr>
        <b/>
        <i/>
        <vertAlign val="subscript"/>
        <sz val="12"/>
        <color theme="1"/>
        <rFont val="Cambria"/>
        <family val="1"/>
      </rPr>
      <t>n</t>
    </r>
  </si>
  <si>
    <r>
      <t>Vc</t>
    </r>
    <r>
      <rPr>
        <b/>
        <i/>
        <vertAlign val="subscript"/>
        <sz val="14"/>
        <color theme="1"/>
        <rFont val="Cambria"/>
        <family val="1"/>
      </rPr>
      <t>V</t>
    </r>
    <r>
      <rPr>
        <b/>
        <i/>
        <vertAlign val="subscript"/>
        <sz val="12"/>
        <color theme="1"/>
        <rFont val="Cambria"/>
        <family val="1"/>
      </rPr>
      <t>n</t>
    </r>
  </si>
  <si>
    <r>
      <t>FPc</t>
    </r>
    <r>
      <rPr>
        <b/>
        <i/>
        <vertAlign val="subscript"/>
        <sz val="14"/>
        <color theme="1"/>
        <rFont val="Cambria"/>
        <family val="1"/>
      </rPr>
      <t>v</t>
    </r>
  </si>
  <si>
    <r>
      <t>V</t>
    </r>
    <r>
      <rPr>
        <b/>
        <i/>
        <sz val="11"/>
        <color theme="1"/>
        <rFont val="Cambria"/>
        <family val="1"/>
      </rPr>
      <t>M</t>
    </r>
    <r>
      <rPr>
        <b/>
        <i/>
        <vertAlign val="subscript"/>
        <sz val="14"/>
        <color theme="1"/>
        <rFont val="Cambria"/>
        <family val="1"/>
      </rPr>
      <t>p</t>
    </r>
    <r>
      <rPr>
        <b/>
        <i/>
        <vertAlign val="subscript"/>
        <sz val="12"/>
        <color theme="1"/>
        <rFont val="Cambria"/>
        <family val="1"/>
      </rPr>
      <t>n</t>
    </r>
  </si>
  <si>
    <r>
      <t>I</t>
    </r>
    <r>
      <rPr>
        <b/>
        <i/>
        <sz val="11"/>
        <color theme="1"/>
        <rFont val="Cambria"/>
        <family val="1"/>
      </rPr>
      <t>M</t>
    </r>
    <r>
      <rPr>
        <b/>
        <i/>
        <vertAlign val="subscript"/>
        <sz val="14"/>
        <color theme="1"/>
        <rFont val="Cambria"/>
        <family val="1"/>
      </rPr>
      <t>p</t>
    </r>
    <r>
      <rPr>
        <b/>
        <i/>
        <vertAlign val="subscript"/>
        <sz val="12"/>
        <color theme="1"/>
        <rFont val="Cambria"/>
        <family val="1"/>
      </rPr>
      <t>n</t>
    </r>
  </si>
  <si>
    <r>
      <t>FP</t>
    </r>
    <r>
      <rPr>
        <b/>
        <i/>
        <sz val="12"/>
        <color theme="1"/>
        <rFont val="Cambria"/>
        <family val="1"/>
      </rPr>
      <t>M</t>
    </r>
    <r>
      <rPr>
        <b/>
        <i/>
        <vertAlign val="subscript"/>
        <sz val="11"/>
        <color theme="1"/>
        <rFont val="Cambria"/>
        <family val="1"/>
      </rPr>
      <t>p</t>
    </r>
  </si>
  <si>
    <t>Rated Resistence of Transformer (%)</t>
  </si>
  <si>
    <r>
      <rPr>
        <b/>
        <i/>
        <sz val="14"/>
        <color theme="1"/>
        <rFont val="Cambria"/>
        <family val="1"/>
      </rPr>
      <t>V</t>
    </r>
    <r>
      <rPr>
        <b/>
        <i/>
        <sz val="11"/>
        <color theme="1"/>
        <rFont val="Cambria"/>
        <family val="1"/>
      </rPr>
      <t>T</t>
    </r>
    <r>
      <rPr>
        <b/>
        <i/>
        <vertAlign val="subscript"/>
        <sz val="12"/>
        <color theme="1"/>
        <rFont val="Arial"/>
        <family val="2"/>
      </rPr>
      <t xml:space="preserve">s  </t>
    </r>
    <r>
      <rPr>
        <i/>
        <sz val="11"/>
        <color theme="1"/>
        <rFont val="Arial"/>
        <family val="2"/>
      </rPr>
      <t>Voltage on Secondary Terminals of Transformer (V)</t>
    </r>
  </si>
  <si>
    <t>1 - Completing all Transformer data is mandatory;
2 - It is only necessary to fill in all the Loads Data that exist. Data for other loads can be left blank.
3 - If the Load Data fields are blank, the voltage at the transformer secondary terminals will be equal to the transformer voltage without load.
4 - Only the Transformer and Load Data must be completed;
5 - The correction of the result depends on the correction of the input data;
6- In the absence of transformer rated resistance data, adopt 1%.</t>
  </si>
  <si>
    <r>
      <rPr>
        <b/>
        <i/>
        <sz val="11"/>
        <color theme="1"/>
        <rFont val="Calibri"/>
        <family val="2"/>
        <scheme val="minor"/>
      </rPr>
      <t xml:space="preserve">This informations are necessary, mainly, for users who want to use the worksheet without having read the theory of technical information.
</t>
    </r>
    <r>
      <rPr>
        <i/>
        <sz val="11"/>
        <color theme="1"/>
        <rFont val="Calibri"/>
        <family val="2"/>
        <scheme val="minor"/>
      </rPr>
      <t xml:space="preserve">1 - Completing all Transformer data is mandatory;
2 - It is only necessary to fill in all the Loads Data that exist. Data for other loads can be left blank.
3 - If the Load Data fields are blank, the voltage at the transformer secondary terminals will be equal to the transformer voltage without load.
4 - Only the Transformer and Load Data must be completed;
5 - The correction of the result depends on the correction of the input data;
6- In the absence of transformer rated resistance data, adopt 1%.
</t>
    </r>
    <r>
      <rPr>
        <b/>
        <i/>
        <sz val="11"/>
        <color rgb="FFFF0000"/>
        <rFont val="Calibri"/>
        <family val="2"/>
        <scheme val="minor"/>
      </rPr>
      <t>Important: All fields on this worksheet tab are identical to the fields on the Complete worksheet, which is on another tab. All camps are active, just not visible. Therefore, only the fields in green must be completed.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</si>
</sst>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36" x14ac:knownFonts="1">
    <font>
      <sz val="11"/>
      <color theme="1"/>
      <name val="Calibri"/>
      <family val="2"/>
      <scheme val="minor"/>
    </font>
    <font>
      <b/>
      <sz val="11"/>
      <color theme="1"/>
      <name val="Calibri"/>
      <family val="2"/>
      <scheme val="minor"/>
    </font>
    <font>
      <b/>
      <sz val="11"/>
      <name val="Calibri"/>
      <family val="2"/>
      <scheme val="minor"/>
    </font>
    <font>
      <b/>
      <u/>
      <sz val="11"/>
      <color theme="1"/>
      <name val="Calibri"/>
      <family val="2"/>
      <scheme val="minor"/>
    </font>
    <font>
      <u/>
      <sz val="11"/>
      <color theme="1"/>
      <name val="Calibri"/>
      <family val="2"/>
      <scheme val="minor"/>
    </font>
    <font>
      <b/>
      <sz val="11"/>
      <color theme="1"/>
      <name val="Arial"/>
      <family val="2"/>
    </font>
    <font>
      <b/>
      <u/>
      <sz val="14"/>
      <color theme="1"/>
      <name val="Calibri"/>
      <family val="2"/>
      <scheme val="minor"/>
    </font>
    <font>
      <i/>
      <sz val="11"/>
      <color theme="1"/>
      <name val="Calibri"/>
      <family val="2"/>
      <scheme val="minor"/>
    </font>
    <font>
      <b/>
      <i/>
      <sz val="11"/>
      <color theme="1"/>
      <name val="Calibri"/>
      <family val="2"/>
      <scheme val="minor"/>
    </font>
    <font>
      <i/>
      <sz val="11"/>
      <color theme="1"/>
      <name val="Arial"/>
      <family val="2"/>
    </font>
    <font>
      <b/>
      <sz val="11"/>
      <color theme="0"/>
      <name val="Calibri"/>
      <family val="2"/>
      <scheme val="minor"/>
    </font>
    <font>
      <b/>
      <sz val="11"/>
      <name val="Arial"/>
      <family val="2"/>
    </font>
    <font>
      <sz val="14"/>
      <color theme="1"/>
      <name val="Calibri"/>
      <family val="2"/>
      <scheme val="minor"/>
    </font>
    <font>
      <b/>
      <sz val="12"/>
      <color theme="1"/>
      <name val="Calibri"/>
      <family val="2"/>
      <scheme val="minor"/>
    </font>
    <font>
      <i/>
      <sz val="14"/>
      <color theme="1"/>
      <name val="Cambria Math"/>
      <family val="1"/>
    </font>
    <font>
      <b/>
      <sz val="14"/>
      <color theme="1"/>
      <name val="Arial"/>
      <family val="2"/>
    </font>
    <font>
      <b/>
      <i/>
      <sz val="11"/>
      <color rgb="FFFF0000"/>
      <name val="Calibri"/>
      <family val="2"/>
      <scheme val="minor"/>
    </font>
    <font>
      <sz val="11"/>
      <color theme="0"/>
      <name val="Calibri"/>
      <family val="2"/>
      <scheme val="minor"/>
    </font>
    <font>
      <b/>
      <sz val="11"/>
      <color theme="0"/>
      <name val="Arial"/>
      <family val="2"/>
    </font>
    <font>
      <b/>
      <sz val="14"/>
      <color theme="0"/>
      <name val="Arial"/>
      <family val="2"/>
    </font>
    <font>
      <i/>
      <sz val="14"/>
      <color theme="0"/>
      <name val="Cambria Math"/>
      <family val="1"/>
    </font>
    <font>
      <b/>
      <sz val="12"/>
      <color theme="0"/>
      <name val="Calibri"/>
      <family val="2"/>
      <scheme val="minor"/>
    </font>
    <font>
      <sz val="14"/>
      <color theme="0"/>
      <name val="Calibri"/>
      <family val="2"/>
      <scheme val="minor"/>
    </font>
    <font>
      <b/>
      <sz val="12"/>
      <color theme="1"/>
      <name val="Arial"/>
      <family val="2"/>
    </font>
    <font>
      <sz val="12"/>
      <color theme="1"/>
      <name val="Arial"/>
      <family val="2"/>
    </font>
    <font>
      <sz val="12"/>
      <name val="Arial"/>
      <family val="2"/>
    </font>
    <font>
      <b/>
      <i/>
      <sz val="14"/>
      <color theme="1"/>
      <name val="Cambria"/>
      <family val="1"/>
    </font>
    <font>
      <b/>
      <i/>
      <sz val="10"/>
      <color theme="1"/>
      <name val="Cambria"/>
      <family val="1"/>
    </font>
    <font>
      <b/>
      <i/>
      <vertAlign val="subscript"/>
      <sz val="14"/>
      <color theme="1"/>
      <name val="Cambria"/>
      <family val="1"/>
    </font>
    <font>
      <b/>
      <i/>
      <vertAlign val="subscript"/>
      <sz val="10"/>
      <color theme="1"/>
      <name val="Cambria"/>
      <family val="1"/>
    </font>
    <font>
      <b/>
      <i/>
      <vertAlign val="subscript"/>
      <sz val="12"/>
      <color theme="1"/>
      <name val="Cambria"/>
      <family val="1"/>
    </font>
    <font>
      <b/>
      <i/>
      <sz val="12"/>
      <color theme="1"/>
      <name val="Cambria"/>
      <family val="1"/>
    </font>
    <font>
      <b/>
      <i/>
      <vertAlign val="subscript"/>
      <sz val="11"/>
      <color theme="1"/>
      <name val="Cambria"/>
      <family val="1"/>
    </font>
    <font>
      <b/>
      <i/>
      <sz val="11"/>
      <color theme="1"/>
      <name val="Cambria"/>
      <family val="1"/>
    </font>
    <font>
      <i/>
      <sz val="11"/>
      <color theme="1"/>
      <name val="Arial"/>
      <family val="1"/>
    </font>
    <font>
      <b/>
      <i/>
      <vertAlign val="subscript"/>
      <sz val="12"/>
      <color theme="1"/>
      <name val="Arial"/>
      <family val="2"/>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CFDDB"/>
        <bgColor indexed="64"/>
      </patternFill>
    </fill>
    <fill>
      <patternFill patternType="solid">
        <fgColor rgb="FFEDE2F6"/>
        <bgColor indexed="64"/>
      </patternFill>
    </fill>
    <fill>
      <patternFill patternType="solid">
        <fgColor rgb="FFD5F4FF"/>
        <bgColor indexed="64"/>
      </patternFill>
    </fill>
    <fill>
      <patternFill patternType="solid">
        <fgColor theme="0" tint="-4.9989318521683403E-2"/>
        <bgColor indexed="64"/>
      </patternFill>
    </fill>
    <fill>
      <patternFill patternType="solid">
        <fgColor rgb="FFD5FFE8"/>
        <bgColor indexed="64"/>
      </patternFill>
    </fill>
    <fill>
      <patternFill patternType="solid">
        <fgColor rgb="FFFFFF99"/>
        <bgColor indexed="64"/>
      </patternFill>
    </fill>
    <fill>
      <patternFill patternType="solid">
        <fgColor theme="7" tint="0.79998168889431442"/>
        <bgColor indexed="64"/>
      </patternFill>
    </fill>
    <fill>
      <patternFill patternType="solid">
        <fgColor theme="0" tint="-0.14999847407452621"/>
        <bgColor indexed="64"/>
      </patternFill>
    </fill>
  </fills>
  <borders count="52">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202">
    <xf numFmtId="0" fontId="0" fillId="0" borderId="0" xfId="0"/>
    <xf numFmtId="0" fontId="0" fillId="4" borderId="2" xfId="0" applyFill="1" applyBorder="1" applyAlignment="1" applyProtection="1">
      <alignment horizontal="right" vertical="center"/>
      <protection locked="0"/>
    </xf>
    <xf numFmtId="0" fontId="0" fillId="4" borderId="4" xfId="0" applyFill="1" applyBorder="1" applyAlignment="1" applyProtection="1">
      <alignment horizontal="right" vertical="center"/>
      <protection locked="0"/>
    </xf>
    <xf numFmtId="0" fontId="0" fillId="4" borderId="6" xfId="0" applyFill="1" applyBorder="1" applyAlignment="1" applyProtection="1">
      <alignment horizontal="right" vertical="center"/>
      <protection locked="0"/>
    </xf>
    <xf numFmtId="0" fontId="0" fillId="4" borderId="49" xfId="0" applyFill="1" applyBorder="1" applyAlignment="1" applyProtection="1">
      <alignment horizontal="right" vertical="center"/>
      <protection locked="0"/>
    </xf>
    <xf numFmtId="0" fontId="0" fillId="4" borderId="50" xfId="0" applyFill="1" applyBorder="1" applyAlignment="1" applyProtection="1">
      <alignment horizontal="right" vertical="center"/>
      <protection locked="0"/>
    </xf>
    <xf numFmtId="0" fontId="0" fillId="2" borderId="0" xfId="0" applyFill="1"/>
    <xf numFmtId="0" fontId="1" fillId="2" borderId="0" xfId="0" applyFont="1" applyFill="1"/>
    <xf numFmtId="0" fontId="3" fillId="2" borderId="0" xfId="0" applyFont="1" applyFill="1"/>
    <xf numFmtId="0" fontId="4" fillId="2" borderId="0" xfId="0" applyFont="1" applyFill="1"/>
    <xf numFmtId="0" fontId="26" fillId="5" borderId="1" xfId="0" applyFont="1" applyFill="1" applyBorder="1" applyAlignment="1">
      <alignment horizontal="center"/>
    </xf>
    <xf numFmtId="49" fontId="7" fillId="2" borderId="47" xfId="0" applyNumberFormat="1" applyFont="1" applyFill="1" applyBorder="1" applyAlignment="1">
      <alignment vertical="center" wrapText="1"/>
    </xf>
    <xf numFmtId="0" fontId="2" fillId="2" borderId="0" xfId="0" applyFont="1" applyFill="1" applyAlignment="1">
      <alignment horizontal="right"/>
    </xf>
    <xf numFmtId="0" fontId="1" fillId="2" borderId="0" xfId="0" applyFont="1" applyFill="1" applyAlignment="1">
      <alignment horizontal="right"/>
    </xf>
    <xf numFmtId="0" fontId="26" fillId="5" borderId="0" xfId="0" applyFont="1" applyFill="1" applyAlignment="1">
      <alignment horizontal="center"/>
    </xf>
    <xf numFmtId="0" fontId="25" fillId="2" borderId="0" xfId="0" applyFont="1" applyFill="1" applyAlignment="1">
      <alignment horizontal="left" vertical="center" wrapText="1"/>
    </xf>
    <xf numFmtId="0" fontId="26" fillId="5" borderId="5" xfId="0" applyFont="1" applyFill="1" applyBorder="1" applyAlignment="1">
      <alignment horizontal="center"/>
    </xf>
    <xf numFmtId="0" fontId="26" fillId="6" borderId="1" xfId="0" applyFont="1" applyFill="1" applyBorder="1" applyAlignment="1">
      <alignment horizontal="center"/>
    </xf>
    <xf numFmtId="0" fontId="10" fillId="2" borderId="0" xfId="0" applyFont="1" applyFill="1" applyAlignment="1">
      <alignment horizontal="right"/>
    </xf>
    <xf numFmtId="0" fontId="23" fillId="2" borderId="0" xfId="0" applyFont="1" applyFill="1" applyAlignment="1">
      <alignment wrapText="1"/>
    </xf>
    <xf numFmtId="0" fontId="24" fillId="2" borderId="0" xfId="0" applyFont="1" applyFill="1" applyAlignment="1">
      <alignment wrapText="1"/>
    </xf>
    <xf numFmtId="0" fontId="26" fillId="6" borderId="5" xfId="0" applyFont="1" applyFill="1" applyBorder="1" applyAlignment="1">
      <alignment horizontal="center"/>
    </xf>
    <xf numFmtId="0" fontId="26" fillId="7" borderId="1" xfId="0" applyFont="1" applyFill="1" applyBorder="1" applyAlignment="1">
      <alignment horizontal="center"/>
    </xf>
    <xf numFmtId="0" fontId="26" fillId="7" borderId="5" xfId="0" applyFont="1" applyFill="1" applyBorder="1" applyAlignment="1">
      <alignment horizontal="center"/>
    </xf>
    <xf numFmtId="0" fontId="26" fillId="8" borderId="1" xfId="0" applyFont="1" applyFill="1" applyBorder="1" applyAlignment="1">
      <alignment horizontal="center"/>
    </xf>
    <xf numFmtId="0" fontId="26" fillId="8" borderId="5" xfId="0" applyFont="1" applyFill="1" applyBorder="1" applyAlignment="1">
      <alignment horizontal="center"/>
    </xf>
    <xf numFmtId="0" fontId="26" fillId="2" borderId="0" xfId="0" applyFont="1" applyFill="1" applyAlignment="1">
      <alignment horizontal="center" vertical="center"/>
    </xf>
    <xf numFmtId="2" fontId="0" fillId="2" borderId="0" xfId="0" applyNumberFormat="1" applyFill="1"/>
    <xf numFmtId="2" fontId="0" fillId="3" borderId="8" xfId="0" applyNumberFormat="1" applyFill="1" applyBorder="1" applyAlignment="1">
      <alignment vertical="center"/>
    </xf>
    <xf numFmtId="0" fontId="17" fillId="2" borderId="0" xfId="0" applyFont="1" applyFill="1"/>
    <xf numFmtId="0" fontId="17" fillId="2" borderId="0" xfId="0" applyFont="1" applyFill="1" applyAlignment="1">
      <alignment horizontal="center" vertical="center"/>
    </xf>
    <xf numFmtId="0" fontId="17" fillId="2" borderId="0" xfId="0" applyFont="1" applyFill="1" applyAlignment="1">
      <alignment horizontal="right" vertical="center"/>
    </xf>
    <xf numFmtId="2" fontId="17" fillId="2" borderId="0" xfId="0" applyNumberFormat="1" applyFont="1" applyFill="1"/>
    <xf numFmtId="0" fontId="18" fillId="2" borderId="0" xfId="0" applyFont="1" applyFill="1" applyAlignment="1">
      <alignment horizontal="justify" vertical="center"/>
    </xf>
    <xf numFmtId="0" fontId="17" fillId="2" borderId="0" xfId="0" applyFont="1" applyFill="1" applyAlignment="1">
      <alignment horizontal="right"/>
    </xf>
    <xf numFmtId="0" fontId="19" fillId="2" borderId="0" xfId="0" applyFont="1" applyFill="1" applyAlignment="1">
      <alignment horizontal="justify" vertical="center"/>
    </xf>
    <xf numFmtId="0" fontId="20" fillId="2" borderId="0" xfId="0" applyFont="1" applyFill="1" applyAlignment="1">
      <alignment horizontal="justify" vertical="center"/>
    </xf>
    <xf numFmtId="0" fontId="10" fillId="2" borderId="0" xfId="0" applyFont="1" applyFill="1"/>
    <xf numFmtId="0" fontId="10" fillId="2" borderId="0" xfId="0" applyFont="1" applyFill="1" applyAlignment="1">
      <alignment horizontal="center" vertical="center"/>
    </xf>
    <xf numFmtId="0" fontId="18" fillId="2" borderId="0" xfId="0" applyFont="1" applyFill="1" applyAlignment="1">
      <alignment horizontal="center" vertical="center"/>
    </xf>
    <xf numFmtId="0" fontId="10" fillId="2" borderId="0" xfId="0" applyFont="1" applyFill="1" applyAlignment="1">
      <alignment vertical="center"/>
    </xf>
    <xf numFmtId="164" fontId="10" fillId="2" borderId="0" xfId="0" applyNumberFormat="1" applyFont="1" applyFill="1" applyAlignment="1">
      <alignment vertical="center"/>
    </xf>
    <xf numFmtId="164" fontId="10" fillId="2" borderId="0" xfId="0" applyNumberFormat="1" applyFont="1" applyFill="1"/>
    <xf numFmtId="0" fontId="0" fillId="10" borderId="16" xfId="0" applyFill="1" applyBorder="1"/>
    <xf numFmtId="0" fontId="0" fillId="10" borderId="0" xfId="0" applyFill="1"/>
    <xf numFmtId="0" fontId="0" fillId="2" borderId="9" xfId="0" applyFill="1" applyBorder="1"/>
    <xf numFmtId="0" fontId="7" fillId="2" borderId="0" xfId="0" applyFont="1" applyFill="1" applyAlignment="1">
      <alignment vertical="top" wrapText="1"/>
    </xf>
    <xf numFmtId="0" fontId="1" fillId="2" borderId="1" xfId="0" applyFont="1" applyFill="1" applyBorder="1" applyAlignment="1">
      <alignment horizontal="right"/>
    </xf>
    <xf numFmtId="0" fontId="2" fillId="12" borderId="2" xfId="0" applyFont="1" applyFill="1" applyBorder="1" applyAlignment="1">
      <alignment horizontal="right"/>
    </xf>
    <xf numFmtId="0" fontId="24" fillId="2" borderId="9" xfId="0" applyFont="1" applyFill="1" applyBorder="1" applyAlignment="1">
      <alignment wrapText="1"/>
    </xf>
    <xf numFmtId="0" fontId="1" fillId="2" borderId="3" xfId="0" applyFont="1" applyFill="1" applyBorder="1" applyAlignment="1">
      <alignment horizontal="right"/>
    </xf>
    <xf numFmtId="0" fontId="2" fillId="12" borderId="4" xfId="0" applyFont="1" applyFill="1" applyBorder="1" applyAlignment="1">
      <alignment horizontal="right"/>
    </xf>
    <xf numFmtId="0" fontId="1" fillId="2" borderId="5" xfId="0" applyFont="1" applyFill="1" applyBorder="1" applyAlignment="1">
      <alignment horizontal="right"/>
    </xf>
    <xf numFmtId="0" fontId="2" fillId="12" borderId="6" xfId="0" applyFont="1" applyFill="1" applyBorder="1" applyAlignment="1">
      <alignment horizontal="right"/>
    </xf>
    <xf numFmtId="0" fontId="0" fillId="2" borderId="17" xfId="0" applyFill="1" applyBorder="1"/>
    <xf numFmtId="0" fontId="0" fillId="2" borderId="18" xfId="0" applyFill="1" applyBorder="1"/>
    <xf numFmtId="0" fontId="0" fillId="10" borderId="0" xfId="0" applyFill="1" applyAlignment="1">
      <alignment horizontal="center" vertical="center"/>
    </xf>
    <xf numFmtId="0" fontId="0" fillId="0" borderId="7" xfId="0" applyBorder="1"/>
    <xf numFmtId="0" fontId="0" fillId="12" borderId="8" xfId="0" applyFill="1" applyBorder="1" applyAlignment="1">
      <alignment horizontal="right" vertical="center"/>
    </xf>
    <xf numFmtId="0" fontId="0" fillId="12" borderId="8" xfId="0" applyFill="1" applyBorder="1"/>
    <xf numFmtId="0" fontId="0" fillId="0" borderId="10" xfId="0" applyBorder="1"/>
    <xf numFmtId="0" fontId="0" fillId="12" borderId="10" xfId="0" applyFill="1" applyBorder="1"/>
    <xf numFmtId="0" fontId="0" fillId="0" borderId="14" xfId="0" applyBorder="1"/>
    <xf numFmtId="0" fontId="0" fillId="12" borderId="2" xfId="0" applyFill="1" applyBorder="1" applyAlignment="1">
      <alignment horizontal="right" vertical="center"/>
    </xf>
    <xf numFmtId="2" fontId="0" fillId="13" borderId="6" xfId="0" applyNumberFormat="1" applyFill="1" applyBorder="1"/>
    <xf numFmtId="0" fontId="5" fillId="10" borderId="0" xfId="0" applyFont="1" applyFill="1" applyAlignment="1">
      <alignment horizontal="justify" vertical="center"/>
    </xf>
    <xf numFmtId="0" fontId="0" fillId="10" borderId="0" xfId="0" applyFill="1" applyAlignment="1">
      <alignment horizontal="right" vertical="center"/>
    </xf>
    <xf numFmtId="0" fontId="0" fillId="12" borderId="8" xfId="0" applyFill="1" applyBorder="1" applyAlignment="1">
      <alignment horizontal="right"/>
    </xf>
    <xf numFmtId="0" fontId="0" fillId="10" borderId="0" xfId="0" applyFill="1" applyAlignment="1">
      <alignment horizontal="right"/>
    </xf>
    <xf numFmtId="2" fontId="0" fillId="13" borderId="40" xfId="0" applyNumberFormat="1" applyFill="1" applyBorder="1"/>
    <xf numFmtId="0" fontId="15" fillId="10" borderId="0" xfId="0" applyFont="1" applyFill="1" applyAlignment="1">
      <alignment horizontal="justify" vertical="center"/>
    </xf>
    <xf numFmtId="2" fontId="0" fillId="10" borderId="0" xfId="0" applyNumberFormat="1" applyFill="1"/>
    <xf numFmtId="0" fontId="14" fillId="10" borderId="0" xfId="0" applyFont="1" applyFill="1" applyAlignment="1">
      <alignment horizontal="justify" vertical="center"/>
    </xf>
    <xf numFmtId="0" fontId="1" fillId="10" borderId="0" xfId="0" applyFont="1" applyFill="1"/>
    <xf numFmtId="0" fontId="2" fillId="12" borderId="30" xfId="0" applyFont="1" applyFill="1" applyBorder="1"/>
    <xf numFmtId="0" fontId="2" fillId="12" borderId="6" xfId="0" applyFont="1" applyFill="1" applyBorder="1"/>
    <xf numFmtId="0" fontId="11" fillId="2" borderId="7" xfId="0" applyFont="1" applyFill="1" applyBorder="1" applyAlignment="1">
      <alignment horizontal="center" vertical="center"/>
    </xf>
    <xf numFmtId="0" fontId="2" fillId="12" borderId="29" xfId="0" applyFont="1" applyFill="1" applyBorder="1" applyAlignment="1">
      <alignment horizontal="center" vertical="center"/>
    </xf>
    <xf numFmtId="0" fontId="2" fillId="12" borderId="8" xfId="0" applyFont="1" applyFill="1" applyBorder="1" applyAlignment="1">
      <alignment horizontal="center" vertical="center"/>
    </xf>
    <xf numFmtId="0" fontId="0" fillId="2" borderId="7" xfId="0" applyFill="1" applyBorder="1"/>
    <xf numFmtId="0" fontId="1" fillId="12" borderId="30" xfId="0" applyFont="1" applyFill="1" applyBorder="1"/>
    <xf numFmtId="0" fontId="1" fillId="12" borderId="6" xfId="0" applyFont="1" applyFill="1" applyBorder="1"/>
    <xf numFmtId="0" fontId="1" fillId="12" borderId="29" xfId="0" applyFont="1" applyFill="1" applyBorder="1" applyAlignment="1">
      <alignment vertical="center"/>
    </xf>
    <xf numFmtId="164" fontId="1" fillId="12" borderId="8" xfId="0" applyNumberFormat="1" applyFont="1" applyFill="1" applyBorder="1" applyAlignment="1">
      <alignment vertical="center"/>
    </xf>
    <xf numFmtId="0" fontId="1" fillId="12" borderId="30" xfId="0" applyFont="1" applyFill="1" applyBorder="1" applyAlignment="1">
      <alignment vertical="center"/>
    </xf>
    <xf numFmtId="0" fontId="1" fillId="12" borderId="6" xfId="0" applyFont="1" applyFill="1" applyBorder="1" applyAlignment="1">
      <alignment vertical="center"/>
    </xf>
    <xf numFmtId="164" fontId="1" fillId="12" borderId="6" xfId="0" applyNumberFormat="1" applyFont="1" applyFill="1" applyBorder="1"/>
    <xf numFmtId="164" fontId="1" fillId="12" borderId="6" xfId="0" applyNumberFormat="1" applyFont="1" applyFill="1" applyBorder="1" applyAlignment="1">
      <alignment vertical="center"/>
    </xf>
    <xf numFmtId="0" fontId="1" fillId="12" borderId="8" xfId="0" applyFont="1" applyFill="1" applyBorder="1" applyAlignment="1">
      <alignment vertical="center"/>
    </xf>
    <xf numFmtId="0" fontId="5" fillId="0" borderId="7" xfId="0" applyFont="1" applyBorder="1" applyAlignment="1">
      <alignment horizontal="center" vertical="center"/>
    </xf>
    <xf numFmtId="0" fontId="17" fillId="2" borderId="0" xfId="0" applyFont="1" applyFill="1" applyAlignment="1">
      <alignment horizontal="center"/>
    </xf>
    <xf numFmtId="0" fontId="10" fillId="2" borderId="0" xfId="0" applyFont="1" applyFill="1" applyAlignment="1">
      <alignment horizontal="center" vertical="center"/>
    </xf>
    <xf numFmtId="0" fontId="24" fillId="2" borderId="0" xfId="0" applyFont="1" applyFill="1" applyAlignment="1">
      <alignment horizontal="left" wrapText="1"/>
    </xf>
    <xf numFmtId="0" fontId="0" fillId="7" borderId="19" xfId="0" applyFill="1" applyBorder="1" applyAlignment="1">
      <alignment horizontal="left" vertical="center"/>
    </xf>
    <xf numFmtId="0" fontId="0" fillId="7" borderId="20" xfId="0" applyFill="1" applyBorder="1" applyAlignment="1">
      <alignment horizontal="left" vertical="center"/>
    </xf>
    <xf numFmtId="0" fontId="0" fillId="7" borderId="26" xfId="0" applyFill="1" applyBorder="1" applyAlignment="1">
      <alignment horizontal="left" vertical="center"/>
    </xf>
    <xf numFmtId="0" fontId="0" fillId="7" borderId="11" xfId="0" applyFill="1" applyBorder="1" applyAlignment="1">
      <alignment horizontal="left" vertical="center"/>
    </xf>
    <xf numFmtId="0" fontId="0" fillId="7" borderId="12" xfId="0" applyFill="1" applyBorder="1" applyAlignment="1">
      <alignment horizontal="left" vertical="center"/>
    </xf>
    <xf numFmtId="0" fontId="0" fillId="7" borderId="13" xfId="0" applyFill="1" applyBorder="1" applyAlignment="1">
      <alignment horizontal="left" vertical="center"/>
    </xf>
    <xf numFmtId="0" fontId="0" fillId="7" borderId="27" xfId="0" applyFill="1" applyBorder="1" applyAlignment="1">
      <alignment horizontal="left" vertical="center"/>
    </xf>
    <xf numFmtId="0" fontId="0" fillId="7" borderId="28" xfId="0" applyFill="1" applyBorder="1" applyAlignment="1">
      <alignment horizontal="left" vertical="center"/>
    </xf>
    <xf numFmtId="0" fontId="0" fillId="7" borderId="21" xfId="0" applyFill="1" applyBorder="1" applyAlignment="1">
      <alignment horizontal="left" vertical="center"/>
    </xf>
    <xf numFmtId="0" fontId="0" fillId="8" borderId="19" xfId="0" applyFill="1" applyBorder="1" applyAlignment="1">
      <alignment horizontal="left" vertical="center"/>
    </xf>
    <xf numFmtId="0" fontId="0" fillId="8" borderId="20" xfId="0" applyFill="1" applyBorder="1" applyAlignment="1">
      <alignment horizontal="left" vertical="center"/>
    </xf>
    <xf numFmtId="0" fontId="0" fillId="8" borderId="26" xfId="0" applyFill="1" applyBorder="1" applyAlignment="1">
      <alignment horizontal="left" vertical="center"/>
    </xf>
    <xf numFmtId="0" fontId="34" fillId="0" borderId="14" xfId="0" applyFont="1" applyBorder="1" applyAlignment="1">
      <alignment horizontal="center" vertical="center"/>
    </xf>
    <xf numFmtId="0" fontId="9" fillId="0" borderId="22" xfId="0" applyFont="1" applyBorder="1" applyAlignment="1">
      <alignment horizontal="center" vertical="center"/>
    </xf>
    <xf numFmtId="0" fontId="9" fillId="0" borderId="51" xfId="0" applyFont="1" applyBorder="1" applyAlignment="1">
      <alignment horizontal="center" vertical="center"/>
    </xf>
    <xf numFmtId="0" fontId="21" fillId="2" borderId="0" xfId="0" applyFont="1" applyFill="1" applyAlignment="1">
      <alignment horizontal="center"/>
    </xf>
    <xf numFmtId="0" fontId="22" fillId="2" borderId="0" xfId="0" applyFont="1" applyFill="1" applyAlignment="1">
      <alignment horizontal="center"/>
    </xf>
    <xf numFmtId="0" fontId="10" fillId="2" borderId="0" xfId="0" applyFont="1" applyFill="1" applyAlignment="1">
      <alignment horizontal="center"/>
    </xf>
    <xf numFmtId="0" fontId="0" fillId="8" borderId="11" xfId="0" applyFill="1" applyBorder="1" applyAlignment="1">
      <alignment horizontal="left" vertical="center"/>
    </xf>
    <xf numFmtId="0" fontId="0" fillId="8" borderId="12" xfId="0" applyFill="1" applyBorder="1" applyAlignment="1">
      <alignment horizontal="left" vertical="center"/>
    </xf>
    <xf numFmtId="0" fontId="0" fillId="8" borderId="13" xfId="0" applyFill="1" applyBorder="1" applyAlignment="1">
      <alignment horizontal="left" vertical="center"/>
    </xf>
    <xf numFmtId="0" fontId="0" fillId="5" borderId="11" xfId="0" applyFill="1" applyBorder="1" applyAlignment="1">
      <alignment horizontal="left" vertical="center"/>
    </xf>
    <xf numFmtId="0" fontId="0" fillId="5" borderId="12" xfId="0" applyFill="1" applyBorder="1" applyAlignment="1">
      <alignment horizontal="left" vertical="center"/>
    </xf>
    <xf numFmtId="0" fontId="0" fillId="5" borderId="13" xfId="0" applyFill="1" applyBorder="1" applyAlignment="1">
      <alignment horizontal="left" vertical="center"/>
    </xf>
    <xf numFmtId="0" fontId="0" fillId="5" borderId="27" xfId="0" applyFill="1" applyBorder="1" applyAlignment="1">
      <alignment horizontal="left" vertical="center"/>
    </xf>
    <xf numFmtId="0" fontId="0" fillId="5" borderId="28" xfId="0" applyFill="1" applyBorder="1" applyAlignment="1">
      <alignment horizontal="left" vertical="center"/>
    </xf>
    <xf numFmtId="0" fontId="0" fillId="5" borderId="21" xfId="0" applyFill="1" applyBorder="1" applyAlignment="1">
      <alignment horizontal="left" vertical="center"/>
    </xf>
    <xf numFmtId="0" fontId="5" fillId="9" borderId="23" xfId="0" applyFont="1" applyFill="1" applyBorder="1" applyAlignment="1">
      <alignment horizontal="center" vertical="center" textRotation="90"/>
    </xf>
    <xf numFmtId="0" fontId="5" fillId="9" borderId="24" xfId="0" applyFont="1" applyFill="1" applyBorder="1" applyAlignment="1">
      <alignment horizontal="center" vertical="center" textRotation="90"/>
    </xf>
    <xf numFmtId="0" fontId="5" fillId="9" borderId="25" xfId="0" applyFont="1" applyFill="1" applyBorder="1" applyAlignment="1">
      <alignment horizontal="center" vertical="center" textRotation="90"/>
    </xf>
    <xf numFmtId="0" fontId="0" fillId="6" borderId="19" xfId="0" applyFill="1" applyBorder="1" applyAlignment="1">
      <alignment horizontal="left" vertical="center"/>
    </xf>
    <xf numFmtId="0" fontId="0" fillId="6" borderId="20" xfId="0" applyFill="1" applyBorder="1" applyAlignment="1">
      <alignment horizontal="left" vertical="center"/>
    </xf>
    <xf numFmtId="0" fontId="0" fillId="6" borderId="26" xfId="0" applyFill="1" applyBorder="1" applyAlignment="1">
      <alignment horizontal="left" vertical="center"/>
    </xf>
    <xf numFmtId="0" fontId="0" fillId="6" borderId="11" xfId="0" applyFill="1" applyBorder="1" applyAlignment="1">
      <alignment horizontal="left" vertical="center"/>
    </xf>
    <xf numFmtId="0" fontId="0" fillId="6" borderId="12" xfId="0" applyFill="1" applyBorder="1" applyAlignment="1">
      <alignment horizontal="left" vertical="center"/>
    </xf>
    <xf numFmtId="0" fontId="0" fillId="6" borderId="13" xfId="0" applyFill="1" applyBorder="1" applyAlignment="1">
      <alignment horizontal="left" vertical="center"/>
    </xf>
    <xf numFmtId="0" fontId="0" fillId="6" borderId="27" xfId="0" applyFill="1" applyBorder="1" applyAlignment="1">
      <alignment horizontal="left" vertical="center"/>
    </xf>
    <xf numFmtId="0" fontId="0" fillId="6" borderId="28" xfId="0" applyFill="1" applyBorder="1" applyAlignment="1">
      <alignment horizontal="left" vertical="center"/>
    </xf>
    <xf numFmtId="0" fontId="0" fillId="6" borderId="21" xfId="0" applyFill="1" applyBorder="1" applyAlignment="1">
      <alignment horizontal="left" vertical="center"/>
    </xf>
    <xf numFmtId="0" fontId="0" fillId="8" borderId="27" xfId="0" applyFill="1" applyBorder="1" applyAlignment="1">
      <alignment horizontal="left" vertical="center"/>
    </xf>
    <xf numFmtId="0" fontId="0" fillId="8" borderId="28" xfId="0" applyFill="1" applyBorder="1" applyAlignment="1">
      <alignment horizontal="left" vertical="center"/>
    </xf>
    <xf numFmtId="0" fontId="0" fillId="8" borderId="21" xfId="0" applyFill="1" applyBorder="1" applyAlignment="1">
      <alignment horizontal="left" vertical="center"/>
    </xf>
    <xf numFmtId="0" fontId="6" fillId="11" borderId="41" xfId="0" applyFont="1" applyFill="1" applyBorder="1" applyAlignment="1">
      <alignment horizontal="center"/>
    </xf>
    <xf numFmtId="0" fontId="6" fillId="11" borderId="42" xfId="0" applyFont="1" applyFill="1" applyBorder="1" applyAlignment="1">
      <alignment horizontal="center"/>
    </xf>
    <xf numFmtId="0" fontId="6" fillId="11" borderId="43" xfId="0" applyFont="1" applyFill="1" applyBorder="1" applyAlignment="1">
      <alignment horizontal="center"/>
    </xf>
    <xf numFmtId="0" fontId="5" fillId="9" borderId="14" xfId="0" applyFont="1" applyFill="1" applyBorder="1" applyAlignment="1">
      <alignment horizontal="center" vertical="center"/>
    </xf>
    <xf numFmtId="0" fontId="5" fillId="9" borderId="22" xfId="0" applyFont="1" applyFill="1" applyBorder="1" applyAlignment="1">
      <alignment horizontal="center" vertical="center"/>
    </xf>
    <xf numFmtId="0" fontId="5" fillId="9" borderId="15" xfId="0" applyFont="1" applyFill="1" applyBorder="1" applyAlignment="1">
      <alignment horizontal="center" vertical="center"/>
    </xf>
    <xf numFmtId="0" fontId="0" fillId="5" borderId="19" xfId="0" applyFill="1" applyBorder="1" applyAlignment="1">
      <alignment horizontal="left" vertical="center"/>
    </xf>
    <xf numFmtId="0" fontId="0" fillId="5" borderId="20" xfId="0" applyFill="1" applyBorder="1" applyAlignment="1">
      <alignment horizontal="left" vertical="center"/>
    </xf>
    <xf numFmtId="0" fontId="0" fillId="5" borderId="26" xfId="0" applyFill="1" applyBorder="1" applyAlignment="1">
      <alignment horizontal="left" vertical="center"/>
    </xf>
    <xf numFmtId="0" fontId="23" fillId="2" borderId="14" xfId="0" applyFont="1" applyFill="1" applyBorder="1" applyAlignment="1">
      <alignment horizontal="center" vertical="center"/>
    </xf>
    <xf numFmtId="0" fontId="23" fillId="2" borderId="22" xfId="0" applyFont="1" applyFill="1" applyBorder="1" applyAlignment="1">
      <alignment horizontal="center" vertical="center"/>
    </xf>
    <xf numFmtId="0" fontId="23" fillId="2" borderId="15" xfId="0" applyFont="1" applyFill="1" applyBorder="1" applyAlignment="1">
      <alignment horizontal="center" vertical="center"/>
    </xf>
    <xf numFmtId="0" fontId="25" fillId="0" borderId="14" xfId="0" applyFont="1" applyBorder="1" applyAlignment="1">
      <alignment horizontal="left" vertical="center" wrapText="1"/>
    </xf>
    <xf numFmtId="0" fontId="25" fillId="0" borderId="22" xfId="0" applyFont="1" applyBorder="1" applyAlignment="1">
      <alignment horizontal="left" vertical="center" wrapText="1"/>
    </xf>
    <xf numFmtId="0" fontId="25" fillId="0" borderId="15" xfId="0" applyFont="1" applyBorder="1" applyAlignment="1">
      <alignment horizontal="left" vertical="center" wrapText="1"/>
    </xf>
    <xf numFmtId="49" fontId="7" fillId="11" borderId="41" xfId="0" applyNumberFormat="1" applyFont="1" applyFill="1" applyBorder="1" applyAlignment="1">
      <alignment horizontal="left" vertical="center" wrapText="1"/>
    </xf>
    <xf numFmtId="49" fontId="7" fillId="11" borderId="42" xfId="0" applyNumberFormat="1" applyFont="1" applyFill="1" applyBorder="1" applyAlignment="1">
      <alignment horizontal="left" vertical="center" wrapText="1"/>
    </xf>
    <xf numFmtId="49" fontId="7" fillId="11" borderId="43" xfId="0" applyNumberFormat="1" applyFont="1" applyFill="1" applyBorder="1" applyAlignment="1">
      <alignment horizontal="left" vertical="center" wrapText="1"/>
    </xf>
    <xf numFmtId="49" fontId="7" fillId="11" borderId="44" xfId="0" applyNumberFormat="1" applyFont="1" applyFill="1" applyBorder="1" applyAlignment="1">
      <alignment horizontal="left" vertical="center" wrapText="1"/>
    </xf>
    <xf numFmtId="49" fontId="7" fillId="11" borderId="0" xfId="0" applyNumberFormat="1" applyFont="1" applyFill="1" applyAlignment="1">
      <alignment horizontal="left" vertical="center" wrapText="1"/>
    </xf>
    <xf numFmtId="49" fontId="7" fillId="11" borderId="45" xfId="0" applyNumberFormat="1" applyFont="1" applyFill="1" applyBorder="1" applyAlignment="1">
      <alignment horizontal="left" vertical="center" wrapText="1"/>
    </xf>
    <xf numFmtId="49" fontId="7" fillId="11" borderId="46" xfId="0" applyNumberFormat="1" applyFont="1" applyFill="1" applyBorder="1" applyAlignment="1">
      <alignment horizontal="left" vertical="center" wrapText="1"/>
    </xf>
    <xf numFmtId="49" fontId="7" fillId="11" borderId="47" xfId="0" applyNumberFormat="1" applyFont="1" applyFill="1" applyBorder="1" applyAlignment="1">
      <alignment horizontal="left" vertical="center" wrapText="1"/>
    </xf>
    <xf numFmtId="49" fontId="7" fillId="11" borderId="48" xfId="0" applyNumberFormat="1" applyFont="1" applyFill="1" applyBorder="1" applyAlignment="1">
      <alignment horizontal="left" vertical="center" wrapText="1"/>
    </xf>
    <xf numFmtId="49" fontId="7" fillId="11" borderId="41" xfId="0" applyNumberFormat="1" applyFont="1" applyFill="1" applyBorder="1" applyAlignment="1">
      <alignment horizontal="left" vertical="top" wrapText="1"/>
    </xf>
    <xf numFmtId="49" fontId="7" fillId="11" borderId="42" xfId="0" applyNumberFormat="1" applyFont="1" applyFill="1" applyBorder="1" applyAlignment="1">
      <alignment horizontal="left" vertical="top" wrapText="1"/>
    </xf>
    <xf numFmtId="49" fontId="7" fillId="11" borderId="43" xfId="0" applyNumberFormat="1" applyFont="1" applyFill="1" applyBorder="1" applyAlignment="1">
      <alignment horizontal="left" vertical="top" wrapText="1"/>
    </xf>
    <xf numFmtId="49" fontId="7" fillId="11" borderId="44" xfId="0" applyNumberFormat="1" applyFont="1" applyFill="1" applyBorder="1" applyAlignment="1">
      <alignment horizontal="left" vertical="top" wrapText="1"/>
    </xf>
    <xf numFmtId="49" fontId="7" fillId="11" borderId="0" xfId="0" applyNumberFormat="1" applyFont="1" applyFill="1" applyAlignment="1">
      <alignment horizontal="left" vertical="top" wrapText="1"/>
    </xf>
    <xf numFmtId="49" fontId="7" fillId="11" borderId="45" xfId="0" applyNumberFormat="1" applyFont="1" applyFill="1" applyBorder="1" applyAlignment="1">
      <alignment horizontal="left" vertical="top" wrapText="1"/>
    </xf>
    <xf numFmtId="49" fontId="7" fillId="11" borderId="46" xfId="0" applyNumberFormat="1" applyFont="1" applyFill="1" applyBorder="1" applyAlignment="1">
      <alignment horizontal="left" vertical="top" wrapText="1"/>
    </xf>
    <xf numFmtId="49" fontId="7" fillId="11" borderId="47" xfId="0" applyNumberFormat="1" applyFont="1" applyFill="1" applyBorder="1" applyAlignment="1">
      <alignment horizontal="left" vertical="top" wrapText="1"/>
    </xf>
    <xf numFmtId="49" fontId="7" fillId="11" borderId="48" xfId="0" applyNumberFormat="1" applyFont="1" applyFill="1" applyBorder="1" applyAlignment="1">
      <alignment horizontal="left" vertical="top" wrapText="1"/>
    </xf>
    <xf numFmtId="0" fontId="0" fillId="12" borderId="11" xfId="0" applyFill="1" applyBorder="1" applyAlignment="1">
      <alignment horizontal="center"/>
    </xf>
    <xf numFmtId="0" fontId="0" fillId="12" borderId="13" xfId="0" applyFill="1" applyBorder="1" applyAlignment="1">
      <alignment horizontal="center"/>
    </xf>
    <xf numFmtId="0" fontId="24" fillId="2" borderId="9" xfId="0" applyFont="1" applyFill="1" applyBorder="1" applyAlignment="1">
      <alignment horizontal="left" wrapText="1"/>
    </xf>
    <xf numFmtId="0" fontId="13" fillId="10" borderId="0" xfId="0" applyFont="1" applyFill="1" applyAlignment="1">
      <alignment horizontal="center"/>
    </xf>
    <xf numFmtId="0" fontId="12" fillId="10" borderId="0" xfId="0" applyFont="1" applyFill="1" applyAlignment="1">
      <alignment horizontal="center"/>
    </xf>
    <xf numFmtId="0" fontId="1" fillId="12" borderId="5" xfId="0" applyFont="1" applyFill="1" applyBorder="1" applyAlignment="1">
      <alignment horizontal="center" vertical="center"/>
    </xf>
    <xf numFmtId="0" fontId="1" fillId="12" borderId="30" xfId="0" applyFont="1" applyFill="1" applyBorder="1" applyAlignment="1">
      <alignment horizontal="center" vertical="center"/>
    </xf>
    <xf numFmtId="0" fontId="1" fillId="12" borderId="34" xfId="0" applyFont="1" applyFill="1" applyBorder="1" applyAlignment="1">
      <alignment horizontal="center" vertical="center"/>
    </xf>
    <xf numFmtId="0" fontId="1" fillId="12" borderId="12" xfId="0" applyFont="1" applyFill="1" applyBorder="1" applyAlignment="1">
      <alignment horizontal="center" vertical="center"/>
    </xf>
    <xf numFmtId="0" fontId="1" fillId="12" borderId="33" xfId="0" applyFont="1" applyFill="1" applyBorder="1" applyAlignment="1">
      <alignment horizontal="center" vertical="center"/>
    </xf>
    <xf numFmtId="0" fontId="1" fillId="12" borderId="32" xfId="0" applyFont="1" applyFill="1" applyBorder="1" applyAlignment="1">
      <alignment horizontal="center" vertical="center"/>
    </xf>
    <xf numFmtId="0" fontId="1" fillId="12" borderId="21" xfId="0" applyFont="1" applyFill="1" applyBorder="1" applyAlignment="1">
      <alignment horizontal="center" vertical="center"/>
    </xf>
    <xf numFmtId="0" fontId="2" fillId="12" borderId="31" xfId="0" applyFont="1" applyFill="1" applyBorder="1" applyAlignment="1">
      <alignment horizontal="center" vertical="center"/>
    </xf>
    <xf numFmtId="0" fontId="2" fillId="12" borderId="2" xfId="0" applyFont="1" applyFill="1" applyBorder="1" applyAlignment="1">
      <alignment horizontal="center" vertical="center"/>
    </xf>
    <xf numFmtId="0" fontId="1" fillId="12" borderId="1" xfId="0" applyFont="1" applyFill="1" applyBorder="1" applyAlignment="1">
      <alignment horizontal="center" vertical="center"/>
    </xf>
    <xf numFmtId="0" fontId="1" fillId="12" borderId="31" xfId="0" applyFont="1" applyFill="1" applyBorder="1" applyAlignment="1">
      <alignment horizontal="center" vertical="center"/>
    </xf>
    <xf numFmtId="0" fontId="1" fillId="12" borderId="2" xfId="0" applyFont="1" applyFill="1" applyBorder="1" applyAlignment="1">
      <alignment horizontal="center" vertical="center"/>
    </xf>
    <xf numFmtId="0" fontId="2" fillId="2" borderId="38" xfId="0" applyFont="1" applyFill="1" applyBorder="1" applyAlignment="1">
      <alignment horizontal="center"/>
    </xf>
    <xf numFmtId="0" fontId="2" fillId="2" borderId="37" xfId="0" applyFont="1" applyFill="1" applyBorder="1" applyAlignment="1">
      <alignment horizontal="center"/>
    </xf>
    <xf numFmtId="0" fontId="0" fillId="2" borderId="1" xfId="0" applyFill="1" applyBorder="1" applyAlignment="1">
      <alignment horizontal="center"/>
    </xf>
    <xf numFmtId="0" fontId="0" fillId="2" borderId="5" xfId="0" applyFill="1" applyBorder="1" applyAlignment="1">
      <alignment horizontal="center"/>
    </xf>
    <xf numFmtId="0" fontId="1" fillId="12" borderId="39" xfId="0" applyFont="1" applyFill="1" applyBorder="1" applyAlignment="1">
      <alignment horizontal="center" vertical="center"/>
    </xf>
    <xf numFmtId="0" fontId="1" fillId="12" borderId="15" xfId="0" applyFont="1" applyFill="1" applyBorder="1" applyAlignment="1">
      <alignment horizontal="center" vertical="center"/>
    </xf>
    <xf numFmtId="0" fontId="1" fillId="12" borderId="31" xfId="0" applyFont="1" applyFill="1" applyBorder="1" applyAlignment="1">
      <alignment horizontal="center"/>
    </xf>
    <xf numFmtId="0" fontId="1" fillId="12" borderId="2" xfId="0" applyFont="1" applyFill="1" applyBorder="1" applyAlignment="1">
      <alignment horizontal="center"/>
    </xf>
    <xf numFmtId="0" fontId="0" fillId="2" borderId="38" xfId="0" applyFill="1" applyBorder="1" applyAlignment="1">
      <alignment horizontal="center"/>
    </xf>
    <xf numFmtId="0" fontId="0" fillId="2" borderId="37" xfId="0" applyFill="1" applyBorder="1" applyAlignment="1">
      <alignment horizontal="center"/>
    </xf>
    <xf numFmtId="0" fontId="1" fillId="12" borderId="19" xfId="0" applyFont="1" applyFill="1" applyBorder="1" applyAlignment="1">
      <alignment horizontal="center" vertical="center"/>
    </xf>
    <xf numFmtId="0" fontId="1" fillId="12" borderId="35" xfId="0" applyFont="1" applyFill="1" applyBorder="1" applyAlignment="1">
      <alignment horizontal="center" vertical="center"/>
    </xf>
    <xf numFmtId="0" fontId="0" fillId="12" borderId="36" xfId="0" applyFill="1" applyBorder="1" applyAlignment="1">
      <alignment horizontal="center"/>
    </xf>
    <xf numFmtId="0" fontId="0" fillId="12" borderId="20" xfId="0" applyFill="1" applyBorder="1" applyAlignment="1">
      <alignment horizontal="center"/>
    </xf>
    <xf numFmtId="0" fontId="0" fillId="12" borderId="35" xfId="0" applyFill="1" applyBorder="1" applyAlignment="1">
      <alignment horizontal="center"/>
    </xf>
    <xf numFmtId="0" fontId="0" fillId="0" borderId="1" xfId="0" applyBorder="1" applyAlignment="1">
      <alignment horizontal="center"/>
    </xf>
    <xf numFmtId="0" fontId="0" fillId="0" borderId="5" xfId="0" applyBorder="1" applyAlignment="1">
      <alignment horizontal="center"/>
    </xf>
  </cellXfs>
  <cellStyles count="1">
    <cellStyle name="Normal" xfId="0" builtinId="0"/>
  </cellStyles>
  <dxfs count="0"/>
  <tableStyles count="0" defaultTableStyle="TableStyleMedium2" defaultPivotStyle="PivotStyleLight16"/>
  <colors>
    <mruColors>
      <color rgb="FFD5FFE8"/>
      <color rgb="FFD5F4FF"/>
      <color rgb="FFEDE2F6"/>
      <color rgb="FFFCF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jpe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8" Type="http://schemas.openxmlformats.org/officeDocument/2006/relationships/image" Target="../media/image8.png"/></Relationships>
</file>

<file path=xl/drawings/_rels/drawing2.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41.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41" Type="http://schemas.openxmlformats.org/officeDocument/2006/relationships/image" Target="../media/image36.jpe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9.png"/><Relationship Id="rId40" Type="http://schemas.openxmlformats.org/officeDocument/2006/relationships/image" Target="../media/image35.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8.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7.png"/><Relationship Id="rId8" Type="http://schemas.openxmlformats.org/officeDocument/2006/relationships/image" Target="../media/image8.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40.png"/></Relationships>
</file>

<file path=xl/drawings/drawing1.xml><?xml version="1.0" encoding="utf-8"?>
<xdr:wsDr xmlns:xdr="http://schemas.openxmlformats.org/drawingml/2006/spreadsheetDrawing" xmlns:a="http://schemas.openxmlformats.org/drawingml/2006/main">
  <xdr:oneCellAnchor>
    <xdr:from>
      <xdr:col>7</xdr:col>
      <xdr:colOff>276225</xdr:colOff>
      <xdr:row>62</xdr:row>
      <xdr:rowOff>0</xdr:rowOff>
    </xdr:from>
    <xdr:ext cx="65" cy="172227"/>
    <xdr:sp macro="" textlink="">
      <xdr:nvSpPr>
        <xdr:cNvPr id="2" name="CaixaDeTexto 1">
          <a:extLst>
            <a:ext uri="{FF2B5EF4-FFF2-40B4-BE49-F238E27FC236}">
              <a16:creationId xmlns:a16="http://schemas.microsoft.com/office/drawing/2014/main" id="{143796A6-A256-4089-BBAB-C9A5EC97FDC6}"/>
            </a:ext>
          </a:extLst>
        </xdr:cNvPr>
        <xdr:cNvSpPr txBox="1"/>
      </xdr:nvSpPr>
      <xdr:spPr>
        <a:xfrm>
          <a:off x="4810125" y="1417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21</xdr:row>
      <xdr:rowOff>0</xdr:rowOff>
    </xdr:from>
    <xdr:to>
      <xdr:col>2</xdr:col>
      <xdr:colOff>38100</xdr:colOff>
      <xdr:row>22</xdr:row>
      <xdr:rowOff>28575</xdr:rowOff>
    </xdr:to>
    <xdr:pic>
      <xdr:nvPicPr>
        <xdr:cNvPr id="3" name="Imagem 2">
          <a:extLst>
            <a:ext uri="{FF2B5EF4-FFF2-40B4-BE49-F238E27FC236}">
              <a16:creationId xmlns:a16="http://schemas.microsoft.com/office/drawing/2014/main" id="{22194E7C-C7DC-4BAE-A5FE-B4D65028CC2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4" name="Imagem 3">
          <a:extLst>
            <a:ext uri="{FF2B5EF4-FFF2-40B4-BE49-F238E27FC236}">
              <a16:creationId xmlns:a16="http://schemas.microsoft.com/office/drawing/2014/main" id="{3D95B58E-E689-4BCA-9977-E2B6813D0C4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20</xdr:row>
      <xdr:rowOff>0</xdr:rowOff>
    </xdr:from>
    <xdr:to>
      <xdr:col>2</xdr:col>
      <xdr:colOff>38100</xdr:colOff>
      <xdr:row>21</xdr:row>
      <xdr:rowOff>28575</xdr:rowOff>
    </xdr:to>
    <xdr:pic>
      <xdr:nvPicPr>
        <xdr:cNvPr id="5" name="Imagem 4">
          <a:extLst>
            <a:ext uri="{FF2B5EF4-FFF2-40B4-BE49-F238E27FC236}">
              <a16:creationId xmlns:a16="http://schemas.microsoft.com/office/drawing/2014/main" id="{AC6BCC4C-24DF-464B-BD6A-0A14AFA6A73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0</xdr:colOff>
      <xdr:row>67</xdr:row>
      <xdr:rowOff>0</xdr:rowOff>
    </xdr:from>
    <xdr:ext cx="65" cy="172227"/>
    <xdr:sp macro="" textlink="">
      <xdr:nvSpPr>
        <xdr:cNvPr id="6" name="CaixaDeTexto 5">
          <a:extLst>
            <a:ext uri="{FF2B5EF4-FFF2-40B4-BE49-F238E27FC236}">
              <a16:creationId xmlns:a16="http://schemas.microsoft.com/office/drawing/2014/main" id="{9116581B-C7B9-4AB1-8ABF-BBB4D84F17AA}"/>
            </a:ext>
          </a:extLst>
        </xdr:cNvPr>
        <xdr:cNvSpPr txBox="1"/>
      </xdr:nvSpPr>
      <xdr:spPr>
        <a:xfrm>
          <a:off x="8420100" y="15316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24</xdr:row>
      <xdr:rowOff>0</xdr:rowOff>
    </xdr:from>
    <xdr:to>
      <xdr:col>2</xdr:col>
      <xdr:colOff>38100</xdr:colOff>
      <xdr:row>25</xdr:row>
      <xdr:rowOff>28575</xdr:rowOff>
    </xdr:to>
    <xdr:pic>
      <xdr:nvPicPr>
        <xdr:cNvPr id="7" name="Imagem 6">
          <a:extLst>
            <a:ext uri="{FF2B5EF4-FFF2-40B4-BE49-F238E27FC236}">
              <a16:creationId xmlns:a16="http://schemas.microsoft.com/office/drawing/2014/main" id="{26DC0872-30FC-4C45-9E6D-85C256B58A2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8" name="Imagem 7">
          <a:extLst>
            <a:ext uri="{FF2B5EF4-FFF2-40B4-BE49-F238E27FC236}">
              <a16:creationId xmlns:a16="http://schemas.microsoft.com/office/drawing/2014/main" id="{1B98C876-B371-4277-9776-D5ABA37F0EE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 name="Imagem 8">
          <a:extLst>
            <a:ext uri="{FF2B5EF4-FFF2-40B4-BE49-F238E27FC236}">
              <a16:creationId xmlns:a16="http://schemas.microsoft.com/office/drawing/2014/main" id="{C5A58851-FB2D-4F12-A1FE-98F65EF9C1C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0" name="Imagem 9">
          <a:extLst>
            <a:ext uri="{FF2B5EF4-FFF2-40B4-BE49-F238E27FC236}">
              <a16:creationId xmlns:a16="http://schemas.microsoft.com/office/drawing/2014/main" id="{3A58096D-61F6-43C6-AA4F-BA7848AFD5C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40</xdr:row>
      <xdr:rowOff>0</xdr:rowOff>
    </xdr:from>
    <xdr:ext cx="65" cy="172227"/>
    <xdr:sp macro="" textlink="">
      <xdr:nvSpPr>
        <xdr:cNvPr id="11" name="CaixaDeTexto 10">
          <a:extLst>
            <a:ext uri="{FF2B5EF4-FFF2-40B4-BE49-F238E27FC236}">
              <a16:creationId xmlns:a16="http://schemas.microsoft.com/office/drawing/2014/main" id="{834EBAB2-2B34-4D8B-B5FC-593265300ACE}"/>
            </a:ext>
          </a:extLst>
        </xdr:cNvPr>
        <xdr:cNvSpPr txBox="1"/>
      </xdr:nvSpPr>
      <xdr:spPr>
        <a:xfrm>
          <a:off x="4810125" y="914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14</xdr:col>
      <xdr:colOff>0</xdr:colOff>
      <xdr:row>40</xdr:row>
      <xdr:rowOff>0</xdr:rowOff>
    </xdr:from>
    <xdr:ext cx="65" cy="172227"/>
    <xdr:sp macro="" textlink="">
      <xdr:nvSpPr>
        <xdr:cNvPr id="12" name="CaixaDeTexto 11">
          <a:extLst>
            <a:ext uri="{FF2B5EF4-FFF2-40B4-BE49-F238E27FC236}">
              <a16:creationId xmlns:a16="http://schemas.microsoft.com/office/drawing/2014/main" id="{DA48DD84-3DAF-4146-B8A7-8438D3647987}"/>
            </a:ext>
          </a:extLst>
        </xdr:cNvPr>
        <xdr:cNvSpPr txBox="1"/>
      </xdr:nvSpPr>
      <xdr:spPr>
        <a:xfrm>
          <a:off x="9201150" y="914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38100</xdr:colOff>
      <xdr:row>40</xdr:row>
      <xdr:rowOff>209550</xdr:rowOff>
    </xdr:from>
    <xdr:to>
      <xdr:col>2</xdr:col>
      <xdr:colOff>314325</xdr:colOff>
      <xdr:row>41</xdr:row>
      <xdr:rowOff>209550</xdr:rowOff>
    </xdr:to>
    <xdr:pic>
      <xdr:nvPicPr>
        <xdr:cNvPr id="13" name="Imagem 12">
          <a:extLst>
            <a:ext uri="{FF2B5EF4-FFF2-40B4-BE49-F238E27FC236}">
              <a16:creationId xmlns:a16="http://schemas.microsoft.com/office/drawing/2014/main" id="{26F48729-38D4-4F66-AF41-16BFA7D6E679}"/>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1975" y="9353550"/>
          <a:ext cx="276225"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48</xdr:row>
      <xdr:rowOff>0</xdr:rowOff>
    </xdr:from>
    <xdr:ext cx="65" cy="172227"/>
    <xdr:sp macro="" textlink="">
      <xdr:nvSpPr>
        <xdr:cNvPr id="14" name="CaixaDeTexto 13">
          <a:extLst>
            <a:ext uri="{FF2B5EF4-FFF2-40B4-BE49-F238E27FC236}">
              <a16:creationId xmlns:a16="http://schemas.microsoft.com/office/drawing/2014/main" id="{8D32F905-F4F6-4619-A65B-B9D96029DB61}"/>
            </a:ext>
          </a:extLst>
        </xdr:cNvPr>
        <xdr:cNvSpPr txBox="1"/>
      </xdr:nvSpPr>
      <xdr:spPr>
        <a:xfrm>
          <a:off x="4810125" y="1097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14</xdr:col>
      <xdr:colOff>0</xdr:colOff>
      <xdr:row>52</xdr:row>
      <xdr:rowOff>0</xdr:rowOff>
    </xdr:from>
    <xdr:ext cx="65" cy="172227"/>
    <xdr:sp macro="" textlink="">
      <xdr:nvSpPr>
        <xdr:cNvPr id="15" name="CaixaDeTexto 14">
          <a:extLst>
            <a:ext uri="{FF2B5EF4-FFF2-40B4-BE49-F238E27FC236}">
              <a16:creationId xmlns:a16="http://schemas.microsoft.com/office/drawing/2014/main" id="{4679F5FD-DC61-4D3C-B2E8-06A1565C004B}"/>
            </a:ext>
          </a:extLst>
        </xdr:cNvPr>
        <xdr:cNvSpPr txBox="1"/>
      </xdr:nvSpPr>
      <xdr:spPr>
        <a:xfrm>
          <a:off x="9201150" y="11887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28575</xdr:colOff>
      <xdr:row>44</xdr:row>
      <xdr:rowOff>95250</xdr:rowOff>
    </xdr:from>
    <xdr:to>
      <xdr:col>2</xdr:col>
      <xdr:colOff>361950</xdr:colOff>
      <xdr:row>45</xdr:row>
      <xdr:rowOff>114300</xdr:rowOff>
    </xdr:to>
    <xdr:pic>
      <xdr:nvPicPr>
        <xdr:cNvPr id="16" name="Imagem 15">
          <a:extLst>
            <a:ext uri="{FF2B5EF4-FFF2-40B4-BE49-F238E27FC236}">
              <a16:creationId xmlns:a16="http://schemas.microsoft.com/office/drawing/2014/main" id="{BF9D3EE5-C5F7-48A0-B58E-22056A7195A8}"/>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10153650"/>
          <a:ext cx="3333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48</xdr:row>
      <xdr:rowOff>200025</xdr:rowOff>
    </xdr:from>
    <xdr:to>
      <xdr:col>2</xdr:col>
      <xdr:colOff>295275</xdr:colOff>
      <xdr:row>49</xdr:row>
      <xdr:rowOff>219075</xdr:rowOff>
    </xdr:to>
    <xdr:pic>
      <xdr:nvPicPr>
        <xdr:cNvPr id="17" name="Imagem 16">
          <a:extLst>
            <a:ext uri="{FF2B5EF4-FFF2-40B4-BE49-F238E27FC236}">
              <a16:creationId xmlns:a16="http://schemas.microsoft.com/office/drawing/2014/main" id="{DFDDA1DB-5C7C-4730-BABF-69C2F5460389}"/>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11172825"/>
          <a:ext cx="2667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57150</xdr:colOff>
      <xdr:row>52</xdr:row>
      <xdr:rowOff>76200</xdr:rowOff>
    </xdr:from>
    <xdr:to>
      <xdr:col>2</xdr:col>
      <xdr:colOff>323850</xdr:colOff>
      <xdr:row>53</xdr:row>
      <xdr:rowOff>95250</xdr:rowOff>
    </xdr:to>
    <xdr:pic>
      <xdr:nvPicPr>
        <xdr:cNvPr id="18" name="Imagem 17">
          <a:extLst>
            <a:ext uri="{FF2B5EF4-FFF2-40B4-BE49-F238E27FC236}">
              <a16:creationId xmlns:a16="http://schemas.microsoft.com/office/drawing/2014/main" id="{11B24399-408E-4418-98FE-3C7C2BFA6813}"/>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 y="11963400"/>
          <a:ext cx="2667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38100</xdr:colOff>
      <xdr:row>59</xdr:row>
      <xdr:rowOff>209550</xdr:rowOff>
    </xdr:from>
    <xdr:to>
      <xdr:col>2</xdr:col>
      <xdr:colOff>342900</xdr:colOff>
      <xdr:row>61</xdr:row>
      <xdr:rowOff>0</xdr:rowOff>
    </xdr:to>
    <xdr:pic>
      <xdr:nvPicPr>
        <xdr:cNvPr id="19" name="Imagem 18">
          <a:extLst>
            <a:ext uri="{FF2B5EF4-FFF2-40B4-BE49-F238E27FC236}">
              <a16:creationId xmlns:a16="http://schemas.microsoft.com/office/drawing/2014/main" id="{2197042B-9695-4ABB-88C2-4D7AB773EDBC}"/>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1975" y="13696950"/>
          <a:ext cx="3048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56</xdr:row>
      <xdr:rowOff>200025</xdr:rowOff>
    </xdr:from>
    <xdr:to>
      <xdr:col>2</xdr:col>
      <xdr:colOff>342900</xdr:colOff>
      <xdr:row>57</xdr:row>
      <xdr:rowOff>219075</xdr:rowOff>
    </xdr:to>
    <xdr:pic>
      <xdr:nvPicPr>
        <xdr:cNvPr id="20" name="Imagem 19">
          <a:extLst>
            <a:ext uri="{FF2B5EF4-FFF2-40B4-BE49-F238E27FC236}">
              <a16:creationId xmlns:a16="http://schemas.microsoft.com/office/drawing/2014/main" id="{99F2B250-977D-4A0E-B271-DDF2A916E3CD}"/>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13001625"/>
          <a:ext cx="31432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95250</xdr:colOff>
      <xdr:row>36</xdr:row>
      <xdr:rowOff>190500</xdr:rowOff>
    </xdr:from>
    <xdr:to>
      <xdr:col>5</xdr:col>
      <xdr:colOff>285750</xdr:colOff>
      <xdr:row>37</xdr:row>
      <xdr:rowOff>190500</xdr:rowOff>
    </xdr:to>
    <xdr:pic>
      <xdr:nvPicPr>
        <xdr:cNvPr id="21" name="Imagem 20">
          <a:extLst>
            <a:ext uri="{FF2B5EF4-FFF2-40B4-BE49-F238E27FC236}">
              <a16:creationId xmlns:a16="http://schemas.microsoft.com/office/drawing/2014/main" id="{C156414E-3237-4C87-ABD1-CD63ADD090FF}"/>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00400" y="8420100"/>
          <a:ext cx="1905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133350</xdr:colOff>
      <xdr:row>39</xdr:row>
      <xdr:rowOff>219075</xdr:rowOff>
    </xdr:from>
    <xdr:to>
      <xdr:col>5</xdr:col>
      <xdr:colOff>323850</xdr:colOff>
      <xdr:row>40</xdr:row>
      <xdr:rowOff>219075</xdr:rowOff>
    </xdr:to>
    <xdr:pic>
      <xdr:nvPicPr>
        <xdr:cNvPr id="22" name="Imagem 21">
          <a:extLst>
            <a:ext uri="{FF2B5EF4-FFF2-40B4-BE49-F238E27FC236}">
              <a16:creationId xmlns:a16="http://schemas.microsoft.com/office/drawing/2014/main" id="{440938E5-E804-4525-92DF-EC435806F511}"/>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38500" y="9134475"/>
          <a:ext cx="1905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xdr:colOff>
      <xdr:row>63</xdr:row>
      <xdr:rowOff>219075</xdr:rowOff>
    </xdr:from>
    <xdr:to>
      <xdr:col>2</xdr:col>
      <xdr:colOff>333375</xdr:colOff>
      <xdr:row>64</xdr:row>
      <xdr:rowOff>219075</xdr:rowOff>
    </xdr:to>
    <xdr:pic>
      <xdr:nvPicPr>
        <xdr:cNvPr id="23" name="Imagem 22">
          <a:extLst>
            <a:ext uri="{FF2B5EF4-FFF2-40B4-BE49-F238E27FC236}">
              <a16:creationId xmlns:a16="http://schemas.microsoft.com/office/drawing/2014/main" id="{C016C81B-3BC9-4E11-8FAE-5DF65C4C283C}"/>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14620875"/>
          <a:ext cx="28575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133350</xdr:colOff>
      <xdr:row>43</xdr:row>
      <xdr:rowOff>200025</xdr:rowOff>
    </xdr:from>
    <xdr:to>
      <xdr:col>5</xdr:col>
      <xdr:colOff>304800</xdr:colOff>
      <xdr:row>44</xdr:row>
      <xdr:rowOff>200025</xdr:rowOff>
    </xdr:to>
    <xdr:pic>
      <xdr:nvPicPr>
        <xdr:cNvPr id="24" name="Imagem 23">
          <a:extLst>
            <a:ext uri="{FF2B5EF4-FFF2-40B4-BE49-F238E27FC236}">
              <a16:creationId xmlns:a16="http://schemas.microsoft.com/office/drawing/2014/main" id="{5C135882-37CB-48A8-B78D-335F782074D5}"/>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38500" y="10029825"/>
          <a:ext cx="17145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76200</xdr:colOff>
      <xdr:row>46</xdr:row>
      <xdr:rowOff>219075</xdr:rowOff>
    </xdr:from>
    <xdr:to>
      <xdr:col>5</xdr:col>
      <xdr:colOff>276225</xdr:colOff>
      <xdr:row>47</xdr:row>
      <xdr:rowOff>219075</xdr:rowOff>
    </xdr:to>
    <xdr:pic>
      <xdr:nvPicPr>
        <xdr:cNvPr id="25" name="Imagem 24">
          <a:extLst>
            <a:ext uri="{FF2B5EF4-FFF2-40B4-BE49-F238E27FC236}">
              <a16:creationId xmlns:a16="http://schemas.microsoft.com/office/drawing/2014/main" id="{3B19CB0C-0F29-4045-BB04-5D2FA03279C6}"/>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81350" y="10734675"/>
          <a:ext cx="200025"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114300</xdr:colOff>
      <xdr:row>50</xdr:row>
      <xdr:rowOff>200025</xdr:rowOff>
    </xdr:from>
    <xdr:to>
      <xdr:col>5</xdr:col>
      <xdr:colOff>295275</xdr:colOff>
      <xdr:row>51</xdr:row>
      <xdr:rowOff>200025</xdr:rowOff>
    </xdr:to>
    <xdr:pic>
      <xdr:nvPicPr>
        <xdr:cNvPr id="26" name="Imagem 25">
          <a:extLst>
            <a:ext uri="{FF2B5EF4-FFF2-40B4-BE49-F238E27FC236}">
              <a16:creationId xmlns:a16="http://schemas.microsoft.com/office/drawing/2014/main" id="{B635A595-3DF8-4A34-8DC8-916BF795F799}"/>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19450" y="11630025"/>
          <a:ext cx="180975"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61</xdr:row>
      <xdr:rowOff>0</xdr:rowOff>
    </xdr:from>
    <xdr:ext cx="65" cy="172227"/>
    <xdr:sp macro="" textlink="">
      <xdr:nvSpPr>
        <xdr:cNvPr id="27" name="CaixaDeTexto 26">
          <a:extLst>
            <a:ext uri="{FF2B5EF4-FFF2-40B4-BE49-F238E27FC236}">
              <a16:creationId xmlns:a16="http://schemas.microsoft.com/office/drawing/2014/main" id="{025DE2BB-212D-4B4A-8204-D7FE95590EC2}"/>
            </a:ext>
          </a:extLst>
        </xdr:cNvPr>
        <xdr:cNvSpPr txBox="1"/>
      </xdr:nvSpPr>
      <xdr:spPr>
        <a:xfrm>
          <a:off x="4810125" y="13944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35</xdr:row>
      <xdr:rowOff>66675</xdr:rowOff>
    </xdr:from>
    <xdr:to>
      <xdr:col>3</xdr:col>
      <xdr:colOff>333375</xdr:colOff>
      <xdr:row>36</xdr:row>
      <xdr:rowOff>219075</xdr:rowOff>
    </xdr:to>
    <xdr:pic>
      <xdr:nvPicPr>
        <xdr:cNvPr id="40" name="Imagem 39">
          <a:extLst>
            <a:ext uri="{FF2B5EF4-FFF2-40B4-BE49-F238E27FC236}">
              <a16:creationId xmlns:a16="http://schemas.microsoft.com/office/drawing/2014/main" id="{D5D7C4A2-5652-4B91-99F9-47364D3E4A93}"/>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8067675"/>
          <a:ext cx="7905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39</xdr:row>
      <xdr:rowOff>9525</xdr:rowOff>
    </xdr:from>
    <xdr:to>
      <xdr:col>3</xdr:col>
      <xdr:colOff>809625</xdr:colOff>
      <xdr:row>40</xdr:row>
      <xdr:rowOff>200025</xdr:rowOff>
    </xdr:to>
    <xdr:pic>
      <xdr:nvPicPr>
        <xdr:cNvPr id="41" name="Imagem 40">
          <a:extLst>
            <a:ext uri="{FF2B5EF4-FFF2-40B4-BE49-F238E27FC236}">
              <a16:creationId xmlns:a16="http://schemas.microsoft.com/office/drawing/2014/main" id="{7A4B1965-0C28-40B5-9FBC-3360F8D7F9A8}"/>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8924925"/>
          <a:ext cx="1266825"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63</xdr:row>
      <xdr:rowOff>0</xdr:rowOff>
    </xdr:from>
    <xdr:to>
      <xdr:col>3</xdr:col>
      <xdr:colOff>962025</xdr:colOff>
      <xdr:row>63</xdr:row>
      <xdr:rowOff>209550</xdr:rowOff>
    </xdr:to>
    <xdr:pic>
      <xdr:nvPicPr>
        <xdr:cNvPr id="42" name="Imagem 41">
          <a:extLst>
            <a:ext uri="{FF2B5EF4-FFF2-40B4-BE49-F238E27FC236}">
              <a16:creationId xmlns:a16="http://schemas.microsoft.com/office/drawing/2014/main" id="{3A0463FA-2CEF-4BC6-A86A-5BAC3DFA1128}"/>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4401800"/>
          <a:ext cx="14192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47</xdr:row>
      <xdr:rowOff>0</xdr:rowOff>
    </xdr:from>
    <xdr:to>
      <xdr:col>3</xdr:col>
      <xdr:colOff>352425</xdr:colOff>
      <xdr:row>48</xdr:row>
      <xdr:rowOff>190500</xdr:rowOff>
    </xdr:to>
    <xdr:pic>
      <xdr:nvPicPr>
        <xdr:cNvPr id="43" name="Imagem 42">
          <a:extLst>
            <a:ext uri="{FF2B5EF4-FFF2-40B4-BE49-F238E27FC236}">
              <a16:creationId xmlns:a16="http://schemas.microsoft.com/office/drawing/2014/main" id="{161D763D-AD6C-4C6F-BFB8-30A840E8A23B}"/>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0744200"/>
          <a:ext cx="809625"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51</xdr:row>
      <xdr:rowOff>0</xdr:rowOff>
    </xdr:from>
    <xdr:to>
      <xdr:col>3</xdr:col>
      <xdr:colOff>933450</xdr:colOff>
      <xdr:row>51</xdr:row>
      <xdr:rowOff>209550</xdr:rowOff>
    </xdr:to>
    <xdr:pic>
      <xdr:nvPicPr>
        <xdr:cNvPr id="44" name="Imagem 43">
          <a:extLst>
            <a:ext uri="{FF2B5EF4-FFF2-40B4-BE49-F238E27FC236}">
              <a16:creationId xmlns:a16="http://schemas.microsoft.com/office/drawing/2014/main" id="{37BAD6EA-5261-4066-B054-2DB13ECE8C97}"/>
            </a:ext>
          </a:extLst>
        </xdr:cNvPr>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1658600"/>
          <a:ext cx="139065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55</xdr:row>
      <xdr:rowOff>0</xdr:rowOff>
    </xdr:from>
    <xdr:to>
      <xdr:col>3</xdr:col>
      <xdr:colOff>495300</xdr:colOff>
      <xdr:row>56</xdr:row>
      <xdr:rowOff>171450</xdr:rowOff>
    </xdr:to>
    <xdr:pic>
      <xdr:nvPicPr>
        <xdr:cNvPr id="45" name="Imagem 44">
          <a:extLst>
            <a:ext uri="{FF2B5EF4-FFF2-40B4-BE49-F238E27FC236}">
              <a16:creationId xmlns:a16="http://schemas.microsoft.com/office/drawing/2014/main" id="{2A7D7ACB-069D-40F3-9AE1-A0A9B1D7AF21}"/>
            </a:ext>
          </a:extLst>
        </xdr:cNvPr>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2573000"/>
          <a:ext cx="9525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59</xdr:row>
      <xdr:rowOff>0</xdr:rowOff>
    </xdr:from>
    <xdr:to>
      <xdr:col>3</xdr:col>
      <xdr:colOff>1028700</xdr:colOff>
      <xdr:row>59</xdr:row>
      <xdr:rowOff>209550</xdr:rowOff>
    </xdr:to>
    <xdr:pic>
      <xdr:nvPicPr>
        <xdr:cNvPr id="46" name="Imagem 45">
          <a:extLst>
            <a:ext uri="{FF2B5EF4-FFF2-40B4-BE49-F238E27FC236}">
              <a16:creationId xmlns:a16="http://schemas.microsoft.com/office/drawing/2014/main" id="{EF7AE34B-E566-4624-9CB5-FACA584E97E3}"/>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3487400"/>
          <a:ext cx="14859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69</xdr:row>
      <xdr:rowOff>0</xdr:rowOff>
    </xdr:from>
    <xdr:to>
      <xdr:col>4</xdr:col>
      <xdr:colOff>590550</xdr:colOff>
      <xdr:row>70</xdr:row>
      <xdr:rowOff>171450</xdr:rowOff>
    </xdr:to>
    <xdr:pic>
      <xdr:nvPicPr>
        <xdr:cNvPr id="47" name="Imagem 46">
          <a:extLst>
            <a:ext uri="{FF2B5EF4-FFF2-40B4-BE49-F238E27FC236}">
              <a16:creationId xmlns:a16="http://schemas.microsoft.com/office/drawing/2014/main" id="{BDDD761B-ECB2-4329-B583-772759802F89}"/>
            </a:ext>
          </a:extLst>
        </xdr:cNvPr>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5773400"/>
          <a:ext cx="20955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75</xdr:row>
      <xdr:rowOff>0</xdr:rowOff>
    </xdr:from>
    <xdr:to>
      <xdr:col>3</xdr:col>
      <xdr:colOff>952500</xdr:colOff>
      <xdr:row>76</xdr:row>
      <xdr:rowOff>161925</xdr:rowOff>
    </xdr:to>
    <xdr:pic>
      <xdr:nvPicPr>
        <xdr:cNvPr id="48" name="Imagem 47">
          <a:extLst>
            <a:ext uri="{FF2B5EF4-FFF2-40B4-BE49-F238E27FC236}">
              <a16:creationId xmlns:a16="http://schemas.microsoft.com/office/drawing/2014/main" id="{A882A878-726D-4A84-A5C0-BD9D09144E43}"/>
            </a:ext>
          </a:extLst>
        </xdr:cNvPr>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7145000"/>
          <a:ext cx="14097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82</xdr:row>
      <xdr:rowOff>0</xdr:rowOff>
    </xdr:from>
    <xdr:to>
      <xdr:col>3</xdr:col>
      <xdr:colOff>933450</xdr:colOff>
      <xdr:row>83</xdr:row>
      <xdr:rowOff>190500</xdr:rowOff>
    </xdr:to>
    <xdr:pic>
      <xdr:nvPicPr>
        <xdr:cNvPr id="49" name="Imagem 48">
          <a:extLst>
            <a:ext uri="{FF2B5EF4-FFF2-40B4-BE49-F238E27FC236}">
              <a16:creationId xmlns:a16="http://schemas.microsoft.com/office/drawing/2014/main" id="{AC4E5C9D-E63F-413A-9F45-E3EF231DCE22}"/>
            </a:ext>
          </a:extLst>
        </xdr:cNvPr>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8745200"/>
          <a:ext cx="139065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88</xdr:row>
      <xdr:rowOff>0</xdr:rowOff>
    </xdr:from>
    <xdr:to>
      <xdr:col>4</xdr:col>
      <xdr:colOff>85725</xdr:colOff>
      <xdr:row>89</xdr:row>
      <xdr:rowOff>161925</xdr:rowOff>
    </xdr:to>
    <xdr:pic>
      <xdr:nvPicPr>
        <xdr:cNvPr id="50" name="Imagem 49">
          <a:extLst>
            <a:ext uri="{FF2B5EF4-FFF2-40B4-BE49-F238E27FC236}">
              <a16:creationId xmlns:a16="http://schemas.microsoft.com/office/drawing/2014/main" id="{5BFA5905-D408-4E7F-BB89-E466313494A3}"/>
            </a:ext>
          </a:extLst>
        </xdr:cNvPr>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0116800"/>
          <a:ext cx="1590675"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35</xdr:row>
      <xdr:rowOff>19050</xdr:rowOff>
    </xdr:from>
    <xdr:to>
      <xdr:col>9</xdr:col>
      <xdr:colOff>466725</xdr:colOff>
      <xdr:row>36</xdr:row>
      <xdr:rowOff>200025</xdr:rowOff>
    </xdr:to>
    <xdr:pic>
      <xdr:nvPicPr>
        <xdr:cNvPr id="51" name="Imagem 50">
          <a:extLst>
            <a:ext uri="{FF2B5EF4-FFF2-40B4-BE49-F238E27FC236}">
              <a16:creationId xmlns:a16="http://schemas.microsoft.com/office/drawing/2014/main" id="{679AB761-A20F-48A3-88F5-9EC70F37E045}"/>
            </a:ext>
          </a:extLst>
        </xdr:cNvPr>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05150" y="8020050"/>
          <a:ext cx="30765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38</xdr:row>
      <xdr:rowOff>104775</xdr:rowOff>
    </xdr:from>
    <xdr:to>
      <xdr:col>7</xdr:col>
      <xdr:colOff>400050</xdr:colOff>
      <xdr:row>39</xdr:row>
      <xdr:rowOff>209550</xdr:rowOff>
    </xdr:to>
    <xdr:pic>
      <xdr:nvPicPr>
        <xdr:cNvPr id="52" name="Imagem 51">
          <a:extLst>
            <a:ext uri="{FF2B5EF4-FFF2-40B4-BE49-F238E27FC236}">
              <a16:creationId xmlns:a16="http://schemas.microsoft.com/office/drawing/2014/main" id="{1EDC9081-87B1-47F9-B954-A89EC7DAB6EE}"/>
            </a:ext>
          </a:extLst>
        </xdr:cNvPr>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05150" y="8791575"/>
          <a:ext cx="18288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42</xdr:row>
      <xdr:rowOff>0</xdr:rowOff>
    </xdr:from>
    <xdr:to>
      <xdr:col>9</xdr:col>
      <xdr:colOff>247650</xdr:colOff>
      <xdr:row>43</xdr:row>
      <xdr:rowOff>180975</xdr:rowOff>
    </xdr:to>
    <xdr:pic>
      <xdr:nvPicPr>
        <xdr:cNvPr id="53" name="Imagem 52">
          <a:extLst>
            <a:ext uri="{FF2B5EF4-FFF2-40B4-BE49-F238E27FC236}">
              <a16:creationId xmlns:a16="http://schemas.microsoft.com/office/drawing/2014/main" id="{5F1965BA-6D06-466F-9FCB-ADA937A4A339}"/>
            </a:ext>
          </a:extLst>
        </xdr:cNvPr>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05150" y="9601200"/>
          <a:ext cx="285750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45</xdr:row>
      <xdr:rowOff>114300</xdr:rowOff>
    </xdr:from>
    <xdr:to>
      <xdr:col>7</xdr:col>
      <xdr:colOff>419100</xdr:colOff>
      <xdr:row>46</xdr:row>
      <xdr:rowOff>219075</xdr:rowOff>
    </xdr:to>
    <xdr:pic>
      <xdr:nvPicPr>
        <xdr:cNvPr id="54" name="Imagem 53">
          <a:extLst>
            <a:ext uri="{FF2B5EF4-FFF2-40B4-BE49-F238E27FC236}">
              <a16:creationId xmlns:a16="http://schemas.microsoft.com/office/drawing/2014/main" id="{E7D2B403-CFDF-4ED4-9F66-DDFD91BC9B0D}"/>
            </a:ext>
          </a:extLst>
        </xdr:cNvPr>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05150" y="10401300"/>
          <a:ext cx="18478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49</xdr:row>
      <xdr:rowOff>85725</xdr:rowOff>
    </xdr:from>
    <xdr:to>
      <xdr:col>6</xdr:col>
      <xdr:colOff>295275</xdr:colOff>
      <xdr:row>50</xdr:row>
      <xdr:rowOff>219075</xdr:rowOff>
    </xdr:to>
    <xdr:pic>
      <xdr:nvPicPr>
        <xdr:cNvPr id="55" name="Imagem 54">
          <a:extLst>
            <a:ext uri="{FF2B5EF4-FFF2-40B4-BE49-F238E27FC236}">
              <a16:creationId xmlns:a16="http://schemas.microsoft.com/office/drawing/2014/main" id="{59B200FD-5D73-4DEF-B72A-6B618539E9E4}"/>
            </a:ext>
          </a:extLst>
        </xdr:cNvPr>
        <xdr:cNvPicPr>
          <a:picLocks noChangeAspect="1" noChangeArrowheads="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05150" y="11287125"/>
          <a:ext cx="6762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53</xdr:row>
      <xdr:rowOff>47625</xdr:rowOff>
    </xdr:from>
    <xdr:to>
      <xdr:col>6</xdr:col>
      <xdr:colOff>571500</xdr:colOff>
      <xdr:row>55</xdr:row>
      <xdr:rowOff>0</xdr:rowOff>
    </xdr:to>
    <xdr:pic>
      <xdr:nvPicPr>
        <xdr:cNvPr id="56" name="Imagem 55">
          <a:extLst>
            <a:ext uri="{FF2B5EF4-FFF2-40B4-BE49-F238E27FC236}">
              <a16:creationId xmlns:a16="http://schemas.microsoft.com/office/drawing/2014/main" id="{BCA55D3A-217D-4AB3-B351-A9E50B8516A3}"/>
            </a:ext>
          </a:extLst>
        </xdr:cNvPr>
        <xdr:cNvPicPr>
          <a:picLocks noChangeAspect="1" noChangeArrowheads="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05150" y="12163425"/>
          <a:ext cx="95250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53</xdr:row>
      <xdr:rowOff>38100</xdr:rowOff>
    </xdr:from>
    <xdr:to>
      <xdr:col>10</xdr:col>
      <xdr:colOff>85725</xdr:colOff>
      <xdr:row>54</xdr:row>
      <xdr:rowOff>219075</xdr:rowOff>
    </xdr:to>
    <xdr:pic>
      <xdr:nvPicPr>
        <xdr:cNvPr id="57" name="Imagem 56">
          <a:extLst>
            <a:ext uri="{FF2B5EF4-FFF2-40B4-BE49-F238E27FC236}">
              <a16:creationId xmlns:a16="http://schemas.microsoft.com/office/drawing/2014/main" id="{1C0FB358-7C9C-43DC-B270-F67F1A96C126}"/>
            </a:ext>
          </a:extLst>
        </xdr:cNvPr>
        <xdr:cNvPicPr>
          <a:picLocks noChangeAspect="1" noChangeArrowheads="1"/>
        </xdr:cNvPicPr>
      </xdr:nvPicPr>
      <xdr:blipFill>
        <a:blip xmlns:r="http://schemas.openxmlformats.org/officeDocument/2006/relationships" r:embed="rId3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334000" y="12153900"/>
          <a:ext cx="9810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57</xdr:row>
      <xdr:rowOff>38100</xdr:rowOff>
    </xdr:from>
    <xdr:to>
      <xdr:col>6</xdr:col>
      <xdr:colOff>581025</xdr:colOff>
      <xdr:row>58</xdr:row>
      <xdr:rowOff>219075</xdr:rowOff>
    </xdr:to>
    <xdr:pic>
      <xdr:nvPicPr>
        <xdr:cNvPr id="58" name="Imagem 57">
          <a:extLst>
            <a:ext uri="{FF2B5EF4-FFF2-40B4-BE49-F238E27FC236}">
              <a16:creationId xmlns:a16="http://schemas.microsoft.com/office/drawing/2014/main" id="{3496DC5B-2595-4273-8B52-EB6A73E54643}"/>
            </a:ext>
          </a:extLst>
        </xdr:cNvPr>
        <xdr:cNvPicPr>
          <a:picLocks noChangeAspect="1" noChangeArrowheads="1"/>
        </xdr:cNvPicPr>
      </xdr:nvPicPr>
      <xdr:blipFill>
        <a:blip xmlns:r="http://schemas.openxmlformats.org/officeDocument/2006/relationships" r:embed="rId3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05150" y="13068300"/>
          <a:ext cx="96202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57</xdr:row>
      <xdr:rowOff>38100</xdr:rowOff>
    </xdr:from>
    <xdr:to>
      <xdr:col>10</xdr:col>
      <xdr:colOff>104775</xdr:colOff>
      <xdr:row>58</xdr:row>
      <xdr:rowOff>219075</xdr:rowOff>
    </xdr:to>
    <xdr:pic>
      <xdr:nvPicPr>
        <xdr:cNvPr id="59" name="Imagem 58">
          <a:extLst>
            <a:ext uri="{FF2B5EF4-FFF2-40B4-BE49-F238E27FC236}">
              <a16:creationId xmlns:a16="http://schemas.microsoft.com/office/drawing/2014/main" id="{2D6EF76D-F87D-41DD-BC34-C307ADD12279}"/>
            </a:ext>
          </a:extLst>
        </xdr:cNvPr>
        <xdr:cNvPicPr>
          <a:picLocks noChangeAspect="1" noChangeArrowheads="1"/>
        </xdr:cNvPicPr>
      </xdr:nvPicPr>
      <xdr:blipFill>
        <a:blip xmlns:r="http://schemas.openxmlformats.org/officeDocument/2006/relationships" r:embed="rId3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334000" y="13068300"/>
          <a:ext cx="100012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50</xdr:row>
      <xdr:rowOff>0</xdr:rowOff>
    </xdr:from>
    <xdr:to>
      <xdr:col>9</xdr:col>
      <xdr:colOff>276225</xdr:colOff>
      <xdr:row>51</xdr:row>
      <xdr:rowOff>0</xdr:rowOff>
    </xdr:to>
    <xdr:pic>
      <xdr:nvPicPr>
        <xdr:cNvPr id="60" name="Imagem 59">
          <a:extLst>
            <a:ext uri="{FF2B5EF4-FFF2-40B4-BE49-F238E27FC236}">
              <a16:creationId xmlns:a16="http://schemas.microsoft.com/office/drawing/2014/main" id="{42C6CF3F-9897-4D73-81A3-2BA2FB8EE299}"/>
            </a:ext>
          </a:extLst>
        </xdr:cNvPr>
        <xdr:cNvPicPr>
          <a:picLocks noChangeAspect="1" noChangeArrowheads="1"/>
        </xdr:cNvPicPr>
      </xdr:nvPicPr>
      <xdr:blipFill>
        <a:blip xmlns:r="http://schemas.openxmlformats.org/officeDocument/2006/relationships" r:embed="rId3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334000" y="11430000"/>
          <a:ext cx="657225"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9525</xdr:colOff>
      <xdr:row>1</xdr:row>
      <xdr:rowOff>28575</xdr:rowOff>
    </xdr:from>
    <xdr:ext cx="6119495" cy="1920240"/>
    <xdr:pic>
      <xdr:nvPicPr>
        <xdr:cNvPr id="66" name="Imagem 65">
          <a:extLst>
            <a:ext uri="{FF2B5EF4-FFF2-40B4-BE49-F238E27FC236}">
              <a16:creationId xmlns:a16="http://schemas.microsoft.com/office/drawing/2014/main" id="{24CE964F-A88D-4446-B28A-087C2F674131}"/>
            </a:ext>
          </a:extLst>
        </xdr:cNvPr>
        <xdr:cNvPicPr/>
      </xdr:nvPicPr>
      <xdr:blipFill>
        <a:blip xmlns:r="http://schemas.openxmlformats.org/officeDocument/2006/relationships" r:embed="rId35"/>
        <a:stretch>
          <a:fillRect/>
        </a:stretch>
      </xdr:blipFill>
      <xdr:spPr>
        <a:xfrm>
          <a:off x="295275" y="257175"/>
          <a:ext cx="6119495" cy="1920240"/>
        </a:xfrm>
        <a:prstGeom prst="rect">
          <a:avLst/>
        </a:prstGeom>
      </xdr:spPr>
    </xdr:pic>
    <xdr:clientData/>
  </xdr:oneCellAnchor>
  <xdr:twoCellAnchor>
    <xdr:from>
      <xdr:col>2</xdr:col>
      <xdr:colOff>57150</xdr:colOff>
      <xdr:row>42</xdr:row>
      <xdr:rowOff>66675</xdr:rowOff>
    </xdr:from>
    <xdr:to>
      <xdr:col>4</xdr:col>
      <xdr:colOff>222885</xdr:colOff>
      <xdr:row>44</xdr:row>
      <xdr:rowOff>45085</xdr:rowOff>
    </xdr:to>
    <mc:AlternateContent xmlns:mc="http://schemas.openxmlformats.org/markup-compatibility/2006" xmlns:a14="http://schemas.microsoft.com/office/drawing/2010/main">
      <mc:Choice Requires="a14">
        <xdr:sp macro="" textlink="">
          <xdr:nvSpPr>
            <xdr:cNvPr id="68" name="Caixa de Texto 1">
              <a:extLst>
                <a:ext uri="{FF2B5EF4-FFF2-40B4-BE49-F238E27FC236}">
                  <a16:creationId xmlns:a16="http://schemas.microsoft.com/office/drawing/2014/main" id="{048FA613-12D2-4066-A419-6B62C9A09C94}"/>
                </a:ext>
              </a:extLst>
            </xdr:cNvPr>
            <xdr:cNvSpPr txBox="1"/>
          </xdr:nvSpPr>
          <xdr:spPr>
            <a:xfrm>
              <a:off x="581025" y="9667875"/>
              <a:ext cx="1670685" cy="435610"/>
            </a:xfrm>
            <a:prstGeom prst="rect">
              <a:avLst/>
            </a:prstGeom>
            <a:solidFill>
              <a:schemeClr val="lt1">
                <a:alpha val="0"/>
              </a:schemeClr>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07000"/>
                </a:lnSpc>
                <a:spcAft>
                  <a:spcPts val="800"/>
                </a:spcAft>
              </a:pPr>
              <a14:m>
                <m:oMath xmlns:m="http://schemas.openxmlformats.org/officeDocument/2006/math">
                  <m:sSub>
                    <m:sSubPr>
                      <m:ctrlPr>
                        <a:rPr lang="pt-BR" sz="1200" b="1" i="1">
                          <a:effectLst/>
                          <a:latin typeface="Cambria Math" panose="02040503050406030204" pitchFamily="18" charset="0"/>
                          <a:ea typeface="Calibri" panose="020F0502020204030204" pitchFamily="34" charset="0"/>
                        </a:rPr>
                      </m:ctrlPr>
                    </m:sSubPr>
                    <m:e>
                      <m:r>
                        <a:rPr lang="pt-BR" sz="1200" b="1" i="1">
                          <a:effectLst/>
                          <a:latin typeface="Cambria Math" panose="02040503050406030204" pitchFamily="18" charset="0"/>
                          <a:ea typeface="Calibri" panose="020F0502020204030204" pitchFamily="34" charset="0"/>
                        </a:rPr>
                        <m:t>𝜽</m:t>
                      </m:r>
                    </m:e>
                    <m:sub>
                      <m:sSub>
                        <m:sSubPr>
                          <m:ctrlPr>
                            <a:rPr lang="pt-BR" sz="1200" b="1" i="1">
                              <a:effectLst/>
                              <a:latin typeface="Cambria Math" panose="02040503050406030204" pitchFamily="18" charset="0"/>
                              <a:ea typeface="Calibri" panose="020F0502020204030204" pitchFamily="34" charset="0"/>
                            </a:rPr>
                          </m:ctrlPr>
                        </m:sSubPr>
                        <m:e>
                          <m:r>
                            <a:rPr lang="pt-BR" sz="1200" b="1" i="1">
                              <a:effectLst/>
                              <a:latin typeface="Cambria Math" panose="02040503050406030204" pitchFamily="18" charset="0"/>
                              <a:ea typeface="Calibri" panose="020F0502020204030204" pitchFamily="34" charset="0"/>
                            </a:rPr>
                            <m:t>𝒁</m:t>
                          </m:r>
                        </m:e>
                        <m:sub>
                          <m:r>
                            <a:rPr lang="pt-BR" sz="1200" b="1" i="1">
                              <a:effectLst/>
                              <a:latin typeface="Cambria Math" panose="02040503050406030204" pitchFamily="18" charset="0"/>
                              <a:ea typeface="Calibri" panose="020F0502020204030204" pitchFamily="34" charset="0"/>
                            </a:rPr>
                            <m:t>𝑻𝑭</m:t>
                          </m:r>
                        </m:sub>
                      </m:sSub>
                    </m:sub>
                  </m:sSub>
                </m:oMath>
              </a14:m>
              <a:r>
                <a:rPr lang="pt-BR" sz="1200" b="1" i="1">
                  <a:effectLst/>
                  <a:latin typeface="Cambria Math" panose="02040503050406030204" pitchFamily="18" charset="0"/>
                  <a:ea typeface="Times New Roman" panose="02020603050405020304" pitchFamily="18" charset="0"/>
                </a:rPr>
                <a:t>=acos </a:t>
              </a:r>
              <a14:m>
                <m:oMath xmlns:m="http://schemas.openxmlformats.org/officeDocument/2006/math">
                  <m:d>
                    <m:dPr>
                      <m:ctrlPr>
                        <a:rPr lang="pt-BR" sz="1200" b="1" i="1">
                          <a:effectLst/>
                          <a:latin typeface="Cambria Math" panose="02040503050406030204" pitchFamily="18" charset="0"/>
                          <a:ea typeface="Times New Roman" panose="02020603050405020304" pitchFamily="18" charset="0"/>
                        </a:rPr>
                      </m:ctrlPr>
                    </m:dPr>
                    <m:e>
                      <m:f>
                        <m:fPr>
                          <m:ctrlPr>
                            <a:rPr lang="pt-BR" sz="1200" b="1" i="1">
                              <a:effectLst/>
                              <a:latin typeface="Cambria Math" panose="02040503050406030204" pitchFamily="18" charset="0"/>
                              <a:ea typeface="Times New Roman" panose="02020603050405020304" pitchFamily="18" charset="0"/>
                            </a:rPr>
                          </m:ctrlPr>
                        </m:fPr>
                        <m:num>
                          <m:sSub>
                            <m:sSubPr>
                              <m:ctrlPr>
                                <a:rPr lang="pt-BR" sz="1200" b="1" i="1">
                                  <a:effectLst/>
                                  <a:latin typeface="Cambria Math" panose="02040503050406030204" pitchFamily="18" charset="0"/>
                                  <a:ea typeface="Times New Roman" panose="02020603050405020304" pitchFamily="18" charset="0"/>
                                </a:rPr>
                              </m:ctrlPr>
                            </m:sSubPr>
                            <m:e>
                              <m:r>
                                <a:rPr lang="pt-BR" sz="1200" b="1" i="1">
                                  <a:effectLst/>
                                  <a:latin typeface="Cambria Math" panose="02040503050406030204" pitchFamily="18" charset="0"/>
                                  <a:ea typeface="Times New Roman" panose="02020603050405020304" pitchFamily="18" charset="0"/>
                                </a:rPr>
                                <m:t>𝑹</m:t>
                              </m:r>
                            </m:e>
                            <m:sub>
                              <m:r>
                                <a:rPr lang="pt-BR" sz="1200" b="1" i="1">
                                  <a:effectLst/>
                                  <a:latin typeface="Cambria Math" panose="02040503050406030204" pitchFamily="18" charset="0"/>
                                  <a:ea typeface="Times New Roman" panose="02020603050405020304" pitchFamily="18" charset="0"/>
                                </a:rPr>
                                <m:t>𝒏</m:t>
                              </m:r>
                            </m:sub>
                          </m:sSub>
                        </m:num>
                        <m:den>
                          <m:sSub>
                            <m:sSubPr>
                              <m:ctrlPr>
                                <a:rPr lang="pt-BR" sz="1200" b="1" i="1">
                                  <a:effectLst/>
                                  <a:latin typeface="Cambria Math" panose="02040503050406030204" pitchFamily="18" charset="0"/>
                                  <a:ea typeface="Times New Roman" panose="02020603050405020304" pitchFamily="18" charset="0"/>
                                </a:rPr>
                              </m:ctrlPr>
                            </m:sSubPr>
                            <m:e>
                              <m:r>
                                <a:rPr lang="pt-BR" sz="1200" b="1" i="1">
                                  <a:effectLst/>
                                  <a:latin typeface="Cambria Math" panose="02040503050406030204" pitchFamily="18" charset="0"/>
                                  <a:ea typeface="Times New Roman" panose="02020603050405020304" pitchFamily="18" charset="0"/>
                                </a:rPr>
                                <m:t>𝒁</m:t>
                              </m:r>
                            </m:e>
                            <m:sub>
                              <m:r>
                                <a:rPr lang="pt-BR" sz="1200" b="1" i="1">
                                  <a:effectLst/>
                                  <a:latin typeface="Cambria Math" panose="02040503050406030204" pitchFamily="18" charset="0"/>
                                  <a:ea typeface="Times New Roman" panose="02020603050405020304" pitchFamily="18" charset="0"/>
                                </a:rPr>
                                <m:t>𝒏</m:t>
                              </m:r>
                            </m:sub>
                          </m:sSub>
                        </m:den>
                      </m:f>
                    </m:e>
                  </m:d>
                </m:oMath>
              </a14:m>
              <a:endParaRPr lang="pt-BR" sz="1200" b="1" i="1">
                <a:effectLst/>
                <a:latin typeface="Arial" panose="020B0604020202020204" pitchFamily="34" charset="0"/>
                <a:ea typeface="Calibri" panose="020F0502020204030204" pitchFamily="34" charset="0"/>
              </a:endParaRPr>
            </a:p>
            <a:p>
              <a:pPr algn="just">
                <a:lnSpc>
                  <a:spcPct val="107000"/>
                </a:lnSpc>
                <a:spcAft>
                  <a:spcPts val="800"/>
                </a:spcAft>
              </a:pPr>
              <a:r>
                <a:rPr lang="pt-BR" sz="1200">
                  <a:effectLst/>
                  <a:latin typeface="Arial" panose="020B0604020202020204" pitchFamily="34" charset="0"/>
                  <a:ea typeface="Calibri" panose="020F0502020204030204" pitchFamily="34" charset="0"/>
                </a:rPr>
                <a:t> </a:t>
              </a:r>
            </a:p>
          </xdr:txBody>
        </xdr:sp>
      </mc:Choice>
      <mc:Fallback xmlns="">
        <xdr:sp macro="" textlink="">
          <xdr:nvSpPr>
            <xdr:cNvPr id="68" name="Caixa de Texto 1">
              <a:extLst>
                <a:ext uri="{FF2B5EF4-FFF2-40B4-BE49-F238E27FC236}">
                  <a16:creationId xmlns:a16="http://schemas.microsoft.com/office/drawing/2014/main" id="{048FA613-12D2-4066-A419-6B62C9A09C94}"/>
                </a:ext>
              </a:extLst>
            </xdr:cNvPr>
            <xdr:cNvSpPr txBox="1"/>
          </xdr:nvSpPr>
          <xdr:spPr>
            <a:xfrm>
              <a:off x="581025" y="9667875"/>
              <a:ext cx="1670685" cy="435610"/>
            </a:xfrm>
            <a:prstGeom prst="rect">
              <a:avLst/>
            </a:prstGeom>
            <a:solidFill>
              <a:schemeClr val="lt1">
                <a:alpha val="0"/>
              </a:schemeClr>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07000"/>
                </a:lnSpc>
                <a:spcAft>
                  <a:spcPts val="800"/>
                </a:spcAft>
              </a:pPr>
              <a:r>
                <a:rPr lang="pt-BR" sz="1200" b="1" i="0">
                  <a:effectLst/>
                  <a:latin typeface="Cambria Math" panose="02040503050406030204" pitchFamily="18" charset="0"/>
                  <a:ea typeface="Calibri" panose="020F0502020204030204" pitchFamily="34" charset="0"/>
                </a:rPr>
                <a:t>𝜽_(𝒁_𝑻𝑭 )</a:t>
              </a:r>
              <a:r>
                <a:rPr lang="pt-BR" sz="1200" b="1" i="1">
                  <a:effectLst/>
                  <a:latin typeface="Cambria Math" panose="02040503050406030204" pitchFamily="18" charset="0"/>
                  <a:ea typeface="Times New Roman" panose="02020603050405020304" pitchFamily="18" charset="0"/>
                </a:rPr>
                <a:t>=acos </a:t>
              </a:r>
              <a:r>
                <a:rPr lang="pt-BR" sz="1200" b="1" i="0">
                  <a:effectLst/>
                  <a:latin typeface="Cambria Math" panose="02040503050406030204" pitchFamily="18" charset="0"/>
                </a:rPr>
                <a:t>(</a:t>
              </a:r>
              <a:r>
                <a:rPr lang="pt-BR" sz="1200" b="1" i="0">
                  <a:effectLst/>
                  <a:latin typeface="Cambria Math" panose="02040503050406030204" pitchFamily="18" charset="0"/>
                  <a:ea typeface="Times New Roman" panose="02020603050405020304" pitchFamily="18" charset="0"/>
                </a:rPr>
                <a:t>𝑹_𝒏/𝒁_𝒏 )</a:t>
              </a:r>
              <a:endParaRPr lang="pt-BR" sz="1200" b="1" i="1">
                <a:effectLst/>
                <a:latin typeface="Arial" panose="020B0604020202020204" pitchFamily="34" charset="0"/>
                <a:ea typeface="Calibri" panose="020F0502020204030204" pitchFamily="34" charset="0"/>
              </a:endParaRPr>
            </a:p>
            <a:p>
              <a:pPr algn="just">
                <a:lnSpc>
                  <a:spcPct val="107000"/>
                </a:lnSpc>
                <a:spcAft>
                  <a:spcPts val="800"/>
                </a:spcAft>
              </a:pPr>
              <a:r>
                <a:rPr lang="pt-BR" sz="1200">
                  <a:effectLst/>
                  <a:latin typeface="Arial" panose="020B0604020202020204" pitchFamily="34" charset="0"/>
                  <a:ea typeface="Calibri" panose="020F0502020204030204" pitchFamily="34" charset="0"/>
                </a:rPr>
                <a:t> </a:t>
              </a:r>
            </a:p>
          </xdr:txBody>
        </xdr:sp>
      </mc:Fallback>
    </mc:AlternateContent>
    <xdr:clientData/>
  </xdr:twoCellAnchor>
  <xdr:twoCellAnchor>
    <xdr:from>
      <xdr:col>2</xdr:col>
      <xdr:colOff>0</xdr:colOff>
      <xdr:row>21</xdr:row>
      <xdr:rowOff>0</xdr:rowOff>
    </xdr:from>
    <xdr:to>
      <xdr:col>2</xdr:col>
      <xdr:colOff>38100</xdr:colOff>
      <xdr:row>22</xdr:row>
      <xdr:rowOff>28575</xdr:rowOff>
    </xdr:to>
    <xdr:pic>
      <xdr:nvPicPr>
        <xdr:cNvPr id="69" name="Imagem 68">
          <a:extLst>
            <a:ext uri="{FF2B5EF4-FFF2-40B4-BE49-F238E27FC236}">
              <a16:creationId xmlns:a16="http://schemas.microsoft.com/office/drawing/2014/main" id="{333BA2D3-1C97-4F20-91D8-88B075D4C61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70" name="Imagem 69">
          <a:extLst>
            <a:ext uri="{FF2B5EF4-FFF2-40B4-BE49-F238E27FC236}">
              <a16:creationId xmlns:a16="http://schemas.microsoft.com/office/drawing/2014/main" id="{63B63A4F-8AD3-4357-B992-44DE5EBBD5C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20</xdr:row>
      <xdr:rowOff>0</xdr:rowOff>
    </xdr:from>
    <xdr:to>
      <xdr:col>2</xdr:col>
      <xdr:colOff>38100</xdr:colOff>
      <xdr:row>21</xdr:row>
      <xdr:rowOff>28575</xdr:rowOff>
    </xdr:to>
    <xdr:pic>
      <xdr:nvPicPr>
        <xdr:cNvPr id="71" name="Imagem 70">
          <a:extLst>
            <a:ext uri="{FF2B5EF4-FFF2-40B4-BE49-F238E27FC236}">
              <a16:creationId xmlns:a16="http://schemas.microsoft.com/office/drawing/2014/main" id="{5CEEB238-5540-40F6-B7EC-41A92C14CA4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72" name="Imagem 71">
          <a:extLst>
            <a:ext uri="{FF2B5EF4-FFF2-40B4-BE49-F238E27FC236}">
              <a16:creationId xmlns:a16="http://schemas.microsoft.com/office/drawing/2014/main" id="{B6953DEB-D169-48F7-AE84-587C05277CB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73" name="Imagem 72">
          <a:extLst>
            <a:ext uri="{FF2B5EF4-FFF2-40B4-BE49-F238E27FC236}">
              <a16:creationId xmlns:a16="http://schemas.microsoft.com/office/drawing/2014/main" id="{A640E96A-2187-4EE7-BC41-E3BBDEDB848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74" name="Imagem 73">
          <a:extLst>
            <a:ext uri="{FF2B5EF4-FFF2-40B4-BE49-F238E27FC236}">
              <a16:creationId xmlns:a16="http://schemas.microsoft.com/office/drawing/2014/main" id="{1930B168-84BF-44D7-8C2F-ADAA4782C4C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75" name="Imagem 74">
          <a:extLst>
            <a:ext uri="{FF2B5EF4-FFF2-40B4-BE49-F238E27FC236}">
              <a16:creationId xmlns:a16="http://schemas.microsoft.com/office/drawing/2014/main" id="{FBB867CD-4650-4ABA-AFDD-F35F0A24C35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21</xdr:row>
      <xdr:rowOff>0</xdr:rowOff>
    </xdr:from>
    <xdr:to>
      <xdr:col>2</xdr:col>
      <xdr:colOff>38100</xdr:colOff>
      <xdr:row>22</xdr:row>
      <xdr:rowOff>28575</xdr:rowOff>
    </xdr:to>
    <xdr:pic>
      <xdr:nvPicPr>
        <xdr:cNvPr id="76" name="Imagem 75">
          <a:extLst>
            <a:ext uri="{FF2B5EF4-FFF2-40B4-BE49-F238E27FC236}">
              <a16:creationId xmlns:a16="http://schemas.microsoft.com/office/drawing/2014/main" id="{E9A10E0A-DBF6-48FC-BFB0-F4B83351E21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77" name="Imagem 76">
          <a:extLst>
            <a:ext uri="{FF2B5EF4-FFF2-40B4-BE49-F238E27FC236}">
              <a16:creationId xmlns:a16="http://schemas.microsoft.com/office/drawing/2014/main" id="{1A8F2D62-B125-4372-95EE-D6ECAEE0191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78" name="Imagem 77">
          <a:extLst>
            <a:ext uri="{FF2B5EF4-FFF2-40B4-BE49-F238E27FC236}">
              <a16:creationId xmlns:a16="http://schemas.microsoft.com/office/drawing/2014/main" id="{241C58EA-9887-44EC-A4CA-709B021827F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79" name="Imagem 78">
          <a:extLst>
            <a:ext uri="{FF2B5EF4-FFF2-40B4-BE49-F238E27FC236}">
              <a16:creationId xmlns:a16="http://schemas.microsoft.com/office/drawing/2014/main" id="{33CBA77C-2210-4813-BF3F-BEADAE2F5B3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80" name="Imagem 79">
          <a:extLst>
            <a:ext uri="{FF2B5EF4-FFF2-40B4-BE49-F238E27FC236}">
              <a16:creationId xmlns:a16="http://schemas.microsoft.com/office/drawing/2014/main" id="{66E614A7-71E1-4C26-B083-8D4BFB89433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81" name="Imagem 80">
          <a:extLst>
            <a:ext uri="{FF2B5EF4-FFF2-40B4-BE49-F238E27FC236}">
              <a16:creationId xmlns:a16="http://schemas.microsoft.com/office/drawing/2014/main" id="{99C5F645-F92E-41CE-A558-C716CD64228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82" name="Imagem 81">
          <a:extLst>
            <a:ext uri="{FF2B5EF4-FFF2-40B4-BE49-F238E27FC236}">
              <a16:creationId xmlns:a16="http://schemas.microsoft.com/office/drawing/2014/main" id="{4D83BE56-C56B-46FC-B5B7-3CB72DD5625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83" name="Imagem 82">
          <a:extLst>
            <a:ext uri="{FF2B5EF4-FFF2-40B4-BE49-F238E27FC236}">
              <a16:creationId xmlns:a16="http://schemas.microsoft.com/office/drawing/2014/main" id="{77B596E7-38E3-444C-B182-65A4BAA9F9A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84" name="Imagem 83">
          <a:extLst>
            <a:ext uri="{FF2B5EF4-FFF2-40B4-BE49-F238E27FC236}">
              <a16:creationId xmlns:a16="http://schemas.microsoft.com/office/drawing/2014/main" id="{6DD35086-CD39-414B-BC67-0F0CC19755F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85" name="Imagem 84">
          <a:extLst>
            <a:ext uri="{FF2B5EF4-FFF2-40B4-BE49-F238E27FC236}">
              <a16:creationId xmlns:a16="http://schemas.microsoft.com/office/drawing/2014/main" id="{8AC4EA51-AF56-4776-A1C0-59450038333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86" name="Imagem 85">
          <a:extLst>
            <a:ext uri="{FF2B5EF4-FFF2-40B4-BE49-F238E27FC236}">
              <a16:creationId xmlns:a16="http://schemas.microsoft.com/office/drawing/2014/main" id="{1506A866-76FE-4AC4-BBD9-4C61509EA92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87" name="Imagem 86">
          <a:extLst>
            <a:ext uri="{FF2B5EF4-FFF2-40B4-BE49-F238E27FC236}">
              <a16:creationId xmlns:a16="http://schemas.microsoft.com/office/drawing/2014/main" id="{F9C197A4-D4F4-4945-BD77-4159F1067C3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88" name="Imagem 87">
          <a:extLst>
            <a:ext uri="{FF2B5EF4-FFF2-40B4-BE49-F238E27FC236}">
              <a16:creationId xmlns:a16="http://schemas.microsoft.com/office/drawing/2014/main" id="{2E68D1AE-BD6F-43A4-A846-874A480E579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89" name="Imagem 88">
          <a:extLst>
            <a:ext uri="{FF2B5EF4-FFF2-40B4-BE49-F238E27FC236}">
              <a16:creationId xmlns:a16="http://schemas.microsoft.com/office/drawing/2014/main" id="{FD28838F-0F78-4427-B8D8-A95BD05C0F4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90" name="Imagem 89">
          <a:extLst>
            <a:ext uri="{FF2B5EF4-FFF2-40B4-BE49-F238E27FC236}">
              <a16:creationId xmlns:a16="http://schemas.microsoft.com/office/drawing/2014/main" id="{5C5EA7F0-51F8-4E08-84BD-6EBEE591617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91" name="Imagem 90">
          <a:extLst>
            <a:ext uri="{FF2B5EF4-FFF2-40B4-BE49-F238E27FC236}">
              <a16:creationId xmlns:a16="http://schemas.microsoft.com/office/drawing/2014/main" id="{90455481-24B8-4356-9A08-A4A062D51DF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92" name="Imagem 91">
          <a:extLst>
            <a:ext uri="{FF2B5EF4-FFF2-40B4-BE49-F238E27FC236}">
              <a16:creationId xmlns:a16="http://schemas.microsoft.com/office/drawing/2014/main" id="{F04EDC95-EB1C-4938-9D49-417E2B68F2D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3" name="Imagem 92">
          <a:extLst>
            <a:ext uri="{FF2B5EF4-FFF2-40B4-BE49-F238E27FC236}">
              <a16:creationId xmlns:a16="http://schemas.microsoft.com/office/drawing/2014/main" id="{B72F47E6-C6D8-4621-B263-28FE53CD863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4" name="Imagem 93">
          <a:extLst>
            <a:ext uri="{FF2B5EF4-FFF2-40B4-BE49-F238E27FC236}">
              <a16:creationId xmlns:a16="http://schemas.microsoft.com/office/drawing/2014/main" id="{3122A293-91B0-4911-B28C-03C3CCCC226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95" name="Imagem 94">
          <a:extLst>
            <a:ext uri="{FF2B5EF4-FFF2-40B4-BE49-F238E27FC236}">
              <a16:creationId xmlns:a16="http://schemas.microsoft.com/office/drawing/2014/main" id="{B852B8D6-962A-4DDE-8BA8-4285EBD647D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6" name="Imagem 95">
          <a:extLst>
            <a:ext uri="{FF2B5EF4-FFF2-40B4-BE49-F238E27FC236}">
              <a16:creationId xmlns:a16="http://schemas.microsoft.com/office/drawing/2014/main" id="{4F1B9D1F-11B7-4886-BF02-27F14C01AD0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97" name="Imagem 96">
          <a:extLst>
            <a:ext uri="{FF2B5EF4-FFF2-40B4-BE49-F238E27FC236}">
              <a16:creationId xmlns:a16="http://schemas.microsoft.com/office/drawing/2014/main" id="{7E900861-06DD-40B8-925C-76B037CF274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8" name="Imagem 97">
          <a:extLst>
            <a:ext uri="{FF2B5EF4-FFF2-40B4-BE49-F238E27FC236}">
              <a16:creationId xmlns:a16="http://schemas.microsoft.com/office/drawing/2014/main" id="{3C694512-8830-45CC-8C9F-7561E9A7036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9" name="Imagem 98">
          <a:extLst>
            <a:ext uri="{FF2B5EF4-FFF2-40B4-BE49-F238E27FC236}">
              <a16:creationId xmlns:a16="http://schemas.microsoft.com/office/drawing/2014/main" id="{67F98901-9752-45F2-80B6-D0C1F37E2D6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00" name="Imagem 99">
          <a:extLst>
            <a:ext uri="{FF2B5EF4-FFF2-40B4-BE49-F238E27FC236}">
              <a16:creationId xmlns:a16="http://schemas.microsoft.com/office/drawing/2014/main" id="{FFDC55BA-C62B-4CCF-B2C8-B6E8B8EE113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161925</xdr:rowOff>
    </xdr:from>
    <xdr:to>
      <xdr:col>3</xdr:col>
      <xdr:colOff>551815</xdr:colOff>
      <xdr:row>11</xdr:row>
      <xdr:rowOff>196850</xdr:rowOff>
    </xdr:to>
    <xdr:pic>
      <xdr:nvPicPr>
        <xdr:cNvPr id="28" name="Imagem 27">
          <a:extLst>
            <a:ext uri="{FF2B5EF4-FFF2-40B4-BE49-F238E27FC236}">
              <a16:creationId xmlns:a16="http://schemas.microsoft.com/office/drawing/2014/main" id="{A0AA8B55-E47D-0BB6-BEDE-EA7C4B65735E}"/>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285750" y="2447925"/>
          <a:ext cx="1247140" cy="263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276225</xdr:colOff>
      <xdr:row>62</xdr:row>
      <xdr:rowOff>0</xdr:rowOff>
    </xdr:from>
    <xdr:ext cx="65" cy="172227"/>
    <xdr:sp macro="" textlink="">
      <xdr:nvSpPr>
        <xdr:cNvPr id="2" name="CaixaDeTexto 1">
          <a:extLst>
            <a:ext uri="{FF2B5EF4-FFF2-40B4-BE49-F238E27FC236}">
              <a16:creationId xmlns:a16="http://schemas.microsoft.com/office/drawing/2014/main" id="{7EF23866-ECCA-4AA0-8B34-EA067B60A7E2}"/>
            </a:ext>
          </a:extLst>
        </xdr:cNvPr>
        <xdr:cNvSpPr txBox="1"/>
      </xdr:nvSpPr>
      <xdr:spPr>
        <a:xfrm>
          <a:off x="4543425" y="11239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21</xdr:row>
      <xdr:rowOff>0</xdr:rowOff>
    </xdr:from>
    <xdr:to>
      <xdr:col>2</xdr:col>
      <xdr:colOff>38100</xdr:colOff>
      <xdr:row>22</xdr:row>
      <xdr:rowOff>28575</xdr:rowOff>
    </xdr:to>
    <xdr:pic>
      <xdr:nvPicPr>
        <xdr:cNvPr id="3" name="Imagem 2">
          <a:extLst>
            <a:ext uri="{FF2B5EF4-FFF2-40B4-BE49-F238E27FC236}">
              <a16:creationId xmlns:a16="http://schemas.microsoft.com/office/drawing/2014/main" id="{8082E7D1-37D1-4D23-B130-EC00737E4C0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38100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4" name="Imagem 3">
          <a:extLst>
            <a:ext uri="{FF2B5EF4-FFF2-40B4-BE49-F238E27FC236}">
              <a16:creationId xmlns:a16="http://schemas.microsoft.com/office/drawing/2014/main" id="{00D3988D-C9CC-40E3-B7FA-EB9DFD34ACD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41910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20</xdr:row>
      <xdr:rowOff>0</xdr:rowOff>
    </xdr:from>
    <xdr:to>
      <xdr:col>2</xdr:col>
      <xdr:colOff>38100</xdr:colOff>
      <xdr:row>21</xdr:row>
      <xdr:rowOff>28575</xdr:rowOff>
    </xdr:to>
    <xdr:pic>
      <xdr:nvPicPr>
        <xdr:cNvPr id="5" name="Imagem 4">
          <a:extLst>
            <a:ext uri="{FF2B5EF4-FFF2-40B4-BE49-F238E27FC236}">
              <a16:creationId xmlns:a16="http://schemas.microsoft.com/office/drawing/2014/main" id="{DCE751AC-7A1E-42FC-9600-662CC80CA86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36195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0</xdr:colOff>
      <xdr:row>67</xdr:row>
      <xdr:rowOff>0</xdr:rowOff>
    </xdr:from>
    <xdr:ext cx="65" cy="172227"/>
    <xdr:sp macro="" textlink="">
      <xdr:nvSpPr>
        <xdr:cNvPr id="6" name="CaixaDeTexto 5">
          <a:extLst>
            <a:ext uri="{FF2B5EF4-FFF2-40B4-BE49-F238E27FC236}">
              <a16:creationId xmlns:a16="http://schemas.microsoft.com/office/drawing/2014/main" id="{28DAE3D6-5011-47C0-9373-3A0DB729279A}"/>
            </a:ext>
          </a:extLst>
        </xdr:cNvPr>
        <xdr:cNvSpPr txBox="1"/>
      </xdr:nvSpPr>
      <xdr:spPr>
        <a:xfrm>
          <a:off x="7924800" y="1219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24</xdr:row>
      <xdr:rowOff>0</xdr:rowOff>
    </xdr:from>
    <xdr:to>
      <xdr:col>2</xdr:col>
      <xdr:colOff>38100</xdr:colOff>
      <xdr:row>25</xdr:row>
      <xdr:rowOff>28575</xdr:rowOff>
    </xdr:to>
    <xdr:pic>
      <xdr:nvPicPr>
        <xdr:cNvPr id="7" name="Imagem 6">
          <a:extLst>
            <a:ext uri="{FF2B5EF4-FFF2-40B4-BE49-F238E27FC236}">
              <a16:creationId xmlns:a16="http://schemas.microsoft.com/office/drawing/2014/main" id="{88F7B220-D142-4453-ACDD-C2F277D35CE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43815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8" name="Imagem 7">
          <a:extLst>
            <a:ext uri="{FF2B5EF4-FFF2-40B4-BE49-F238E27FC236}">
              <a16:creationId xmlns:a16="http://schemas.microsoft.com/office/drawing/2014/main" id="{1BECB07C-8F34-4E4C-B85E-4AFF28AE1B7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43815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 name="Imagem 8">
          <a:extLst>
            <a:ext uri="{FF2B5EF4-FFF2-40B4-BE49-F238E27FC236}">
              <a16:creationId xmlns:a16="http://schemas.microsoft.com/office/drawing/2014/main" id="{4F55349B-5626-4AA8-BADC-D0780372903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49530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0" name="Imagem 9">
          <a:extLst>
            <a:ext uri="{FF2B5EF4-FFF2-40B4-BE49-F238E27FC236}">
              <a16:creationId xmlns:a16="http://schemas.microsoft.com/office/drawing/2014/main" id="{824F07D2-AE69-4C55-8A1E-66B5228EE83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49530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40</xdr:row>
      <xdr:rowOff>0</xdr:rowOff>
    </xdr:from>
    <xdr:ext cx="65" cy="172227"/>
    <xdr:sp macro="" textlink="">
      <xdr:nvSpPr>
        <xdr:cNvPr id="26" name="CaixaDeTexto 25">
          <a:extLst>
            <a:ext uri="{FF2B5EF4-FFF2-40B4-BE49-F238E27FC236}">
              <a16:creationId xmlns:a16="http://schemas.microsoft.com/office/drawing/2014/main" id="{B286EF19-9818-4BF8-9A85-B9210A09F66B}"/>
            </a:ext>
          </a:extLst>
        </xdr:cNvPr>
        <xdr:cNvSpPr txBox="1"/>
      </xdr:nvSpPr>
      <xdr:spPr>
        <a:xfrm>
          <a:off x="4543425" y="7048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14</xdr:col>
      <xdr:colOff>0</xdr:colOff>
      <xdr:row>40</xdr:row>
      <xdr:rowOff>0</xdr:rowOff>
    </xdr:from>
    <xdr:ext cx="65" cy="172227"/>
    <xdr:sp macro="" textlink="">
      <xdr:nvSpPr>
        <xdr:cNvPr id="27" name="CaixaDeTexto 26">
          <a:extLst>
            <a:ext uri="{FF2B5EF4-FFF2-40B4-BE49-F238E27FC236}">
              <a16:creationId xmlns:a16="http://schemas.microsoft.com/office/drawing/2014/main" id="{49B0ACF9-AD74-4708-8CCF-06E3B4F86A8C}"/>
            </a:ext>
          </a:extLst>
        </xdr:cNvPr>
        <xdr:cNvSpPr txBox="1"/>
      </xdr:nvSpPr>
      <xdr:spPr>
        <a:xfrm>
          <a:off x="8534400" y="7048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38100</xdr:colOff>
      <xdr:row>40</xdr:row>
      <xdr:rowOff>209550</xdr:rowOff>
    </xdr:from>
    <xdr:to>
      <xdr:col>2</xdr:col>
      <xdr:colOff>314325</xdr:colOff>
      <xdr:row>41</xdr:row>
      <xdr:rowOff>209550</xdr:rowOff>
    </xdr:to>
    <xdr:pic>
      <xdr:nvPicPr>
        <xdr:cNvPr id="28" name="Imagem 27">
          <a:extLst>
            <a:ext uri="{FF2B5EF4-FFF2-40B4-BE49-F238E27FC236}">
              <a16:creationId xmlns:a16="http://schemas.microsoft.com/office/drawing/2014/main" id="{71C9334D-447F-40B5-B3EC-164EA885FB5D}"/>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7300" y="7239000"/>
          <a:ext cx="2762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48</xdr:row>
      <xdr:rowOff>0</xdr:rowOff>
    </xdr:from>
    <xdr:ext cx="65" cy="172227"/>
    <xdr:sp macro="" textlink="">
      <xdr:nvSpPr>
        <xdr:cNvPr id="29" name="CaixaDeTexto 28">
          <a:extLst>
            <a:ext uri="{FF2B5EF4-FFF2-40B4-BE49-F238E27FC236}">
              <a16:creationId xmlns:a16="http://schemas.microsoft.com/office/drawing/2014/main" id="{718D6278-BEBD-4AA5-BA70-AB8F01158B3D}"/>
            </a:ext>
          </a:extLst>
        </xdr:cNvPr>
        <xdr:cNvSpPr txBox="1"/>
      </xdr:nvSpPr>
      <xdr:spPr>
        <a:xfrm>
          <a:off x="4543425" y="8572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14</xdr:col>
      <xdr:colOff>0</xdr:colOff>
      <xdr:row>52</xdr:row>
      <xdr:rowOff>0</xdr:rowOff>
    </xdr:from>
    <xdr:ext cx="65" cy="172227"/>
    <xdr:sp macro="" textlink="">
      <xdr:nvSpPr>
        <xdr:cNvPr id="30" name="CaixaDeTexto 29">
          <a:extLst>
            <a:ext uri="{FF2B5EF4-FFF2-40B4-BE49-F238E27FC236}">
              <a16:creationId xmlns:a16="http://schemas.microsoft.com/office/drawing/2014/main" id="{C8269CDE-345B-430D-8173-8BF6B45B16AB}"/>
            </a:ext>
          </a:extLst>
        </xdr:cNvPr>
        <xdr:cNvSpPr txBox="1"/>
      </xdr:nvSpPr>
      <xdr:spPr>
        <a:xfrm>
          <a:off x="8534400" y="9334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28575</xdr:colOff>
      <xdr:row>44</xdr:row>
      <xdr:rowOff>95250</xdr:rowOff>
    </xdr:from>
    <xdr:to>
      <xdr:col>2</xdr:col>
      <xdr:colOff>361950</xdr:colOff>
      <xdr:row>45</xdr:row>
      <xdr:rowOff>114300</xdr:rowOff>
    </xdr:to>
    <xdr:pic>
      <xdr:nvPicPr>
        <xdr:cNvPr id="31" name="Imagem 30">
          <a:extLst>
            <a:ext uri="{FF2B5EF4-FFF2-40B4-BE49-F238E27FC236}">
              <a16:creationId xmlns:a16="http://schemas.microsoft.com/office/drawing/2014/main" id="{B0ED2132-9E70-4255-A095-FA231E6C76F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7775" y="7905750"/>
          <a:ext cx="3333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48</xdr:row>
      <xdr:rowOff>200025</xdr:rowOff>
    </xdr:from>
    <xdr:to>
      <xdr:col>2</xdr:col>
      <xdr:colOff>295275</xdr:colOff>
      <xdr:row>49</xdr:row>
      <xdr:rowOff>219075</xdr:rowOff>
    </xdr:to>
    <xdr:pic>
      <xdr:nvPicPr>
        <xdr:cNvPr id="32" name="Imagem 31">
          <a:extLst>
            <a:ext uri="{FF2B5EF4-FFF2-40B4-BE49-F238E27FC236}">
              <a16:creationId xmlns:a16="http://schemas.microsoft.com/office/drawing/2014/main" id="{C9B2C26F-1C37-4D2D-AB10-EC0A692D4A21}"/>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7775" y="8763000"/>
          <a:ext cx="266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57150</xdr:colOff>
      <xdr:row>52</xdr:row>
      <xdr:rowOff>76200</xdr:rowOff>
    </xdr:from>
    <xdr:to>
      <xdr:col>2</xdr:col>
      <xdr:colOff>323850</xdr:colOff>
      <xdr:row>53</xdr:row>
      <xdr:rowOff>95250</xdr:rowOff>
    </xdr:to>
    <xdr:pic>
      <xdr:nvPicPr>
        <xdr:cNvPr id="33" name="Imagem 32">
          <a:extLst>
            <a:ext uri="{FF2B5EF4-FFF2-40B4-BE49-F238E27FC236}">
              <a16:creationId xmlns:a16="http://schemas.microsoft.com/office/drawing/2014/main" id="{F029AACC-6FF7-488D-8BDF-F74ADD4AF8BF}"/>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6350" y="9410700"/>
          <a:ext cx="2667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38100</xdr:colOff>
      <xdr:row>59</xdr:row>
      <xdr:rowOff>209550</xdr:rowOff>
    </xdr:from>
    <xdr:to>
      <xdr:col>2</xdr:col>
      <xdr:colOff>342900</xdr:colOff>
      <xdr:row>61</xdr:row>
      <xdr:rowOff>0</xdr:rowOff>
    </xdr:to>
    <xdr:pic>
      <xdr:nvPicPr>
        <xdr:cNvPr id="34" name="Imagem 33">
          <a:extLst>
            <a:ext uri="{FF2B5EF4-FFF2-40B4-BE49-F238E27FC236}">
              <a16:creationId xmlns:a16="http://schemas.microsoft.com/office/drawing/2014/main" id="{A154D655-D451-445D-805C-61A589F08D85}"/>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7300" y="1085850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56</xdr:row>
      <xdr:rowOff>200025</xdr:rowOff>
    </xdr:from>
    <xdr:to>
      <xdr:col>2</xdr:col>
      <xdr:colOff>342900</xdr:colOff>
      <xdr:row>57</xdr:row>
      <xdr:rowOff>219075</xdr:rowOff>
    </xdr:to>
    <xdr:pic>
      <xdr:nvPicPr>
        <xdr:cNvPr id="35" name="Imagem 34">
          <a:extLst>
            <a:ext uri="{FF2B5EF4-FFF2-40B4-BE49-F238E27FC236}">
              <a16:creationId xmlns:a16="http://schemas.microsoft.com/office/drawing/2014/main" id="{375CAAB7-CB4D-44F7-9B0D-60550AB8D8C9}"/>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7775" y="10287000"/>
          <a:ext cx="3143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95250</xdr:colOff>
      <xdr:row>36</xdr:row>
      <xdr:rowOff>190500</xdr:rowOff>
    </xdr:from>
    <xdr:to>
      <xdr:col>5</xdr:col>
      <xdr:colOff>285750</xdr:colOff>
      <xdr:row>37</xdr:row>
      <xdr:rowOff>190500</xdr:rowOff>
    </xdr:to>
    <xdr:pic>
      <xdr:nvPicPr>
        <xdr:cNvPr id="36" name="Imagem 35">
          <a:extLst>
            <a:ext uri="{FF2B5EF4-FFF2-40B4-BE49-F238E27FC236}">
              <a16:creationId xmlns:a16="http://schemas.microsoft.com/office/drawing/2014/main" id="{263B32CD-BFBB-435D-8A13-7684539A7F28}"/>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43250" y="6477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133350</xdr:colOff>
      <xdr:row>39</xdr:row>
      <xdr:rowOff>219075</xdr:rowOff>
    </xdr:from>
    <xdr:to>
      <xdr:col>5</xdr:col>
      <xdr:colOff>323850</xdr:colOff>
      <xdr:row>40</xdr:row>
      <xdr:rowOff>219075</xdr:rowOff>
    </xdr:to>
    <xdr:pic>
      <xdr:nvPicPr>
        <xdr:cNvPr id="37" name="Imagem 36">
          <a:extLst>
            <a:ext uri="{FF2B5EF4-FFF2-40B4-BE49-F238E27FC236}">
              <a16:creationId xmlns:a16="http://schemas.microsoft.com/office/drawing/2014/main" id="{FCD3746A-445A-4B19-BCC8-A9E2E6905B14}"/>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81350" y="7048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xdr:colOff>
      <xdr:row>63</xdr:row>
      <xdr:rowOff>219075</xdr:rowOff>
    </xdr:from>
    <xdr:to>
      <xdr:col>2</xdr:col>
      <xdr:colOff>333375</xdr:colOff>
      <xdr:row>64</xdr:row>
      <xdr:rowOff>219075</xdr:rowOff>
    </xdr:to>
    <xdr:pic>
      <xdr:nvPicPr>
        <xdr:cNvPr id="38" name="Imagem 37">
          <a:extLst>
            <a:ext uri="{FF2B5EF4-FFF2-40B4-BE49-F238E27FC236}">
              <a16:creationId xmlns:a16="http://schemas.microsoft.com/office/drawing/2014/main" id="{DA0339EB-9744-421C-8F0A-DE670419675D}"/>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6825" y="1162050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133350</xdr:colOff>
      <xdr:row>43</xdr:row>
      <xdr:rowOff>200025</xdr:rowOff>
    </xdr:from>
    <xdr:to>
      <xdr:col>5</xdr:col>
      <xdr:colOff>304800</xdr:colOff>
      <xdr:row>44</xdr:row>
      <xdr:rowOff>200025</xdr:rowOff>
    </xdr:to>
    <xdr:pic>
      <xdr:nvPicPr>
        <xdr:cNvPr id="39" name="Imagem 38">
          <a:extLst>
            <a:ext uri="{FF2B5EF4-FFF2-40B4-BE49-F238E27FC236}">
              <a16:creationId xmlns:a16="http://schemas.microsoft.com/office/drawing/2014/main" id="{91462A06-8E29-4E96-BBFB-EACB1F477E7B}"/>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81350" y="78105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76200</xdr:colOff>
      <xdr:row>46</xdr:row>
      <xdr:rowOff>219075</xdr:rowOff>
    </xdr:from>
    <xdr:to>
      <xdr:col>5</xdr:col>
      <xdr:colOff>276225</xdr:colOff>
      <xdr:row>47</xdr:row>
      <xdr:rowOff>219075</xdr:rowOff>
    </xdr:to>
    <xdr:pic>
      <xdr:nvPicPr>
        <xdr:cNvPr id="40" name="Imagem 39">
          <a:extLst>
            <a:ext uri="{FF2B5EF4-FFF2-40B4-BE49-F238E27FC236}">
              <a16:creationId xmlns:a16="http://schemas.microsoft.com/office/drawing/2014/main" id="{0ED78AD2-B632-4AF2-BE2D-6D1831C1FA52}"/>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24200" y="838200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114300</xdr:colOff>
      <xdr:row>50</xdr:row>
      <xdr:rowOff>200025</xdr:rowOff>
    </xdr:from>
    <xdr:to>
      <xdr:col>5</xdr:col>
      <xdr:colOff>295275</xdr:colOff>
      <xdr:row>51</xdr:row>
      <xdr:rowOff>200025</xdr:rowOff>
    </xdr:to>
    <xdr:pic>
      <xdr:nvPicPr>
        <xdr:cNvPr id="41" name="Imagem 40">
          <a:extLst>
            <a:ext uri="{FF2B5EF4-FFF2-40B4-BE49-F238E27FC236}">
              <a16:creationId xmlns:a16="http://schemas.microsoft.com/office/drawing/2014/main" id="{B03AFFF8-C77D-4F14-858F-97EFDD2C9C52}"/>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62300" y="914400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61</xdr:row>
      <xdr:rowOff>0</xdr:rowOff>
    </xdr:from>
    <xdr:ext cx="65" cy="172227"/>
    <xdr:sp macro="" textlink="">
      <xdr:nvSpPr>
        <xdr:cNvPr id="43" name="CaixaDeTexto 42">
          <a:extLst>
            <a:ext uri="{FF2B5EF4-FFF2-40B4-BE49-F238E27FC236}">
              <a16:creationId xmlns:a16="http://schemas.microsoft.com/office/drawing/2014/main" id="{CFF6C798-B5AE-4B86-9F63-BC0D6E9664EE}"/>
            </a:ext>
          </a:extLst>
        </xdr:cNvPr>
        <xdr:cNvSpPr txBox="1"/>
      </xdr:nvSpPr>
      <xdr:spPr>
        <a:xfrm>
          <a:off x="4543425" y="11049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xdr:col>
      <xdr:colOff>185736</xdr:colOff>
      <xdr:row>78</xdr:row>
      <xdr:rowOff>109536</xdr:rowOff>
    </xdr:from>
    <xdr:ext cx="500064" cy="395289"/>
    <mc:AlternateContent xmlns:mc="http://schemas.openxmlformats.org/markup-compatibility/2006" xmlns:a14="http://schemas.microsoft.com/office/drawing/2010/main">
      <mc:Choice Requires="a14">
        <xdr:sp macro="" textlink="">
          <xdr:nvSpPr>
            <xdr:cNvPr id="44" name="CaixaDeTexto 43">
              <a:extLst>
                <a:ext uri="{FF2B5EF4-FFF2-40B4-BE49-F238E27FC236}">
                  <a16:creationId xmlns:a16="http://schemas.microsoft.com/office/drawing/2014/main" id="{9A73CD7E-1A8B-4DA0-BA5A-8D16B193224E}"/>
                </a:ext>
              </a:extLst>
            </xdr:cNvPr>
            <xdr:cNvSpPr txBox="1"/>
          </xdr:nvSpPr>
          <xdr:spPr>
            <a:xfrm>
              <a:off x="471486" y="17254536"/>
              <a:ext cx="500064" cy="395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rPr>
                          <m:t>𝑰</m:t>
                        </m:r>
                      </m:e>
                      <m:sub>
                        <m:sSub>
                          <m:sSubPr>
                            <m:ctrlPr>
                              <a:rPr lang="pt-BR" sz="1400" b="1" i="1">
                                <a:latin typeface="Cambria Math" panose="02040503050406030204" pitchFamily="18" charset="0"/>
                              </a:rPr>
                            </m:ctrlPr>
                          </m:sSubPr>
                          <m:e>
                            <m:r>
                              <a:rPr lang="pt-BR" sz="1400" b="1" i="1">
                                <a:latin typeface="Cambria Math" panose="02040503050406030204" pitchFamily="18" charset="0"/>
                              </a:rPr>
                              <m:t>𝒄</m:t>
                            </m:r>
                          </m:e>
                          <m:sub>
                            <m:r>
                              <a:rPr lang="pt-BR" sz="1400" b="1" i="1">
                                <a:latin typeface="Cambria Math" panose="02040503050406030204" pitchFamily="18" charset="0"/>
                              </a:rPr>
                              <m:t>𝑲</m:t>
                            </m:r>
                          </m:sub>
                        </m:sSub>
                      </m:sub>
                    </m:sSub>
                  </m:oMath>
                </m:oMathPara>
              </a14:m>
              <a:endParaRPr lang="pt-BR" sz="1400" b="1"/>
            </a:p>
          </xdr:txBody>
        </xdr:sp>
      </mc:Choice>
      <mc:Fallback xmlns="">
        <xdr:sp macro="" textlink="">
          <xdr:nvSpPr>
            <xdr:cNvPr id="44" name="CaixaDeTexto 43">
              <a:extLst>
                <a:ext uri="{FF2B5EF4-FFF2-40B4-BE49-F238E27FC236}">
                  <a16:creationId xmlns:a16="http://schemas.microsoft.com/office/drawing/2014/main" id="{9A73CD7E-1A8B-4DA0-BA5A-8D16B193224E}"/>
                </a:ext>
              </a:extLst>
            </xdr:cNvPr>
            <xdr:cNvSpPr txBox="1"/>
          </xdr:nvSpPr>
          <xdr:spPr>
            <a:xfrm>
              <a:off x="471486" y="17254536"/>
              <a:ext cx="500064" cy="395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pt-BR" sz="1400" b="1" i="0">
                  <a:latin typeface="Cambria Math" panose="02040503050406030204" pitchFamily="18" charset="0"/>
                </a:rPr>
                <a:t>𝑰_(𝒄_𝑲 )</a:t>
              </a:r>
              <a:endParaRPr lang="pt-BR" sz="1400" b="1"/>
            </a:p>
          </xdr:txBody>
        </xdr:sp>
      </mc:Fallback>
    </mc:AlternateContent>
    <xdr:clientData/>
  </xdr:oneCellAnchor>
  <xdr:oneCellAnchor>
    <xdr:from>
      <xdr:col>1</xdr:col>
      <xdr:colOff>195261</xdr:colOff>
      <xdr:row>76</xdr:row>
      <xdr:rowOff>204786</xdr:rowOff>
    </xdr:from>
    <xdr:ext cx="500064" cy="395289"/>
    <mc:AlternateContent xmlns:mc="http://schemas.openxmlformats.org/markup-compatibility/2006" xmlns:a14="http://schemas.microsoft.com/office/drawing/2010/main">
      <mc:Choice Requires="a14">
        <xdr:sp macro="" textlink="">
          <xdr:nvSpPr>
            <xdr:cNvPr id="45" name="CaixaDeTexto 44">
              <a:extLst>
                <a:ext uri="{FF2B5EF4-FFF2-40B4-BE49-F238E27FC236}">
                  <a16:creationId xmlns:a16="http://schemas.microsoft.com/office/drawing/2014/main" id="{B06A5AD3-FB2D-4C1D-B456-0120B5C77E0D}"/>
                </a:ext>
              </a:extLst>
            </xdr:cNvPr>
            <xdr:cNvSpPr txBox="1"/>
          </xdr:nvSpPr>
          <xdr:spPr>
            <a:xfrm>
              <a:off x="481011" y="16892586"/>
              <a:ext cx="500064" cy="395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rPr>
                          <m:t>𝑷</m:t>
                        </m:r>
                      </m:e>
                      <m:sub>
                        <m:sSub>
                          <m:sSubPr>
                            <m:ctrlPr>
                              <a:rPr lang="pt-BR" sz="1400" b="1" i="1">
                                <a:latin typeface="Cambria Math" panose="02040503050406030204" pitchFamily="18" charset="0"/>
                              </a:rPr>
                            </m:ctrlPr>
                          </m:sSubPr>
                          <m:e>
                            <m:r>
                              <a:rPr lang="pt-BR" sz="1400" b="1" i="1">
                                <a:latin typeface="Cambria Math" panose="02040503050406030204" pitchFamily="18" charset="0"/>
                              </a:rPr>
                              <m:t>𝒄</m:t>
                            </m:r>
                          </m:e>
                          <m:sub>
                            <m:r>
                              <a:rPr lang="pt-BR" sz="1400" b="1" i="1">
                                <a:latin typeface="Cambria Math" panose="02040503050406030204" pitchFamily="18" charset="0"/>
                              </a:rPr>
                              <m:t>𝑲𝒏</m:t>
                            </m:r>
                          </m:sub>
                        </m:sSub>
                      </m:sub>
                    </m:sSub>
                  </m:oMath>
                </m:oMathPara>
              </a14:m>
              <a:endParaRPr lang="pt-BR" sz="1400" b="1"/>
            </a:p>
          </xdr:txBody>
        </xdr:sp>
      </mc:Choice>
      <mc:Fallback xmlns="">
        <xdr:sp macro="" textlink="">
          <xdr:nvSpPr>
            <xdr:cNvPr id="45" name="CaixaDeTexto 44">
              <a:extLst>
                <a:ext uri="{FF2B5EF4-FFF2-40B4-BE49-F238E27FC236}">
                  <a16:creationId xmlns:a16="http://schemas.microsoft.com/office/drawing/2014/main" id="{B06A5AD3-FB2D-4C1D-B456-0120B5C77E0D}"/>
                </a:ext>
              </a:extLst>
            </xdr:cNvPr>
            <xdr:cNvSpPr txBox="1"/>
          </xdr:nvSpPr>
          <xdr:spPr>
            <a:xfrm>
              <a:off x="481011" y="16892586"/>
              <a:ext cx="500064" cy="395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pt-BR" sz="1400" b="1" i="0">
                  <a:latin typeface="Cambria Math" panose="02040503050406030204" pitchFamily="18" charset="0"/>
                </a:rPr>
                <a:t>𝑷_(𝒄_𝑲𝒏 )</a:t>
              </a:r>
              <a:endParaRPr lang="pt-BR" sz="1400" b="1"/>
            </a:p>
          </xdr:txBody>
        </xdr:sp>
      </mc:Fallback>
    </mc:AlternateContent>
    <xdr:clientData/>
  </xdr:oneCellAnchor>
  <xdr:oneCellAnchor>
    <xdr:from>
      <xdr:col>1</xdr:col>
      <xdr:colOff>166687</xdr:colOff>
      <xdr:row>80</xdr:row>
      <xdr:rowOff>4762</xdr:rowOff>
    </xdr:from>
    <xdr:ext cx="547688" cy="200824"/>
    <mc:AlternateContent xmlns:mc="http://schemas.openxmlformats.org/markup-compatibility/2006" xmlns:a14="http://schemas.microsoft.com/office/drawing/2010/main">
      <mc:Choice Requires="a14">
        <xdr:sp macro="" textlink="">
          <xdr:nvSpPr>
            <xdr:cNvPr id="46" name="CaixaDeTexto 45">
              <a:extLst>
                <a:ext uri="{FF2B5EF4-FFF2-40B4-BE49-F238E27FC236}">
                  <a16:creationId xmlns:a16="http://schemas.microsoft.com/office/drawing/2014/main" id="{78BF80D9-A0BA-48F7-B8A5-D102DE380678}"/>
                </a:ext>
              </a:extLst>
            </xdr:cNvPr>
            <xdr:cNvSpPr txBox="1"/>
          </xdr:nvSpPr>
          <xdr:spPr>
            <a:xfrm>
              <a:off x="452437" y="17606962"/>
              <a:ext cx="547688" cy="200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200" b="1" i="1">
                            <a:latin typeface="Cambria Math" panose="02040503050406030204" pitchFamily="18" charset="0"/>
                            <a:ea typeface="Cambria Math" panose="02040503050406030204" pitchFamily="18" charset="0"/>
                          </a:rPr>
                        </m:ctrlPr>
                      </m:sSubPr>
                      <m:e>
                        <m:r>
                          <a:rPr lang="pt-BR" sz="1200" b="1" i="1">
                            <a:latin typeface="Cambria Math" panose="02040503050406030204" pitchFamily="18" charset="0"/>
                            <a:ea typeface="Cambria Math" panose="02040503050406030204" pitchFamily="18" charset="0"/>
                          </a:rPr>
                          <m:t>𝜽</m:t>
                        </m:r>
                      </m:e>
                      <m:sub>
                        <m:sSub>
                          <m:sSubPr>
                            <m:ctrlPr>
                              <a:rPr lang="pt-BR" sz="1200" b="1" i="1">
                                <a:latin typeface="Cambria Math" panose="02040503050406030204" pitchFamily="18" charset="0"/>
                                <a:ea typeface="Cambria Math" panose="02040503050406030204" pitchFamily="18" charset="0"/>
                              </a:rPr>
                            </m:ctrlPr>
                          </m:sSubPr>
                          <m:e>
                            <m:r>
                              <a:rPr lang="pt-BR" sz="1200" b="1" i="1">
                                <a:latin typeface="Cambria Math" panose="02040503050406030204" pitchFamily="18" charset="0"/>
                                <a:ea typeface="Cambria Math" panose="02040503050406030204" pitchFamily="18" charset="0"/>
                              </a:rPr>
                              <m:t>𝑪</m:t>
                            </m:r>
                          </m:e>
                          <m:sub>
                            <m:r>
                              <a:rPr lang="pt-BR" sz="1200" b="1" i="1">
                                <a:latin typeface="Cambria Math" panose="02040503050406030204" pitchFamily="18" charset="0"/>
                                <a:ea typeface="Cambria Math" panose="02040503050406030204" pitchFamily="18" charset="0"/>
                              </a:rPr>
                              <m:t>𝑲</m:t>
                            </m:r>
                          </m:sub>
                        </m:sSub>
                      </m:sub>
                    </m:sSub>
                  </m:oMath>
                </m:oMathPara>
              </a14:m>
              <a:endParaRPr lang="pt-BR" sz="1200" b="1"/>
            </a:p>
          </xdr:txBody>
        </xdr:sp>
      </mc:Choice>
      <mc:Fallback xmlns="">
        <xdr:sp macro="" textlink="">
          <xdr:nvSpPr>
            <xdr:cNvPr id="46" name="CaixaDeTexto 45">
              <a:extLst>
                <a:ext uri="{FF2B5EF4-FFF2-40B4-BE49-F238E27FC236}">
                  <a16:creationId xmlns:a16="http://schemas.microsoft.com/office/drawing/2014/main" id="{78BF80D9-A0BA-48F7-B8A5-D102DE380678}"/>
                </a:ext>
              </a:extLst>
            </xdr:cNvPr>
            <xdr:cNvSpPr txBox="1"/>
          </xdr:nvSpPr>
          <xdr:spPr>
            <a:xfrm>
              <a:off x="452437" y="17606962"/>
              <a:ext cx="547688" cy="200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200" b="1" i="0">
                  <a:latin typeface="Cambria Math" panose="02040503050406030204" pitchFamily="18" charset="0"/>
                  <a:ea typeface="Cambria Math" panose="02040503050406030204" pitchFamily="18" charset="0"/>
                </a:rPr>
                <a:t>𝜽_(𝑪_𝑲 )</a:t>
              </a:r>
              <a:endParaRPr lang="pt-BR" sz="1200" b="1"/>
            </a:p>
          </xdr:txBody>
        </xdr:sp>
      </mc:Fallback>
    </mc:AlternateContent>
    <xdr:clientData/>
  </xdr:oneCellAnchor>
  <xdr:oneCellAnchor>
    <xdr:from>
      <xdr:col>1</xdr:col>
      <xdr:colOff>185737</xdr:colOff>
      <xdr:row>84</xdr:row>
      <xdr:rowOff>100012</xdr:rowOff>
    </xdr:from>
    <xdr:ext cx="509588" cy="234551"/>
    <mc:AlternateContent xmlns:mc="http://schemas.openxmlformats.org/markup-compatibility/2006" xmlns:a14="http://schemas.microsoft.com/office/drawing/2010/main">
      <mc:Choice Requires="a14">
        <xdr:sp macro="" textlink="">
          <xdr:nvSpPr>
            <xdr:cNvPr id="47" name="CaixaDeTexto 46">
              <a:extLst>
                <a:ext uri="{FF2B5EF4-FFF2-40B4-BE49-F238E27FC236}">
                  <a16:creationId xmlns:a16="http://schemas.microsoft.com/office/drawing/2014/main" id="{3489DB66-FFE4-45C3-9E01-6C1B32AEF486}"/>
                </a:ext>
              </a:extLst>
            </xdr:cNvPr>
            <xdr:cNvSpPr txBox="1"/>
          </xdr:nvSpPr>
          <xdr:spPr>
            <a:xfrm>
              <a:off x="471487" y="18616612"/>
              <a:ext cx="509588" cy="2345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rPr>
                          <m:t>𝑰</m:t>
                        </m:r>
                      </m:e>
                      <m:sub>
                        <m:sSub>
                          <m:sSubPr>
                            <m:ctrlPr>
                              <a:rPr lang="pt-BR" sz="1400" b="1" i="1">
                                <a:latin typeface="Cambria Math" panose="02040503050406030204" pitchFamily="18" charset="0"/>
                              </a:rPr>
                            </m:ctrlPr>
                          </m:sSubPr>
                          <m:e>
                            <m:r>
                              <a:rPr lang="pt-BR" sz="1400" b="1" i="1">
                                <a:latin typeface="Cambria Math" panose="02040503050406030204" pitchFamily="18" charset="0"/>
                              </a:rPr>
                              <m:t>𝑪</m:t>
                            </m:r>
                          </m:e>
                          <m:sub>
                            <m:r>
                              <a:rPr lang="pt-BR" sz="1400" b="1" i="1">
                                <a:latin typeface="Cambria Math" panose="02040503050406030204" pitchFamily="18" charset="0"/>
                              </a:rPr>
                              <m:t>𝑽</m:t>
                            </m:r>
                          </m:sub>
                        </m:sSub>
                      </m:sub>
                    </m:sSub>
                  </m:oMath>
                </m:oMathPara>
              </a14:m>
              <a:endParaRPr lang="pt-BR" sz="1400" b="1"/>
            </a:p>
          </xdr:txBody>
        </xdr:sp>
      </mc:Choice>
      <mc:Fallback xmlns="">
        <xdr:sp macro="" textlink="">
          <xdr:nvSpPr>
            <xdr:cNvPr id="47" name="CaixaDeTexto 46">
              <a:extLst>
                <a:ext uri="{FF2B5EF4-FFF2-40B4-BE49-F238E27FC236}">
                  <a16:creationId xmlns:a16="http://schemas.microsoft.com/office/drawing/2014/main" id="{3489DB66-FFE4-45C3-9E01-6C1B32AEF486}"/>
                </a:ext>
              </a:extLst>
            </xdr:cNvPr>
            <xdr:cNvSpPr txBox="1"/>
          </xdr:nvSpPr>
          <xdr:spPr>
            <a:xfrm>
              <a:off x="471487" y="18616612"/>
              <a:ext cx="509588" cy="2345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400" b="1" i="0">
                  <a:latin typeface="Cambria Math" panose="02040503050406030204" pitchFamily="18" charset="0"/>
                </a:rPr>
                <a:t>𝑰_(𝑪_𝑽 )</a:t>
              </a:r>
              <a:endParaRPr lang="pt-BR" sz="1400" b="1"/>
            </a:p>
          </xdr:txBody>
        </xdr:sp>
      </mc:Fallback>
    </mc:AlternateContent>
    <xdr:clientData/>
  </xdr:oneCellAnchor>
  <xdr:oneCellAnchor>
    <xdr:from>
      <xdr:col>1</xdr:col>
      <xdr:colOff>166687</xdr:colOff>
      <xdr:row>86</xdr:row>
      <xdr:rowOff>0</xdr:rowOff>
    </xdr:from>
    <xdr:ext cx="547688" cy="184346"/>
    <mc:AlternateContent xmlns:mc="http://schemas.openxmlformats.org/markup-compatibility/2006" xmlns:a14="http://schemas.microsoft.com/office/drawing/2010/main">
      <mc:Choice Requires="a14">
        <xdr:sp macro="" textlink="">
          <xdr:nvSpPr>
            <xdr:cNvPr id="48" name="CaixaDeTexto 47">
              <a:extLst>
                <a:ext uri="{FF2B5EF4-FFF2-40B4-BE49-F238E27FC236}">
                  <a16:creationId xmlns:a16="http://schemas.microsoft.com/office/drawing/2014/main" id="{C303BC97-7120-4F90-A3B4-03F49F7982E2}"/>
                </a:ext>
              </a:extLst>
            </xdr:cNvPr>
            <xdr:cNvSpPr txBox="1"/>
          </xdr:nvSpPr>
          <xdr:spPr>
            <a:xfrm>
              <a:off x="452437" y="18973800"/>
              <a:ext cx="547688" cy="184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m:t>
                            </m:r>
                          </m:sub>
                        </m:sSub>
                      </m:sub>
                    </m:sSub>
                  </m:oMath>
                </m:oMathPara>
              </a14:m>
              <a:endParaRPr lang="pt-BR" sz="1200" b="1"/>
            </a:p>
          </xdr:txBody>
        </xdr:sp>
      </mc:Choice>
      <mc:Fallback xmlns="">
        <xdr:sp macro="" textlink="">
          <xdr:nvSpPr>
            <xdr:cNvPr id="48" name="CaixaDeTexto 47">
              <a:extLst>
                <a:ext uri="{FF2B5EF4-FFF2-40B4-BE49-F238E27FC236}">
                  <a16:creationId xmlns:a16="http://schemas.microsoft.com/office/drawing/2014/main" id="{C303BC97-7120-4F90-A3B4-03F49F7982E2}"/>
                </a:ext>
              </a:extLst>
            </xdr:cNvPr>
            <xdr:cNvSpPr txBox="1"/>
          </xdr:nvSpPr>
          <xdr:spPr>
            <a:xfrm>
              <a:off x="452437" y="18973800"/>
              <a:ext cx="547688" cy="184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100" b="1" i="0">
                  <a:solidFill>
                    <a:schemeClr val="tx1"/>
                  </a:solidFill>
                  <a:effectLst/>
                  <a:latin typeface="Cambria Math" panose="02040503050406030204" pitchFamily="18" charset="0"/>
                  <a:ea typeface="+mn-ea"/>
                  <a:cs typeface="+mn-cs"/>
                </a:rPr>
                <a:t>𝜽_(𝑪_𝑽 )</a:t>
              </a:r>
              <a:endParaRPr lang="pt-BR" sz="1200" b="1"/>
            </a:p>
          </xdr:txBody>
        </xdr:sp>
      </mc:Fallback>
    </mc:AlternateContent>
    <xdr:clientData/>
  </xdr:oneCellAnchor>
  <xdr:oneCellAnchor>
    <xdr:from>
      <xdr:col>2</xdr:col>
      <xdr:colOff>38100</xdr:colOff>
      <xdr:row>90</xdr:row>
      <xdr:rowOff>109537</xdr:rowOff>
    </xdr:from>
    <xdr:ext cx="325345" cy="234231"/>
    <mc:AlternateContent xmlns:mc="http://schemas.openxmlformats.org/markup-compatibility/2006" xmlns:a14="http://schemas.microsoft.com/office/drawing/2010/main">
      <mc:Choice Requires="a14">
        <xdr:sp macro="" textlink="">
          <xdr:nvSpPr>
            <xdr:cNvPr id="49" name="CaixaDeTexto 48">
              <a:extLst>
                <a:ext uri="{FF2B5EF4-FFF2-40B4-BE49-F238E27FC236}">
                  <a16:creationId xmlns:a16="http://schemas.microsoft.com/office/drawing/2014/main" id="{946EF2BC-A40F-4B62-A8D2-D5E12B70DAF3}"/>
                </a:ext>
              </a:extLst>
            </xdr:cNvPr>
            <xdr:cNvSpPr txBox="1"/>
          </xdr:nvSpPr>
          <xdr:spPr>
            <a:xfrm>
              <a:off x="1257300" y="16683037"/>
              <a:ext cx="325345" cy="234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rPr>
                          <m:t>𝑰</m:t>
                        </m:r>
                      </m:e>
                      <m:sub>
                        <m:sSub>
                          <m:sSubPr>
                            <m:ctrlPr>
                              <a:rPr lang="pt-BR" sz="1400" b="1" i="1">
                                <a:latin typeface="Cambria Math" panose="02040503050406030204" pitchFamily="18" charset="0"/>
                              </a:rPr>
                            </m:ctrlPr>
                          </m:sSubPr>
                          <m:e>
                            <m:r>
                              <a:rPr lang="pt-BR" sz="1400" b="1" i="1">
                                <a:latin typeface="Cambria Math" panose="02040503050406030204" pitchFamily="18" charset="0"/>
                              </a:rPr>
                              <m:t>𝑴</m:t>
                            </m:r>
                          </m:e>
                          <m:sub>
                            <m:r>
                              <a:rPr lang="pt-BR" sz="1400" b="1" i="1">
                                <a:latin typeface="Cambria Math" panose="02040503050406030204" pitchFamily="18" charset="0"/>
                              </a:rPr>
                              <m:t>𝑷</m:t>
                            </m:r>
                          </m:sub>
                        </m:sSub>
                      </m:sub>
                    </m:sSub>
                  </m:oMath>
                </m:oMathPara>
              </a14:m>
              <a:endParaRPr lang="pt-BR" sz="1400" b="1"/>
            </a:p>
          </xdr:txBody>
        </xdr:sp>
      </mc:Choice>
      <mc:Fallback xmlns="">
        <xdr:sp macro="" textlink="">
          <xdr:nvSpPr>
            <xdr:cNvPr id="49" name="CaixaDeTexto 48">
              <a:extLst>
                <a:ext uri="{FF2B5EF4-FFF2-40B4-BE49-F238E27FC236}">
                  <a16:creationId xmlns:a16="http://schemas.microsoft.com/office/drawing/2014/main" id="{946EF2BC-A40F-4B62-A8D2-D5E12B70DAF3}"/>
                </a:ext>
              </a:extLst>
            </xdr:cNvPr>
            <xdr:cNvSpPr txBox="1"/>
          </xdr:nvSpPr>
          <xdr:spPr>
            <a:xfrm>
              <a:off x="1257300" y="16683037"/>
              <a:ext cx="325345" cy="234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latin typeface="Cambria Math" panose="02040503050406030204" pitchFamily="18" charset="0"/>
                </a:rPr>
                <a:t>𝑰_(𝑴_𝑷 )</a:t>
              </a:r>
              <a:endParaRPr lang="pt-BR" sz="1400" b="1"/>
            </a:p>
          </xdr:txBody>
        </xdr:sp>
      </mc:Fallback>
    </mc:AlternateContent>
    <xdr:clientData/>
  </xdr:oneCellAnchor>
  <xdr:oneCellAnchor>
    <xdr:from>
      <xdr:col>1</xdr:col>
      <xdr:colOff>176212</xdr:colOff>
      <xdr:row>91</xdr:row>
      <xdr:rowOff>223837</xdr:rowOff>
    </xdr:from>
    <xdr:ext cx="547688" cy="200824"/>
    <mc:AlternateContent xmlns:mc="http://schemas.openxmlformats.org/markup-compatibility/2006" xmlns:a14="http://schemas.microsoft.com/office/drawing/2010/main">
      <mc:Choice Requires="a14">
        <xdr:sp macro="" textlink="">
          <xdr:nvSpPr>
            <xdr:cNvPr id="50" name="CaixaDeTexto 49">
              <a:extLst>
                <a:ext uri="{FF2B5EF4-FFF2-40B4-BE49-F238E27FC236}">
                  <a16:creationId xmlns:a16="http://schemas.microsoft.com/office/drawing/2014/main" id="{B9EF0004-D3C7-4D8F-B952-EF8BB0BB91F5}"/>
                </a:ext>
              </a:extLst>
            </xdr:cNvPr>
            <xdr:cNvSpPr txBox="1"/>
          </xdr:nvSpPr>
          <xdr:spPr>
            <a:xfrm>
              <a:off x="461962" y="20340637"/>
              <a:ext cx="547688" cy="200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200" b="1" i="1">
                            <a:latin typeface="Cambria Math" panose="02040503050406030204" pitchFamily="18" charset="0"/>
                            <a:ea typeface="Cambria Math" panose="02040503050406030204" pitchFamily="18" charset="0"/>
                          </a:rPr>
                        </m:ctrlPr>
                      </m:sSubPr>
                      <m:e>
                        <m:r>
                          <a:rPr lang="pt-BR" sz="1200" b="1" i="1">
                            <a:latin typeface="Cambria Math" panose="02040503050406030204" pitchFamily="18" charset="0"/>
                            <a:ea typeface="Cambria Math" panose="02040503050406030204" pitchFamily="18" charset="0"/>
                          </a:rPr>
                          <m:t>𝜽</m:t>
                        </m:r>
                      </m:e>
                      <m:sub>
                        <m:sSub>
                          <m:sSubPr>
                            <m:ctrlPr>
                              <a:rPr lang="pt-BR" sz="1200" b="1" i="1">
                                <a:latin typeface="Cambria Math" panose="02040503050406030204" pitchFamily="18" charset="0"/>
                                <a:ea typeface="Cambria Math" panose="02040503050406030204" pitchFamily="18" charset="0"/>
                              </a:rPr>
                            </m:ctrlPr>
                          </m:sSubPr>
                          <m:e>
                            <m:r>
                              <a:rPr lang="pt-BR" sz="1200" b="1" i="1">
                                <a:latin typeface="Cambria Math" panose="02040503050406030204" pitchFamily="18" charset="0"/>
                                <a:ea typeface="Cambria Math" panose="02040503050406030204" pitchFamily="18" charset="0"/>
                              </a:rPr>
                              <m:t>𝑴</m:t>
                            </m:r>
                          </m:e>
                          <m:sub>
                            <m:r>
                              <a:rPr lang="pt-BR" sz="1200" b="1" i="1">
                                <a:latin typeface="Cambria Math" panose="02040503050406030204" pitchFamily="18" charset="0"/>
                                <a:ea typeface="Cambria Math" panose="02040503050406030204" pitchFamily="18" charset="0"/>
                              </a:rPr>
                              <m:t>𝑷</m:t>
                            </m:r>
                          </m:sub>
                        </m:sSub>
                      </m:sub>
                    </m:sSub>
                  </m:oMath>
                </m:oMathPara>
              </a14:m>
              <a:endParaRPr lang="pt-BR" sz="1200" b="1"/>
            </a:p>
          </xdr:txBody>
        </xdr:sp>
      </mc:Choice>
      <mc:Fallback xmlns="">
        <xdr:sp macro="" textlink="">
          <xdr:nvSpPr>
            <xdr:cNvPr id="50" name="CaixaDeTexto 49">
              <a:extLst>
                <a:ext uri="{FF2B5EF4-FFF2-40B4-BE49-F238E27FC236}">
                  <a16:creationId xmlns:a16="http://schemas.microsoft.com/office/drawing/2014/main" id="{B9EF0004-D3C7-4D8F-B952-EF8BB0BB91F5}"/>
                </a:ext>
              </a:extLst>
            </xdr:cNvPr>
            <xdr:cNvSpPr txBox="1"/>
          </xdr:nvSpPr>
          <xdr:spPr>
            <a:xfrm>
              <a:off x="461962" y="20340637"/>
              <a:ext cx="547688" cy="200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200" b="1" i="0">
                  <a:latin typeface="Cambria Math" panose="02040503050406030204" pitchFamily="18" charset="0"/>
                  <a:ea typeface="Cambria Math" panose="02040503050406030204" pitchFamily="18" charset="0"/>
                </a:rPr>
                <a:t>𝜽_(𝑴_𝑷 )</a:t>
              </a:r>
              <a:endParaRPr lang="pt-BR" sz="1200" b="1"/>
            </a:p>
          </xdr:txBody>
        </xdr:sp>
      </mc:Fallback>
    </mc:AlternateContent>
    <xdr:clientData/>
  </xdr:oneCellAnchor>
  <xdr:oneCellAnchor>
    <xdr:from>
      <xdr:col>2</xdr:col>
      <xdr:colOff>76200</xdr:colOff>
      <xdr:row>96</xdr:row>
      <xdr:rowOff>223837</xdr:rowOff>
    </xdr:from>
    <xdr:ext cx="241797" cy="219163"/>
    <mc:AlternateContent xmlns:mc="http://schemas.openxmlformats.org/markup-compatibility/2006" xmlns:a14="http://schemas.microsoft.com/office/drawing/2010/main">
      <mc:Choice Requires="a14">
        <xdr:sp macro="" textlink="">
          <xdr:nvSpPr>
            <xdr:cNvPr id="51" name="CaixaDeTexto 50">
              <a:extLst>
                <a:ext uri="{FF2B5EF4-FFF2-40B4-BE49-F238E27FC236}">
                  <a16:creationId xmlns:a16="http://schemas.microsoft.com/office/drawing/2014/main" id="{D9011A83-7811-4FA9-BD1E-5F0899E969BF}"/>
                </a:ext>
              </a:extLst>
            </xdr:cNvPr>
            <xdr:cNvSpPr txBox="1"/>
          </xdr:nvSpPr>
          <xdr:spPr>
            <a:xfrm>
              <a:off x="1295400" y="17911762"/>
              <a:ext cx="241797"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l-GR" sz="1400" b="1" i="1">
                            <a:solidFill>
                              <a:schemeClr val="tx1"/>
                            </a:solidFill>
                            <a:effectLst/>
                            <a:latin typeface="Cambria Math" panose="02040503050406030204" pitchFamily="18" charset="0"/>
                            <a:ea typeface="+mn-ea"/>
                            <a:cs typeface="Arial" panose="020B0604020202020204" pitchFamily="34" charset="0"/>
                          </a:rPr>
                        </m:ctrlPr>
                      </m:sSubPr>
                      <m:e>
                        <m:r>
                          <a:rPr lang="el-GR" sz="1400" b="1" i="1">
                            <a:solidFill>
                              <a:schemeClr val="tx1"/>
                            </a:solidFill>
                            <a:effectLst/>
                            <a:latin typeface="Cambria Math" panose="02040503050406030204" pitchFamily="18" charset="0"/>
                            <a:ea typeface="+mn-ea"/>
                            <a:cs typeface="Arial" panose="020B0604020202020204" pitchFamily="34" charset="0"/>
                          </a:rPr>
                          <m:t>𝜽</m:t>
                        </m:r>
                      </m:e>
                      <m:sub>
                        <m:r>
                          <a:rPr lang="pt-BR" sz="1400" b="1" i="1">
                            <a:solidFill>
                              <a:schemeClr val="tx1"/>
                            </a:solidFill>
                            <a:effectLst/>
                            <a:latin typeface="Cambria Math" panose="02040503050406030204" pitchFamily="18" charset="0"/>
                            <a:ea typeface="+mn-ea"/>
                            <a:cs typeface="Arial" panose="020B0604020202020204" pitchFamily="34" charset="0"/>
                          </a:rPr>
                          <m:t>𝑻</m:t>
                        </m:r>
                      </m:sub>
                    </m:sSub>
                  </m:oMath>
                </m:oMathPara>
              </a14:m>
              <a:endParaRPr lang="pt-BR" sz="1400" b="1"/>
            </a:p>
          </xdr:txBody>
        </xdr:sp>
      </mc:Choice>
      <mc:Fallback xmlns="">
        <xdr:sp macro="" textlink="">
          <xdr:nvSpPr>
            <xdr:cNvPr id="51" name="CaixaDeTexto 50">
              <a:extLst>
                <a:ext uri="{FF2B5EF4-FFF2-40B4-BE49-F238E27FC236}">
                  <a16:creationId xmlns:a16="http://schemas.microsoft.com/office/drawing/2014/main" id="{D9011A83-7811-4FA9-BD1E-5F0899E969BF}"/>
                </a:ext>
              </a:extLst>
            </xdr:cNvPr>
            <xdr:cNvSpPr txBox="1"/>
          </xdr:nvSpPr>
          <xdr:spPr>
            <a:xfrm>
              <a:off x="1295400" y="17911762"/>
              <a:ext cx="241797"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l-GR" sz="1400" b="1" i="0">
                  <a:solidFill>
                    <a:schemeClr val="tx1"/>
                  </a:solidFill>
                  <a:effectLst/>
                  <a:latin typeface="Cambria Math" panose="02040503050406030204" pitchFamily="18" charset="0"/>
                  <a:ea typeface="+mn-ea"/>
                  <a:cs typeface="Arial" panose="020B0604020202020204" pitchFamily="34" charset="0"/>
                </a:rPr>
                <a:t>𝜽_</a:t>
              </a:r>
              <a:r>
                <a:rPr lang="pt-BR" sz="1400" b="1" i="0">
                  <a:solidFill>
                    <a:schemeClr val="tx1"/>
                  </a:solidFill>
                  <a:effectLst/>
                  <a:latin typeface="Cambria Math" panose="02040503050406030204" pitchFamily="18" charset="0"/>
                  <a:ea typeface="+mn-ea"/>
                  <a:cs typeface="Arial" panose="020B0604020202020204" pitchFamily="34" charset="0"/>
                </a:rPr>
                <a:t>𝑻</a:t>
              </a:r>
              <a:endParaRPr lang="pt-BR" sz="1400" b="1"/>
            </a:p>
          </xdr:txBody>
        </xdr:sp>
      </mc:Fallback>
    </mc:AlternateContent>
    <xdr:clientData/>
  </xdr:oneCellAnchor>
  <xdr:oneCellAnchor>
    <xdr:from>
      <xdr:col>2</xdr:col>
      <xdr:colOff>314324</xdr:colOff>
      <xdr:row>93</xdr:row>
      <xdr:rowOff>228599</xdr:rowOff>
    </xdr:from>
    <xdr:ext cx="1905001" cy="295275"/>
    <mc:AlternateContent xmlns:mc="http://schemas.openxmlformats.org/markup-compatibility/2006" xmlns:a14="http://schemas.microsoft.com/office/drawing/2010/main">
      <mc:Choice Requires="a14">
        <xdr:sp macro="" textlink="">
          <xdr:nvSpPr>
            <xdr:cNvPr id="52" name="CaixaDeTexto 51">
              <a:extLst>
                <a:ext uri="{FF2B5EF4-FFF2-40B4-BE49-F238E27FC236}">
                  <a16:creationId xmlns:a16="http://schemas.microsoft.com/office/drawing/2014/main" id="{AC2E41E3-5591-41E1-99E9-00188B4B2AC3}"/>
                </a:ext>
              </a:extLst>
            </xdr:cNvPr>
            <xdr:cNvSpPr txBox="1"/>
          </xdr:nvSpPr>
          <xdr:spPr>
            <a:xfrm>
              <a:off x="1533524" y="17335499"/>
              <a:ext cx="1905001"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200" b="1" i="1">
                            <a:latin typeface="Cambria Math" panose="02040503050406030204" pitchFamily="18" charset="0"/>
                          </a:rPr>
                        </m:ctrlPr>
                      </m:sSubPr>
                      <m:e>
                        <m:r>
                          <a:rPr lang="pt-BR" sz="1200" b="1" i="1">
                            <a:latin typeface="Cambria Math" panose="02040503050406030204" pitchFamily="18" charset="0"/>
                          </a:rPr>
                          <m:t>𝑰</m:t>
                        </m:r>
                      </m:e>
                      <m:sub>
                        <m:r>
                          <a:rPr lang="pt-BR" sz="1200" b="1" i="1">
                            <a:latin typeface="Cambria Math" panose="02040503050406030204" pitchFamily="18" charset="0"/>
                          </a:rPr>
                          <m:t>𝑻</m:t>
                        </m:r>
                      </m:sub>
                    </m:sSub>
                    <m:r>
                      <a:rPr lang="pt-BR" sz="1200" b="1" i="1">
                        <a:latin typeface="Cambria Math" panose="02040503050406030204" pitchFamily="18" charset="0"/>
                      </a:rPr>
                      <m:t>=</m:t>
                    </m:r>
                    <m:sSub>
                      <m:sSubPr>
                        <m:ctrlPr>
                          <a:rPr lang="pt-BR" sz="1200" b="1" i="1">
                            <a:latin typeface="Cambria Math" panose="02040503050406030204" pitchFamily="18" charset="0"/>
                          </a:rPr>
                        </m:ctrlPr>
                      </m:sSubPr>
                      <m:e>
                        <m:r>
                          <a:rPr lang="pt-BR" sz="1200" b="1" i="1">
                            <a:latin typeface="Cambria Math" panose="02040503050406030204" pitchFamily="18" charset="0"/>
                          </a:rPr>
                          <m:t>𝑰</m:t>
                        </m:r>
                      </m:e>
                      <m:sub>
                        <m:sSub>
                          <m:sSubPr>
                            <m:ctrlPr>
                              <a:rPr lang="pt-BR" sz="1200" b="1" i="1">
                                <a:latin typeface="Cambria Math" panose="02040503050406030204" pitchFamily="18" charset="0"/>
                              </a:rPr>
                            </m:ctrlPr>
                          </m:sSubPr>
                          <m:e>
                            <m:r>
                              <a:rPr lang="pt-BR" sz="1200" b="1" i="1">
                                <a:latin typeface="Cambria Math" panose="02040503050406030204" pitchFamily="18" charset="0"/>
                              </a:rPr>
                              <m:t>𝑪</m:t>
                            </m:r>
                          </m:e>
                          <m:sub>
                            <m:r>
                              <a:rPr lang="pt-BR" sz="1200" b="1" i="1">
                                <a:latin typeface="Cambria Math" panose="02040503050406030204" pitchFamily="18" charset="0"/>
                              </a:rPr>
                              <m:t>𝑲</m:t>
                            </m:r>
                          </m:sub>
                        </m:sSub>
                      </m:sub>
                    </m:sSub>
                    <m:r>
                      <a:rPr lang="pt-BR" sz="1200" b="1" i="1">
                        <a:latin typeface="Cambria Math" panose="02040503050406030204" pitchFamily="18" charset="0"/>
                      </a:rPr>
                      <m:t>+</m:t>
                    </m:r>
                    <m:sSub>
                      <m:sSubPr>
                        <m:ctrlPr>
                          <a:rPr lang="pt-BR" sz="1200" b="1" i="1">
                            <a:latin typeface="Cambria Math" panose="02040503050406030204" pitchFamily="18" charset="0"/>
                          </a:rPr>
                        </m:ctrlPr>
                      </m:sSubPr>
                      <m:e>
                        <m:r>
                          <a:rPr lang="pt-BR" sz="1200" b="1" i="1">
                            <a:latin typeface="Cambria Math" panose="02040503050406030204" pitchFamily="18" charset="0"/>
                          </a:rPr>
                          <m:t>𝑰</m:t>
                        </m:r>
                      </m:e>
                      <m:sub>
                        <m:sSub>
                          <m:sSubPr>
                            <m:ctrlPr>
                              <a:rPr lang="pt-BR" sz="1200" b="1" i="1">
                                <a:latin typeface="Cambria Math" panose="02040503050406030204" pitchFamily="18" charset="0"/>
                              </a:rPr>
                            </m:ctrlPr>
                          </m:sSubPr>
                          <m:e>
                            <m:r>
                              <a:rPr lang="pt-BR" sz="1200" b="1" i="1">
                                <a:latin typeface="Cambria Math" panose="02040503050406030204" pitchFamily="18" charset="0"/>
                              </a:rPr>
                              <m:t>𝑪</m:t>
                            </m:r>
                          </m:e>
                          <m:sub>
                            <m:r>
                              <a:rPr lang="pt-BR" sz="1200" b="1" i="1">
                                <a:latin typeface="Cambria Math" panose="02040503050406030204" pitchFamily="18" charset="0"/>
                              </a:rPr>
                              <m:t>𝑽</m:t>
                            </m:r>
                          </m:sub>
                        </m:sSub>
                      </m:sub>
                    </m:sSub>
                    <m:r>
                      <a:rPr lang="pt-BR" sz="1200" b="1" i="1">
                        <a:latin typeface="Cambria Math" panose="02040503050406030204" pitchFamily="18" charset="0"/>
                      </a:rPr>
                      <m:t>+</m:t>
                    </m:r>
                    <m:sSub>
                      <m:sSubPr>
                        <m:ctrlPr>
                          <a:rPr lang="pt-BR" sz="1200" b="1" i="1">
                            <a:latin typeface="Cambria Math" panose="02040503050406030204" pitchFamily="18" charset="0"/>
                          </a:rPr>
                        </m:ctrlPr>
                      </m:sSubPr>
                      <m:e>
                        <m:r>
                          <a:rPr lang="pt-BR" sz="1200" b="1" i="1">
                            <a:latin typeface="Cambria Math" panose="02040503050406030204" pitchFamily="18" charset="0"/>
                          </a:rPr>
                          <m:t>𝑰</m:t>
                        </m:r>
                      </m:e>
                      <m:sub>
                        <m:sSub>
                          <m:sSubPr>
                            <m:ctrlPr>
                              <a:rPr lang="pt-BR" sz="1200" b="1" i="1">
                                <a:latin typeface="Cambria Math" panose="02040503050406030204" pitchFamily="18" charset="0"/>
                              </a:rPr>
                            </m:ctrlPr>
                          </m:sSubPr>
                          <m:e>
                            <m:r>
                              <a:rPr lang="pt-BR" sz="1200" b="1" i="1">
                                <a:latin typeface="Cambria Math" panose="02040503050406030204" pitchFamily="18" charset="0"/>
                              </a:rPr>
                              <m:t>𝑴</m:t>
                            </m:r>
                          </m:e>
                          <m:sub>
                            <m:r>
                              <a:rPr lang="pt-BR" sz="1200" b="1" i="1">
                                <a:latin typeface="Cambria Math" panose="02040503050406030204" pitchFamily="18" charset="0"/>
                              </a:rPr>
                              <m:t>𝑷</m:t>
                            </m:r>
                          </m:sub>
                        </m:sSub>
                      </m:sub>
                    </m:sSub>
                  </m:oMath>
                </m:oMathPara>
              </a14:m>
              <a:endParaRPr lang="pt-BR" sz="1200" b="1"/>
            </a:p>
          </xdr:txBody>
        </xdr:sp>
      </mc:Choice>
      <mc:Fallback xmlns="">
        <xdr:sp macro="" textlink="">
          <xdr:nvSpPr>
            <xdr:cNvPr id="52" name="CaixaDeTexto 51">
              <a:extLst>
                <a:ext uri="{FF2B5EF4-FFF2-40B4-BE49-F238E27FC236}">
                  <a16:creationId xmlns:a16="http://schemas.microsoft.com/office/drawing/2014/main" id="{AC2E41E3-5591-41E1-99E9-00188B4B2AC3}"/>
                </a:ext>
              </a:extLst>
            </xdr:cNvPr>
            <xdr:cNvSpPr txBox="1"/>
          </xdr:nvSpPr>
          <xdr:spPr>
            <a:xfrm>
              <a:off x="1533524" y="17335499"/>
              <a:ext cx="1905001"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pt-BR" sz="1200" b="1" i="0">
                  <a:latin typeface="Cambria Math" panose="02040503050406030204" pitchFamily="18" charset="0"/>
                </a:rPr>
                <a:t>𝑰_𝑻=𝑰_(𝑪_𝑲 )+𝑰_(𝑪_𝑽 )+𝑰_(𝑴_𝑷 )</a:t>
              </a:r>
              <a:endParaRPr lang="pt-BR" sz="1200" b="1"/>
            </a:p>
          </xdr:txBody>
        </xdr:sp>
      </mc:Fallback>
    </mc:AlternateContent>
    <xdr:clientData/>
  </xdr:oneCellAnchor>
  <xdr:oneCellAnchor>
    <xdr:from>
      <xdr:col>2</xdr:col>
      <xdr:colOff>85725</xdr:colOff>
      <xdr:row>71</xdr:row>
      <xdr:rowOff>128587</xdr:rowOff>
    </xdr:from>
    <xdr:ext cx="204543" cy="328744"/>
    <mc:AlternateContent xmlns:mc="http://schemas.openxmlformats.org/markup-compatibility/2006" xmlns:a14="http://schemas.microsoft.com/office/drawing/2010/main">
      <mc:Choice Requires="a14">
        <xdr:sp macro="" textlink="">
          <xdr:nvSpPr>
            <xdr:cNvPr id="53" name="CaixaDeTexto 52">
              <a:extLst>
                <a:ext uri="{FF2B5EF4-FFF2-40B4-BE49-F238E27FC236}">
                  <a16:creationId xmlns:a16="http://schemas.microsoft.com/office/drawing/2014/main" id="{CA04B316-C640-47DF-8E38-8B0F06B5439E}"/>
                </a:ext>
              </a:extLst>
            </xdr:cNvPr>
            <xdr:cNvSpPr txBox="1"/>
          </xdr:nvSpPr>
          <xdr:spPr>
            <a:xfrm>
              <a:off x="1304925" y="13082587"/>
              <a:ext cx="204543" cy="328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r>
                          <a:rPr lang="pt-BR" sz="1100" b="1" i="1">
                            <a:solidFill>
                              <a:schemeClr val="tx1"/>
                            </a:solidFill>
                            <a:effectLst/>
                            <a:latin typeface="Cambria Math" panose="02040503050406030204" pitchFamily="18" charset="0"/>
                            <a:ea typeface="+mn-ea"/>
                            <a:cs typeface="+mn-cs"/>
                          </a:rPr>
                          <m:t>𝑺</m:t>
                        </m:r>
                      </m:sub>
                    </m:sSub>
                  </m:oMath>
                </m:oMathPara>
              </a14:m>
              <a:endParaRPr lang="pt-BR" sz="1000" b="1"/>
            </a:p>
            <a:p>
              <a:endParaRPr lang="pt-BR" sz="1000" b="1"/>
            </a:p>
          </xdr:txBody>
        </xdr:sp>
      </mc:Choice>
      <mc:Fallback xmlns="">
        <xdr:sp macro="" textlink="">
          <xdr:nvSpPr>
            <xdr:cNvPr id="53" name="CaixaDeTexto 52">
              <a:extLst>
                <a:ext uri="{FF2B5EF4-FFF2-40B4-BE49-F238E27FC236}">
                  <a16:creationId xmlns:a16="http://schemas.microsoft.com/office/drawing/2014/main" id="{CA04B316-C640-47DF-8E38-8B0F06B5439E}"/>
                </a:ext>
              </a:extLst>
            </xdr:cNvPr>
            <xdr:cNvSpPr txBox="1"/>
          </xdr:nvSpPr>
          <xdr:spPr>
            <a:xfrm>
              <a:off x="1304925" y="13082587"/>
              <a:ext cx="204543" cy="328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100" b="1" i="0">
                  <a:solidFill>
                    <a:schemeClr val="tx1"/>
                  </a:solidFill>
                  <a:effectLst/>
                  <a:latin typeface="Cambria Math" panose="02040503050406030204" pitchFamily="18" charset="0"/>
                  <a:ea typeface="+mn-ea"/>
                  <a:cs typeface="+mn-cs"/>
                </a:rPr>
                <a:t>𝑽_𝑺</a:t>
              </a:r>
              <a:endParaRPr lang="pt-BR" sz="1000" b="1"/>
            </a:p>
            <a:p>
              <a:endParaRPr lang="pt-BR" sz="1000" b="1"/>
            </a:p>
          </xdr:txBody>
        </xdr:sp>
      </mc:Fallback>
    </mc:AlternateContent>
    <xdr:clientData/>
  </xdr:oneCellAnchor>
  <xdr:oneCellAnchor>
    <xdr:from>
      <xdr:col>2</xdr:col>
      <xdr:colOff>19050</xdr:colOff>
      <xdr:row>99</xdr:row>
      <xdr:rowOff>33337</xdr:rowOff>
    </xdr:from>
    <xdr:ext cx="394147" cy="172227"/>
    <mc:AlternateContent xmlns:mc="http://schemas.openxmlformats.org/markup-compatibility/2006" xmlns:a14="http://schemas.microsoft.com/office/drawing/2010/main">
      <mc:Choice Requires="a14">
        <xdr:sp macro="" textlink="">
          <xdr:nvSpPr>
            <xdr:cNvPr id="54" name="CaixaDeTexto 53">
              <a:extLst>
                <a:ext uri="{FF2B5EF4-FFF2-40B4-BE49-F238E27FC236}">
                  <a16:creationId xmlns:a16="http://schemas.microsoft.com/office/drawing/2014/main" id="{15A19050-8412-41E1-AFC0-329ADB42C630}"/>
                </a:ext>
              </a:extLst>
            </xdr:cNvPr>
            <xdr:cNvSpPr txBox="1"/>
          </xdr:nvSpPr>
          <xdr:spPr>
            <a:xfrm>
              <a:off x="1238250" y="18321337"/>
              <a:ext cx="39414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pt-BR" sz="1100" b="1" i="1">
                          <a:latin typeface="Cambria Math" panose="02040503050406030204" pitchFamily="18" charset="0"/>
                        </a:rPr>
                      </m:ctrlPr>
                    </m:sSubPr>
                    <m:e>
                      <m:r>
                        <a:rPr lang="pt-BR" sz="1100" b="1" i="1">
                          <a:latin typeface="Cambria Math" panose="02040503050406030204" pitchFamily="18" charset="0"/>
                        </a:rPr>
                        <m:t>𝒁</m:t>
                      </m:r>
                    </m:e>
                    <m:sub>
                      <m:r>
                        <a:rPr lang="pt-BR" sz="1100" b="1" i="1">
                          <a:latin typeface="Cambria Math" panose="02040503050406030204" pitchFamily="18" charset="0"/>
                        </a:rPr>
                        <m:t>𝑻𝑭</m:t>
                      </m:r>
                    </m:sub>
                  </m:sSub>
                </m:oMath>
              </a14:m>
              <a:r>
                <a:rPr lang="pt-BR" sz="1100" b="1"/>
                <a:t>.</a:t>
              </a:r>
              <a14:m>
                <m:oMath xmlns:m="http://schemas.openxmlformats.org/officeDocument/2006/math">
                  <m:sSub>
                    <m:sSubPr>
                      <m:ctrlPr>
                        <a:rPr lang="pt-BR" sz="1100" b="1" i="1">
                          <a:latin typeface="Cambria Math" panose="02040503050406030204" pitchFamily="18" charset="0"/>
                        </a:rPr>
                      </m:ctrlPr>
                    </m:sSubPr>
                    <m:e>
                      <m:r>
                        <a:rPr lang="pt-BR" sz="1100" b="1" i="1">
                          <a:latin typeface="Cambria Math" panose="02040503050406030204" pitchFamily="18" charset="0"/>
                        </a:rPr>
                        <m:t>𝑰</m:t>
                      </m:r>
                    </m:e>
                    <m:sub>
                      <m:r>
                        <a:rPr lang="pt-BR" sz="1100" b="1" i="1">
                          <a:latin typeface="Cambria Math" panose="02040503050406030204" pitchFamily="18" charset="0"/>
                        </a:rPr>
                        <m:t>𝑻</m:t>
                      </m:r>
                    </m:sub>
                  </m:sSub>
                </m:oMath>
              </a14:m>
              <a:endParaRPr lang="pt-BR" sz="1100" b="1"/>
            </a:p>
          </xdr:txBody>
        </xdr:sp>
      </mc:Choice>
      <mc:Fallback xmlns="">
        <xdr:sp macro="" textlink="">
          <xdr:nvSpPr>
            <xdr:cNvPr id="54" name="CaixaDeTexto 53">
              <a:extLst>
                <a:ext uri="{FF2B5EF4-FFF2-40B4-BE49-F238E27FC236}">
                  <a16:creationId xmlns:a16="http://schemas.microsoft.com/office/drawing/2014/main" id="{15A19050-8412-41E1-AFC0-329ADB42C630}"/>
                </a:ext>
              </a:extLst>
            </xdr:cNvPr>
            <xdr:cNvSpPr txBox="1"/>
          </xdr:nvSpPr>
          <xdr:spPr>
            <a:xfrm>
              <a:off x="1238250" y="18321337"/>
              <a:ext cx="39414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100" b="1" i="0">
                  <a:latin typeface="Cambria Math" panose="02040503050406030204" pitchFamily="18" charset="0"/>
                </a:rPr>
                <a:t>𝒁_𝑻𝑭</a:t>
              </a:r>
              <a:r>
                <a:rPr lang="pt-BR" sz="1100" b="1"/>
                <a:t>.</a:t>
              </a:r>
              <a:r>
                <a:rPr lang="pt-BR" sz="1100" b="1" i="0">
                  <a:latin typeface="Cambria Math" panose="02040503050406030204" pitchFamily="18" charset="0"/>
                </a:rPr>
                <a:t>𝑰_𝑻</a:t>
              </a:r>
              <a:endParaRPr lang="pt-BR" sz="1100" b="1"/>
            </a:p>
          </xdr:txBody>
        </xdr:sp>
      </mc:Fallback>
    </mc:AlternateContent>
    <xdr:clientData/>
  </xdr:oneCellAnchor>
  <xdr:oneCellAnchor>
    <xdr:from>
      <xdr:col>1</xdr:col>
      <xdr:colOff>219075</xdr:colOff>
      <xdr:row>36</xdr:row>
      <xdr:rowOff>219075</xdr:rowOff>
    </xdr:from>
    <xdr:ext cx="486009" cy="187872"/>
    <mc:AlternateContent xmlns:mc="http://schemas.openxmlformats.org/markup-compatibility/2006" xmlns:a14="http://schemas.microsoft.com/office/drawing/2010/main">
      <mc:Choice Requires="a14">
        <xdr:sp macro="" textlink="">
          <xdr:nvSpPr>
            <xdr:cNvPr id="55" name="CaixaDeTexto 54">
              <a:extLst>
                <a:ext uri="{FF2B5EF4-FFF2-40B4-BE49-F238E27FC236}">
                  <a16:creationId xmlns:a16="http://schemas.microsoft.com/office/drawing/2014/main" id="{1B529851-9473-40B1-8C89-655E17F657DE}"/>
                </a:ext>
              </a:extLst>
            </xdr:cNvPr>
            <xdr:cNvSpPr txBox="1"/>
          </xdr:nvSpPr>
          <xdr:spPr>
            <a:xfrm>
              <a:off x="504825" y="7762875"/>
              <a:ext cx="48600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200" b="1" i="1">
                            <a:latin typeface="Cambria Math" panose="02040503050406030204" pitchFamily="18" charset="0"/>
                          </a:rPr>
                        </m:ctrlPr>
                      </m:sSubPr>
                      <m:e>
                        <m:r>
                          <a:rPr lang="pt-BR" sz="1200" b="1" i="1">
                            <a:latin typeface="Cambria Math" panose="02040503050406030204" pitchFamily="18" charset="0"/>
                          </a:rPr>
                          <m:t>𝑽</m:t>
                        </m:r>
                      </m:e>
                      <m:sub>
                        <m:r>
                          <a:rPr lang="pt-BR" sz="1200" b="1" i="1">
                            <a:latin typeface="Cambria Math" panose="02040503050406030204" pitchFamily="18" charset="0"/>
                          </a:rPr>
                          <m:t>𝑺</m:t>
                        </m:r>
                      </m:sub>
                    </m:sSub>
                  </m:oMath>
                </m:oMathPara>
              </a14:m>
              <a:endParaRPr lang="pt-BR" sz="1200" b="1"/>
            </a:p>
          </xdr:txBody>
        </xdr:sp>
      </mc:Choice>
      <mc:Fallback xmlns="">
        <xdr:sp macro="" textlink="">
          <xdr:nvSpPr>
            <xdr:cNvPr id="55" name="CaixaDeTexto 54">
              <a:extLst>
                <a:ext uri="{FF2B5EF4-FFF2-40B4-BE49-F238E27FC236}">
                  <a16:creationId xmlns:a16="http://schemas.microsoft.com/office/drawing/2014/main" id="{1B529851-9473-40B1-8C89-655E17F657DE}"/>
                </a:ext>
              </a:extLst>
            </xdr:cNvPr>
            <xdr:cNvSpPr txBox="1"/>
          </xdr:nvSpPr>
          <xdr:spPr>
            <a:xfrm>
              <a:off x="504825" y="7762875"/>
              <a:ext cx="48600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200" b="1" i="0">
                  <a:latin typeface="Cambria Math" panose="02040503050406030204" pitchFamily="18" charset="0"/>
                </a:rPr>
                <a:t>𝑽_𝑺</a:t>
              </a:r>
              <a:endParaRPr lang="pt-BR" sz="1200" b="1"/>
            </a:p>
          </xdr:txBody>
        </xdr:sp>
      </mc:Fallback>
    </mc:AlternateContent>
    <xdr:clientData/>
  </xdr:oneCellAnchor>
  <xdr:twoCellAnchor>
    <xdr:from>
      <xdr:col>2</xdr:col>
      <xdr:colOff>0</xdr:colOff>
      <xdr:row>35</xdr:row>
      <xdr:rowOff>66675</xdr:rowOff>
    </xdr:from>
    <xdr:to>
      <xdr:col>3</xdr:col>
      <xdr:colOff>333375</xdr:colOff>
      <xdr:row>36</xdr:row>
      <xdr:rowOff>219075</xdr:rowOff>
    </xdr:to>
    <xdr:pic>
      <xdr:nvPicPr>
        <xdr:cNvPr id="56" name="Imagem 55">
          <a:extLst>
            <a:ext uri="{FF2B5EF4-FFF2-40B4-BE49-F238E27FC236}">
              <a16:creationId xmlns:a16="http://schemas.microsoft.com/office/drawing/2014/main" id="{1C4022E0-71CF-4560-BD71-A9D5A7DB0FAE}"/>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6162675"/>
          <a:ext cx="94297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39</xdr:row>
      <xdr:rowOff>9525</xdr:rowOff>
    </xdr:from>
    <xdr:to>
      <xdr:col>3</xdr:col>
      <xdr:colOff>809625</xdr:colOff>
      <xdr:row>40</xdr:row>
      <xdr:rowOff>200025</xdr:rowOff>
    </xdr:to>
    <xdr:pic>
      <xdr:nvPicPr>
        <xdr:cNvPr id="57" name="Imagem 56">
          <a:extLst>
            <a:ext uri="{FF2B5EF4-FFF2-40B4-BE49-F238E27FC236}">
              <a16:creationId xmlns:a16="http://schemas.microsoft.com/office/drawing/2014/main" id="{140E7DEC-4DE1-4DEB-85CB-A02EAD0DC100}"/>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6867525"/>
          <a:ext cx="121920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63</xdr:row>
      <xdr:rowOff>0</xdr:rowOff>
    </xdr:from>
    <xdr:to>
      <xdr:col>3</xdr:col>
      <xdr:colOff>962025</xdr:colOff>
      <xdr:row>63</xdr:row>
      <xdr:rowOff>209550</xdr:rowOff>
    </xdr:to>
    <xdr:pic>
      <xdr:nvPicPr>
        <xdr:cNvPr id="59" name="Imagem 58">
          <a:extLst>
            <a:ext uri="{FF2B5EF4-FFF2-40B4-BE49-F238E27FC236}">
              <a16:creationId xmlns:a16="http://schemas.microsoft.com/office/drawing/2014/main" id="{ECBB56A8-5E4C-44D4-93E0-48C4DD94979F}"/>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1430000"/>
          <a:ext cx="1219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47</xdr:row>
      <xdr:rowOff>0</xdr:rowOff>
    </xdr:from>
    <xdr:to>
      <xdr:col>3</xdr:col>
      <xdr:colOff>352425</xdr:colOff>
      <xdr:row>48</xdr:row>
      <xdr:rowOff>190500</xdr:rowOff>
    </xdr:to>
    <xdr:pic>
      <xdr:nvPicPr>
        <xdr:cNvPr id="60" name="Imagem 59">
          <a:extLst>
            <a:ext uri="{FF2B5EF4-FFF2-40B4-BE49-F238E27FC236}">
              <a16:creationId xmlns:a16="http://schemas.microsoft.com/office/drawing/2014/main" id="{A99EF1C2-E495-4F32-A9C3-930A617D8371}"/>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8382000"/>
          <a:ext cx="9620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51</xdr:row>
      <xdr:rowOff>0</xdr:rowOff>
    </xdr:from>
    <xdr:to>
      <xdr:col>3</xdr:col>
      <xdr:colOff>933450</xdr:colOff>
      <xdr:row>51</xdr:row>
      <xdr:rowOff>209550</xdr:rowOff>
    </xdr:to>
    <xdr:pic>
      <xdr:nvPicPr>
        <xdr:cNvPr id="61" name="Imagem 60">
          <a:extLst>
            <a:ext uri="{FF2B5EF4-FFF2-40B4-BE49-F238E27FC236}">
              <a16:creationId xmlns:a16="http://schemas.microsoft.com/office/drawing/2014/main" id="{9B163AA9-31B7-47A7-BAFB-57011B1270EE}"/>
            </a:ext>
          </a:extLst>
        </xdr:cNvPr>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9144000"/>
          <a:ext cx="1219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55</xdr:row>
      <xdr:rowOff>0</xdr:rowOff>
    </xdr:from>
    <xdr:to>
      <xdr:col>3</xdr:col>
      <xdr:colOff>495300</xdr:colOff>
      <xdr:row>56</xdr:row>
      <xdr:rowOff>171450</xdr:rowOff>
    </xdr:to>
    <xdr:pic>
      <xdr:nvPicPr>
        <xdr:cNvPr id="62" name="Imagem 61">
          <a:extLst>
            <a:ext uri="{FF2B5EF4-FFF2-40B4-BE49-F238E27FC236}">
              <a16:creationId xmlns:a16="http://schemas.microsoft.com/office/drawing/2014/main" id="{FEFC1748-5FE9-44F1-876F-8BB4E310454F}"/>
            </a:ext>
          </a:extLst>
        </xdr:cNvPr>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9906000"/>
          <a:ext cx="110490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59</xdr:row>
      <xdr:rowOff>0</xdr:rowOff>
    </xdr:from>
    <xdr:to>
      <xdr:col>3</xdr:col>
      <xdr:colOff>1028700</xdr:colOff>
      <xdr:row>59</xdr:row>
      <xdr:rowOff>209550</xdr:rowOff>
    </xdr:to>
    <xdr:pic>
      <xdr:nvPicPr>
        <xdr:cNvPr id="63" name="Imagem 62">
          <a:extLst>
            <a:ext uri="{FF2B5EF4-FFF2-40B4-BE49-F238E27FC236}">
              <a16:creationId xmlns:a16="http://schemas.microsoft.com/office/drawing/2014/main" id="{C9DBACB3-4808-4CCC-9717-977305BFD385}"/>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0668000"/>
          <a:ext cx="1219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69</xdr:row>
      <xdr:rowOff>0</xdr:rowOff>
    </xdr:from>
    <xdr:to>
      <xdr:col>4</xdr:col>
      <xdr:colOff>590550</xdr:colOff>
      <xdr:row>70</xdr:row>
      <xdr:rowOff>171450</xdr:rowOff>
    </xdr:to>
    <xdr:pic>
      <xdr:nvPicPr>
        <xdr:cNvPr id="64" name="Imagem 63">
          <a:extLst>
            <a:ext uri="{FF2B5EF4-FFF2-40B4-BE49-F238E27FC236}">
              <a16:creationId xmlns:a16="http://schemas.microsoft.com/office/drawing/2014/main" id="{6A816D48-1F53-46DC-8385-CAA3FDAB57C5}"/>
            </a:ext>
          </a:extLst>
        </xdr:cNvPr>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2573000"/>
          <a:ext cx="180975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75</xdr:row>
      <xdr:rowOff>0</xdr:rowOff>
    </xdr:from>
    <xdr:to>
      <xdr:col>3</xdr:col>
      <xdr:colOff>952500</xdr:colOff>
      <xdr:row>76</xdr:row>
      <xdr:rowOff>161925</xdr:rowOff>
    </xdr:to>
    <xdr:pic>
      <xdr:nvPicPr>
        <xdr:cNvPr id="65" name="Imagem 64">
          <a:extLst>
            <a:ext uri="{FF2B5EF4-FFF2-40B4-BE49-F238E27FC236}">
              <a16:creationId xmlns:a16="http://schemas.microsoft.com/office/drawing/2014/main" id="{2CD8CF10-5AEC-4CF0-9AA0-503AABCA6169}"/>
            </a:ext>
          </a:extLst>
        </xdr:cNvPr>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3716000"/>
          <a:ext cx="121920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82</xdr:row>
      <xdr:rowOff>0</xdr:rowOff>
    </xdr:from>
    <xdr:to>
      <xdr:col>3</xdr:col>
      <xdr:colOff>933450</xdr:colOff>
      <xdr:row>83</xdr:row>
      <xdr:rowOff>190500</xdr:rowOff>
    </xdr:to>
    <xdr:pic>
      <xdr:nvPicPr>
        <xdr:cNvPr id="66" name="Imagem 65">
          <a:extLst>
            <a:ext uri="{FF2B5EF4-FFF2-40B4-BE49-F238E27FC236}">
              <a16:creationId xmlns:a16="http://schemas.microsoft.com/office/drawing/2014/main" id="{49BF7306-2C79-4411-A8BE-E1CA6029D4A5}"/>
            </a:ext>
          </a:extLst>
        </xdr:cNvPr>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5049500"/>
          <a:ext cx="12192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88</xdr:row>
      <xdr:rowOff>0</xdr:rowOff>
    </xdr:from>
    <xdr:to>
      <xdr:col>4</xdr:col>
      <xdr:colOff>85725</xdr:colOff>
      <xdr:row>89</xdr:row>
      <xdr:rowOff>161925</xdr:rowOff>
    </xdr:to>
    <xdr:pic>
      <xdr:nvPicPr>
        <xdr:cNvPr id="67" name="Imagem 66">
          <a:extLst>
            <a:ext uri="{FF2B5EF4-FFF2-40B4-BE49-F238E27FC236}">
              <a16:creationId xmlns:a16="http://schemas.microsoft.com/office/drawing/2014/main" id="{82655E27-D5A5-4A64-8ECE-16957D2F440E}"/>
            </a:ext>
          </a:extLst>
        </xdr:cNvPr>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6192500"/>
          <a:ext cx="130492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35</xdr:row>
      <xdr:rowOff>19050</xdr:rowOff>
    </xdr:from>
    <xdr:to>
      <xdr:col>9</xdr:col>
      <xdr:colOff>466725</xdr:colOff>
      <xdr:row>36</xdr:row>
      <xdr:rowOff>200025</xdr:rowOff>
    </xdr:to>
    <xdr:pic>
      <xdr:nvPicPr>
        <xdr:cNvPr id="68" name="Imagem 67">
          <a:extLst>
            <a:ext uri="{FF2B5EF4-FFF2-40B4-BE49-F238E27FC236}">
              <a16:creationId xmlns:a16="http://schemas.microsoft.com/office/drawing/2014/main" id="{C48263DB-5B30-406C-A593-56C255017FB9}"/>
            </a:ext>
          </a:extLst>
        </xdr:cNvPr>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6115050"/>
          <a:ext cx="290512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38</xdr:row>
      <xdr:rowOff>104775</xdr:rowOff>
    </xdr:from>
    <xdr:to>
      <xdr:col>7</xdr:col>
      <xdr:colOff>400050</xdr:colOff>
      <xdr:row>39</xdr:row>
      <xdr:rowOff>209550</xdr:rowOff>
    </xdr:to>
    <xdr:pic>
      <xdr:nvPicPr>
        <xdr:cNvPr id="69" name="Imagem 68">
          <a:extLst>
            <a:ext uri="{FF2B5EF4-FFF2-40B4-BE49-F238E27FC236}">
              <a16:creationId xmlns:a16="http://schemas.microsoft.com/office/drawing/2014/main" id="{303EF051-A0BB-4BD0-8FE1-C2A0E93C7FC6}"/>
            </a:ext>
          </a:extLst>
        </xdr:cNvPr>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6772275"/>
          <a:ext cx="1619250"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42</xdr:row>
      <xdr:rowOff>0</xdr:rowOff>
    </xdr:from>
    <xdr:to>
      <xdr:col>9</xdr:col>
      <xdr:colOff>247650</xdr:colOff>
      <xdr:row>43</xdr:row>
      <xdr:rowOff>180975</xdr:rowOff>
    </xdr:to>
    <xdr:pic>
      <xdr:nvPicPr>
        <xdr:cNvPr id="70" name="Imagem 69">
          <a:extLst>
            <a:ext uri="{FF2B5EF4-FFF2-40B4-BE49-F238E27FC236}">
              <a16:creationId xmlns:a16="http://schemas.microsoft.com/office/drawing/2014/main" id="{A48BB280-68C8-4C54-924E-C83E8A236A43}"/>
            </a:ext>
          </a:extLst>
        </xdr:cNvPr>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7429500"/>
          <a:ext cx="26860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45</xdr:row>
      <xdr:rowOff>114300</xdr:rowOff>
    </xdr:from>
    <xdr:to>
      <xdr:col>7</xdr:col>
      <xdr:colOff>419100</xdr:colOff>
      <xdr:row>46</xdr:row>
      <xdr:rowOff>219075</xdr:rowOff>
    </xdr:to>
    <xdr:pic>
      <xdr:nvPicPr>
        <xdr:cNvPr id="71" name="Imagem 70">
          <a:extLst>
            <a:ext uri="{FF2B5EF4-FFF2-40B4-BE49-F238E27FC236}">
              <a16:creationId xmlns:a16="http://schemas.microsoft.com/office/drawing/2014/main" id="{82FBD993-4181-43D5-924D-3018C2055A7D}"/>
            </a:ext>
          </a:extLst>
        </xdr:cNvPr>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8115300"/>
          <a:ext cx="163830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49</xdr:row>
      <xdr:rowOff>85725</xdr:rowOff>
    </xdr:from>
    <xdr:to>
      <xdr:col>6</xdr:col>
      <xdr:colOff>295275</xdr:colOff>
      <xdr:row>50</xdr:row>
      <xdr:rowOff>219075</xdr:rowOff>
    </xdr:to>
    <xdr:pic>
      <xdr:nvPicPr>
        <xdr:cNvPr id="72" name="Imagem 71">
          <a:extLst>
            <a:ext uri="{FF2B5EF4-FFF2-40B4-BE49-F238E27FC236}">
              <a16:creationId xmlns:a16="http://schemas.microsoft.com/office/drawing/2014/main" id="{5A1C92E4-5048-42A7-8815-6BA936FB7DFD}"/>
            </a:ext>
          </a:extLst>
        </xdr:cNvPr>
        <xdr:cNvPicPr>
          <a:picLocks noChangeAspect="1" noChangeArrowheads="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8848725"/>
          <a:ext cx="904875"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53</xdr:row>
      <xdr:rowOff>47625</xdr:rowOff>
    </xdr:from>
    <xdr:to>
      <xdr:col>6</xdr:col>
      <xdr:colOff>571500</xdr:colOff>
      <xdr:row>55</xdr:row>
      <xdr:rowOff>0</xdr:rowOff>
    </xdr:to>
    <xdr:pic>
      <xdr:nvPicPr>
        <xdr:cNvPr id="73" name="Imagem 72">
          <a:extLst>
            <a:ext uri="{FF2B5EF4-FFF2-40B4-BE49-F238E27FC236}">
              <a16:creationId xmlns:a16="http://schemas.microsoft.com/office/drawing/2014/main" id="{DEFFB403-F019-4FD9-947C-796C47D1F8A0}"/>
            </a:ext>
          </a:extLst>
        </xdr:cNvPr>
        <xdr:cNvPicPr>
          <a:picLocks noChangeAspect="1" noChangeArrowheads="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9572625"/>
          <a:ext cx="11811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53</xdr:row>
      <xdr:rowOff>38100</xdr:rowOff>
    </xdr:from>
    <xdr:to>
      <xdr:col>10</xdr:col>
      <xdr:colOff>85725</xdr:colOff>
      <xdr:row>54</xdr:row>
      <xdr:rowOff>219075</xdr:rowOff>
    </xdr:to>
    <xdr:pic>
      <xdr:nvPicPr>
        <xdr:cNvPr id="74" name="Imagem 73">
          <a:extLst>
            <a:ext uri="{FF2B5EF4-FFF2-40B4-BE49-F238E27FC236}">
              <a16:creationId xmlns:a16="http://schemas.microsoft.com/office/drawing/2014/main" id="{5C995695-5BB0-43F8-A68C-70407A461345}"/>
            </a:ext>
          </a:extLst>
        </xdr:cNvPr>
        <xdr:cNvPicPr>
          <a:picLocks noChangeAspect="1" noChangeArrowheads="1"/>
        </xdr:cNvPicPr>
      </xdr:nvPicPr>
      <xdr:blipFill>
        <a:blip xmlns:r="http://schemas.openxmlformats.org/officeDocument/2006/relationships" r:embed="rId3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76800" y="9563100"/>
          <a:ext cx="130492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57</xdr:row>
      <xdr:rowOff>38100</xdr:rowOff>
    </xdr:from>
    <xdr:to>
      <xdr:col>6</xdr:col>
      <xdr:colOff>581025</xdr:colOff>
      <xdr:row>58</xdr:row>
      <xdr:rowOff>219075</xdr:rowOff>
    </xdr:to>
    <xdr:pic>
      <xdr:nvPicPr>
        <xdr:cNvPr id="75" name="Imagem 74">
          <a:extLst>
            <a:ext uri="{FF2B5EF4-FFF2-40B4-BE49-F238E27FC236}">
              <a16:creationId xmlns:a16="http://schemas.microsoft.com/office/drawing/2014/main" id="{0120A1CB-219F-42EB-8573-3127C505D350}"/>
            </a:ext>
          </a:extLst>
        </xdr:cNvPr>
        <xdr:cNvPicPr>
          <a:picLocks noChangeAspect="1" noChangeArrowheads="1"/>
        </xdr:cNvPicPr>
      </xdr:nvPicPr>
      <xdr:blipFill>
        <a:blip xmlns:r="http://schemas.openxmlformats.org/officeDocument/2006/relationships" r:embed="rId3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10325100"/>
          <a:ext cx="119062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57</xdr:row>
      <xdr:rowOff>38100</xdr:rowOff>
    </xdr:from>
    <xdr:to>
      <xdr:col>10</xdr:col>
      <xdr:colOff>104775</xdr:colOff>
      <xdr:row>58</xdr:row>
      <xdr:rowOff>219075</xdr:rowOff>
    </xdr:to>
    <xdr:pic>
      <xdr:nvPicPr>
        <xdr:cNvPr id="76" name="Imagem 75">
          <a:extLst>
            <a:ext uri="{FF2B5EF4-FFF2-40B4-BE49-F238E27FC236}">
              <a16:creationId xmlns:a16="http://schemas.microsoft.com/office/drawing/2014/main" id="{49293788-CF71-415F-8C83-43BE4BB710A1}"/>
            </a:ext>
          </a:extLst>
        </xdr:cNvPr>
        <xdr:cNvPicPr>
          <a:picLocks noChangeAspect="1" noChangeArrowheads="1"/>
        </xdr:cNvPicPr>
      </xdr:nvPicPr>
      <xdr:blipFill>
        <a:blip xmlns:r="http://schemas.openxmlformats.org/officeDocument/2006/relationships" r:embed="rId3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76800" y="10325100"/>
          <a:ext cx="132397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50</xdr:row>
      <xdr:rowOff>0</xdr:rowOff>
    </xdr:from>
    <xdr:to>
      <xdr:col>9</xdr:col>
      <xdr:colOff>276225</xdr:colOff>
      <xdr:row>51</xdr:row>
      <xdr:rowOff>0</xdr:rowOff>
    </xdr:to>
    <xdr:pic>
      <xdr:nvPicPr>
        <xdr:cNvPr id="77" name="Imagem 76">
          <a:extLst>
            <a:ext uri="{FF2B5EF4-FFF2-40B4-BE49-F238E27FC236}">
              <a16:creationId xmlns:a16="http://schemas.microsoft.com/office/drawing/2014/main" id="{7FD1F062-7B85-4E1C-8F29-DF92C8F082B4}"/>
            </a:ext>
          </a:extLst>
        </xdr:cNvPr>
        <xdr:cNvPicPr>
          <a:picLocks noChangeAspect="1" noChangeArrowheads="1"/>
        </xdr:cNvPicPr>
      </xdr:nvPicPr>
      <xdr:blipFill>
        <a:blip xmlns:r="http://schemas.openxmlformats.org/officeDocument/2006/relationships" r:embed="rId3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76800" y="8953500"/>
          <a:ext cx="8858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17</xdr:row>
      <xdr:rowOff>19050</xdr:rowOff>
    </xdr:from>
    <xdr:to>
      <xdr:col>10</xdr:col>
      <xdr:colOff>609600</xdr:colOff>
      <xdr:row>17</xdr:row>
      <xdr:rowOff>200025</xdr:rowOff>
    </xdr:to>
    <xdr:pic>
      <xdr:nvPicPr>
        <xdr:cNvPr id="78" name="Imagem 77">
          <a:extLst>
            <a:ext uri="{FF2B5EF4-FFF2-40B4-BE49-F238E27FC236}">
              <a16:creationId xmlns:a16="http://schemas.microsoft.com/office/drawing/2014/main" id="{49E6AC27-75FD-414A-91FF-894F81EE9E52}"/>
            </a:ext>
          </a:extLst>
        </xdr:cNvPr>
        <xdr:cNvPicPr>
          <a:picLocks noChangeAspect="1" noChangeArrowheads="1"/>
        </xdr:cNvPicPr>
      </xdr:nvPicPr>
      <xdr:blipFill>
        <a:blip xmlns:r="http://schemas.openxmlformats.org/officeDocument/2006/relationships" r:embed="rId3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0" y="3905250"/>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20</xdr:row>
      <xdr:rowOff>0</xdr:rowOff>
    </xdr:from>
    <xdr:to>
      <xdr:col>10</xdr:col>
      <xdr:colOff>352425</xdr:colOff>
      <xdr:row>20</xdr:row>
      <xdr:rowOff>200025</xdr:rowOff>
    </xdr:to>
    <xdr:pic>
      <xdr:nvPicPr>
        <xdr:cNvPr id="79" name="Imagem 78">
          <a:extLst>
            <a:ext uri="{FF2B5EF4-FFF2-40B4-BE49-F238E27FC236}">
              <a16:creationId xmlns:a16="http://schemas.microsoft.com/office/drawing/2014/main" id="{235AC639-5E17-47DF-A7CE-BA2A68F0D47A}"/>
            </a:ext>
          </a:extLst>
        </xdr:cNvPr>
        <xdr:cNvPicPr>
          <a:picLocks noChangeAspect="1" noChangeArrowheads="1"/>
        </xdr:cNvPicPr>
      </xdr:nvPicPr>
      <xdr:blipFill>
        <a:blip xmlns:r="http://schemas.openxmlformats.org/officeDocument/2006/relationships" r:embed="rId3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86400" y="3619500"/>
          <a:ext cx="962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19</xdr:row>
      <xdr:rowOff>0</xdr:rowOff>
    </xdr:from>
    <xdr:to>
      <xdr:col>11</xdr:col>
      <xdr:colOff>161925</xdr:colOff>
      <xdr:row>19</xdr:row>
      <xdr:rowOff>180975</xdr:rowOff>
    </xdr:to>
    <xdr:pic>
      <xdr:nvPicPr>
        <xdr:cNvPr id="80" name="Imagem 79">
          <a:extLst>
            <a:ext uri="{FF2B5EF4-FFF2-40B4-BE49-F238E27FC236}">
              <a16:creationId xmlns:a16="http://schemas.microsoft.com/office/drawing/2014/main" id="{5A422AFB-2C56-4B75-9965-AAE04379BD70}"/>
            </a:ext>
          </a:extLst>
        </xdr:cNvPr>
        <xdr:cNvPicPr>
          <a:picLocks noChangeAspect="1" noChangeArrowheads="1"/>
        </xdr:cNvPicPr>
      </xdr:nvPicPr>
      <xdr:blipFill>
        <a:blip xmlns:r="http://schemas.openxmlformats.org/officeDocument/2006/relationships" r:embed="rId3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86400" y="3429000"/>
          <a:ext cx="13811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18</xdr:row>
      <xdr:rowOff>0</xdr:rowOff>
    </xdr:from>
    <xdr:to>
      <xdr:col>10</xdr:col>
      <xdr:colOff>285750</xdr:colOff>
      <xdr:row>18</xdr:row>
      <xdr:rowOff>180975</xdr:rowOff>
    </xdr:to>
    <xdr:pic>
      <xdr:nvPicPr>
        <xdr:cNvPr id="81" name="Imagem 80">
          <a:extLst>
            <a:ext uri="{FF2B5EF4-FFF2-40B4-BE49-F238E27FC236}">
              <a16:creationId xmlns:a16="http://schemas.microsoft.com/office/drawing/2014/main" id="{BBE3701C-F97F-4492-AC42-574359ACE9AA}"/>
            </a:ext>
          </a:extLst>
        </xdr:cNvPr>
        <xdr:cNvPicPr>
          <a:picLocks noChangeAspect="1" noChangeArrowheads="1"/>
        </xdr:cNvPicPr>
      </xdr:nvPicPr>
      <xdr:blipFill>
        <a:blip xmlns:r="http://schemas.openxmlformats.org/officeDocument/2006/relationships" r:embed="rId3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86400" y="3238500"/>
          <a:ext cx="8953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180975</xdr:colOff>
      <xdr:row>29</xdr:row>
      <xdr:rowOff>142875</xdr:rowOff>
    </xdr:from>
    <xdr:to>
      <xdr:col>7</xdr:col>
      <xdr:colOff>790575</xdr:colOff>
      <xdr:row>31</xdr:row>
      <xdr:rowOff>190500</xdr:rowOff>
    </xdr:to>
    <xdr:pic>
      <xdr:nvPicPr>
        <xdr:cNvPr id="82" name="Imagem 81">
          <a:extLst>
            <a:ext uri="{FF2B5EF4-FFF2-40B4-BE49-F238E27FC236}">
              <a16:creationId xmlns:a16="http://schemas.microsoft.com/office/drawing/2014/main" id="{579D0F8B-2F84-4C81-9D32-C9788F1065BE}"/>
            </a:ext>
          </a:extLst>
        </xdr:cNvPr>
        <xdr:cNvPicPr>
          <a:picLocks noChangeAspect="1" noChangeArrowheads="1"/>
        </xdr:cNvPicPr>
      </xdr:nvPicPr>
      <xdr:blipFill>
        <a:blip xmlns:r="http://schemas.openxmlformats.org/officeDocument/2006/relationships" r:embed="rId3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67125" y="6772275"/>
          <a:ext cx="16573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9525</xdr:colOff>
      <xdr:row>1</xdr:row>
      <xdr:rowOff>28575</xdr:rowOff>
    </xdr:from>
    <xdr:ext cx="6119495" cy="1920240"/>
    <xdr:pic>
      <xdr:nvPicPr>
        <xdr:cNvPr id="83" name="Imagem 82">
          <a:extLst>
            <a:ext uri="{FF2B5EF4-FFF2-40B4-BE49-F238E27FC236}">
              <a16:creationId xmlns:a16="http://schemas.microsoft.com/office/drawing/2014/main" id="{FF3D1B31-D396-42BA-B3D3-E0D08F8ACACC}"/>
            </a:ext>
          </a:extLst>
        </xdr:cNvPr>
        <xdr:cNvPicPr/>
      </xdr:nvPicPr>
      <xdr:blipFill>
        <a:blip xmlns:r="http://schemas.openxmlformats.org/officeDocument/2006/relationships" r:embed="rId40"/>
        <a:stretch>
          <a:fillRect/>
        </a:stretch>
      </xdr:blipFill>
      <xdr:spPr>
        <a:xfrm>
          <a:off x="619125" y="219075"/>
          <a:ext cx="6119495" cy="1920240"/>
        </a:xfrm>
        <a:prstGeom prst="rect">
          <a:avLst/>
        </a:prstGeom>
      </xdr:spPr>
    </xdr:pic>
    <xdr:clientData/>
  </xdr:oneCellAnchor>
  <xdr:twoCellAnchor>
    <xdr:from>
      <xdr:col>2</xdr:col>
      <xdr:colOff>57150</xdr:colOff>
      <xdr:row>42</xdr:row>
      <xdr:rowOff>66675</xdr:rowOff>
    </xdr:from>
    <xdr:to>
      <xdr:col>4</xdr:col>
      <xdr:colOff>222885</xdr:colOff>
      <xdr:row>44</xdr:row>
      <xdr:rowOff>45085</xdr:rowOff>
    </xdr:to>
    <mc:AlternateContent xmlns:mc="http://schemas.openxmlformats.org/markup-compatibility/2006" xmlns:a14="http://schemas.microsoft.com/office/drawing/2010/main">
      <mc:Choice Requires="a14">
        <xdr:sp macro="" textlink="">
          <xdr:nvSpPr>
            <xdr:cNvPr id="58" name="Caixa de Texto 1">
              <a:extLst>
                <a:ext uri="{FF2B5EF4-FFF2-40B4-BE49-F238E27FC236}">
                  <a16:creationId xmlns:a16="http://schemas.microsoft.com/office/drawing/2014/main" id="{B4D7D4CF-67E7-4B85-A3D1-865A810927A3}"/>
                </a:ext>
              </a:extLst>
            </xdr:cNvPr>
            <xdr:cNvSpPr txBox="1"/>
          </xdr:nvSpPr>
          <xdr:spPr>
            <a:xfrm>
              <a:off x="581025" y="8982075"/>
              <a:ext cx="1594485" cy="435610"/>
            </a:xfrm>
            <a:prstGeom prst="rect">
              <a:avLst/>
            </a:prstGeom>
            <a:solidFill>
              <a:schemeClr val="lt1">
                <a:alpha val="0"/>
              </a:schemeClr>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07000"/>
                </a:lnSpc>
                <a:spcAft>
                  <a:spcPts val="800"/>
                </a:spcAft>
              </a:pPr>
              <a14:m>
                <m:oMath xmlns:m="http://schemas.openxmlformats.org/officeDocument/2006/math">
                  <m:sSub>
                    <m:sSubPr>
                      <m:ctrlPr>
                        <a:rPr lang="pt-BR" sz="1200" b="1" i="1">
                          <a:effectLst/>
                          <a:latin typeface="Cambria Math" panose="02040503050406030204" pitchFamily="18" charset="0"/>
                          <a:ea typeface="Calibri" panose="020F0502020204030204" pitchFamily="34" charset="0"/>
                        </a:rPr>
                      </m:ctrlPr>
                    </m:sSubPr>
                    <m:e>
                      <m:r>
                        <a:rPr lang="pt-BR" sz="1200" b="1" i="1">
                          <a:effectLst/>
                          <a:latin typeface="Cambria Math" panose="02040503050406030204" pitchFamily="18" charset="0"/>
                          <a:ea typeface="Calibri" panose="020F0502020204030204" pitchFamily="34" charset="0"/>
                        </a:rPr>
                        <m:t>𝜽</m:t>
                      </m:r>
                    </m:e>
                    <m:sub>
                      <m:sSub>
                        <m:sSubPr>
                          <m:ctrlPr>
                            <a:rPr lang="pt-BR" sz="1200" b="1" i="1">
                              <a:effectLst/>
                              <a:latin typeface="Cambria Math" panose="02040503050406030204" pitchFamily="18" charset="0"/>
                              <a:ea typeface="Calibri" panose="020F0502020204030204" pitchFamily="34" charset="0"/>
                            </a:rPr>
                          </m:ctrlPr>
                        </m:sSubPr>
                        <m:e>
                          <m:r>
                            <a:rPr lang="pt-BR" sz="1200" b="1" i="1">
                              <a:effectLst/>
                              <a:latin typeface="Cambria Math" panose="02040503050406030204" pitchFamily="18" charset="0"/>
                              <a:ea typeface="Calibri" panose="020F0502020204030204" pitchFamily="34" charset="0"/>
                            </a:rPr>
                            <m:t>𝒁</m:t>
                          </m:r>
                        </m:e>
                        <m:sub>
                          <m:r>
                            <a:rPr lang="pt-BR" sz="1200" b="1" i="1">
                              <a:effectLst/>
                              <a:latin typeface="Cambria Math" panose="02040503050406030204" pitchFamily="18" charset="0"/>
                              <a:ea typeface="Calibri" panose="020F0502020204030204" pitchFamily="34" charset="0"/>
                            </a:rPr>
                            <m:t>𝑻𝑭</m:t>
                          </m:r>
                        </m:sub>
                      </m:sSub>
                    </m:sub>
                  </m:sSub>
                </m:oMath>
              </a14:m>
              <a:r>
                <a:rPr lang="pt-BR" sz="1200" b="1" i="1">
                  <a:effectLst/>
                  <a:latin typeface="Cambria Math" panose="02040503050406030204" pitchFamily="18" charset="0"/>
                  <a:ea typeface="Times New Roman" panose="02020603050405020304" pitchFamily="18" charset="0"/>
                </a:rPr>
                <a:t>=acos </a:t>
              </a:r>
              <a14:m>
                <m:oMath xmlns:m="http://schemas.openxmlformats.org/officeDocument/2006/math">
                  <m:d>
                    <m:dPr>
                      <m:ctrlPr>
                        <a:rPr lang="pt-BR" sz="1200" b="1" i="1">
                          <a:effectLst/>
                          <a:latin typeface="Cambria Math" panose="02040503050406030204" pitchFamily="18" charset="0"/>
                          <a:ea typeface="Times New Roman" panose="02020603050405020304" pitchFamily="18" charset="0"/>
                        </a:rPr>
                      </m:ctrlPr>
                    </m:dPr>
                    <m:e>
                      <m:f>
                        <m:fPr>
                          <m:ctrlPr>
                            <a:rPr lang="pt-BR" sz="1200" b="1" i="1">
                              <a:effectLst/>
                              <a:latin typeface="Cambria Math" panose="02040503050406030204" pitchFamily="18" charset="0"/>
                              <a:ea typeface="Times New Roman" panose="02020603050405020304" pitchFamily="18" charset="0"/>
                            </a:rPr>
                          </m:ctrlPr>
                        </m:fPr>
                        <m:num>
                          <m:sSub>
                            <m:sSubPr>
                              <m:ctrlPr>
                                <a:rPr lang="pt-BR" sz="1200" b="1" i="1">
                                  <a:effectLst/>
                                  <a:latin typeface="Cambria Math" panose="02040503050406030204" pitchFamily="18" charset="0"/>
                                  <a:ea typeface="Times New Roman" panose="02020603050405020304" pitchFamily="18" charset="0"/>
                                </a:rPr>
                              </m:ctrlPr>
                            </m:sSubPr>
                            <m:e>
                              <m:r>
                                <a:rPr lang="pt-BR" sz="1200" b="1" i="1">
                                  <a:effectLst/>
                                  <a:latin typeface="Cambria Math" panose="02040503050406030204" pitchFamily="18" charset="0"/>
                                  <a:ea typeface="Times New Roman" panose="02020603050405020304" pitchFamily="18" charset="0"/>
                                </a:rPr>
                                <m:t>𝑹</m:t>
                              </m:r>
                            </m:e>
                            <m:sub>
                              <m:r>
                                <a:rPr lang="pt-BR" sz="1200" b="1" i="1">
                                  <a:effectLst/>
                                  <a:latin typeface="Cambria Math" panose="02040503050406030204" pitchFamily="18" charset="0"/>
                                  <a:ea typeface="Times New Roman" panose="02020603050405020304" pitchFamily="18" charset="0"/>
                                </a:rPr>
                                <m:t>𝒏</m:t>
                              </m:r>
                            </m:sub>
                          </m:sSub>
                        </m:num>
                        <m:den>
                          <m:sSub>
                            <m:sSubPr>
                              <m:ctrlPr>
                                <a:rPr lang="pt-BR" sz="1200" b="1" i="1">
                                  <a:effectLst/>
                                  <a:latin typeface="Cambria Math" panose="02040503050406030204" pitchFamily="18" charset="0"/>
                                  <a:ea typeface="Times New Roman" panose="02020603050405020304" pitchFamily="18" charset="0"/>
                                </a:rPr>
                              </m:ctrlPr>
                            </m:sSubPr>
                            <m:e>
                              <m:r>
                                <a:rPr lang="pt-BR" sz="1200" b="1" i="1">
                                  <a:effectLst/>
                                  <a:latin typeface="Cambria Math" panose="02040503050406030204" pitchFamily="18" charset="0"/>
                                  <a:ea typeface="Times New Roman" panose="02020603050405020304" pitchFamily="18" charset="0"/>
                                </a:rPr>
                                <m:t>𝒁</m:t>
                              </m:r>
                            </m:e>
                            <m:sub>
                              <m:r>
                                <a:rPr lang="pt-BR" sz="1200" b="1" i="1">
                                  <a:effectLst/>
                                  <a:latin typeface="Cambria Math" panose="02040503050406030204" pitchFamily="18" charset="0"/>
                                  <a:ea typeface="Times New Roman" panose="02020603050405020304" pitchFamily="18" charset="0"/>
                                </a:rPr>
                                <m:t>𝒏</m:t>
                              </m:r>
                            </m:sub>
                          </m:sSub>
                        </m:den>
                      </m:f>
                    </m:e>
                  </m:d>
                </m:oMath>
              </a14:m>
              <a:endParaRPr lang="pt-BR" sz="1200" b="1" i="1">
                <a:effectLst/>
                <a:latin typeface="Arial" panose="020B0604020202020204" pitchFamily="34" charset="0"/>
                <a:ea typeface="Calibri" panose="020F0502020204030204" pitchFamily="34" charset="0"/>
              </a:endParaRPr>
            </a:p>
            <a:p>
              <a:pPr algn="just">
                <a:lnSpc>
                  <a:spcPct val="107000"/>
                </a:lnSpc>
                <a:spcAft>
                  <a:spcPts val="800"/>
                </a:spcAft>
              </a:pPr>
              <a:r>
                <a:rPr lang="pt-BR" sz="1200">
                  <a:effectLst/>
                  <a:latin typeface="Arial" panose="020B0604020202020204" pitchFamily="34" charset="0"/>
                  <a:ea typeface="Calibri" panose="020F0502020204030204" pitchFamily="34" charset="0"/>
                </a:rPr>
                <a:t> </a:t>
              </a:r>
            </a:p>
          </xdr:txBody>
        </xdr:sp>
      </mc:Choice>
      <mc:Fallback xmlns="">
        <xdr:sp macro="" textlink="">
          <xdr:nvSpPr>
            <xdr:cNvPr id="58" name="Caixa de Texto 1">
              <a:extLst>
                <a:ext uri="{FF2B5EF4-FFF2-40B4-BE49-F238E27FC236}">
                  <a16:creationId xmlns:a16="http://schemas.microsoft.com/office/drawing/2014/main" id="{B4D7D4CF-67E7-4B85-A3D1-865A810927A3}"/>
                </a:ext>
              </a:extLst>
            </xdr:cNvPr>
            <xdr:cNvSpPr txBox="1"/>
          </xdr:nvSpPr>
          <xdr:spPr>
            <a:xfrm>
              <a:off x="581025" y="8982075"/>
              <a:ext cx="1594485" cy="435610"/>
            </a:xfrm>
            <a:prstGeom prst="rect">
              <a:avLst/>
            </a:prstGeom>
            <a:solidFill>
              <a:schemeClr val="lt1">
                <a:alpha val="0"/>
              </a:schemeClr>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07000"/>
                </a:lnSpc>
                <a:spcAft>
                  <a:spcPts val="800"/>
                </a:spcAft>
              </a:pPr>
              <a:r>
                <a:rPr lang="pt-BR" sz="1200" b="1" i="0">
                  <a:effectLst/>
                  <a:latin typeface="Cambria Math" panose="02040503050406030204" pitchFamily="18" charset="0"/>
                  <a:ea typeface="Calibri" panose="020F0502020204030204" pitchFamily="34" charset="0"/>
                </a:rPr>
                <a:t>𝜽_(𝒁_𝑻𝑭 )</a:t>
              </a:r>
              <a:r>
                <a:rPr lang="pt-BR" sz="1200" b="1" i="1">
                  <a:effectLst/>
                  <a:latin typeface="Cambria Math" panose="02040503050406030204" pitchFamily="18" charset="0"/>
                  <a:ea typeface="Times New Roman" panose="02020603050405020304" pitchFamily="18" charset="0"/>
                </a:rPr>
                <a:t>=acos </a:t>
              </a:r>
              <a:r>
                <a:rPr lang="pt-BR" sz="1200" b="1" i="0">
                  <a:effectLst/>
                  <a:latin typeface="Cambria Math" panose="02040503050406030204" pitchFamily="18" charset="0"/>
                </a:rPr>
                <a:t>(</a:t>
              </a:r>
              <a:r>
                <a:rPr lang="pt-BR" sz="1200" b="1" i="0">
                  <a:effectLst/>
                  <a:latin typeface="Cambria Math" panose="02040503050406030204" pitchFamily="18" charset="0"/>
                  <a:ea typeface="Times New Roman" panose="02020603050405020304" pitchFamily="18" charset="0"/>
                </a:rPr>
                <a:t>𝑹_𝒏/𝒁_𝒏 )</a:t>
              </a:r>
              <a:endParaRPr lang="pt-BR" sz="1200" b="1" i="1">
                <a:effectLst/>
                <a:latin typeface="Arial" panose="020B0604020202020204" pitchFamily="34" charset="0"/>
                <a:ea typeface="Calibri" panose="020F0502020204030204" pitchFamily="34" charset="0"/>
              </a:endParaRPr>
            </a:p>
            <a:p>
              <a:pPr algn="just">
                <a:lnSpc>
                  <a:spcPct val="107000"/>
                </a:lnSpc>
                <a:spcAft>
                  <a:spcPts val="800"/>
                </a:spcAft>
              </a:pPr>
              <a:r>
                <a:rPr lang="pt-BR" sz="1200">
                  <a:effectLst/>
                  <a:latin typeface="Arial" panose="020B0604020202020204" pitchFamily="34" charset="0"/>
                  <a:ea typeface="Calibri" panose="020F0502020204030204" pitchFamily="34" charset="0"/>
                </a:rPr>
                <a:t> </a:t>
              </a:r>
            </a:p>
          </xdr:txBody>
        </xdr:sp>
      </mc:Fallback>
    </mc:AlternateContent>
    <xdr:clientData/>
  </xdr:twoCellAnchor>
  <xdr:twoCellAnchor>
    <xdr:from>
      <xdr:col>2</xdr:col>
      <xdr:colOff>0</xdr:colOff>
      <xdr:row>21</xdr:row>
      <xdr:rowOff>0</xdr:rowOff>
    </xdr:from>
    <xdr:to>
      <xdr:col>2</xdr:col>
      <xdr:colOff>38100</xdr:colOff>
      <xdr:row>22</xdr:row>
      <xdr:rowOff>28575</xdr:rowOff>
    </xdr:to>
    <xdr:pic>
      <xdr:nvPicPr>
        <xdr:cNvPr id="87" name="Imagem 86">
          <a:extLst>
            <a:ext uri="{FF2B5EF4-FFF2-40B4-BE49-F238E27FC236}">
              <a16:creationId xmlns:a16="http://schemas.microsoft.com/office/drawing/2014/main" id="{5CA9DD0F-AD0D-495F-AEBA-EBFC4EF3467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88" name="Imagem 87">
          <a:extLst>
            <a:ext uri="{FF2B5EF4-FFF2-40B4-BE49-F238E27FC236}">
              <a16:creationId xmlns:a16="http://schemas.microsoft.com/office/drawing/2014/main" id="{ACEAFED8-0FC1-4E02-93DA-7151E24F449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20</xdr:row>
      <xdr:rowOff>0</xdr:rowOff>
    </xdr:from>
    <xdr:to>
      <xdr:col>2</xdr:col>
      <xdr:colOff>38100</xdr:colOff>
      <xdr:row>21</xdr:row>
      <xdr:rowOff>28575</xdr:rowOff>
    </xdr:to>
    <xdr:pic>
      <xdr:nvPicPr>
        <xdr:cNvPr id="89" name="Imagem 88">
          <a:extLst>
            <a:ext uri="{FF2B5EF4-FFF2-40B4-BE49-F238E27FC236}">
              <a16:creationId xmlns:a16="http://schemas.microsoft.com/office/drawing/2014/main" id="{B2DE9D17-4250-48AA-AC47-86BFEBB6AFD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90" name="Imagem 89">
          <a:extLst>
            <a:ext uri="{FF2B5EF4-FFF2-40B4-BE49-F238E27FC236}">
              <a16:creationId xmlns:a16="http://schemas.microsoft.com/office/drawing/2014/main" id="{75F74969-79DB-4E03-80C4-CCD1F6A042B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91" name="Imagem 90">
          <a:extLst>
            <a:ext uri="{FF2B5EF4-FFF2-40B4-BE49-F238E27FC236}">
              <a16:creationId xmlns:a16="http://schemas.microsoft.com/office/drawing/2014/main" id="{9ACFC369-BC28-4552-A96F-CB2F0C62D8F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2" name="Imagem 91">
          <a:extLst>
            <a:ext uri="{FF2B5EF4-FFF2-40B4-BE49-F238E27FC236}">
              <a16:creationId xmlns:a16="http://schemas.microsoft.com/office/drawing/2014/main" id="{99D4904E-6F31-4AF3-96BA-48129905DC4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3" name="Imagem 92">
          <a:extLst>
            <a:ext uri="{FF2B5EF4-FFF2-40B4-BE49-F238E27FC236}">
              <a16:creationId xmlns:a16="http://schemas.microsoft.com/office/drawing/2014/main" id="{AD62E45C-36F8-4071-A231-3968F5E8452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21</xdr:row>
      <xdr:rowOff>0</xdr:rowOff>
    </xdr:from>
    <xdr:to>
      <xdr:col>2</xdr:col>
      <xdr:colOff>38100</xdr:colOff>
      <xdr:row>22</xdr:row>
      <xdr:rowOff>28575</xdr:rowOff>
    </xdr:to>
    <xdr:pic>
      <xdr:nvPicPr>
        <xdr:cNvPr id="94" name="Imagem 93">
          <a:extLst>
            <a:ext uri="{FF2B5EF4-FFF2-40B4-BE49-F238E27FC236}">
              <a16:creationId xmlns:a16="http://schemas.microsoft.com/office/drawing/2014/main" id="{3EC51941-D40D-4328-A03B-641A2B2CEA2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95" name="Imagem 94">
          <a:extLst>
            <a:ext uri="{FF2B5EF4-FFF2-40B4-BE49-F238E27FC236}">
              <a16:creationId xmlns:a16="http://schemas.microsoft.com/office/drawing/2014/main" id="{DA4345E2-3047-4D21-90CA-B43379646DD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96" name="Imagem 95">
          <a:extLst>
            <a:ext uri="{FF2B5EF4-FFF2-40B4-BE49-F238E27FC236}">
              <a16:creationId xmlns:a16="http://schemas.microsoft.com/office/drawing/2014/main" id="{758DC380-DEC0-4F87-9697-32732AB3DA6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97" name="Imagem 96">
          <a:extLst>
            <a:ext uri="{FF2B5EF4-FFF2-40B4-BE49-F238E27FC236}">
              <a16:creationId xmlns:a16="http://schemas.microsoft.com/office/drawing/2014/main" id="{04C6974D-4264-45B4-902B-6E1C59D6EB6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98" name="Imagem 97">
          <a:extLst>
            <a:ext uri="{FF2B5EF4-FFF2-40B4-BE49-F238E27FC236}">
              <a16:creationId xmlns:a16="http://schemas.microsoft.com/office/drawing/2014/main" id="{5359C76F-7434-43C1-B710-7F6BDDC6867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99" name="Imagem 98">
          <a:extLst>
            <a:ext uri="{FF2B5EF4-FFF2-40B4-BE49-F238E27FC236}">
              <a16:creationId xmlns:a16="http://schemas.microsoft.com/office/drawing/2014/main" id="{51C7CB09-4CC9-4F7E-9AF8-F75B69A4121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100" name="Imagem 99">
          <a:extLst>
            <a:ext uri="{FF2B5EF4-FFF2-40B4-BE49-F238E27FC236}">
              <a16:creationId xmlns:a16="http://schemas.microsoft.com/office/drawing/2014/main" id="{D9CDF452-32F2-4AB8-BAF1-E89A697B527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101" name="Imagem 100">
          <a:extLst>
            <a:ext uri="{FF2B5EF4-FFF2-40B4-BE49-F238E27FC236}">
              <a16:creationId xmlns:a16="http://schemas.microsoft.com/office/drawing/2014/main" id="{14CD28B7-9E86-49F5-9167-D99D12997EA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02" name="Imagem 101">
          <a:extLst>
            <a:ext uri="{FF2B5EF4-FFF2-40B4-BE49-F238E27FC236}">
              <a16:creationId xmlns:a16="http://schemas.microsoft.com/office/drawing/2014/main" id="{408BAF4A-1B23-4166-8ED8-4ED308C58D0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03" name="Imagem 102">
          <a:extLst>
            <a:ext uri="{FF2B5EF4-FFF2-40B4-BE49-F238E27FC236}">
              <a16:creationId xmlns:a16="http://schemas.microsoft.com/office/drawing/2014/main" id="{8F7A9034-F9A0-48E4-AA24-49F259D8386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104" name="Imagem 103">
          <a:extLst>
            <a:ext uri="{FF2B5EF4-FFF2-40B4-BE49-F238E27FC236}">
              <a16:creationId xmlns:a16="http://schemas.microsoft.com/office/drawing/2014/main" id="{F3230EBB-2369-4F65-B258-18362699BEE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05" name="Imagem 104">
          <a:extLst>
            <a:ext uri="{FF2B5EF4-FFF2-40B4-BE49-F238E27FC236}">
              <a16:creationId xmlns:a16="http://schemas.microsoft.com/office/drawing/2014/main" id="{83AA1272-6A70-4ACD-B3AD-F1A39051492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106" name="Imagem 105">
          <a:extLst>
            <a:ext uri="{FF2B5EF4-FFF2-40B4-BE49-F238E27FC236}">
              <a16:creationId xmlns:a16="http://schemas.microsoft.com/office/drawing/2014/main" id="{B31FCE29-4D0B-45C4-9081-7AEBD7FCC0F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07" name="Imagem 106">
          <a:extLst>
            <a:ext uri="{FF2B5EF4-FFF2-40B4-BE49-F238E27FC236}">
              <a16:creationId xmlns:a16="http://schemas.microsoft.com/office/drawing/2014/main" id="{DF45671E-C818-4415-BE3D-41A86F4AD9D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08" name="Imagem 107">
          <a:extLst>
            <a:ext uri="{FF2B5EF4-FFF2-40B4-BE49-F238E27FC236}">
              <a16:creationId xmlns:a16="http://schemas.microsoft.com/office/drawing/2014/main" id="{919D5287-24F7-4284-B03A-0377418FA0A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09" name="Imagem 108">
          <a:extLst>
            <a:ext uri="{FF2B5EF4-FFF2-40B4-BE49-F238E27FC236}">
              <a16:creationId xmlns:a16="http://schemas.microsoft.com/office/drawing/2014/main" id="{65DA7973-FB8F-44A4-81D6-40AB7404B13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10" name="Imagem 109">
          <a:extLst>
            <a:ext uri="{FF2B5EF4-FFF2-40B4-BE49-F238E27FC236}">
              <a16:creationId xmlns:a16="http://schemas.microsoft.com/office/drawing/2014/main" id="{4FF088B9-7FB8-4864-B9C5-89315C49010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11" name="Imagem 110">
          <a:extLst>
            <a:ext uri="{FF2B5EF4-FFF2-40B4-BE49-F238E27FC236}">
              <a16:creationId xmlns:a16="http://schemas.microsoft.com/office/drawing/2014/main" id="{588538FC-FA5A-435E-8E1C-919037D02AE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12" name="Imagem 111">
          <a:extLst>
            <a:ext uri="{FF2B5EF4-FFF2-40B4-BE49-F238E27FC236}">
              <a16:creationId xmlns:a16="http://schemas.microsoft.com/office/drawing/2014/main" id="{474F5A06-5396-481B-957E-3FE37B52E4B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13" name="Imagem 112">
          <a:extLst>
            <a:ext uri="{FF2B5EF4-FFF2-40B4-BE49-F238E27FC236}">
              <a16:creationId xmlns:a16="http://schemas.microsoft.com/office/drawing/2014/main" id="{BB6EB14C-942E-4466-8C68-681D2947E84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14" name="Imagem 113">
          <a:extLst>
            <a:ext uri="{FF2B5EF4-FFF2-40B4-BE49-F238E27FC236}">
              <a16:creationId xmlns:a16="http://schemas.microsoft.com/office/drawing/2014/main" id="{7B5B431D-4BFC-4D5B-8697-4A5F307F1F3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15" name="Imagem 114">
          <a:extLst>
            <a:ext uri="{FF2B5EF4-FFF2-40B4-BE49-F238E27FC236}">
              <a16:creationId xmlns:a16="http://schemas.microsoft.com/office/drawing/2014/main" id="{0DD10AE3-D1D2-4303-B8E7-81FE5CD66C9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16" name="Imagem 115">
          <a:extLst>
            <a:ext uri="{FF2B5EF4-FFF2-40B4-BE49-F238E27FC236}">
              <a16:creationId xmlns:a16="http://schemas.microsoft.com/office/drawing/2014/main" id="{B2A88F40-A4DA-4BFE-97D6-B5506AB88F9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17" name="Imagem 116">
          <a:extLst>
            <a:ext uri="{FF2B5EF4-FFF2-40B4-BE49-F238E27FC236}">
              <a16:creationId xmlns:a16="http://schemas.microsoft.com/office/drawing/2014/main" id="{F1B1C263-A9CB-47CA-904A-DD0D5781C1D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18" name="Imagem 117">
          <a:extLst>
            <a:ext uri="{FF2B5EF4-FFF2-40B4-BE49-F238E27FC236}">
              <a16:creationId xmlns:a16="http://schemas.microsoft.com/office/drawing/2014/main" id="{BF290EF6-9532-423D-8070-FE5E4A47731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161925</xdr:rowOff>
    </xdr:from>
    <xdr:to>
      <xdr:col>3</xdr:col>
      <xdr:colOff>551815</xdr:colOff>
      <xdr:row>11</xdr:row>
      <xdr:rowOff>196850</xdr:rowOff>
    </xdr:to>
    <xdr:pic>
      <xdr:nvPicPr>
        <xdr:cNvPr id="12" name="Imagem 11">
          <a:extLst>
            <a:ext uri="{FF2B5EF4-FFF2-40B4-BE49-F238E27FC236}">
              <a16:creationId xmlns:a16="http://schemas.microsoft.com/office/drawing/2014/main" id="{CFD777E2-9BB1-BC64-85EB-8DDCAD272E13}"/>
            </a:ext>
          </a:extLst>
        </xdr:cNvPr>
        <xdr:cNvPicPr>
          <a:picLocks noChangeAspect="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285750" y="2447925"/>
          <a:ext cx="1247140" cy="26352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AE8CE-A136-4F07-B7C5-876E4C45A04C}">
  <dimension ref="A1:AN115"/>
  <sheetViews>
    <sheetView tabSelected="1" zoomScaleNormal="100" workbookViewId="0">
      <selection activeCell="H14" sqref="H14:H29"/>
    </sheetView>
  </sheetViews>
  <sheetFormatPr defaultRowHeight="18" customHeight="1" x14ac:dyDescent="0.25"/>
  <cols>
    <col min="1" max="1" width="4.28515625" style="6" customWidth="1"/>
    <col min="2" max="2" width="3.5703125" style="6" customWidth="1"/>
    <col min="3" max="3" width="6.85546875" style="6" customWidth="1"/>
    <col min="4" max="4" width="15.7109375" style="6" customWidth="1"/>
    <col min="5" max="5" width="16.140625" style="6" customWidth="1"/>
    <col min="6" max="6" width="5.7109375" style="6" customWidth="1"/>
    <col min="7" max="7" width="15.7109375" style="6" customWidth="1"/>
    <col min="8" max="8" width="12" style="6" bestFit="1" customWidth="1"/>
    <col min="9" max="9" width="5.7109375" style="6" customWidth="1"/>
    <col min="10" max="10" width="7.7109375" style="6" customWidth="1"/>
    <col min="11" max="11" width="12.7109375" style="6" customWidth="1"/>
    <col min="12" max="12" width="9.140625" style="6"/>
    <col min="13" max="13" width="11" style="6" bestFit="1" customWidth="1"/>
    <col min="14" max="14" width="11.7109375" style="6" bestFit="1" customWidth="1"/>
    <col min="15" max="16384" width="9.140625" style="6"/>
  </cols>
  <sheetData>
    <row r="1" spans="1:20" ht="18" customHeight="1" thickBot="1" x14ac:dyDescent="0.3"/>
    <row r="2" spans="1:20" ht="18" customHeight="1" thickBot="1" x14ac:dyDescent="0.35">
      <c r="M2" s="135" t="s">
        <v>6</v>
      </c>
      <c r="N2" s="136"/>
      <c r="O2" s="136"/>
      <c r="P2" s="136"/>
      <c r="Q2" s="136"/>
      <c r="R2" s="136"/>
      <c r="S2" s="136"/>
      <c r="T2" s="137"/>
    </row>
    <row r="3" spans="1:20" ht="18" customHeight="1" x14ac:dyDescent="0.25">
      <c r="M3" s="150" t="s">
        <v>46</v>
      </c>
      <c r="N3" s="151"/>
      <c r="O3" s="151"/>
      <c r="P3" s="151"/>
      <c r="Q3" s="151"/>
      <c r="R3" s="151"/>
      <c r="S3" s="151"/>
      <c r="T3" s="152"/>
    </row>
    <row r="4" spans="1:20" ht="18" customHeight="1" x14ac:dyDescent="0.25">
      <c r="M4" s="153"/>
      <c r="N4" s="154"/>
      <c r="O4" s="154"/>
      <c r="P4" s="154"/>
      <c r="Q4" s="154"/>
      <c r="R4" s="154"/>
      <c r="S4" s="154"/>
      <c r="T4" s="155"/>
    </row>
    <row r="5" spans="1:20" ht="18" customHeight="1" x14ac:dyDescent="0.25">
      <c r="M5" s="153"/>
      <c r="N5" s="154"/>
      <c r="O5" s="154"/>
      <c r="P5" s="154"/>
      <c r="Q5" s="154"/>
      <c r="R5" s="154"/>
      <c r="S5" s="154"/>
      <c r="T5" s="155"/>
    </row>
    <row r="6" spans="1:20" ht="18" customHeight="1" x14ac:dyDescent="0.25">
      <c r="M6" s="153"/>
      <c r="N6" s="154"/>
      <c r="O6" s="154"/>
      <c r="P6" s="154"/>
      <c r="Q6" s="154"/>
      <c r="R6" s="154"/>
      <c r="S6" s="154"/>
      <c r="T6" s="155"/>
    </row>
    <row r="7" spans="1:20" ht="18" customHeight="1" x14ac:dyDescent="0.25">
      <c r="M7" s="153"/>
      <c r="N7" s="154"/>
      <c r="O7" s="154"/>
      <c r="P7" s="154"/>
      <c r="Q7" s="154"/>
      <c r="R7" s="154"/>
      <c r="S7" s="154"/>
      <c r="T7" s="155"/>
    </row>
    <row r="8" spans="1:20" ht="18" customHeight="1" x14ac:dyDescent="0.25">
      <c r="M8" s="153"/>
      <c r="N8" s="154"/>
      <c r="O8" s="154"/>
      <c r="P8" s="154"/>
      <c r="Q8" s="154"/>
      <c r="R8" s="154"/>
      <c r="S8" s="154"/>
      <c r="T8" s="155"/>
    </row>
    <row r="9" spans="1:20" ht="18" customHeight="1" x14ac:dyDescent="0.25">
      <c r="M9" s="153"/>
      <c r="N9" s="154"/>
      <c r="O9" s="154"/>
      <c r="P9" s="154"/>
      <c r="Q9" s="154"/>
      <c r="R9" s="154"/>
      <c r="S9" s="154"/>
      <c r="T9" s="155"/>
    </row>
    <row r="10" spans="1:20" ht="18" customHeight="1" x14ac:dyDescent="0.25">
      <c r="M10" s="153"/>
      <c r="N10" s="154"/>
      <c r="O10" s="154"/>
      <c r="P10" s="154"/>
      <c r="Q10" s="154"/>
      <c r="R10" s="154"/>
      <c r="S10" s="154"/>
      <c r="T10" s="155"/>
    </row>
    <row r="11" spans="1:20" ht="18" customHeight="1" x14ac:dyDescent="0.25">
      <c r="M11" s="153"/>
      <c r="N11" s="154"/>
      <c r="O11" s="154"/>
      <c r="P11" s="154"/>
      <c r="Q11" s="154"/>
      <c r="R11" s="154"/>
      <c r="S11" s="154"/>
      <c r="T11" s="155"/>
    </row>
    <row r="12" spans="1:20" ht="18" customHeight="1" thickBot="1" x14ac:dyDescent="0.3">
      <c r="A12" s="7"/>
      <c r="B12" s="8"/>
      <c r="C12" s="9"/>
      <c r="D12" s="9"/>
      <c r="E12" s="9"/>
      <c r="M12" s="153"/>
      <c r="N12" s="154"/>
      <c r="O12" s="154"/>
      <c r="P12" s="154"/>
      <c r="Q12" s="154"/>
      <c r="R12" s="154"/>
      <c r="S12" s="154"/>
      <c r="T12" s="155"/>
    </row>
    <row r="13" spans="1:20" ht="18" customHeight="1" thickBot="1" x14ac:dyDescent="0.3">
      <c r="B13" s="138" t="s">
        <v>9</v>
      </c>
      <c r="C13" s="139"/>
      <c r="D13" s="139"/>
      <c r="E13" s="139"/>
      <c r="F13" s="139"/>
      <c r="G13" s="139"/>
      <c r="H13" s="140"/>
      <c r="M13" s="156"/>
      <c r="N13" s="157"/>
      <c r="O13" s="157"/>
      <c r="P13" s="157"/>
      <c r="Q13" s="157"/>
      <c r="R13" s="157"/>
      <c r="S13" s="157"/>
      <c r="T13" s="158"/>
    </row>
    <row r="14" spans="1:20" ht="18" customHeight="1" thickBot="1" x14ac:dyDescent="0.4">
      <c r="B14" s="120" t="s">
        <v>10</v>
      </c>
      <c r="C14" s="10" t="s">
        <v>27</v>
      </c>
      <c r="D14" s="141" t="s">
        <v>21</v>
      </c>
      <c r="E14" s="142"/>
      <c r="F14" s="142"/>
      <c r="G14" s="143"/>
      <c r="H14" s="1"/>
      <c r="M14" s="11"/>
      <c r="N14" s="11"/>
      <c r="O14" s="11"/>
      <c r="P14" s="11"/>
      <c r="Q14" s="11"/>
      <c r="R14" s="11"/>
      <c r="S14" s="11"/>
      <c r="T14" s="11"/>
    </row>
    <row r="15" spans="1:20" ht="18" customHeight="1" thickBot="1" x14ac:dyDescent="0.3">
      <c r="B15" s="121"/>
      <c r="C15" s="10" t="s">
        <v>28</v>
      </c>
      <c r="D15" s="114" t="s">
        <v>22</v>
      </c>
      <c r="E15" s="115"/>
      <c r="F15" s="115"/>
      <c r="G15" s="116"/>
      <c r="H15" s="2"/>
      <c r="K15" s="12"/>
      <c r="M15" s="144" t="s">
        <v>7</v>
      </c>
      <c r="N15" s="145"/>
      <c r="O15" s="145"/>
      <c r="P15" s="145"/>
      <c r="Q15" s="145"/>
      <c r="R15" s="145"/>
      <c r="S15" s="145"/>
      <c r="T15" s="146"/>
    </row>
    <row r="16" spans="1:20" ht="18" customHeight="1" thickBot="1" x14ac:dyDescent="0.3">
      <c r="B16" s="121"/>
      <c r="C16" s="10" t="s">
        <v>29</v>
      </c>
      <c r="D16" s="114" t="s">
        <v>23</v>
      </c>
      <c r="E16" s="115"/>
      <c r="F16" s="115"/>
      <c r="G16" s="116"/>
      <c r="H16" s="2"/>
      <c r="J16" s="13"/>
      <c r="K16" s="12"/>
      <c r="M16" s="147" t="s">
        <v>8</v>
      </c>
      <c r="N16" s="148"/>
      <c r="O16" s="148"/>
      <c r="P16" s="148"/>
      <c r="Q16" s="148"/>
      <c r="R16" s="148"/>
      <c r="S16" s="148"/>
      <c r="T16" s="149"/>
    </row>
    <row r="17" spans="2:21" ht="18" customHeight="1" thickBot="1" x14ac:dyDescent="0.4">
      <c r="B17" s="121"/>
      <c r="C17" s="10" t="s">
        <v>30</v>
      </c>
      <c r="D17" s="114" t="s">
        <v>24</v>
      </c>
      <c r="E17" s="115"/>
      <c r="F17" s="115"/>
      <c r="G17" s="116"/>
      <c r="H17" s="2"/>
      <c r="K17" s="12"/>
      <c r="M17" s="147"/>
      <c r="N17" s="148"/>
      <c r="O17" s="148"/>
      <c r="P17" s="148"/>
      <c r="Q17" s="148"/>
      <c r="R17" s="148"/>
      <c r="S17" s="148"/>
      <c r="T17" s="149"/>
    </row>
    <row r="18" spans="2:21" ht="18" customHeight="1" thickBot="1" x14ac:dyDescent="0.4">
      <c r="B18" s="121"/>
      <c r="C18" s="14" t="s">
        <v>31</v>
      </c>
      <c r="D18" s="114" t="s">
        <v>43</v>
      </c>
      <c r="E18" s="115"/>
      <c r="F18" s="115"/>
      <c r="G18" s="116"/>
      <c r="H18" s="2"/>
      <c r="K18" s="12"/>
      <c r="M18" s="15"/>
      <c r="N18" s="15"/>
      <c r="O18" s="15"/>
      <c r="P18" s="15"/>
      <c r="Q18" s="15"/>
      <c r="R18" s="15"/>
      <c r="S18" s="15"/>
      <c r="T18" s="15"/>
    </row>
    <row r="19" spans="2:21" ht="18" customHeight="1" x14ac:dyDescent="0.25">
      <c r="B19" s="121"/>
      <c r="C19" s="10" t="s">
        <v>32</v>
      </c>
      <c r="D19" s="114" t="s">
        <v>25</v>
      </c>
      <c r="E19" s="115"/>
      <c r="F19" s="115"/>
      <c r="G19" s="116"/>
      <c r="H19" s="2"/>
    </row>
    <row r="20" spans="2:21" ht="18" customHeight="1" thickBot="1" x14ac:dyDescent="0.3">
      <c r="B20" s="122"/>
      <c r="C20" s="16" t="s">
        <v>33</v>
      </c>
      <c r="D20" s="117" t="s">
        <v>26</v>
      </c>
      <c r="E20" s="118"/>
      <c r="F20" s="118"/>
      <c r="G20" s="119"/>
      <c r="H20" s="3"/>
    </row>
    <row r="21" spans="2:21" ht="18" customHeight="1" thickBot="1" x14ac:dyDescent="0.35">
      <c r="B21" s="120" t="s">
        <v>11</v>
      </c>
      <c r="C21" s="17" t="s">
        <v>34</v>
      </c>
      <c r="D21" s="123" t="s">
        <v>19</v>
      </c>
      <c r="E21" s="124"/>
      <c r="F21" s="124"/>
      <c r="G21" s="125"/>
      <c r="H21" s="1"/>
    </row>
    <row r="22" spans="2:21" ht="18" customHeight="1" x14ac:dyDescent="0.3">
      <c r="B22" s="121"/>
      <c r="C22" s="17" t="s">
        <v>35</v>
      </c>
      <c r="D22" s="126" t="s">
        <v>20</v>
      </c>
      <c r="E22" s="127"/>
      <c r="F22" s="127"/>
      <c r="G22" s="128"/>
      <c r="H22" s="2"/>
      <c r="J22" s="18" t="s">
        <v>0</v>
      </c>
      <c r="K22" s="18" t="e">
        <f>G38^2+G45^2</f>
        <v>#DIV/0!</v>
      </c>
      <c r="M22" s="19"/>
      <c r="N22" s="20"/>
      <c r="O22" s="20"/>
      <c r="P22" s="20"/>
      <c r="Q22" s="20"/>
      <c r="R22" s="20"/>
      <c r="S22" s="20"/>
      <c r="T22" s="20"/>
      <c r="U22" s="20"/>
    </row>
    <row r="23" spans="2:21" ht="18" customHeight="1" thickBot="1" x14ac:dyDescent="0.35">
      <c r="B23" s="121"/>
      <c r="C23" s="21" t="s">
        <v>36</v>
      </c>
      <c r="D23" s="129" t="s">
        <v>12</v>
      </c>
      <c r="E23" s="130"/>
      <c r="F23" s="130"/>
      <c r="G23" s="131"/>
      <c r="H23" s="3"/>
      <c r="J23" s="18" t="s">
        <v>1</v>
      </c>
      <c r="K23" s="18" t="e">
        <f>2*G38*G41+2*G45*G48+G52</f>
        <v>#DIV/0!</v>
      </c>
      <c r="M23" s="92"/>
      <c r="N23" s="92"/>
      <c r="O23" s="92"/>
      <c r="P23" s="92"/>
      <c r="Q23" s="92"/>
      <c r="R23" s="92"/>
      <c r="S23" s="92"/>
      <c r="T23" s="92"/>
      <c r="U23" s="92"/>
    </row>
    <row r="24" spans="2:21" ht="18" customHeight="1" thickBot="1" x14ac:dyDescent="0.4">
      <c r="B24" s="121"/>
      <c r="C24" s="22" t="s">
        <v>37</v>
      </c>
      <c r="D24" s="93" t="s">
        <v>18</v>
      </c>
      <c r="E24" s="94"/>
      <c r="F24" s="94"/>
      <c r="G24" s="95"/>
      <c r="H24" s="4"/>
      <c r="J24" s="18" t="s">
        <v>2</v>
      </c>
      <c r="K24" s="18" t="e">
        <f>G41^2+G48^2</f>
        <v>#DIV/0!</v>
      </c>
      <c r="M24" s="92"/>
      <c r="N24" s="92"/>
      <c r="O24" s="92"/>
      <c r="P24" s="92"/>
      <c r="Q24" s="92"/>
      <c r="R24" s="92"/>
      <c r="S24" s="92"/>
      <c r="T24" s="92"/>
      <c r="U24" s="92"/>
    </row>
    <row r="25" spans="2:21" ht="18" customHeight="1" x14ac:dyDescent="0.35">
      <c r="B25" s="121"/>
      <c r="C25" s="22" t="s">
        <v>38</v>
      </c>
      <c r="D25" s="96" t="s">
        <v>17</v>
      </c>
      <c r="E25" s="97"/>
      <c r="F25" s="97"/>
      <c r="G25" s="98"/>
      <c r="H25" s="2"/>
    </row>
    <row r="26" spans="2:21" ht="18" customHeight="1" thickBot="1" x14ac:dyDescent="0.4">
      <c r="B26" s="121"/>
      <c r="C26" s="23" t="s">
        <v>39</v>
      </c>
      <c r="D26" s="99" t="s">
        <v>13</v>
      </c>
      <c r="E26" s="100"/>
      <c r="F26" s="100"/>
      <c r="G26" s="101"/>
      <c r="H26" s="5"/>
    </row>
    <row r="27" spans="2:21" ht="18" customHeight="1" thickBot="1" x14ac:dyDescent="0.4">
      <c r="B27" s="121"/>
      <c r="C27" s="24" t="s">
        <v>40</v>
      </c>
      <c r="D27" s="102" t="s">
        <v>14</v>
      </c>
      <c r="E27" s="103"/>
      <c r="F27" s="103"/>
      <c r="G27" s="104"/>
      <c r="H27" s="1"/>
      <c r="J27"/>
    </row>
    <row r="28" spans="2:21" ht="18" customHeight="1" x14ac:dyDescent="0.35">
      <c r="B28" s="121"/>
      <c r="C28" s="24" t="s">
        <v>41</v>
      </c>
      <c r="D28" s="111" t="s">
        <v>15</v>
      </c>
      <c r="E28" s="112"/>
      <c r="F28" s="112"/>
      <c r="G28" s="113"/>
      <c r="H28" s="2"/>
    </row>
    <row r="29" spans="2:21" ht="18" customHeight="1" thickBot="1" x14ac:dyDescent="0.35">
      <c r="B29" s="122"/>
      <c r="C29" s="25" t="s">
        <v>42</v>
      </c>
      <c r="D29" s="132" t="s">
        <v>16</v>
      </c>
      <c r="E29" s="133"/>
      <c r="F29" s="133"/>
      <c r="G29" s="134"/>
      <c r="H29" s="3"/>
      <c r="J29" s="26"/>
      <c r="K29" s="27"/>
    </row>
    <row r="30" spans="2:21" ht="18" customHeight="1" thickBot="1" x14ac:dyDescent="0.3"/>
    <row r="31" spans="2:21" ht="18" hidden="1" customHeight="1" x14ac:dyDescent="0.25"/>
    <row r="32" spans="2:21" ht="18" hidden="1" customHeight="1" thickBot="1" x14ac:dyDescent="0.3"/>
    <row r="33" spans="1:40" ht="18" customHeight="1" thickBot="1" x14ac:dyDescent="0.3">
      <c r="B33" s="105" t="s">
        <v>44</v>
      </c>
      <c r="C33" s="106"/>
      <c r="D33" s="106"/>
      <c r="E33" s="106"/>
      <c r="F33" s="106"/>
      <c r="G33" s="107"/>
      <c r="H33" s="28" t="e">
        <f>((((-K23)+I52)/(2*K22))^(1/2))*3^(1/2)</f>
        <v>#DIV/0!</v>
      </c>
    </row>
    <row r="36" spans="1:40" ht="18" hidden="1" customHeight="1" x14ac:dyDescent="0.25">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row>
    <row r="37" spans="1:40" ht="18" hidden="1" customHeight="1" x14ac:dyDescent="0.25">
      <c r="A37" s="29"/>
      <c r="B37" s="29"/>
      <c r="C37" s="29"/>
      <c r="D37" s="29"/>
      <c r="E37" s="29"/>
      <c r="F37" s="29"/>
      <c r="G37" s="29"/>
      <c r="H37" s="29"/>
      <c r="I37" s="29"/>
      <c r="J37" s="29"/>
      <c r="K37" s="29"/>
      <c r="L37" s="29"/>
      <c r="M37" s="30"/>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row>
    <row r="38" spans="1:40" ht="18" hidden="1" customHeight="1" x14ac:dyDescent="0.25">
      <c r="A38" s="29"/>
      <c r="B38" s="29"/>
      <c r="C38" s="29"/>
      <c r="D38" s="31" t="e">
        <f>(H19*H15)/(H20*H14)</f>
        <v>#DIV/0!</v>
      </c>
      <c r="E38" s="29"/>
      <c r="F38" s="29"/>
      <c r="G38" s="29" t="e">
        <f>1+(F56+I56)*D42</f>
        <v>#DIV/0!</v>
      </c>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row>
    <row r="39" spans="1:40" ht="18" hidden="1" customHeight="1" x14ac:dyDescent="0.2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row>
    <row r="40" spans="1:40" ht="18" hidden="1" customHeight="1" x14ac:dyDescent="0.2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row>
    <row r="41" spans="1:40" ht="18" hidden="1" customHeight="1" x14ac:dyDescent="0.25">
      <c r="A41" s="29"/>
      <c r="B41" s="29"/>
      <c r="C41" s="29"/>
      <c r="D41" s="29"/>
      <c r="E41" s="29"/>
      <c r="F41" s="29"/>
      <c r="G41" s="29" t="e">
        <f>H21*1000*D42*COS(D45-D65)/3</f>
        <v>#DIV/0!</v>
      </c>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row>
    <row r="42" spans="1:40" ht="18" hidden="1" customHeight="1" x14ac:dyDescent="0.25">
      <c r="A42" s="29"/>
      <c r="B42" s="29"/>
      <c r="C42" s="29"/>
      <c r="D42" s="31" t="e">
        <f>H20^2*H15^2*(H17/100)/(H16*1000)</f>
        <v>#DIV/0!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row>
    <row r="43" spans="1:40" ht="18" hidden="1" customHeight="1" x14ac:dyDescent="0.2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row>
    <row r="44" spans="1:40" ht="18" hidden="1" customHeight="1" x14ac:dyDescent="0.2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row>
    <row r="45" spans="1:40" ht="18" hidden="1" customHeight="1" x14ac:dyDescent="0.25">
      <c r="A45" s="29"/>
      <c r="B45" s="29"/>
      <c r="C45" s="90"/>
      <c r="D45" s="31" t="e">
        <f>ACOS(H18/H17)</f>
        <v>#DIV/0!</v>
      </c>
      <c r="E45" s="29"/>
      <c r="F45" s="29"/>
      <c r="G45" s="29" t="e">
        <f>(F60+I60)*D42</f>
        <v>#DIV/0!</v>
      </c>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row>
    <row r="46" spans="1:40" ht="18" hidden="1" customHeight="1" x14ac:dyDescent="0.25">
      <c r="A46" s="29"/>
      <c r="B46" s="29"/>
      <c r="C46" s="90"/>
      <c r="D46" s="32" t="e">
        <f>DEGREES(D45)</f>
        <v>#DIV/0!</v>
      </c>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row>
    <row r="47" spans="1:40" ht="18" hidden="1" customHeight="1" x14ac:dyDescent="0.2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row>
    <row r="48" spans="1:40" ht="18" hidden="1" customHeight="1" x14ac:dyDescent="0.25">
      <c r="A48" s="29"/>
      <c r="B48" s="29"/>
      <c r="C48" s="29"/>
      <c r="D48" s="29"/>
      <c r="E48" s="29"/>
      <c r="F48" s="29"/>
      <c r="G48" s="29" t="e">
        <f>H21*1000*D42*SIN(D45-D65)/3</f>
        <v>#DIV/0!</v>
      </c>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row>
    <row r="49" spans="1:40" ht="18" hidden="1" customHeight="1" x14ac:dyDescent="0.2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row>
    <row r="50" spans="1:40" ht="18" hidden="1" customHeight="1" x14ac:dyDescent="0.25">
      <c r="A50" s="29"/>
      <c r="B50" s="29"/>
      <c r="C50" s="29"/>
      <c r="D50" s="31" t="str">
        <f>IF(H24=0,"SEM CARGA",H25^2/(H24*1000))</f>
        <v>SEM CARGA</v>
      </c>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row>
    <row r="51" spans="1:40" ht="18" hidden="1" customHeight="1" x14ac:dyDescent="0.2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row>
    <row r="52" spans="1:40" ht="18" hidden="1" customHeight="1" x14ac:dyDescent="0.25">
      <c r="A52" s="29"/>
      <c r="B52" s="29"/>
      <c r="C52" s="33" t="s">
        <v>3</v>
      </c>
      <c r="D52" s="29"/>
      <c r="E52" s="29"/>
      <c r="F52" s="29"/>
      <c r="G52" s="29" t="e">
        <f>-(D38^2)/3</f>
        <v>#DIV/0!</v>
      </c>
      <c r="H52" s="29"/>
      <c r="I52" s="90" t="e">
        <f>(K23^2-4*K22*K24)^(1/2)</f>
        <v>#DIV/0!</v>
      </c>
      <c r="J52" s="90"/>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row>
    <row r="53" spans="1:40" ht="18" hidden="1" customHeight="1" x14ac:dyDescent="0.25">
      <c r="A53" s="29"/>
      <c r="B53" s="29"/>
      <c r="C53" s="90"/>
      <c r="D53" s="31">
        <f>ACOS(H26)</f>
        <v>1.5707963267948966</v>
      </c>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row>
    <row r="54" spans="1:40" ht="18" hidden="1" customHeight="1" x14ac:dyDescent="0.25">
      <c r="A54" s="29"/>
      <c r="B54" s="29"/>
      <c r="C54" s="90"/>
      <c r="D54" s="32">
        <f>DEGREES(D53)</f>
        <v>90</v>
      </c>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row>
    <row r="55" spans="1:40" ht="18" hidden="1" customHeight="1" x14ac:dyDescent="0.25">
      <c r="A55" s="29"/>
      <c r="B55" s="29"/>
      <c r="C55" s="29"/>
      <c r="D55" s="29"/>
      <c r="E55" s="29"/>
      <c r="F55" s="29"/>
      <c r="G55" s="31"/>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row>
    <row r="56" spans="1:40" ht="18" hidden="1" customHeight="1" x14ac:dyDescent="0.25">
      <c r="A56" s="29"/>
      <c r="B56" s="29"/>
      <c r="C56" s="29"/>
      <c r="D56" s="29"/>
      <c r="E56" s="29"/>
      <c r="F56" s="90">
        <f>IF(H24=0,0,(COS(D45-D53)/D50))</f>
        <v>0</v>
      </c>
      <c r="G56" s="90"/>
      <c r="H56" s="29"/>
      <c r="I56" s="90">
        <f>IF(H28=0,0,(COS(D45-D61)/D58))</f>
        <v>0</v>
      </c>
      <c r="J56" s="90"/>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row>
    <row r="57" spans="1:40" ht="18" hidden="1" customHeight="1" x14ac:dyDescent="0.2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row>
    <row r="58" spans="1:40" ht="18" hidden="1" customHeight="1" x14ac:dyDescent="0.25">
      <c r="A58" s="29"/>
      <c r="B58" s="29"/>
      <c r="C58" s="29"/>
      <c r="D58" s="34" t="str">
        <f>IF(H28=0,"SEM CARGA",H27/(H28*3^(1/2)))</f>
        <v>SEM CARGA</v>
      </c>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row>
    <row r="59" spans="1:40" ht="18" hidden="1" customHeight="1" x14ac:dyDescent="0.25">
      <c r="A59" s="29"/>
      <c r="B59" s="29"/>
      <c r="C59" s="29"/>
      <c r="D59" s="34"/>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row>
    <row r="60" spans="1:40" ht="18" hidden="1" customHeight="1" x14ac:dyDescent="0.25">
      <c r="A60" s="29"/>
      <c r="B60" s="29"/>
      <c r="C60" s="29"/>
      <c r="D60" s="29"/>
      <c r="E60" s="29"/>
      <c r="F60" s="90">
        <f>IF(H24=0,0,(SIN(D45-D53)/D50))</f>
        <v>0</v>
      </c>
      <c r="G60" s="90"/>
      <c r="H60" s="29"/>
      <c r="I60" s="90">
        <f>IF(H28=0,0,SIN(D45-D61)/D58)</f>
        <v>0</v>
      </c>
      <c r="J60" s="90"/>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row>
    <row r="61" spans="1:40" ht="18" hidden="1" customHeight="1" x14ac:dyDescent="0.25">
      <c r="A61" s="29"/>
      <c r="B61" s="29"/>
      <c r="C61" s="29"/>
      <c r="D61" s="29">
        <f>ACOS(H29)</f>
        <v>1.5707963267948966</v>
      </c>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row>
    <row r="62" spans="1:40" ht="18" hidden="1" customHeight="1" x14ac:dyDescent="0.25">
      <c r="A62" s="29"/>
      <c r="B62" s="29"/>
      <c r="C62" s="29"/>
      <c r="D62" s="32">
        <f>DEGREES(D61)</f>
        <v>90</v>
      </c>
      <c r="E62" s="29"/>
      <c r="F62" s="29"/>
      <c r="G62" s="29"/>
      <c r="H62" s="29"/>
      <c r="I62" s="29"/>
      <c r="J62" s="35" t="s">
        <v>3</v>
      </c>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row>
    <row r="63" spans="1:40" ht="18" hidden="1" customHeight="1" x14ac:dyDescent="0.25">
      <c r="A63" s="29"/>
      <c r="B63" s="29"/>
      <c r="C63" s="29"/>
      <c r="D63" s="32"/>
      <c r="E63" s="29"/>
      <c r="F63" s="29"/>
      <c r="G63" s="29"/>
      <c r="H63" s="29"/>
      <c r="I63" s="29"/>
      <c r="J63" s="35" t="s">
        <v>3</v>
      </c>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row>
    <row r="64" spans="1:40" ht="18" hidden="1" customHeight="1" x14ac:dyDescent="0.25">
      <c r="A64" s="29"/>
      <c r="B64" s="29"/>
      <c r="C64" s="29"/>
      <c r="D64" s="29"/>
      <c r="E64" s="29"/>
      <c r="F64" s="29"/>
      <c r="G64" s="29"/>
      <c r="H64" s="29"/>
      <c r="I64" s="29"/>
      <c r="J64" s="36"/>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row>
    <row r="65" spans="1:40" ht="18" hidden="1" customHeight="1" x14ac:dyDescent="0.25">
      <c r="A65" s="29"/>
      <c r="B65" s="29"/>
      <c r="C65" s="29"/>
      <c r="D65" s="29">
        <f>ACOS(H23)</f>
        <v>1.5707963267948966</v>
      </c>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row>
    <row r="66" spans="1:40" ht="18" hidden="1" customHeight="1" x14ac:dyDescent="0.25">
      <c r="A66" s="29"/>
      <c r="B66" s="29"/>
      <c r="C66" s="29"/>
      <c r="D66" s="32">
        <f>DEGREES(D65)</f>
        <v>90</v>
      </c>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row>
    <row r="67" spans="1:40" ht="18" hidden="1" customHeight="1" x14ac:dyDescent="0.25">
      <c r="A67" s="29"/>
      <c r="B67" s="29"/>
      <c r="C67" s="29"/>
      <c r="D67" s="32"/>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row>
    <row r="68" spans="1:40" ht="18" hidden="1" customHeight="1" x14ac:dyDescent="0.3">
      <c r="A68" s="29"/>
      <c r="B68" s="29"/>
      <c r="C68" s="108" t="s">
        <v>4</v>
      </c>
      <c r="D68" s="10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row>
    <row r="69" spans="1:40" ht="18" hidden="1" customHeight="1" x14ac:dyDescent="0.2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row>
    <row r="70" spans="1:40" ht="18" hidden="1" customHeight="1" x14ac:dyDescent="0.2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row>
    <row r="71" spans="1:40" ht="18" hidden="1" customHeight="1" x14ac:dyDescent="0.2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row>
    <row r="72" spans="1:40" ht="18" hidden="1" customHeight="1" x14ac:dyDescent="0.25">
      <c r="A72" s="29"/>
      <c r="B72" s="37"/>
      <c r="C72" s="110"/>
      <c r="D72" s="91" t="e">
        <f>(((D73^2+E73^2)^(1/2))*3^(1/2))</f>
        <v>#DIV/0!</v>
      </c>
      <c r="E72" s="91"/>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row>
    <row r="73" spans="1:40" ht="18" hidden="1" customHeight="1" x14ac:dyDescent="0.25">
      <c r="A73" s="29"/>
      <c r="B73" s="37"/>
      <c r="C73" s="110"/>
      <c r="D73" s="37" t="e">
        <f>K29/3^(1/2)+C102</f>
        <v>#DIV/0!</v>
      </c>
      <c r="E73" s="37" t="e">
        <f>E102</f>
        <v>#DIV/0!</v>
      </c>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row>
    <row r="74" spans="1:40" ht="18" hidden="1" customHeight="1" x14ac:dyDescent="0.25">
      <c r="A74" s="29"/>
      <c r="B74" s="37"/>
      <c r="C74" s="39" t="s">
        <v>5</v>
      </c>
      <c r="D74" s="38" t="e">
        <f>ATAN(E73/D73)</f>
        <v>#DIV/0!</v>
      </c>
      <c r="E74" s="38" t="e">
        <f>DEGREES(D74)</f>
        <v>#DIV/0!</v>
      </c>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row>
    <row r="75" spans="1:40" ht="18" hidden="1" customHeight="1" x14ac:dyDescent="0.2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row>
    <row r="76" spans="1:40" ht="18" hidden="1" customHeight="1" x14ac:dyDescent="0.2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row>
    <row r="77" spans="1:40" ht="18" hidden="1" customHeight="1" x14ac:dyDescent="0.2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row>
    <row r="78" spans="1:40" ht="18" hidden="1" customHeight="1" x14ac:dyDescent="0.25">
      <c r="A78" s="29"/>
      <c r="B78" s="29"/>
      <c r="C78" s="29"/>
      <c r="D78" s="91">
        <f>H21</f>
        <v>0</v>
      </c>
      <c r="E78" s="91"/>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row>
    <row r="79" spans="1:40" ht="18" hidden="1" customHeight="1" x14ac:dyDescent="0.25">
      <c r="A79" s="29"/>
      <c r="B79" s="29"/>
      <c r="C79" s="90"/>
      <c r="D79" s="110" t="e">
        <f>(D78*1000)/(K29*3^(1/2))</f>
        <v>#DIV/0!</v>
      </c>
      <c r="E79" s="110"/>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row>
    <row r="80" spans="1:40" ht="18" hidden="1" customHeight="1" x14ac:dyDescent="0.25">
      <c r="A80" s="29"/>
      <c r="B80" s="29"/>
      <c r="C80" s="90"/>
      <c r="D80" s="37" t="e">
        <f>D79*COS(D81)</f>
        <v>#DIV/0!</v>
      </c>
      <c r="E80" s="37" t="e">
        <f>D79*SIN(D81)</f>
        <v>#DIV/0!</v>
      </c>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row>
    <row r="81" spans="1:40" ht="18" hidden="1" customHeight="1" x14ac:dyDescent="0.25">
      <c r="A81" s="29"/>
      <c r="B81" s="29"/>
      <c r="C81" s="29"/>
      <c r="D81" s="40">
        <f>-D65</f>
        <v>-1.5707963267948966</v>
      </c>
      <c r="E81" s="41">
        <f>DEGREES(D81)</f>
        <v>-90</v>
      </c>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row>
    <row r="82" spans="1:40" ht="18" hidden="1" customHeight="1" x14ac:dyDescent="0.2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row>
    <row r="83" spans="1:40" ht="18" hidden="1" customHeight="1" x14ac:dyDescent="0.2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row>
    <row r="84" spans="1:40" ht="18" hidden="1" customHeight="1" x14ac:dyDescent="0.2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row>
    <row r="85" spans="1:40" ht="18" hidden="1" customHeight="1" x14ac:dyDescent="0.25">
      <c r="A85" s="29"/>
      <c r="B85" s="29"/>
      <c r="C85" s="90"/>
      <c r="D85" s="91">
        <f>IF(H24=0,0,(K29/(D50*3^(1/2))))</f>
        <v>0</v>
      </c>
      <c r="E85" s="91"/>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row>
    <row r="86" spans="1:40" ht="18" hidden="1" customHeight="1" x14ac:dyDescent="0.25">
      <c r="A86" s="29"/>
      <c r="B86" s="29"/>
      <c r="C86" s="90"/>
      <c r="D86" s="40">
        <f>D85*COS(D87)</f>
        <v>0</v>
      </c>
      <c r="E86" s="40">
        <f>-D85*SIN(D87)</f>
        <v>0</v>
      </c>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row>
    <row r="87" spans="1:40" ht="18" hidden="1" customHeight="1" x14ac:dyDescent="0.25">
      <c r="A87" s="29"/>
      <c r="B87" s="29"/>
      <c r="C87" s="29"/>
      <c r="D87" s="40">
        <f>D53</f>
        <v>1.5707963267948966</v>
      </c>
      <c r="E87" s="41">
        <f>D54</f>
        <v>90</v>
      </c>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row>
    <row r="88" spans="1:40" ht="18" hidden="1" customHeight="1" x14ac:dyDescent="0.2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row>
    <row r="89" spans="1:40" ht="18" hidden="1" customHeight="1" x14ac:dyDescent="0.2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row>
    <row r="90" spans="1:40" ht="18" hidden="1" customHeight="1" x14ac:dyDescent="0.2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row>
    <row r="91" spans="1:40" ht="18" hidden="1" customHeight="1" x14ac:dyDescent="0.25">
      <c r="A91" s="29"/>
      <c r="B91" s="29"/>
      <c r="C91" s="90"/>
      <c r="D91" s="91">
        <f>IF(H28=0,0,H28*K29/H27)</f>
        <v>0</v>
      </c>
      <c r="E91" s="91"/>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row>
    <row r="92" spans="1:40" ht="18" hidden="1" customHeight="1" x14ac:dyDescent="0.25">
      <c r="A92" s="29"/>
      <c r="B92" s="29"/>
      <c r="C92" s="90"/>
      <c r="D92" s="40">
        <f>D91*COS(D93)</f>
        <v>0</v>
      </c>
      <c r="E92" s="42">
        <f>-D91*SIN(D93)</f>
        <v>0</v>
      </c>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row>
    <row r="93" spans="1:40" ht="18" hidden="1" customHeight="1" x14ac:dyDescent="0.25">
      <c r="A93" s="29"/>
      <c r="B93" s="29"/>
      <c r="C93" s="29"/>
      <c r="D93" s="40">
        <f>D61</f>
        <v>1.5707963267948966</v>
      </c>
      <c r="E93" s="41">
        <f>D62</f>
        <v>90</v>
      </c>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row>
    <row r="94" spans="1:40" ht="18" hidden="1" customHeight="1" x14ac:dyDescent="0.2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row>
    <row r="95" spans="1:40" ht="18" hidden="1" customHeight="1" x14ac:dyDescent="0.25">
      <c r="A95" s="29"/>
      <c r="B95" s="29"/>
      <c r="C95" s="90"/>
      <c r="D95" s="90"/>
      <c r="E95" s="90"/>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row>
    <row r="96" spans="1:40" ht="18" hidden="1" customHeight="1" x14ac:dyDescent="0.25">
      <c r="A96" s="29"/>
      <c r="B96" s="29"/>
      <c r="C96" s="91" t="e">
        <f>(C97^2+E97^2)^(1/2)</f>
        <v>#DIV/0!</v>
      </c>
      <c r="D96" s="91"/>
      <c r="E96" s="91"/>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row>
    <row r="97" spans="1:40" ht="18" hidden="1" customHeight="1" x14ac:dyDescent="0.25">
      <c r="A97" s="29"/>
      <c r="B97" s="29"/>
      <c r="C97" s="91" t="e">
        <f>D80+D86+D92</f>
        <v>#DIV/0!</v>
      </c>
      <c r="D97" s="91"/>
      <c r="E97" s="41" t="e">
        <f>E80+E86+E92</f>
        <v>#DIV/0!</v>
      </c>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row>
    <row r="98" spans="1:40" ht="18" hidden="1" customHeight="1" x14ac:dyDescent="0.25">
      <c r="A98" s="29"/>
      <c r="B98" s="29"/>
      <c r="C98" s="29"/>
      <c r="D98" s="40" t="e">
        <f>ATAN(E97/C97)</f>
        <v>#DIV/0!</v>
      </c>
      <c r="E98" s="40" t="e">
        <f>DEGREES(D98)</f>
        <v>#DIV/0!</v>
      </c>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row>
    <row r="99" spans="1:40" ht="18" hidden="1" customHeight="1" x14ac:dyDescent="0.2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row>
    <row r="100" spans="1:40" ht="18" hidden="1" customHeight="1" x14ac:dyDescent="0.25">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row>
    <row r="101" spans="1:40" ht="18" hidden="1" customHeight="1" x14ac:dyDescent="0.25">
      <c r="A101" s="29"/>
      <c r="B101" s="29"/>
      <c r="C101" s="91" t="e">
        <f>D42*C96</f>
        <v>#DIV/0!</v>
      </c>
      <c r="D101" s="91"/>
      <c r="E101" s="91"/>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row>
    <row r="102" spans="1:40" ht="18" hidden="1" customHeight="1" x14ac:dyDescent="0.25">
      <c r="A102" s="29"/>
      <c r="B102" s="29"/>
      <c r="C102" s="91" t="e">
        <f>C101*COS(D103)</f>
        <v>#DIV/0!</v>
      </c>
      <c r="D102" s="91"/>
      <c r="E102" s="40" t="e">
        <f>C101*SIN(D103)</f>
        <v>#DIV/0!</v>
      </c>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row>
    <row r="103" spans="1:40" ht="18" hidden="1" customHeight="1" x14ac:dyDescent="0.25">
      <c r="A103" s="29"/>
      <c r="B103" s="29"/>
      <c r="C103" s="39" t="s">
        <v>5</v>
      </c>
      <c r="D103" s="40" t="e">
        <f>D45+D98</f>
        <v>#DIV/0!</v>
      </c>
      <c r="E103" s="40" t="e">
        <f>DEGREES(D103)</f>
        <v>#DIV/0!</v>
      </c>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row>
    <row r="104" spans="1:40" ht="18" hidden="1" customHeight="1" x14ac:dyDescent="0.25">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row>
    <row r="105" spans="1:40" ht="18" hidden="1" customHeight="1" x14ac:dyDescent="0.25">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row>
    <row r="106" spans="1:40" ht="18" hidden="1" customHeight="1" x14ac:dyDescent="0.25">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row>
    <row r="107" spans="1:40" ht="18" customHeight="1" x14ac:dyDescent="0.25">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row>
    <row r="108" spans="1:40" ht="18" customHeight="1" x14ac:dyDescent="0.25">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row>
    <row r="109" spans="1:40" ht="18" customHeight="1" x14ac:dyDescent="0.25">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row>
    <row r="110" spans="1:40" ht="18" customHeight="1" x14ac:dyDescent="0.25">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row>
    <row r="111" spans="1:40" ht="18" customHeight="1" x14ac:dyDescent="0.25">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row>
    <row r="112" spans="1:40" ht="18" customHeight="1" x14ac:dyDescent="0.25">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row>
    <row r="113" spans="1:40" ht="18" customHeight="1" x14ac:dyDescent="0.25">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row>
    <row r="114" spans="1:40" ht="18" customHeight="1" x14ac:dyDescent="0.25">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row>
    <row r="115" spans="1:40" ht="18" customHeight="1" x14ac:dyDescent="0.25">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row>
  </sheetData>
  <sheetProtection sheet="1" objects="1" scenarios="1" selectLockedCells="1"/>
  <mergeCells count="47">
    <mergeCell ref="M2:T2"/>
    <mergeCell ref="B13:H13"/>
    <mergeCell ref="B14:B20"/>
    <mergeCell ref="D14:G14"/>
    <mergeCell ref="D15:G15"/>
    <mergeCell ref="M15:T15"/>
    <mergeCell ref="D16:G16"/>
    <mergeCell ref="M16:T17"/>
    <mergeCell ref="D17:G17"/>
    <mergeCell ref="M3:T13"/>
    <mergeCell ref="D28:G28"/>
    <mergeCell ref="D18:G18"/>
    <mergeCell ref="D19:G19"/>
    <mergeCell ref="D20:G20"/>
    <mergeCell ref="B21:B29"/>
    <mergeCell ref="D21:G21"/>
    <mergeCell ref="D22:G22"/>
    <mergeCell ref="D23:G23"/>
    <mergeCell ref="D29:G29"/>
    <mergeCell ref="C91:C92"/>
    <mergeCell ref="D91:E91"/>
    <mergeCell ref="F60:G60"/>
    <mergeCell ref="I60:J60"/>
    <mergeCell ref="C68:D68"/>
    <mergeCell ref="C72:C73"/>
    <mergeCell ref="D72:E72"/>
    <mergeCell ref="D78:E78"/>
    <mergeCell ref="C79:C80"/>
    <mergeCell ref="D79:E79"/>
    <mergeCell ref="C85:C86"/>
    <mergeCell ref="D85:E85"/>
    <mergeCell ref="B33:G33"/>
    <mergeCell ref="C45:C46"/>
    <mergeCell ref="I52:J52"/>
    <mergeCell ref="C53:C54"/>
    <mergeCell ref="F56:G56"/>
    <mergeCell ref="I56:J56"/>
    <mergeCell ref="M23:U24"/>
    <mergeCell ref="D24:G24"/>
    <mergeCell ref="D25:G25"/>
    <mergeCell ref="D26:G26"/>
    <mergeCell ref="D27:G27"/>
    <mergeCell ref="C95:E95"/>
    <mergeCell ref="C96:E96"/>
    <mergeCell ref="C97:D97"/>
    <mergeCell ref="C101:E101"/>
    <mergeCell ref="C102:D102"/>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FFCE6-7837-4EF1-A0C2-E1C1FF5B74C4}">
  <sheetPr codeName="Planilha2"/>
  <dimension ref="A1:AN115"/>
  <sheetViews>
    <sheetView zoomScaleNormal="100" workbookViewId="0">
      <selection activeCell="H14" sqref="H14:H29"/>
    </sheetView>
  </sheetViews>
  <sheetFormatPr defaultRowHeight="18" customHeight="1" x14ac:dyDescent="0.25"/>
  <cols>
    <col min="1" max="1" width="4.28515625" style="6" customWidth="1"/>
    <col min="2" max="2" width="3.5703125" style="6" customWidth="1"/>
    <col min="3" max="3" width="6.85546875" style="6" customWidth="1"/>
    <col min="4" max="4" width="15.7109375" style="6" customWidth="1"/>
    <col min="5" max="5" width="16.140625" style="6" customWidth="1"/>
    <col min="6" max="6" width="5.7109375" style="6" customWidth="1"/>
    <col min="7" max="7" width="15.7109375" style="6" customWidth="1"/>
    <col min="8" max="8" width="12" style="6" bestFit="1" customWidth="1"/>
    <col min="9" max="9" width="5.7109375" style="6" customWidth="1"/>
    <col min="10" max="10" width="7.7109375" style="6" customWidth="1"/>
    <col min="11" max="11" width="12.7109375" style="6" customWidth="1"/>
    <col min="12" max="12" width="9.140625" style="6"/>
    <col min="13" max="13" width="11" style="6" bestFit="1" customWidth="1"/>
    <col min="14" max="14" width="11.7109375" style="6" bestFit="1" customWidth="1"/>
    <col min="15" max="16384" width="9.140625" style="6"/>
  </cols>
  <sheetData>
    <row r="1" spans="1:40" ht="18" customHeight="1" thickBot="1" x14ac:dyDescent="0.3">
      <c r="V1" s="43"/>
      <c r="W1" s="44"/>
      <c r="X1" s="44"/>
      <c r="Y1" s="44"/>
      <c r="Z1" s="44"/>
      <c r="AA1" s="44"/>
      <c r="AB1" s="44"/>
      <c r="AC1" s="44"/>
      <c r="AD1" s="44"/>
      <c r="AE1" s="44"/>
      <c r="AF1" s="44"/>
      <c r="AG1" s="44"/>
      <c r="AH1" s="44"/>
      <c r="AI1" s="44"/>
      <c r="AJ1" s="44"/>
      <c r="AK1" s="44"/>
      <c r="AL1" s="44"/>
      <c r="AM1" s="44"/>
      <c r="AN1" s="44"/>
    </row>
    <row r="2" spans="1:40" ht="18" customHeight="1" thickBot="1" x14ac:dyDescent="0.35">
      <c r="M2" s="135" t="s">
        <v>6</v>
      </c>
      <c r="N2" s="136"/>
      <c r="O2" s="136"/>
      <c r="P2" s="136"/>
      <c r="Q2" s="136"/>
      <c r="R2" s="136"/>
      <c r="S2" s="136"/>
      <c r="T2" s="137"/>
      <c r="U2" s="45"/>
      <c r="V2" s="44"/>
      <c r="W2" s="44"/>
      <c r="X2" s="44"/>
      <c r="Y2" s="44"/>
      <c r="Z2" s="44"/>
      <c r="AA2" s="44"/>
      <c r="AB2" s="44"/>
      <c r="AC2" s="44"/>
      <c r="AD2" s="44"/>
      <c r="AE2" s="44"/>
      <c r="AF2" s="44"/>
      <c r="AG2" s="44"/>
      <c r="AH2" s="44"/>
      <c r="AI2" s="44"/>
      <c r="AJ2" s="44"/>
      <c r="AK2" s="44"/>
      <c r="AL2" s="44"/>
      <c r="AM2" s="44"/>
      <c r="AN2" s="44"/>
    </row>
    <row r="3" spans="1:40" ht="18" customHeight="1" x14ac:dyDescent="0.25">
      <c r="M3" s="159" t="s">
        <v>45</v>
      </c>
      <c r="N3" s="160"/>
      <c r="O3" s="160"/>
      <c r="P3" s="160"/>
      <c r="Q3" s="160"/>
      <c r="R3" s="160"/>
      <c r="S3" s="160"/>
      <c r="T3" s="161"/>
      <c r="U3" s="45"/>
      <c r="V3" s="44"/>
      <c r="W3" s="44"/>
      <c r="X3" s="44"/>
      <c r="Y3" s="44"/>
      <c r="Z3" s="44"/>
      <c r="AA3" s="44"/>
      <c r="AB3" s="44"/>
      <c r="AC3" s="44"/>
      <c r="AD3" s="44"/>
      <c r="AE3" s="44"/>
      <c r="AF3" s="44"/>
      <c r="AG3" s="44"/>
      <c r="AH3" s="44"/>
      <c r="AI3" s="44"/>
      <c r="AJ3" s="44"/>
      <c r="AK3" s="44"/>
      <c r="AL3" s="44"/>
      <c r="AM3" s="44"/>
      <c r="AN3" s="44"/>
    </row>
    <row r="4" spans="1:40" ht="18" customHeight="1" x14ac:dyDescent="0.25">
      <c r="M4" s="162"/>
      <c r="N4" s="163"/>
      <c r="O4" s="163"/>
      <c r="P4" s="163"/>
      <c r="Q4" s="163"/>
      <c r="R4" s="163"/>
      <c r="S4" s="163"/>
      <c r="T4" s="164"/>
      <c r="U4" s="45"/>
      <c r="V4" s="44"/>
      <c r="W4" s="44"/>
      <c r="X4" s="44"/>
      <c r="Y4" s="44"/>
      <c r="Z4" s="44"/>
      <c r="AA4" s="44"/>
      <c r="AB4" s="44"/>
      <c r="AC4" s="44"/>
      <c r="AD4" s="44"/>
      <c r="AE4" s="44"/>
      <c r="AF4" s="44"/>
      <c r="AG4" s="44"/>
      <c r="AH4" s="44"/>
      <c r="AI4" s="44"/>
      <c r="AJ4" s="44"/>
      <c r="AK4" s="44"/>
      <c r="AL4" s="44"/>
      <c r="AM4" s="44"/>
      <c r="AN4" s="44"/>
    </row>
    <row r="5" spans="1:40" ht="18" customHeight="1" x14ac:dyDescent="0.25">
      <c r="M5" s="162"/>
      <c r="N5" s="163"/>
      <c r="O5" s="163"/>
      <c r="P5" s="163"/>
      <c r="Q5" s="163"/>
      <c r="R5" s="163"/>
      <c r="S5" s="163"/>
      <c r="T5" s="164"/>
      <c r="U5" s="45"/>
      <c r="V5" s="44"/>
      <c r="W5" s="44"/>
      <c r="X5" s="44"/>
      <c r="Y5" s="44"/>
      <c r="Z5" s="44"/>
      <c r="AA5" s="44"/>
      <c r="AB5" s="44"/>
      <c r="AC5" s="44"/>
      <c r="AD5" s="44"/>
      <c r="AE5" s="44"/>
      <c r="AF5" s="44"/>
      <c r="AG5" s="44"/>
      <c r="AH5" s="44"/>
      <c r="AI5" s="44"/>
      <c r="AJ5" s="44"/>
      <c r="AK5" s="44"/>
      <c r="AL5" s="44"/>
      <c r="AM5" s="44"/>
      <c r="AN5" s="44"/>
    </row>
    <row r="6" spans="1:40" ht="18" customHeight="1" x14ac:dyDescent="0.25">
      <c r="M6" s="162"/>
      <c r="N6" s="163"/>
      <c r="O6" s="163"/>
      <c r="P6" s="163"/>
      <c r="Q6" s="163"/>
      <c r="R6" s="163"/>
      <c r="S6" s="163"/>
      <c r="T6" s="164"/>
      <c r="U6" s="45"/>
      <c r="V6" s="44"/>
      <c r="W6" s="44"/>
      <c r="X6" s="44"/>
      <c r="Y6" s="44"/>
      <c r="Z6" s="44"/>
      <c r="AA6" s="44"/>
      <c r="AB6" s="44"/>
      <c r="AC6" s="44"/>
      <c r="AD6" s="44"/>
      <c r="AE6" s="44"/>
      <c r="AF6" s="44"/>
      <c r="AG6" s="44"/>
      <c r="AH6" s="44"/>
      <c r="AI6" s="44"/>
      <c r="AJ6" s="44"/>
      <c r="AK6" s="44"/>
      <c r="AL6" s="44"/>
      <c r="AM6" s="44"/>
      <c r="AN6" s="44"/>
    </row>
    <row r="7" spans="1:40" ht="18" customHeight="1" x14ac:dyDescent="0.25">
      <c r="M7" s="162"/>
      <c r="N7" s="163"/>
      <c r="O7" s="163"/>
      <c r="P7" s="163"/>
      <c r="Q7" s="163"/>
      <c r="R7" s="163"/>
      <c r="S7" s="163"/>
      <c r="T7" s="164"/>
      <c r="U7" s="45"/>
      <c r="V7" s="44"/>
      <c r="W7" s="44"/>
      <c r="X7" s="44"/>
      <c r="Y7" s="44"/>
      <c r="Z7" s="44"/>
      <c r="AA7" s="44"/>
      <c r="AB7" s="44"/>
      <c r="AC7" s="44"/>
      <c r="AD7" s="44"/>
      <c r="AE7" s="44"/>
      <c r="AF7" s="44"/>
      <c r="AG7" s="44"/>
      <c r="AH7" s="44"/>
      <c r="AI7" s="44"/>
      <c r="AJ7" s="44"/>
      <c r="AK7" s="44"/>
      <c r="AL7" s="44"/>
      <c r="AM7" s="44"/>
      <c r="AN7" s="44"/>
    </row>
    <row r="8" spans="1:40" ht="18" customHeight="1" x14ac:dyDescent="0.25">
      <c r="M8" s="162"/>
      <c r="N8" s="163"/>
      <c r="O8" s="163"/>
      <c r="P8" s="163"/>
      <c r="Q8" s="163"/>
      <c r="R8" s="163"/>
      <c r="S8" s="163"/>
      <c r="T8" s="164"/>
      <c r="U8" s="45"/>
      <c r="V8" s="44"/>
      <c r="W8" s="44"/>
      <c r="X8" s="44"/>
      <c r="Y8" s="44"/>
      <c r="Z8" s="44"/>
      <c r="AA8" s="44"/>
      <c r="AB8" s="44"/>
      <c r="AC8" s="44"/>
      <c r="AD8" s="44"/>
      <c r="AE8" s="44"/>
      <c r="AF8" s="44"/>
      <c r="AG8" s="44"/>
      <c r="AH8" s="44"/>
      <c r="AI8" s="44"/>
      <c r="AJ8" s="44"/>
      <c r="AK8" s="44"/>
      <c r="AL8" s="44"/>
      <c r="AM8" s="44"/>
      <c r="AN8" s="44"/>
    </row>
    <row r="9" spans="1:40" ht="18" customHeight="1" thickBot="1" x14ac:dyDescent="0.3">
      <c r="M9" s="165"/>
      <c r="N9" s="166"/>
      <c r="O9" s="166"/>
      <c r="P9" s="166"/>
      <c r="Q9" s="166"/>
      <c r="R9" s="166"/>
      <c r="S9" s="166"/>
      <c r="T9" s="167"/>
      <c r="U9" s="45"/>
      <c r="V9" s="44"/>
      <c r="W9" s="44"/>
      <c r="X9" s="44"/>
      <c r="Y9" s="44"/>
      <c r="Z9" s="44"/>
      <c r="AA9" s="44"/>
      <c r="AB9" s="44"/>
      <c r="AC9" s="44"/>
      <c r="AD9" s="44"/>
      <c r="AE9" s="44"/>
      <c r="AF9" s="44"/>
      <c r="AG9" s="44"/>
      <c r="AH9" s="44"/>
      <c r="AI9" s="44"/>
      <c r="AJ9" s="44"/>
      <c r="AK9" s="44"/>
      <c r="AL9" s="44"/>
      <c r="AM9" s="44"/>
      <c r="AN9" s="44"/>
    </row>
    <row r="10" spans="1:40" ht="18" customHeight="1" x14ac:dyDescent="0.25">
      <c r="M10" s="46"/>
      <c r="N10" s="46"/>
      <c r="O10" s="46"/>
      <c r="P10" s="46"/>
      <c r="Q10" s="46"/>
      <c r="R10" s="46"/>
      <c r="S10" s="46"/>
      <c r="T10" s="46"/>
      <c r="U10" s="45"/>
      <c r="V10" s="44"/>
      <c r="W10" s="44"/>
      <c r="X10" s="44"/>
      <c r="Y10" s="44"/>
      <c r="Z10" s="44"/>
      <c r="AA10" s="44"/>
      <c r="AB10" s="44"/>
      <c r="AC10" s="44"/>
      <c r="AD10" s="44"/>
      <c r="AE10" s="44"/>
      <c r="AF10" s="44"/>
      <c r="AG10" s="44"/>
      <c r="AH10" s="44"/>
      <c r="AI10" s="44"/>
      <c r="AJ10" s="44"/>
      <c r="AK10" s="44"/>
      <c r="AL10" s="44"/>
      <c r="AM10" s="44"/>
      <c r="AN10" s="44"/>
    </row>
    <row r="11" spans="1:40" ht="18" customHeight="1" x14ac:dyDescent="0.25">
      <c r="M11" s="46"/>
      <c r="N11" s="46"/>
      <c r="O11" s="46"/>
      <c r="P11" s="46"/>
      <c r="Q11" s="46"/>
      <c r="R11" s="46"/>
      <c r="S11" s="46"/>
      <c r="T11" s="46"/>
      <c r="U11" s="45"/>
      <c r="V11" s="44"/>
      <c r="W11" s="44"/>
      <c r="X11" s="44"/>
      <c r="Y11" s="44"/>
      <c r="Z11" s="44"/>
      <c r="AA11" s="44"/>
      <c r="AB11" s="44"/>
      <c r="AC11" s="44"/>
      <c r="AD11" s="44"/>
      <c r="AE11" s="44"/>
      <c r="AF11" s="44"/>
      <c r="AG11" s="44"/>
      <c r="AH11" s="44"/>
      <c r="AI11" s="44"/>
      <c r="AJ11" s="44"/>
      <c r="AK11" s="44"/>
      <c r="AL11" s="44"/>
      <c r="AM11" s="44"/>
      <c r="AN11" s="44"/>
    </row>
    <row r="12" spans="1:40" ht="18" customHeight="1" thickBot="1" x14ac:dyDescent="0.3">
      <c r="A12" s="7"/>
      <c r="B12" s="8"/>
      <c r="C12" s="9"/>
      <c r="D12" s="9"/>
      <c r="E12" s="9"/>
      <c r="M12" s="46"/>
      <c r="N12" s="46"/>
      <c r="O12" s="46"/>
      <c r="P12" s="46"/>
      <c r="Q12" s="46"/>
      <c r="R12" s="46"/>
      <c r="S12" s="46"/>
      <c r="T12" s="46"/>
      <c r="U12" s="45"/>
      <c r="V12" s="44"/>
      <c r="W12" s="44"/>
      <c r="X12" s="44"/>
      <c r="Y12" s="44"/>
      <c r="Z12" s="44"/>
      <c r="AA12" s="44"/>
      <c r="AB12" s="44"/>
      <c r="AC12" s="44"/>
      <c r="AD12" s="44"/>
      <c r="AE12" s="44"/>
      <c r="AF12" s="44"/>
      <c r="AG12" s="44"/>
      <c r="AH12" s="44"/>
      <c r="AI12" s="44"/>
      <c r="AJ12" s="44"/>
      <c r="AK12" s="44"/>
      <c r="AL12" s="44"/>
      <c r="AM12" s="44"/>
      <c r="AN12" s="44"/>
    </row>
    <row r="13" spans="1:40" ht="18" customHeight="1" thickBot="1" x14ac:dyDescent="0.3">
      <c r="B13" s="138" t="s">
        <v>9</v>
      </c>
      <c r="C13" s="139"/>
      <c r="D13" s="139"/>
      <c r="E13" s="139"/>
      <c r="F13" s="139"/>
      <c r="G13" s="139"/>
      <c r="H13" s="140"/>
      <c r="M13" s="46"/>
      <c r="N13" s="46"/>
      <c r="O13" s="46"/>
      <c r="P13" s="46"/>
      <c r="Q13" s="46"/>
      <c r="R13" s="46"/>
      <c r="S13" s="46"/>
      <c r="T13" s="46"/>
      <c r="U13" s="45"/>
      <c r="V13" s="44"/>
      <c r="W13" s="44"/>
      <c r="X13" s="44"/>
      <c r="Y13" s="44"/>
      <c r="Z13" s="44"/>
      <c r="AA13" s="44"/>
      <c r="AB13" s="44"/>
      <c r="AC13" s="44"/>
      <c r="AD13" s="44"/>
      <c r="AE13" s="44"/>
      <c r="AF13" s="44"/>
      <c r="AG13" s="44"/>
      <c r="AH13" s="44"/>
      <c r="AI13" s="44"/>
      <c r="AJ13" s="44"/>
      <c r="AK13" s="44"/>
      <c r="AL13" s="44"/>
      <c r="AM13" s="44"/>
      <c r="AN13" s="44"/>
    </row>
    <row r="14" spans="1:40" ht="18" customHeight="1" thickBot="1" x14ac:dyDescent="0.4">
      <c r="B14" s="120" t="s">
        <v>10</v>
      </c>
      <c r="C14" s="10" t="s">
        <v>27</v>
      </c>
      <c r="D14" s="141" t="s">
        <v>21</v>
      </c>
      <c r="E14" s="142"/>
      <c r="F14" s="142"/>
      <c r="G14" s="143"/>
      <c r="H14" s="1"/>
      <c r="U14" s="45"/>
      <c r="V14" s="44"/>
      <c r="W14" s="44"/>
      <c r="X14" s="44"/>
      <c r="Y14" s="44"/>
      <c r="Z14" s="44"/>
      <c r="AA14" s="44"/>
      <c r="AB14" s="44"/>
      <c r="AC14" s="44"/>
      <c r="AD14" s="44"/>
      <c r="AE14" s="44"/>
      <c r="AF14" s="44"/>
      <c r="AG14" s="44"/>
      <c r="AH14" s="44"/>
      <c r="AI14" s="44"/>
      <c r="AJ14" s="44"/>
      <c r="AK14" s="44"/>
      <c r="AL14" s="44"/>
      <c r="AM14" s="44"/>
      <c r="AN14" s="44"/>
    </row>
    <row r="15" spans="1:40" ht="18" customHeight="1" thickBot="1" x14ac:dyDescent="0.3">
      <c r="B15" s="121"/>
      <c r="C15" s="10" t="s">
        <v>28</v>
      </c>
      <c r="D15" s="114" t="s">
        <v>22</v>
      </c>
      <c r="E15" s="115"/>
      <c r="F15" s="115"/>
      <c r="G15" s="116"/>
      <c r="H15" s="2"/>
      <c r="K15" s="12"/>
      <c r="M15" s="144" t="s">
        <v>7</v>
      </c>
      <c r="N15" s="145"/>
      <c r="O15" s="145"/>
      <c r="P15" s="145"/>
      <c r="Q15" s="145"/>
      <c r="R15" s="145"/>
      <c r="S15" s="145"/>
      <c r="T15" s="146"/>
      <c r="U15" s="45"/>
      <c r="V15" s="44"/>
      <c r="W15" s="44"/>
      <c r="X15" s="44"/>
      <c r="Y15" s="44"/>
      <c r="Z15" s="44"/>
      <c r="AA15" s="44"/>
      <c r="AB15" s="44"/>
      <c r="AC15" s="44"/>
      <c r="AD15" s="44"/>
      <c r="AE15" s="44"/>
      <c r="AF15" s="44"/>
      <c r="AG15" s="44"/>
      <c r="AH15" s="44"/>
      <c r="AI15" s="44"/>
      <c r="AJ15" s="44"/>
      <c r="AK15" s="44"/>
      <c r="AL15" s="44"/>
      <c r="AM15" s="44"/>
      <c r="AN15" s="44"/>
    </row>
    <row r="16" spans="1:40" ht="18" customHeight="1" thickBot="1" x14ac:dyDescent="0.3">
      <c r="B16" s="121"/>
      <c r="C16" s="10" t="s">
        <v>29</v>
      </c>
      <c r="D16" s="114" t="s">
        <v>23</v>
      </c>
      <c r="E16" s="115"/>
      <c r="F16" s="115"/>
      <c r="G16" s="116"/>
      <c r="H16" s="2"/>
      <c r="J16" s="13"/>
      <c r="K16" s="12"/>
      <c r="M16" s="147" t="s">
        <v>8</v>
      </c>
      <c r="N16" s="148"/>
      <c r="O16" s="148"/>
      <c r="P16" s="148"/>
      <c r="Q16" s="148"/>
      <c r="R16" s="148"/>
      <c r="S16" s="148"/>
      <c r="T16" s="149"/>
      <c r="U16" s="45"/>
      <c r="V16" s="44"/>
      <c r="W16" s="44"/>
      <c r="X16" s="44"/>
      <c r="Y16" s="44"/>
      <c r="Z16" s="44"/>
      <c r="AA16" s="44"/>
      <c r="AB16" s="44"/>
      <c r="AC16" s="44"/>
      <c r="AD16" s="44"/>
      <c r="AE16" s="44"/>
      <c r="AF16" s="44"/>
      <c r="AG16" s="44"/>
      <c r="AH16" s="44"/>
      <c r="AI16" s="44"/>
      <c r="AJ16" s="44"/>
      <c r="AK16" s="44"/>
      <c r="AL16" s="44"/>
      <c r="AM16" s="44"/>
      <c r="AN16" s="44"/>
    </row>
    <row r="17" spans="2:40" ht="18" customHeight="1" thickBot="1" x14ac:dyDescent="0.4">
      <c r="B17" s="121"/>
      <c r="C17" s="10" t="s">
        <v>30</v>
      </c>
      <c r="D17" s="114" t="s">
        <v>24</v>
      </c>
      <c r="E17" s="115"/>
      <c r="F17" s="115"/>
      <c r="G17" s="116"/>
      <c r="H17" s="2"/>
      <c r="K17" s="12"/>
      <c r="M17" s="147"/>
      <c r="N17" s="148"/>
      <c r="O17" s="148"/>
      <c r="P17" s="148"/>
      <c r="Q17" s="148"/>
      <c r="R17" s="148"/>
      <c r="S17" s="148"/>
      <c r="T17" s="149"/>
      <c r="U17" s="45"/>
      <c r="V17" s="44"/>
      <c r="W17" s="44"/>
      <c r="X17" s="44"/>
      <c r="Y17" s="44"/>
      <c r="Z17" s="44"/>
      <c r="AA17" s="44"/>
      <c r="AB17" s="44"/>
      <c r="AC17" s="44"/>
      <c r="AD17" s="44"/>
      <c r="AE17" s="44"/>
      <c r="AF17" s="44"/>
      <c r="AG17" s="44"/>
      <c r="AH17" s="44"/>
      <c r="AI17" s="44"/>
      <c r="AJ17" s="44"/>
      <c r="AK17" s="44"/>
      <c r="AL17" s="44"/>
      <c r="AM17" s="44"/>
      <c r="AN17" s="44"/>
    </row>
    <row r="18" spans="2:40" ht="18" customHeight="1" thickBot="1" x14ac:dyDescent="0.4">
      <c r="B18" s="121"/>
      <c r="C18" s="14" t="s">
        <v>31</v>
      </c>
      <c r="D18" s="114" t="s">
        <v>43</v>
      </c>
      <c r="E18" s="115"/>
      <c r="F18" s="115"/>
      <c r="G18" s="116"/>
      <c r="H18" s="2"/>
      <c r="K18" s="12"/>
      <c r="M18" s="15"/>
      <c r="N18" s="15"/>
      <c r="O18" s="15"/>
      <c r="P18" s="15"/>
      <c r="Q18" s="15"/>
      <c r="R18" s="15"/>
      <c r="S18" s="15"/>
      <c r="T18" s="15"/>
      <c r="U18" s="45"/>
      <c r="V18" s="44"/>
      <c r="W18" s="44"/>
      <c r="X18" s="44"/>
      <c r="Y18" s="44"/>
      <c r="Z18" s="44"/>
      <c r="AA18" s="44"/>
      <c r="AB18" s="44"/>
      <c r="AC18" s="44"/>
      <c r="AD18" s="44"/>
      <c r="AE18" s="44"/>
      <c r="AF18" s="44"/>
      <c r="AG18" s="44"/>
      <c r="AH18" s="44"/>
      <c r="AI18" s="44"/>
      <c r="AJ18" s="44"/>
      <c r="AK18" s="44"/>
      <c r="AL18" s="44"/>
      <c r="AM18" s="44"/>
      <c r="AN18" s="44"/>
    </row>
    <row r="19" spans="2:40" ht="18" customHeight="1" x14ac:dyDescent="0.25">
      <c r="B19" s="121"/>
      <c r="C19" s="10" t="s">
        <v>32</v>
      </c>
      <c r="D19" s="114" t="s">
        <v>25</v>
      </c>
      <c r="E19" s="115"/>
      <c r="F19" s="115"/>
      <c r="G19" s="116"/>
      <c r="H19" s="2"/>
      <c r="U19" s="45"/>
      <c r="V19" s="44"/>
      <c r="W19" s="44"/>
      <c r="X19" s="44"/>
      <c r="Y19" s="44"/>
      <c r="Z19" s="44"/>
      <c r="AA19" s="44"/>
      <c r="AB19" s="44"/>
      <c r="AC19" s="44"/>
      <c r="AD19" s="44"/>
      <c r="AE19" s="44"/>
      <c r="AF19" s="44"/>
      <c r="AG19" s="44"/>
      <c r="AH19" s="44"/>
      <c r="AI19" s="44"/>
      <c r="AJ19" s="44"/>
      <c r="AK19" s="44"/>
      <c r="AL19" s="44"/>
      <c r="AM19" s="44"/>
      <c r="AN19" s="44"/>
    </row>
    <row r="20" spans="2:40" ht="18" customHeight="1" thickBot="1" x14ac:dyDescent="0.3">
      <c r="B20" s="122"/>
      <c r="C20" s="16" t="s">
        <v>33</v>
      </c>
      <c r="D20" s="117" t="s">
        <v>26</v>
      </c>
      <c r="E20" s="118"/>
      <c r="F20" s="118"/>
      <c r="G20" s="119"/>
      <c r="H20" s="3"/>
      <c r="U20" s="45"/>
      <c r="V20" s="44"/>
      <c r="W20" s="44"/>
      <c r="X20" s="44"/>
      <c r="Y20" s="44"/>
      <c r="Z20" s="44"/>
      <c r="AA20" s="44"/>
      <c r="AB20" s="44"/>
      <c r="AC20" s="44"/>
      <c r="AD20" s="44"/>
      <c r="AE20" s="44"/>
      <c r="AF20" s="44"/>
      <c r="AG20" s="44"/>
      <c r="AH20" s="44"/>
      <c r="AI20" s="44"/>
      <c r="AJ20" s="44"/>
      <c r="AK20" s="44"/>
      <c r="AL20" s="44"/>
      <c r="AM20" s="44"/>
      <c r="AN20" s="44"/>
    </row>
    <row r="21" spans="2:40" ht="18" customHeight="1" thickBot="1" x14ac:dyDescent="0.35">
      <c r="B21" s="120" t="s">
        <v>11</v>
      </c>
      <c r="C21" s="17" t="s">
        <v>34</v>
      </c>
      <c r="D21" s="123" t="s">
        <v>19</v>
      </c>
      <c r="E21" s="124"/>
      <c r="F21" s="124"/>
      <c r="G21" s="125"/>
      <c r="H21" s="1"/>
      <c r="U21" s="45"/>
      <c r="V21" s="44"/>
      <c r="W21" s="44"/>
      <c r="X21" s="44"/>
      <c r="Y21" s="44"/>
      <c r="Z21" s="44"/>
      <c r="AA21" s="44"/>
      <c r="AB21" s="44"/>
      <c r="AC21" s="44"/>
      <c r="AD21" s="44"/>
      <c r="AE21" s="44"/>
      <c r="AF21" s="44"/>
      <c r="AG21" s="44"/>
      <c r="AH21" s="44"/>
      <c r="AI21" s="44"/>
      <c r="AJ21" s="44"/>
      <c r="AK21" s="44"/>
      <c r="AL21" s="44"/>
      <c r="AM21" s="44"/>
      <c r="AN21" s="44"/>
    </row>
    <row r="22" spans="2:40" ht="18" customHeight="1" x14ac:dyDescent="0.3">
      <c r="B22" s="121"/>
      <c r="C22" s="17" t="s">
        <v>35</v>
      </c>
      <c r="D22" s="126" t="s">
        <v>20</v>
      </c>
      <c r="E22" s="127"/>
      <c r="F22" s="127"/>
      <c r="G22" s="128"/>
      <c r="H22" s="2"/>
      <c r="J22" s="47" t="s">
        <v>0</v>
      </c>
      <c r="K22" s="48" t="e">
        <f>G38^2+G45^2</f>
        <v>#DIV/0!</v>
      </c>
      <c r="M22" s="19"/>
      <c r="N22" s="20"/>
      <c r="O22" s="20"/>
      <c r="P22" s="20"/>
      <c r="Q22" s="20"/>
      <c r="R22" s="20"/>
      <c r="S22" s="20"/>
      <c r="T22" s="20"/>
      <c r="U22" s="49"/>
      <c r="V22" s="44"/>
      <c r="W22" s="44"/>
      <c r="X22" s="44"/>
      <c r="Y22" s="44"/>
      <c r="Z22" s="44"/>
      <c r="AA22" s="44"/>
      <c r="AB22" s="44"/>
      <c r="AC22" s="44"/>
      <c r="AD22" s="44"/>
      <c r="AE22" s="44"/>
      <c r="AF22" s="44"/>
      <c r="AG22" s="44"/>
      <c r="AH22" s="44"/>
      <c r="AI22" s="44"/>
      <c r="AJ22" s="44"/>
      <c r="AK22" s="44"/>
      <c r="AL22" s="44"/>
      <c r="AM22" s="44"/>
      <c r="AN22" s="44"/>
    </row>
    <row r="23" spans="2:40" ht="18" customHeight="1" thickBot="1" x14ac:dyDescent="0.35">
      <c r="B23" s="121"/>
      <c r="C23" s="21" t="s">
        <v>36</v>
      </c>
      <c r="D23" s="129" t="s">
        <v>12</v>
      </c>
      <c r="E23" s="130"/>
      <c r="F23" s="130"/>
      <c r="G23" s="131"/>
      <c r="H23" s="3"/>
      <c r="J23" s="50" t="s">
        <v>1</v>
      </c>
      <c r="K23" s="51" t="e">
        <f>2*G38*G41+2*G45*G48+G52</f>
        <v>#DIV/0!</v>
      </c>
      <c r="M23" s="92"/>
      <c r="N23" s="92"/>
      <c r="O23" s="92"/>
      <c r="P23" s="92"/>
      <c r="Q23" s="92"/>
      <c r="R23" s="92"/>
      <c r="S23" s="92"/>
      <c r="T23" s="92"/>
      <c r="U23" s="170"/>
      <c r="V23" s="44"/>
      <c r="W23" s="44"/>
      <c r="X23" s="44"/>
      <c r="Y23" s="44"/>
      <c r="Z23" s="44"/>
      <c r="AA23" s="44"/>
      <c r="AB23" s="44"/>
      <c r="AC23" s="44"/>
      <c r="AD23" s="44"/>
      <c r="AE23" s="44"/>
      <c r="AF23" s="44"/>
      <c r="AG23" s="44"/>
      <c r="AH23" s="44"/>
      <c r="AI23" s="44"/>
      <c r="AJ23" s="44"/>
      <c r="AK23" s="44"/>
      <c r="AL23" s="44"/>
      <c r="AM23" s="44"/>
      <c r="AN23" s="44"/>
    </row>
    <row r="24" spans="2:40" ht="18" customHeight="1" thickBot="1" x14ac:dyDescent="0.4">
      <c r="B24" s="121"/>
      <c r="C24" s="22" t="s">
        <v>37</v>
      </c>
      <c r="D24" s="93" t="s">
        <v>18</v>
      </c>
      <c r="E24" s="94"/>
      <c r="F24" s="94"/>
      <c r="G24" s="95"/>
      <c r="H24" s="4"/>
      <c r="J24" s="52" t="s">
        <v>2</v>
      </c>
      <c r="K24" s="53" t="e">
        <f>G41^2+G48^2</f>
        <v>#DIV/0!</v>
      </c>
      <c r="M24" s="92"/>
      <c r="N24" s="92"/>
      <c r="O24" s="92"/>
      <c r="P24" s="92"/>
      <c r="Q24" s="92"/>
      <c r="R24" s="92"/>
      <c r="S24" s="92"/>
      <c r="T24" s="92"/>
      <c r="U24" s="170"/>
      <c r="V24" s="44"/>
      <c r="W24" s="44"/>
      <c r="X24" s="44"/>
      <c r="Y24" s="44"/>
      <c r="Z24" s="44"/>
      <c r="AA24" s="44"/>
      <c r="AB24" s="44"/>
      <c r="AC24" s="44"/>
      <c r="AD24" s="44"/>
      <c r="AE24" s="44"/>
      <c r="AF24" s="44"/>
      <c r="AG24" s="44"/>
      <c r="AH24" s="44"/>
      <c r="AI24" s="44"/>
      <c r="AJ24" s="44"/>
      <c r="AK24" s="44"/>
      <c r="AL24" s="44"/>
      <c r="AM24" s="44"/>
      <c r="AN24" s="44"/>
    </row>
    <row r="25" spans="2:40" ht="18" customHeight="1" x14ac:dyDescent="0.35">
      <c r="B25" s="121"/>
      <c r="C25" s="22" t="s">
        <v>38</v>
      </c>
      <c r="D25" s="96" t="s">
        <v>17</v>
      </c>
      <c r="E25" s="97"/>
      <c r="F25" s="97"/>
      <c r="G25" s="98"/>
      <c r="H25" s="2"/>
      <c r="U25" s="45"/>
      <c r="V25" s="44"/>
      <c r="W25" s="44"/>
      <c r="X25" s="44"/>
      <c r="Y25" s="44"/>
      <c r="Z25" s="44"/>
      <c r="AA25" s="44"/>
      <c r="AB25" s="44"/>
      <c r="AC25" s="44"/>
      <c r="AD25" s="44"/>
      <c r="AE25" s="44"/>
      <c r="AF25" s="44"/>
      <c r="AG25" s="44"/>
      <c r="AH25" s="44"/>
      <c r="AI25" s="44"/>
      <c r="AJ25" s="44"/>
      <c r="AK25" s="44"/>
      <c r="AL25" s="44"/>
      <c r="AM25" s="44"/>
      <c r="AN25" s="44"/>
    </row>
    <row r="26" spans="2:40" ht="18" customHeight="1" thickBot="1" x14ac:dyDescent="0.4">
      <c r="B26" s="121"/>
      <c r="C26" s="23" t="s">
        <v>39</v>
      </c>
      <c r="D26" s="99" t="s">
        <v>13</v>
      </c>
      <c r="E26" s="100"/>
      <c r="F26" s="100"/>
      <c r="G26" s="101"/>
      <c r="H26" s="5"/>
      <c r="U26" s="45"/>
      <c r="V26" s="44"/>
      <c r="W26" s="44"/>
      <c r="X26" s="44"/>
      <c r="Y26" s="44"/>
      <c r="Z26" s="44"/>
      <c r="AA26" s="44"/>
      <c r="AB26" s="44"/>
      <c r="AC26" s="44"/>
      <c r="AD26" s="44"/>
      <c r="AE26" s="44"/>
      <c r="AF26" s="44"/>
      <c r="AG26" s="44"/>
      <c r="AH26" s="44"/>
      <c r="AI26" s="44"/>
      <c r="AJ26" s="44"/>
      <c r="AK26" s="44"/>
      <c r="AL26" s="44"/>
      <c r="AM26" s="44"/>
      <c r="AN26" s="44"/>
    </row>
    <row r="27" spans="2:40" ht="18" customHeight="1" thickBot="1" x14ac:dyDescent="0.4">
      <c r="B27" s="121"/>
      <c r="C27" s="24" t="s">
        <v>40</v>
      </c>
      <c r="D27" s="102" t="s">
        <v>14</v>
      </c>
      <c r="E27" s="103"/>
      <c r="F27" s="103"/>
      <c r="G27" s="104"/>
      <c r="H27" s="1"/>
      <c r="J27"/>
      <c r="U27" s="45"/>
      <c r="V27" s="44"/>
      <c r="W27" s="44"/>
      <c r="X27" s="44"/>
      <c r="Y27" s="44"/>
      <c r="Z27" s="44"/>
      <c r="AA27" s="44"/>
      <c r="AB27" s="44"/>
      <c r="AC27" s="44"/>
      <c r="AD27" s="44"/>
      <c r="AE27" s="44"/>
      <c r="AF27" s="44"/>
      <c r="AG27" s="44"/>
      <c r="AH27" s="44"/>
      <c r="AI27" s="44"/>
      <c r="AJ27" s="44"/>
      <c r="AK27" s="44"/>
      <c r="AL27" s="44"/>
      <c r="AM27" s="44"/>
      <c r="AN27" s="44"/>
    </row>
    <row r="28" spans="2:40" ht="18" customHeight="1" x14ac:dyDescent="0.35">
      <c r="B28" s="121"/>
      <c r="C28" s="24" t="s">
        <v>41</v>
      </c>
      <c r="D28" s="111" t="s">
        <v>15</v>
      </c>
      <c r="E28" s="112"/>
      <c r="F28" s="112"/>
      <c r="G28" s="113"/>
      <c r="H28" s="2"/>
      <c r="U28" s="45"/>
      <c r="V28" s="44"/>
      <c r="W28" s="44"/>
      <c r="X28" s="44"/>
      <c r="Y28" s="44"/>
      <c r="Z28" s="44"/>
      <c r="AA28" s="44"/>
      <c r="AB28" s="44"/>
      <c r="AC28" s="44"/>
      <c r="AD28" s="44"/>
      <c r="AE28" s="44"/>
      <c r="AF28" s="44"/>
      <c r="AG28" s="44"/>
      <c r="AH28" s="44"/>
      <c r="AI28" s="44"/>
      <c r="AJ28" s="44"/>
      <c r="AK28" s="44"/>
      <c r="AL28" s="44"/>
      <c r="AM28" s="44"/>
      <c r="AN28" s="44"/>
    </row>
    <row r="29" spans="2:40" ht="18" customHeight="1" thickBot="1" x14ac:dyDescent="0.35">
      <c r="B29" s="122"/>
      <c r="C29" s="25" t="s">
        <v>42</v>
      </c>
      <c r="D29" s="132" t="s">
        <v>16</v>
      </c>
      <c r="E29" s="133"/>
      <c r="F29" s="133"/>
      <c r="G29" s="134"/>
      <c r="H29" s="3"/>
      <c r="J29" s="26"/>
      <c r="K29" s="27"/>
      <c r="U29" s="45"/>
      <c r="V29" s="44"/>
      <c r="W29" s="44"/>
      <c r="X29" s="44"/>
      <c r="Y29" s="44"/>
      <c r="Z29" s="44"/>
      <c r="AA29" s="44"/>
      <c r="AB29" s="44"/>
      <c r="AC29" s="44"/>
      <c r="AD29" s="44"/>
      <c r="AE29" s="44"/>
      <c r="AF29" s="44"/>
      <c r="AG29" s="44"/>
      <c r="AH29" s="44"/>
      <c r="AI29" s="44"/>
      <c r="AJ29" s="44"/>
      <c r="AK29" s="44"/>
      <c r="AL29" s="44"/>
      <c r="AM29" s="44"/>
      <c r="AN29" s="44"/>
    </row>
    <row r="30" spans="2:40" ht="18" customHeight="1" x14ac:dyDescent="0.25">
      <c r="U30" s="45"/>
      <c r="V30" s="44"/>
      <c r="W30" s="44"/>
      <c r="X30" s="44"/>
      <c r="Y30" s="44"/>
      <c r="Z30" s="44"/>
      <c r="AA30" s="44"/>
      <c r="AB30" s="44"/>
      <c r="AC30" s="44"/>
      <c r="AD30" s="44"/>
      <c r="AE30" s="44"/>
      <c r="AF30" s="44"/>
      <c r="AG30" s="44"/>
      <c r="AH30" s="44"/>
      <c r="AI30" s="44"/>
      <c r="AJ30" s="44"/>
      <c r="AK30" s="44"/>
      <c r="AL30" s="44"/>
      <c r="AM30" s="44"/>
      <c r="AN30" s="44"/>
    </row>
    <row r="31" spans="2:40" ht="18" customHeight="1" x14ac:dyDescent="0.25">
      <c r="U31" s="45"/>
      <c r="V31" s="44"/>
      <c r="W31" s="44"/>
      <c r="X31" s="44"/>
      <c r="Y31" s="44"/>
      <c r="Z31" s="44"/>
      <c r="AA31" s="44"/>
      <c r="AB31" s="44"/>
      <c r="AC31" s="44"/>
      <c r="AD31" s="44"/>
      <c r="AE31" s="44"/>
      <c r="AF31" s="44"/>
      <c r="AG31" s="44"/>
      <c r="AH31" s="44"/>
      <c r="AI31" s="44"/>
      <c r="AJ31" s="44"/>
      <c r="AK31" s="44"/>
      <c r="AL31" s="44"/>
      <c r="AM31" s="44"/>
      <c r="AN31" s="44"/>
    </row>
    <row r="32" spans="2:40" ht="18" customHeight="1" thickBot="1" x14ac:dyDescent="0.3">
      <c r="U32" s="45"/>
      <c r="V32" s="44"/>
      <c r="W32" s="44"/>
      <c r="X32" s="44"/>
      <c r="Y32" s="44"/>
      <c r="Z32" s="44"/>
      <c r="AA32" s="44"/>
      <c r="AB32" s="44"/>
      <c r="AC32" s="44"/>
      <c r="AD32" s="44"/>
      <c r="AE32" s="44"/>
      <c r="AF32" s="44"/>
      <c r="AG32" s="44"/>
      <c r="AH32" s="44"/>
      <c r="AI32" s="44"/>
      <c r="AJ32" s="44"/>
      <c r="AK32" s="44"/>
      <c r="AL32" s="44"/>
      <c r="AM32" s="44"/>
      <c r="AN32" s="44"/>
    </row>
    <row r="33" spans="1:40" ht="18" customHeight="1" thickBot="1" x14ac:dyDescent="0.3">
      <c r="B33" s="105" t="s">
        <v>44</v>
      </c>
      <c r="C33" s="106"/>
      <c r="D33" s="106"/>
      <c r="E33" s="106"/>
      <c r="F33" s="106"/>
      <c r="G33" s="107"/>
      <c r="H33" s="28" t="e">
        <f>((((-K23)+I52)/(2*K22))^(1/2))*3^(1/2)</f>
        <v>#DIV/0!</v>
      </c>
      <c r="U33" s="45"/>
      <c r="V33" s="44"/>
      <c r="W33" s="44"/>
      <c r="X33" s="44"/>
      <c r="Y33" s="44"/>
      <c r="Z33" s="44"/>
      <c r="AA33" s="44"/>
      <c r="AB33" s="44"/>
      <c r="AC33" s="44"/>
      <c r="AD33" s="44"/>
      <c r="AE33" s="44"/>
      <c r="AF33" s="44"/>
      <c r="AG33" s="44"/>
      <c r="AH33" s="44"/>
      <c r="AI33" s="44"/>
      <c r="AJ33" s="44"/>
      <c r="AK33" s="44"/>
      <c r="AL33" s="44"/>
      <c r="AM33" s="44"/>
      <c r="AN33" s="44"/>
    </row>
    <row r="34" spans="1:40" ht="18" customHeight="1" x14ac:dyDescent="0.25">
      <c r="U34" s="45"/>
      <c r="V34" s="44"/>
      <c r="W34" s="44"/>
      <c r="X34" s="44"/>
      <c r="Y34" s="44"/>
      <c r="Z34" s="44"/>
      <c r="AA34" s="44"/>
      <c r="AB34" s="44"/>
      <c r="AC34" s="44"/>
      <c r="AD34" s="44"/>
      <c r="AE34" s="44"/>
      <c r="AF34" s="44"/>
      <c r="AG34" s="44"/>
      <c r="AH34" s="44"/>
      <c r="AI34" s="44"/>
      <c r="AJ34" s="44"/>
      <c r="AK34" s="44"/>
      <c r="AL34" s="44"/>
      <c r="AM34" s="44"/>
      <c r="AN34" s="44"/>
    </row>
    <row r="35" spans="1:40" ht="18" customHeight="1" x14ac:dyDescent="0.25">
      <c r="A35" s="54"/>
      <c r="B35" s="54"/>
      <c r="C35" s="54"/>
      <c r="D35" s="54"/>
      <c r="E35" s="54"/>
      <c r="F35" s="54"/>
      <c r="G35" s="54"/>
      <c r="H35" s="54"/>
      <c r="I35" s="54"/>
      <c r="J35" s="54"/>
      <c r="K35" s="54"/>
      <c r="L35" s="54"/>
      <c r="M35" s="54"/>
      <c r="N35" s="54"/>
      <c r="O35" s="54"/>
      <c r="P35" s="54"/>
      <c r="Q35" s="54"/>
      <c r="R35" s="54"/>
      <c r="S35" s="54"/>
      <c r="T35" s="54"/>
      <c r="U35" s="55"/>
      <c r="V35" s="44"/>
      <c r="W35" s="44"/>
      <c r="X35" s="44"/>
      <c r="Y35" s="44"/>
      <c r="Z35" s="44"/>
      <c r="AA35" s="44"/>
      <c r="AB35" s="44"/>
      <c r="AC35" s="44"/>
      <c r="AD35" s="44"/>
      <c r="AE35" s="44"/>
      <c r="AF35" s="44"/>
      <c r="AG35" s="44"/>
      <c r="AH35" s="44"/>
      <c r="AI35" s="44"/>
      <c r="AJ35" s="44"/>
      <c r="AK35" s="44"/>
      <c r="AL35" s="44"/>
      <c r="AM35" s="44"/>
      <c r="AN35" s="44"/>
    </row>
    <row r="36" spans="1:40" ht="18" customHeight="1" x14ac:dyDescent="0.25">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row>
    <row r="37" spans="1:40" ht="18" customHeight="1" thickBot="1" x14ac:dyDescent="0.3">
      <c r="A37" s="44"/>
      <c r="B37" s="44"/>
      <c r="C37" s="44"/>
      <c r="D37" s="44"/>
      <c r="E37" s="44"/>
      <c r="F37" s="44"/>
      <c r="G37" s="44"/>
      <c r="H37" s="44"/>
      <c r="I37" s="44"/>
      <c r="J37" s="44"/>
      <c r="K37" s="44"/>
      <c r="L37" s="44"/>
      <c r="M37" s="56"/>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row>
    <row r="38" spans="1:40" ht="18" customHeight="1" thickBot="1" x14ac:dyDescent="0.3">
      <c r="A38" s="44"/>
      <c r="B38" s="44"/>
      <c r="C38" s="57"/>
      <c r="D38" s="58" t="e">
        <f>(H19*H15)/(H20*H14)</f>
        <v>#DIV/0!</v>
      </c>
      <c r="E38" s="44"/>
      <c r="F38" s="57"/>
      <c r="G38" s="59" t="e">
        <f>1+(F56+I56)*D42</f>
        <v>#DIV/0!</v>
      </c>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row>
    <row r="39" spans="1:40" ht="18" customHeight="1" x14ac:dyDescent="0.2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row>
    <row r="40" spans="1:40" ht="18" customHeight="1" x14ac:dyDescent="0.25">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row>
    <row r="41" spans="1:40" ht="18" customHeight="1" thickBot="1" x14ac:dyDescent="0.3">
      <c r="A41" s="44"/>
      <c r="B41" s="44"/>
      <c r="C41" s="44"/>
      <c r="D41" s="44"/>
      <c r="E41" s="44"/>
      <c r="F41" s="60"/>
      <c r="G41" s="61" t="e">
        <f>H21*1000*D42*COS(D45-D65)/3</f>
        <v>#DIV/0!</v>
      </c>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row>
    <row r="42" spans="1:40" ht="18" customHeight="1" thickBot="1" x14ac:dyDescent="0.3">
      <c r="A42" s="44"/>
      <c r="B42" s="44"/>
      <c r="C42" s="62"/>
      <c r="D42" s="58" t="e">
        <f>H20^2*H15^2*(H17/100)/(H16*1000)</f>
        <v>#DIV/0!</v>
      </c>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row>
    <row r="43" spans="1:40" ht="18" customHeight="1" x14ac:dyDescent="0.2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row>
    <row r="44" spans="1:40" ht="18" customHeight="1" thickBot="1" x14ac:dyDescent="0.3">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row>
    <row r="45" spans="1:40" ht="18" customHeight="1" thickBot="1" x14ac:dyDescent="0.3">
      <c r="A45" s="44"/>
      <c r="B45" s="44"/>
      <c r="C45" s="200"/>
      <c r="D45" s="63" t="e">
        <f>ACOS(H18/H17)</f>
        <v>#DIV/0!</v>
      </c>
      <c r="E45" s="44"/>
      <c r="F45" s="57"/>
      <c r="G45" s="59" t="e">
        <f>(F60+I60)*D42</f>
        <v>#DIV/0!</v>
      </c>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row>
    <row r="46" spans="1:40" ht="18" customHeight="1" thickBot="1" x14ac:dyDescent="0.3">
      <c r="A46" s="44"/>
      <c r="B46" s="44"/>
      <c r="C46" s="201"/>
      <c r="D46" s="64" t="e">
        <f>DEGREES(D45)</f>
        <v>#DIV/0!</v>
      </c>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row>
    <row r="47" spans="1:40" ht="18" customHeight="1" x14ac:dyDescent="0.2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row>
    <row r="48" spans="1:40" ht="18" customHeight="1" x14ac:dyDescent="0.25">
      <c r="A48" s="44"/>
      <c r="B48" s="44"/>
      <c r="C48" s="44"/>
      <c r="D48" s="44"/>
      <c r="E48" s="44"/>
      <c r="F48" s="60"/>
      <c r="G48" s="61" t="e">
        <f>H21*1000*D42*SIN(D45-D65)/3</f>
        <v>#DIV/0!</v>
      </c>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row>
    <row r="49" spans="1:40" ht="18" customHeight="1" thickBot="1" x14ac:dyDescent="0.3">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row>
    <row r="50" spans="1:40" ht="18" customHeight="1" thickBot="1" x14ac:dyDescent="0.3">
      <c r="A50" s="44"/>
      <c r="B50" s="44"/>
      <c r="C50" s="62"/>
      <c r="D50" s="58" t="str">
        <f>IF(H24=0,"SEM CARGA",H25^2/(H24*1000))</f>
        <v>SEM CARGA</v>
      </c>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row>
    <row r="51" spans="1:40" ht="18" customHeight="1" x14ac:dyDescent="0.2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row>
    <row r="52" spans="1:40" ht="18" customHeight="1" thickBot="1" x14ac:dyDescent="0.3">
      <c r="A52" s="44"/>
      <c r="B52" s="44"/>
      <c r="C52" s="65" t="s">
        <v>3</v>
      </c>
      <c r="D52" s="44"/>
      <c r="E52" s="44"/>
      <c r="F52" s="60"/>
      <c r="G52" s="61" t="e">
        <f>-(D38^2)/3</f>
        <v>#DIV/0!</v>
      </c>
      <c r="H52" s="44"/>
      <c r="I52" s="168" t="e">
        <f>(K23^2-4*K22*K24)^(1/2)</f>
        <v>#DIV/0!</v>
      </c>
      <c r="J52" s="169"/>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row>
    <row r="53" spans="1:40" ht="18" customHeight="1" x14ac:dyDescent="0.25">
      <c r="A53" s="44"/>
      <c r="B53" s="44"/>
      <c r="C53" s="200"/>
      <c r="D53" s="63">
        <f>ACOS(H26)</f>
        <v>1.5707963267948966</v>
      </c>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row>
    <row r="54" spans="1:40" ht="18" customHeight="1" thickBot="1" x14ac:dyDescent="0.3">
      <c r="A54" s="44"/>
      <c r="B54" s="44"/>
      <c r="C54" s="201"/>
      <c r="D54" s="64">
        <f>DEGREES(D53)</f>
        <v>90</v>
      </c>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row>
    <row r="55" spans="1:40" ht="18" customHeight="1" x14ac:dyDescent="0.25">
      <c r="A55" s="44"/>
      <c r="B55" s="44"/>
      <c r="C55" s="44"/>
      <c r="D55" s="44"/>
      <c r="E55" s="44"/>
      <c r="F55" s="44"/>
      <c r="G55" s="66"/>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row>
    <row r="56" spans="1:40" ht="18" customHeight="1" x14ac:dyDescent="0.25">
      <c r="A56" s="44"/>
      <c r="B56" s="44"/>
      <c r="C56" s="44"/>
      <c r="D56" s="44"/>
      <c r="E56" s="44"/>
      <c r="F56" s="168">
        <f>IF(H24=0,0,(COS(D45-D53)/D50))</f>
        <v>0</v>
      </c>
      <c r="G56" s="169"/>
      <c r="H56" s="44"/>
      <c r="I56" s="168">
        <f>IF(H28=0,0,(COS(D45-D61)/D58))</f>
        <v>0</v>
      </c>
      <c r="J56" s="169"/>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row>
    <row r="57" spans="1:40" ht="18" customHeight="1" thickBot="1" x14ac:dyDescent="0.3">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row>
    <row r="58" spans="1:40" ht="18" customHeight="1" thickBot="1" x14ac:dyDescent="0.3">
      <c r="A58" s="44"/>
      <c r="B58" s="44"/>
      <c r="C58" s="62"/>
      <c r="D58" s="67" t="str">
        <f>IF(H28=0,"SEM CARGA",H27/(H28*3^(1/2)))</f>
        <v>SEM CARGA</v>
      </c>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row>
    <row r="59" spans="1:40" ht="18" customHeight="1" x14ac:dyDescent="0.25">
      <c r="A59" s="44"/>
      <c r="B59" s="44"/>
      <c r="C59" s="44"/>
      <c r="D59" s="68"/>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row>
    <row r="60" spans="1:40" ht="18" customHeight="1" thickBot="1" x14ac:dyDescent="0.3">
      <c r="A60" s="44"/>
      <c r="B60" s="44"/>
      <c r="C60" s="44"/>
      <c r="D60" s="44"/>
      <c r="E60" s="44"/>
      <c r="F60" s="168">
        <f>IF(H24=0,0,(SIN(D45-D53)/D50))</f>
        <v>0</v>
      </c>
      <c r="G60" s="169"/>
      <c r="H60" s="44"/>
      <c r="I60" s="168">
        <f>IF(H28=0,0,SIN(D45-D61)/D58)</f>
        <v>0</v>
      </c>
      <c r="J60" s="169"/>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row>
    <row r="61" spans="1:40" ht="18" customHeight="1" thickBot="1" x14ac:dyDescent="0.3">
      <c r="A61" s="44"/>
      <c r="B61" s="44"/>
      <c r="C61" s="57"/>
      <c r="D61" s="59">
        <f>ACOS(H29)</f>
        <v>1.5707963267948966</v>
      </c>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row>
    <row r="62" spans="1:40" ht="18" customHeight="1" thickBot="1" x14ac:dyDescent="0.3">
      <c r="A62" s="44"/>
      <c r="B62" s="44"/>
      <c r="C62" s="44"/>
      <c r="D62" s="69">
        <f>DEGREES(D61)</f>
        <v>90</v>
      </c>
      <c r="E62" s="44"/>
      <c r="F62" s="44"/>
      <c r="G62" s="44"/>
      <c r="H62" s="44"/>
      <c r="I62" s="44"/>
      <c r="J62" s="70" t="s">
        <v>3</v>
      </c>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row>
    <row r="63" spans="1:40" ht="18" customHeight="1" x14ac:dyDescent="0.25">
      <c r="A63" s="44"/>
      <c r="B63" s="44"/>
      <c r="C63" s="44"/>
      <c r="D63" s="71"/>
      <c r="E63" s="44"/>
      <c r="F63" s="44"/>
      <c r="G63" s="44"/>
      <c r="H63" s="44"/>
      <c r="I63" s="44"/>
      <c r="J63" s="70" t="s">
        <v>3</v>
      </c>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row>
    <row r="64" spans="1:40" ht="18" customHeight="1" thickBot="1" x14ac:dyDescent="0.3">
      <c r="A64" s="44"/>
      <c r="B64" s="44"/>
      <c r="C64" s="44"/>
      <c r="D64" s="44"/>
      <c r="E64" s="44"/>
      <c r="F64" s="44"/>
      <c r="G64" s="44"/>
      <c r="H64" s="44"/>
      <c r="I64" s="44"/>
      <c r="J64" s="72"/>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row>
    <row r="65" spans="1:40" ht="18" customHeight="1" thickBot="1" x14ac:dyDescent="0.3">
      <c r="A65" s="44"/>
      <c r="B65" s="44"/>
      <c r="C65" s="62"/>
      <c r="D65" s="59">
        <f>ACOS(H23)</f>
        <v>1.5707963267948966</v>
      </c>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row>
    <row r="66" spans="1:40" ht="18" customHeight="1" thickBot="1" x14ac:dyDescent="0.3">
      <c r="A66" s="44"/>
      <c r="B66" s="44"/>
      <c r="C66" s="44"/>
      <c r="D66" s="69">
        <f>DEGREES(D65)</f>
        <v>90</v>
      </c>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row>
    <row r="67" spans="1:40" ht="18" customHeight="1" x14ac:dyDescent="0.25">
      <c r="A67" s="44"/>
      <c r="B67" s="44"/>
      <c r="C67" s="44"/>
      <c r="D67" s="71"/>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row>
    <row r="68" spans="1:40" ht="18" customHeight="1" x14ac:dyDescent="0.3">
      <c r="A68" s="44"/>
      <c r="B68" s="44"/>
      <c r="C68" s="171" t="s">
        <v>4</v>
      </c>
      <c r="D68" s="172"/>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row>
    <row r="69" spans="1:40" ht="18" customHeight="1" x14ac:dyDescent="0.2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row>
    <row r="70" spans="1:40" ht="18" customHeight="1" x14ac:dyDescent="0.2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row>
    <row r="71" spans="1:40" ht="18" customHeight="1" thickBot="1" x14ac:dyDescent="0.3">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row>
    <row r="72" spans="1:40" ht="18" customHeight="1" x14ac:dyDescent="0.25">
      <c r="A72" s="44"/>
      <c r="B72" s="73"/>
      <c r="C72" s="185"/>
      <c r="D72" s="180" t="e">
        <f>(((D73^2+E73^2)^(1/2))*3^(1/2))</f>
        <v>#DIV/0!</v>
      </c>
      <c r="E72" s="181"/>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row>
    <row r="73" spans="1:40" ht="18" customHeight="1" thickBot="1" x14ac:dyDescent="0.3">
      <c r="A73" s="44"/>
      <c r="B73" s="73"/>
      <c r="C73" s="186"/>
      <c r="D73" s="74" t="e">
        <f>K29/3^(1/2)+C102</f>
        <v>#DIV/0!</v>
      </c>
      <c r="E73" s="75" t="e">
        <f>E102</f>
        <v>#DIV/0!</v>
      </c>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row>
    <row r="74" spans="1:40" ht="18" customHeight="1" thickBot="1" x14ac:dyDescent="0.3">
      <c r="A74" s="44"/>
      <c r="B74" s="73"/>
      <c r="C74" s="76" t="s">
        <v>5</v>
      </c>
      <c r="D74" s="77" t="e">
        <f>ATAN(E73/D73)</f>
        <v>#DIV/0!</v>
      </c>
      <c r="E74" s="78" t="e">
        <f>DEGREES(D74)</f>
        <v>#DIV/0!</v>
      </c>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row>
    <row r="75" spans="1:40" ht="18" customHeight="1" x14ac:dyDescent="0.2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row>
    <row r="76" spans="1:40" ht="18" customHeight="1" x14ac:dyDescent="0.2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row>
    <row r="77" spans="1:40" ht="18" customHeight="1" thickBot="1" x14ac:dyDescent="0.3">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row>
    <row r="78" spans="1:40" ht="18" customHeight="1" thickBot="1" x14ac:dyDescent="0.3">
      <c r="A78" s="44"/>
      <c r="B78" s="44"/>
      <c r="C78" s="79"/>
      <c r="D78" s="189">
        <f>H21</f>
        <v>0</v>
      </c>
      <c r="E78" s="190"/>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row>
    <row r="79" spans="1:40" ht="18" customHeight="1" x14ac:dyDescent="0.25">
      <c r="A79" s="44"/>
      <c r="B79" s="44"/>
      <c r="C79" s="187"/>
      <c r="D79" s="191" t="e">
        <f>(D78*1000)/(K29*3^(1/2))</f>
        <v>#DIV/0!</v>
      </c>
      <c r="E79" s="192"/>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row>
    <row r="80" spans="1:40" ht="18" customHeight="1" thickBot="1" x14ac:dyDescent="0.3">
      <c r="A80" s="44"/>
      <c r="B80" s="44"/>
      <c r="C80" s="188"/>
      <c r="D80" s="80" t="e">
        <f>D79*COS(D81)</f>
        <v>#DIV/0!</v>
      </c>
      <c r="E80" s="81" t="e">
        <f>D79*SIN(D81)</f>
        <v>#DIV/0!</v>
      </c>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row>
    <row r="81" spans="1:40" ht="18" customHeight="1" thickBot="1" x14ac:dyDescent="0.3">
      <c r="A81" s="44"/>
      <c r="B81" s="44"/>
      <c r="C81" s="79"/>
      <c r="D81" s="82">
        <f>-D65</f>
        <v>-1.5707963267948966</v>
      </c>
      <c r="E81" s="83">
        <f>DEGREES(D81)</f>
        <v>-90</v>
      </c>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row>
    <row r="82" spans="1:40" ht="18" customHeight="1" x14ac:dyDescent="0.2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row>
    <row r="83" spans="1:40" ht="18" customHeight="1" x14ac:dyDescent="0.2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row>
    <row r="84" spans="1:40" ht="18" customHeight="1" thickBot="1" x14ac:dyDescent="0.3">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row>
    <row r="85" spans="1:40" ht="18" customHeight="1" x14ac:dyDescent="0.25">
      <c r="A85" s="44"/>
      <c r="B85" s="44"/>
      <c r="C85" s="193"/>
      <c r="D85" s="195">
        <f>IF(H24=0,0,(K29/(D50*3^(1/2))))</f>
        <v>0</v>
      </c>
      <c r="E85" s="196"/>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row>
    <row r="86" spans="1:40" ht="18" customHeight="1" thickBot="1" x14ac:dyDescent="0.3">
      <c r="A86" s="44"/>
      <c r="B86" s="44"/>
      <c r="C86" s="194"/>
      <c r="D86" s="84">
        <f>D85*COS(D87)</f>
        <v>0</v>
      </c>
      <c r="E86" s="85">
        <f>-D85*SIN(D87)</f>
        <v>0</v>
      </c>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row>
    <row r="87" spans="1:40" ht="18" customHeight="1" thickBot="1" x14ac:dyDescent="0.3">
      <c r="A87" s="44"/>
      <c r="B87" s="44"/>
      <c r="C87" s="79"/>
      <c r="D87" s="82">
        <f>D53</f>
        <v>1.5707963267948966</v>
      </c>
      <c r="E87" s="83">
        <f>D54</f>
        <v>90</v>
      </c>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row>
    <row r="88" spans="1:40" ht="18" customHeight="1" x14ac:dyDescent="0.2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row>
    <row r="89" spans="1:40" ht="18" customHeight="1" x14ac:dyDescent="0.2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row>
    <row r="90" spans="1:40" ht="18" customHeight="1" thickBot="1" x14ac:dyDescent="0.3">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row>
    <row r="91" spans="1:40" ht="18" customHeight="1" x14ac:dyDescent="0.25">
      <c r="A91" s="44"/>
      <c r="B91" s="44"/>
      <c r="C91" s="193"/>
      <c r="D91" s="195">
        <f>IF(H28=0,0,H28*K29/H27)</f>
        <v>0</v>
      </c>
      <c r="E91" s="196"/>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row>
    <row r="92" spans="1:40" ht="18" customHeight="1" thickBot="1" x14ac:dyDescent="0.3">
      <c r="A92" s="44"/>
      <c r="B92" s="44"/>
      <c r="C92" s="194"/>
      <c r="D92" s="84">
        <f>D91*COS(D93)</f>
        <v>0</v>
      </c>
      <c r="E92" s="86">
        <f>-D91*SIN(D93)</f>
        <v>0</v>
      </c>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row>
    <row r="93" spans="1:40" ht="18" customHeight="1" thickBot="1" x14ac:dyDescent="0.3">
      <c r="A93" s="44"/>
      <c r="B93" s="44"/>
      <c r="C93" s="79"/>
      <c r="D93" s="82">
        <f>D61</f>
        <v>1.5707963267948966</v>
      </c>
      <c r="E93" s="83">
        <f>D62</f>
        <v>90</v>
      </c>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row>
    <row r="94" spans="1:40" ht="18" customHeight="1" thickBot="1" x14ac:dyDescent="0.3">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row>
    <row r="95" spans="1:40" ht="18" customHeight="1" x14ac:dyDescent="0.25">
      <c r="A95" s="44"/>
      <c r="B95" s="44"/>
      <c r="C95" s="197"/>
      <c r="D95" s="198"/>
      <c r="E95" s="199"/>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row>
    <row r="96" spans="1:40" ht="18" customHeight="1" x14ac:dyDescent="0.25">
      <c r="A96" s="44"/>
      <c r="B96" s="44"/>
      <c r="C96" s="175" t="e">
        <f>(C97^2+E97^2)^(1/2)</f>
        <v>#DIV/0!</v>
      </c>
      <c r="D96" s="176"/>
      <c r="E96" s="177"/>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row>
    <row r="97" spans="1:40" ht="18" customHeight="1" thickBot="1" x14ac:dyDescent="0.3">
      <c r="A97" s="44"/>
      <c r="B97" s="44"/>
      <c r="C97" s="178" t="e">
        <f>D80+D86+D92</f>
        <v>#DIV/0!</v>
      </c>
      <c r="D97" s="179"/>
      <c r="E97" s="87" t="e">
        <f>E80+E86+E92</f>
        <v>#DIV/0!</v>
      </c>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row>
    <row r="98" spans="1:40" ht="18" customHeight="1" thickBot="1" x14ac:dyDescent="0.3">
      <c r="A98" s="44"/>
      <c r="B98" s="44"/>
      <c r="C98" s="79"/>
      <c r="D98" s="82" t="e">
        <f>ATAN(E97/C97)</f>
        <v>#DIV/0!</v>
      </c>
      <c r="E98" s="88" t="e">
        <f>DEGREES(D98)</f>
        <v>#DIV/0!</v>
      </c>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row>
    <row r="99" spans="1:40" ht="18"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row>
    <row r="100" spans="1:40" ht="18" customHeight="1" thickBot="1" x14ac:dyDescent="0.3">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row>
    <row r="101" spans="1:40" ht="18" customHeight="1" x14ac:dyDescent="0.25">
      <c r="A101" s="44"/>
      <c r="B101" s="44"/>
      <c r="C101" s="182" t="e">
        <f>D42*C96</f>
        <v>#DIV/0!</v>
      </c>
      <c r="D101" s="183"/>
      <c r="E101" s="18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row>
    <row r="102" spans="1:40" ht="18" customHeight="1" thickBot="1" x14ac:dyDescent="0.3">
      <c r="A102" s="44"/>
      <c r="B102" s="44"/>
      <c r="C102" s="173" t="e">
        <f>C101*COS(D103)</f>
        <v>#DIV/0!</v>
      </c>
      <c r="D102" s="174"/>
      <c r="E102" s="85" t="e">
        <f>C101*SIN(D103)</f>
        <v>#DIV/0!</v>
      </c>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row>
    <row r="103" spans="1:40" ht="18" customHeight="1" thickBot="1" x14ac:dyDescent="0.3">
      <c r="A103" s="44"/>
      <c r="B103" s="44"/>
      <c r="C103" s="89" t="s">
        <v>5</v>
      </c>
      <c r="D103" s="82" t="e">
        <f>D45+D98</f>
        <v>#DIV/0!</v>
      </c>
      <c r="E103" s="88" t="e">
        <f>DEGREES(D103)</f>
        <v>#DIV/0!</v>
      </c>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row>
    <row r="104" spans="1:40" ht="18" customHeight="1" x14ac:dyDescent="0.2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row>
    <row r="105" spans="1:40" ht="18" customHeight="1" x14ac:dyDescent="0.2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row>
    <row r="106" spans="1:40" ht="18" customHeight="1" x14ac:dyDescent="0.2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row>
    <row r="107" spans="1:40" ht="18" customHeight="1" x14ac:dyDescent="0.2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row>
    <row r="108" spans="1:40" ht="18" customHeight="1" x14ac:dyDescent="0.2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row>
    <row r="109" spans="1:40" ht="18" customHeight="1" x14ac:dyDescent="0.2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row>
    <row r="110" spans="1:40" ht="18" customHeight="1" x14ac:dyDescent="0.2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row>
    <row r="111" spans="1:40" ht="18" customHeight="1" x14ac:dyDescent="0.2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row>
    <row r="112" spans="1:40" ht="18" customHeight="1" x14ac:dyDescent="0.2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row>
    <row r="113" spans="1:40" ht="18" customHeight="1" x14ac:dyDescent="0.2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row>
    <row r="114" spans="1:40" ht="18" customHeight="1" x14ac:dyDescent="0.2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row>
    <row r="115" spans="1:40" ht="18" customHeight="1" x14ac:dyDescent="0.2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row>
  </sheetData>
  <sheetProtection sheet="1" objects="1" scenarios="1" selectLockedCells="1"/>
  <mergeCells count="47">
    <mergeCell ref="C45:C46"/>
    <mergeCell ref="C53:C54"/>
    <mergeCell ref="D23:G23"/>
    <mergeCell ref="D24:G24"/>
    <mergeCell ref="D25:G25"/>
    <mergeCell ref="D26:G26"/>
    <mergeCell ref="B33:G33"/>
    <mergeCell ref="C68:D68"/>
    <mergeCell ref="C102:D102"/>
    <mergeCell ref="C96:E96"/>
    <mergeCell ref="C97:D97"/>
    <mergeCell ref="D72:E72"/>
    <mergeCell ref="C101:E101"/>
    <mergeCell ref="C72:C73"/>
    <mergeCell ref="C79:C80"/>
    <mergeCell ref="D78:E78"/>
    <mergeCell ref="D79:E79"/>
    <mergeCell ref="C91:C92"/>
    <mergeCell ref="D91:E91"/>
    <mergeCell ref="C95:E95"/>
    <mergeCell ref="C85:C86"/>
    <mergeCell ref="D85:E85"/>
    <mergeCell ref="D19:G19"/>
    <mergeCell ref="B13:H13"/>
    <mergeCell ref="B14:B20"/>
    <mergeCell ref="B21:B29"/>
    <mergeCell ref="M23:U24"/>
    <mergeCell ref="M15:T15"/>
    <mergeCell ref="M16:T17"/>
    <mergeCell ref="D20:G20"/>
    <mergeCell ref="D18:G18"/>
    <mergeCell ref="M2:T2"/>
    <mergeCell ref="M3:T9"/>
    <mergeCell ref="F56:G56"/>
    <mergeCell ref="F60:G60"/>
    <mergeCell ref="I56:J56"/>
    <mergeCell ref="I60:J60"/>
    <mergeCell ref="I52:J52"/>
    <mergeCell ref="D21:G21"/>
    <mergeCell ref="D22:G22"/>
    <mergeCell ref="D27:G27"/>
    <mergeCell ref="D28:G28"/>
    <mergeCell ref="D29:G29"/>
    <mergeCell ref="D14:G14"/>
    <mergeCell ref="D15:G15"/>
    <mergeCell ref="D16:G16"/>
    <mergeCell ref="D17:G17"/>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Simplified</vt:lpstr>
      <vt:lpstr>Complete</vt:lpstr>
      <vt:lpstr>Complete!_Hlk56521553</vt:lpstr>
      <vt:lpstr>Simplified!_Hlk56521553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dc:creator>
  <cp:lastModifiedBy>Gustavo Canedo</cp:lastModifiedBy>
  <dcterms:created xsi:type="dcterms:W3CDTF">2018-06-09T11:54:23Z</dcterms:created>
  <dcterms:modified xsi:type="dcterms:W3CDTF">2023-05-20T10:46:12Z</dcterms:modified>
</cp:coreProperties>
</file>