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te (GoDaddy)\Gustavo Canedo\5- Publicados\4- Tensão em Circuitos Alimentadores\"/>
    </mc:Choice>
  </mc:AlternateContent>
  <xr:revisionPtr revIDLastSave="0" documentId="13_ncr:1_{8211BE20-63A8-4D82-B379-82AEAF55021D}" xr6:coauthVersionLast="47" xr6:coauthVersionMax="47" xr10:uidLastSave="{00000000-0000-0000-0000-000000000000}"/>
  <bookViews>
    <workbookView xWindow="-105" yWindow="0" windowWidth="9810" windowHeight="15585" tabRatio="601" xr2:uid="{AAE2F8FC-8935-49DC-8935-32237D450042}"/>
  </bookViews>
  <sheets>
    <sheet name="Simplificada" sheetId="5" r:id="rId1"/>
    <sheet name="Completa" sheetId="4" r:id="rId2"/>
  </sheets>
  <definedNames>
    <definedName name="_Hlk516300768" localSheetId="1">Completa!#REF!</definedName>
    <definedName name="_Hlk516300768" localSheetId="0">Simplificada!#REF!</definedName>
    <definedName name="_Hlk56576230" localSheetId="1">Completa!$M$2</definedName>
    <definedName name="_xlnm.Print_Area" localSheetId="1">Completa!#REF!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5" l="1"/>
  <c r="D62" i="5"/>
  <c r="D78" i="5" s="1"/>
  <c r="E78" i="5" s="1"/>
  <c r="D58" i="5"/>
  <c r="D90" i="5" s="1"/>
  <c r="D55" i="5"/>
  <c r="D50" i="5"/>
  <c r="D84" i="5" s="1"/>
  <c r="D47" i="5"/>
  <c r="D82" i="5" s="1"/>
  <c r="D42" i="5"/>
  <c r="D43" i="5" s="1"/>
  <c r="D36" i="5"/>
  <c r="G49" i="5" s="1"/>
  <c r="D34" i="5"/>
  <c r="D31" i="5"/>
  <c r="D39" i="5" l="1"/>
  <c r="G42" i="5" s="1"/>
  <c r="D59" i="5"/>
  <c r="E90" i="5" s="1"/>
  <c r="E83" i="5"/>
  <c r="D51" i="5"/>
  <c r="E84" i="5" s="1"/>
  <c r="D83" i="5"/>
  <c r="D63" i="5"/>
  <c r="G38" i="5" l="1"/>
  <c r="G45" i="5"/>
  <c r="G35" i="5"/>
  <c r="X18" i="5" l="1"/>
  <c r="X17" i="5"/>
  <c r="X16" i="5"/>
  <c r="D88" i="5"/>
  <c r="D76" i="5"/>
  <c r="H27" i="5" l="1"/>
  <c r="E77" i="5"/>
  <c r="D77" i="5"/>
  <c r="E89" i="5"/>
  <c r="D89" i="5"/>
  <c r="C94" i="5" l="1"/>
  <c r="E94" i="5"/>
  <c r="D95" i="5" l="1"/>
  <c r="E95" i="5" s="1"/>
  <c r="C93" i="5"/>
  <c r="C98" i="5" s="1"/>
  <c r="D100" i="5" l="1"/>
  <c r="E100" i="5" s="1"/>
  <c r="C99" i="5" l="1"/>
  <c r="D70" i="5" s="1"/>
  <c r="E99" i="5"/>
  <c r="E70" i="5" s="1"/>
  <c r="D47" i="4"/>
  <c r="D69" i="5" l="1"/>
  <c r="D71" i="5"/>
  <c r="E71" i="5" s="1"/>
  <c r="D42" i="4"/>
  <c r="D34" i="4"/>
  <c r="D31" i="4"/>
  <c r="D36" i="4"/>
  <c r="G49" i="4" s="1"/>
  <c r="D39" i="4" l="1"/>
  <c r="D55" i="4"/>
  <c r="D58" i="4"/>
  <c r="D62" i="4" l="1"/>
  <c r="D75" i="4"/>
  <c r="D78" i="4" l="1"/>
  <c r="E78" i="4" s="1"/>
  <c r="D90" i="4" l="1"/>
  <c r="D50" i="4"/>
  <c r="D84" i="4" l="1"/>
  <c r="G42" i="4"/>
  <c r="G35" i="4"/>
  <c r="G45" i="4"/>
  <c r="G38" i="4"/>
  <c r="D43" i="4"/>
  <c r="D59" i="4"/>
  <c r="E90" i="4" s="1"/>
  <c r="D51" i="4"/>
  <c r="E84" i="4" s="1"/>
  <c r="D63" i="4"/>
  <c r="X16" i="4" l="1"/>
  <c r="X18" i="4" l="1"/>
  <c r="X17" i="4" l="1"/>
  <c r="H27" i="4" s="1"/>
  <c r="D88" i="4" l="1"/>
  <c r="D89" i="4" l="1"/>
  <c r="D82" i="4"/>
  <c r="E83" i="4" s="1"/>
  <c r="D76" i="4"/>
  <c r="E77" i="4" s="1"/>
  <c r="D83" i="4" l="1"/>
  <c r="D77" i="4"/>
  <c r="E89" i="4"/>
  <c r="E94" i="4" s="1"/>
  <c r="C94" i="4" l="1"/>
  <c r="C93" i="4" s="1"/>
  <c r="C98" i="4" s="1"/>
  <c r="D95" i="4" l="1"/>
  <c r="E95" i="4" s="1"/>
  <c r="D100" i="4" l="1"/>
  <c r="E99" i="4" s="1"/>
  <c r="E70" i="4" s="1"/>
  <c r="E100" i="4" l="1"/>
  <c r="C99" i="4"/>
  <c r="D70" i="4" s="1"/>
  <c r="D69" i="4" s="1"/>
  <c r="D71" i="4" l="1"/>
  <c r="E71" i="4" s="1"/>
</calcChain>
</file>

<file path=xl/sharedStrings.xml><?xml version="1.0" encoding="utf-8"?>
<sst xmlns="http://schemas.openxmlformats.org/spreadsheetml/2006/main" count="144" uniqueCount="91">
  <si>
    <t>a=</t>
  </si>
  <si>
    <t>c=</t>
  </si>
  <si>
    <t>e=</t>
  </si>
  <si>
    <t>Fator de Potência da Carga Constante</t>
  </si>
  <si>
    <t>Fator de Potência da Carga Variável</t>
  </si>
  <si>
    <t>Fator de Potência do(s) Motor(es) na Partida</t>
  </si>
  <si>
    <t>DADOS DO SISTEMA</t>
  </si>
  <si>
    <t>Tensão Nominal da Carga Constante (V)</t>
  </si>
  <si>
    <t>Tensão Nominal da Carga Variável (V)</t>
  </si>
  <si>
    <t>Tensão Nominal do(s) Motor(es) (V)</t>
  </si>
  <si>
    <t>Corrente de Partida do(s) Motor(es) na Tensão Nominal (A)</t>
  </si>
  <si>
    <t>Potência Nominal da Carga Constante (kVA)</t>
  </si>
  <si>
    <t>Potência Nominal da Carga Variável (kVA)</t>
  </si>
  <si>
    <t xml:space="preserve"> </t>
  </si>
  <si>
    <t>VERIFICAÇÃO</t>
  </si>
  <si>
    <t>Tensão na Fonte (V)</t>
  </si>
  <si>
    <r>
      <t>Resistência do Cabo (</t>
    </r>
    <r>
      <rPr>
        <sz val="11"/>
        <color theme="1"/>
        <rFont val="Calibri"/>
        <family val="2"/>
      </rPr>
      <t>Ω/km</t>
    </r>
    <r>
      <rPr>
        <sz val="11"/>
        <color theme="1"/>
        <rFont val="Calibri"/>
        <family val="2"/>
        <scheme val="minor"/>
      </rPr>
      <t>)</t>
    </r>
  </si>
  <si>
    <r>
      <t>Reatância do Cabo (</t>
    </r>
    <r>
      <rPr>
        <sz val="11"/>
        <color theme="1"/>
        <rFont val="Calibri"/>
        <family val="2"/>
      </rPr>
      <t>Ω/km</t>
    </r>
    <r>
      <rPr>
        <sz val="11"/>
        <color theme="1"/>
        <rFont val="Calibri"/>
        <family val="2"/>
        <scheme val="minor"/>
      </rPr>
      <t>)</t>
    </r>
  </si>
  <si>
    <t>Número de Cabos por Fase</t>
  </si>
  <si>
    <t>Comprimento do Circuito (km)</t>
  </si>
  <si>
    <t>l</t>
  </si>
  <si>
    <t>n</t>
  </si>
  <si>
    <r>
      <t>R</t>
    </r>
    <r>
      <rPr>
        <b/>
        <i/>
        <sz val="12"/>
        <color theme="1"/>
        <rFont val="Cambria"/>
        <family val="1"/>
      </rPr>
      <t>a</t>
    </r>
  </si>
  <si>
    <r>
      <t>X</t>
    </r>
    <r>
      <rPr>
        <b/>
        <i/>
        <sz val="12"/>
        <color theme="1"/>
        <rFont val="Cambria"/>
        <family val="1"/>
      </rPr>
      <t>a</t>
    </r>
  </si>
  <si>
    <r>
      <t>V</t>
    </r>
    <r>
      <rPr>
        <b/>
        <i/>
        <sz val="8"/>
        <color theme="1"/>
        <rFont val="Cambria"/>
        <family val="1"/>
      </rPr>
      <t>C</t>
    </r>
    <r>
      <rPr>
        <b/>
        <i/>
        <vertAlign val="subscript"/>
        <sz val="10"/>
        <color theme="1"/>
        <rFont val="Cambria"/>
        <family val="1"/>
      </rPr>
      <t>T</t>
    </r>
  </si>
  <si>
    <r>
      <t>FP</t>
    </r>
    <r>
      <rPr>
        <b/>
        <i/>
        <sz val="10"/>
        <color theme="1"/>
        <rFont val="Cambria"/>
        <family val="1"/>
      </rPr>
      <t>C</t>
    </r>
    <r>
      <rPr>
        <b/>
        <i/>
        <vertAlign val="subscript"/>
        <sz val="10"/>
        <color theme="1"/>
        <rFont val="Cambria"/>
        <family val="1"/>
      </rPr>
      <t>K</t>
    </r>
  </si>
  <si>
    <r>
      <t>P</t>
    </r>
    <r>
      <rPr>
        <b/>
        <i/>
        <sz val="10"/>
        <color theme="1"/>
        <rFont val="Cambria"/>
        <family val="1"/>
      </rPr>
      <t>C</t>
    </r>
    <r>
      <rPr>
        <b/>
        <i/>
        <vertAlign val="subscript"/>
        <sz val="12"/>
        <color theme="1"/>
        <rFont val="Cambria"/>
        <family val="1"/>
      </rPr>
      <t>Kn</t>
    </r>
  </si>
  <si>
    <r>
      <t>V</t>
    </r>
    <r>
      <rPr>
        <b/>
        <i/>
        <sz val="10"/>
        <color theme="1"/>
        <rFont val="Cambria"/>
        <family val="1"/>
      </rPr>
      <t>C</t>
    </r>
    <r>
      <rPr>
        <b/>
        <i/>
        <vertAlign val="subscript"/>
        <sz val="12"/>
        <color theme="1"/>
        <rFont val="Cambria"/>
        <family val="1"/>
      </rPr>
      <t>Kn</t>
    </r>
  </si>
  <si>
    <r>
      <t>P</t>
    </r>
    <r>
      <rPr>
        <b/>
        <i/>
        <sz val="10"/>
        <color theme="1"/>
        <rFont val="Cambria"/>
        <family val="1"/>
      </rPr>
      <t>C</t>
    </r>
    <r>
      <rPr>
        <b/>
        <i/>
        <vertAlign val="subscript"/>
        <sz val="12"/>
        <color theme="1"/>
        <rFont val="Cambria"/>
        <family val="1"/>
      </rPr>
      <t>Vn</t>
    </r>
  </si>
  <si>
    <r>
      <t>V</t>
    </r>
    <r>
      <rPr>
        <b/>
        <i/>
        <sz val="10"/>
        <color theme="1"/>
        <rFont val="Cambria"/>
        <family val="1"/>
      </rPr>
      <t>C</t>
    </r>
    <r>
      <rPr>
        <b/>
        <i/>
        <vertAlign val="subscript"/>
        <sz val="12"/>
        <color theme="1"/>
        <rFont val="Cambria"/>
        <family val="1"/>
      </rPr>
      <t>Vn</t>
    </r>
  </si>
  <si>
    <r>
      <t>FP</t>
    </r>
    <r>
      <rPr>
        <b/>
        <i/>
        <sz val="10"/>
        <color theme="1"/>
        <rFont val="Cambria"/>
        <family val="1"/>
      </rPr>
      <t>C</t>
    </r>
    <r>
      <rPr>
        <b/>
        <i/>
        <vertAlign val="subscript"/>
        <sz val="10"/>
        <color theme="1"/>
        <rFont val="Cambria"/>
        <family val="1"/>
      </rPr>
      <t>V</t>
    </r>
  </si>
  <si>
    <r>
      <t>V</t>
    </r>
    <r>
      <rPr>
        <b/>
        <i/>
        <sz val="10"/>
        <color theme="1"/>
        <rFont val="Cambria"/>
        <family val="1"/>
      </rPr>
      <t>M</t>
    </r>
    <r>
      <rPr>
        <b/>
        <i/>
        <vertAlign val="subscript"/>
        <sz val="12"/>
        <color theme="1"/>
        <rFont val="Cambria"/>
        <family val="1"/>
      </rPr>
      <t>Pn</t>
    </r>
  </si>
  <si>
    <r>
      <t>I</t>
    </r>
    <r>
      <rPr>
        <b/>
        <i/>
        <sz val="10"/>
        <color theme="1"/>
        <rFont val="Cambria"/>
        <family val="1"/>
      </rPr>
      <t>M</t>
    </r>
    <r>
      <rPr>
        <b/>
        <i/>
        <vertAlign val="subscript"/>
        <sz val="12"/>
        <color theme="1"/>
        <rFont val="Cambria"/>
        <family val="1"/>
      </rPr>
      <t>Pn</t>
    </r>
  </si>
  <si>
    <r>
      <t>FP</t>
    </r>
    <r>
      <rPr>
        <b/>
        <i/>
        <sz val="10"/>
        <color theme="1"/>
        <rFont val="Cambria"/>
        <family val="1"/>
      </rPr>
      <t>M</t>
    </r>
    <r>
      <rPr>
        <b/>
        <i/>
        <vertAlign val="subscript"/>
        <sz val="10"/>
        <color theme="1"/>
        <rFont val="Cambria"/>
        <family val="1"/>
      </rPr>
      <t>P</t>
    </r>
  </si>
  <si>
    <r>
      <t>V</t>
    </r>
    <r>
      <rPr>
        <b/>
        <i/>
        <sz val="10"/>
        <color theme="1"/>
        <rFont val="Cambria"/>
        <family val="1"/>
      </rPr>
      <t>F</t>
    </r>
  </si>
  <si>
    <r>
      <t>a</t>
    </r>
    <r>
      <rPr>
        <b/>
        <i/>
        <sz val="8"/>
        <color theme="1"/>
        <rFont val="Cambria"/>
        <family val="1"/>
      </rPr>
      <t>1</t>
    </r>
  </si>
  <si>
    <r>
      <t>b</t>
    </r>
    <r>
      <rPr>
        <b/>
        <i/>
        <sz val="8"/>
        <color theme="1"/>
        <rFont val="Cambria"/>
        <family val="1"/>
      </rPr>
      <t>1</t>
    </r>
  </si>
  <si>
    <r>
      <t>c</t>
    </r>
    <r>
      <rPr>
        <b/>
        <i/>
        <sz val="8"/>
        <color theme="1"/>
        <rFont val="Cambria"/>
        <family val="1"/>
      </rPr>
      <t>1</t>
    </r>
  </si>
  <si>
    <r>
      <t>d</t>
    </r>
    <r>
      <rPr>
        <b/>
        <i/>
        <sz val="8"/>
        <color theme="1"/>
        <rFont val="Cambria"/>
        <family val="1"/>
      </rPr>
      <t>1</t>
    </r>
  </si>
  <si>
    <r>
      <t>e</t>
    </r>
    <r>
      <rPr>
        <b/>
        <i/>
        <sz val="8"/>
        <color theme="1"/>
        <rFont val="Cambria"/>
        <family val="1"/>
      </rPr>
      <t>1</t>
    </r>
  </si>
  <si>
    <r>
      <t>Z</t>
    </r>
    <r>
      <rPr>
        <b/>
        <i/>
        <sz val="10"/>
        <color theme="1"/>
        <rFont val="Cambria"/>
        <family val="1"/>
      </rPr>
      <t>C</t>
    </r>
    <r>
      <rPr>
        <b/>
        <i/>
        <vertAlign val="subscript"/>
        <sz val="10"/>
        <color theme="1"/>
        <rFont val="Cambria"/>
        <family val="1"/>
      </rPr>
      <t>V</t>
    </r>
  </si>
  <si>
    <r>
      <rPr>
        <b/>
        <i/>
        <sz val="14"/>
        <color theme="1"/>
        <rFont val="Arial"/>
        <family val="2"/>
      </rPr>
      <t>θ</t>
    </r>
    <r>
      <rPr>
        <b/>
        <i/>
        <sz val="10"/>
        <color theme="1"/>
        <rFont val="Cambria"/>
        <family val="1"/>
      </rPr>
      <t>CV</t>
    </r>
  </si>
  <si>
    <r>
      <t>Z</t>
    </r>
    <r>
      <rPr>
        <b/>
        <i/>
        <sz val="10"/>
        <color theme="1"/>
        <rFont val="Cambria"/>
        <family val="1"/>
      </rPr>
      <t>M</t>
    </r>
    <r>
      <rPr>
        <b/>
        <i/>
        <vertAlign val="subscript"/>
        <sz val="10"/>
        <color theme="1"/>
        <rFont val="Cambria"/>
        <family val="1"/>
      </rPr>
      <t>P</t>
    </r>
  </si>
  <si>
    <r>
      <rPr>
        <b/>
        <i/>
        <sz val="14"/>
        <color theme="1"/>
        <rFont val="Arial"/>
        <family val="2"/>
      </rPr>
      <t>θ</t>
    </r>
    <r>
      <rPr>
        <b/>
        <i/>
        <sz val="10"/>
        <color theme="1"/>
        <rFont val="Cambria"/>
        <family val="1"/>
      </rPr>
      <t>M</t>
    </r>
    <r>
      <rPr>
        <b/>
        <i/>
        <vertAlign val="subscript"/>
        <sz val="10"/>
        <color theme="1"/>
        <rFont val="Cambria"/>
        <family val="1"/>
      </rPr>
      <t>P</t>
    </r>
  </si>
  <si>
    <r>
      <rPr>
        <b/>
        <i/>
        <sz val="14"/>
        <color theme="1"/>
        <rFont val="Arial"/>
        <family val="2"/>
      </rPr>
      <t>θ</t>
    </r>
    <r>
      <rPr>
        <b/>
        <i/>
        <sz val="10"/>
        <color theme="1"/>
        <rFont val="Cambria"/>
        <family val="1"/>
      </rPr>
      <t>C</t>
    </r>
    <r>
      <rPr>
        <b/>
        <i/>
        <vertAlign val="subscript"/>
        <sz val="10"/>
        <color theme="1"/>
        <rFont val="Cambria"/>
        <family val="1"/>
      </rPr>
      <t>K</t>
    </r>
  </si>
  <si>
    <r>
      <t>V</t>
    </r>
    <r>
      <rPr>
        <b/>
        <i/>
        <sz val="10"/>
        <rFont val="Cambria"/>
        <family val="1"/>
      </rPr>
      <t>F</t>
    </r>
  </si>
  <si>
    <r>
      <t>θ</t>
    </r>
    <r>
      <rPr>
        <b/>
        <i/>
        <sz val="10"/>
        <rFont val="Cambria"/>
        <family val="1"/>
      </rPr>
      <t>F</t>
    </r>
  </si>
  <si>
    <r>
      <rPr>
        <b/>
        <i/>
        <sz val="14"/>
        <color theme="1"/>
        <rFont val="Arial"/>
        <family val="2"/>
      </rPr>
      <t>I</t>
    </r>
    <r>
      <rPr>
        <b/>
        <i/>
        <sz val="10"/>
        <color theme="1"/>
        <rFont val="Cambria"/>
        <family val="1"/>
      </rPr>
      <t>C</t>
    </r>
    <r>
      <rPr>
        <b/>
        <i/>
        <vertAlign val="subscript"/>
        <sz val="10"/>
        <color theme="1"/>
        <rFont val="Cambria"/>
        <family val="1"/>
      </rPr>
      <t>K</t>
    </r>
  </si>
  <si>
    <r>
      <rPr>
        <b/>
        <i/>
        <sz val="14"/>
        <color theme="1"/>
        <rFont val="Arial"/>
        <family val="2"/>
      </rPr>
      <t>P</t>
    </r>
    <r>
      <rPr>
        <b/>
        <i/>
        <sz val="10"/>
        <color theme="1"/>
        <rFont val="Cambria"/>
        <family val="1"/>
      </rPr>
      <t>C</t>
    </r>
    <r>
      <rPr>
        <b/>
        <i/>
        <vertAlign val="subscript"/>
        <sz val="10"/>
        <color theme="1"/>
        <rFont val="Cambria"/>
        <family val="1"/>
      </rPr>
      <t>Kn</t>
    </r>
  </si>
  <si>
    <r>
      <rPr>
        <b/>
        <i/>
        <sz val="14"/>
        <color theme="1"/>
        <rFont val="Arial"/>
        <family val="2"/>
      </rPr>
      <t>I</t>
    </r>
    <r>
      <rPr>
        <b/>
        <i/>
        <sz val="10"/>
        <color theme="1"/>
        <rFont val="Cambria"/>
        <family val="1"/>
      </rPr>
      <t>M</t>
    </r>
    <r>
      <rPr>
        <b/>
        <i/>
        <vertAlign val="subscript"/>
        <sz val="10"/>
        <color theme="1"/>
        <rFont val="Cambria"/>
        <family val="1"/>
      </rPr>
      <t>P</t>
    </r>
  </si>
  <si>
    <r>
      <t>I</t>
    </r>
    <r>
      <rPr>
        <b/>
        <i/>
        <sz val="10"/>
        <color theme="1"/>
        <rFont val="Cambria"/>
        <family val="1"/>
      </rPr>
      <t>T</t>
    </r>
    <r>
      <rPr>
        <b/>
        <i/>
        <sz val="14"/>
        <color theme="1"/>
        <rFont val="Cambria"/>
        <family val="1"/>
      </rPr>
      <t>=I</t>
    </r>
    <r>
      <rPr>
        <b/>
        <i/>
        <sz val="10"/>
        <color theme="1"/>
        <rFont val="Cambria"/>
        <family val="1"/>
      </rPr>
      <t>C</t>
    </r>
    <r>
      <rPr>
        <b/>
        <i/>
        <vertAlign val="subscript"/>
        <sz val="10"/>
        <color theme="1"/>
        <rFont val="Cambria"/>
        <family val="1"/>
      </rPr>
      <t>K</t>
    </r>
    <r>
      <rPr>
        <b/>
        <i/>
        <sz val="14"/>
        <color theme="1"/>
        <rFont val="Cambria"/>
        <family val="1"/>
      </rPr>
      <t>+I</t>
    </r>
    <r>
      <rPr>
        <b/>
        <i/>
        <sz val="10"/>
        <color theme="1"/>
        <rFont val="Cambria"/>
        <family val="1"/>
      </rPr>
      <t>C</t>
    </r>
    <r>
      <rPr>
        <b/>
        <i/>
        <vertAlign val="subscript"/>
        <sz val="10"/>
        <color theme="1"/>
        <rFont val="Cambria"/>
        <family val="1"/>
      </rPr>
      <t>V</t>
    </r>
    <r>
      <rPr>
        <b/>
        <i/>
        <sz val="14"/>
        <color theme="1"/>
        <rFont val="Cambria"/>
        <family val="1"/>
      </rPr>
      <t>+I</t>
    </r>
    <r>
      <rPr>
        <b/>
        <i/>
        <sz val="10"/>
        <color theme="1"/>
        <rFont val="Cambria"/>
        <family val="1"/>
      </rPr>
      <t>M</t>
    </r>
    <r>
      <rPr>
        <b/>
        <i/>
        <vertAlign val="subscript"/>
        <sz val="10"/>
        <color theme="1"/>
        <rFont val="Cambria"/>
        <family val="1"/>
      </rPr>
      <t>P</t>
    </r>
  </si>
  <si>
    <r>
      <t>θ</t>
    </r>
    <r>
      <rPr>
        <b/>
        <i/>
        <sz val="10"/>
        <rFont val="Cambria"/>
        <family val="1"/>
      </rPr>
      <t>T</t>
    </r>
  </si>
  <si>
    <r>
      <t>θ</t>
    </r>
    <r>
      <rPr>
        <b/>
        <vertAlign val="subscript"/>
        <sz val="14"/>
        <color theme="1"/>
        <rFont val="Calibri"/>
        <family val="2"/>
      </rPr>
      <t>Δ</t>
    </r>
    <r>
      <rPr>
        <b/>
        <i/>
        <vertAlign val="subscript"/>
        <sz val="14"/>
        <color theme="1"/>
        <rFont val="Cambria"/>
        <family val="1"/>
      </rPr>
      <t>V</t>
    </r>
  </si>
  <si>
    <r>
      <t>R</t>
    </r>
    <r>
      <rPr>
        <b/>
        <i/>
        <sz val="10"/>
        <color theme="1"/>
        <rFont val="Cambria"/>
        <family val="1"/>
      </rPr>
      <t>A</t>
    </r>
  </si>
  <si>
    <r>
      <t>X</t>
    </r>
    <r>
      <rPr>
        <b/>
        <i/>
        <sz val="10"/>
        <color theme="1"/>
        <rFont val="Cambria"/>
        <family val="1"/>
      </rPr>
      <t>A</t>
    </r>
  </si>
  <si>
    <r>
      <t>Z</t>
    </r>
    <r>
      <rPr>
        <b/>
        <i/>
        <sz val="10"/>
        <color theme="1"/>
        <rFont val="Cambria"/>
        <family val="1"/>
      </rPr>
      <t>A</t>
    </r>
  </si>
  <si>
    <r>
      <rPr>
        <b/>
        <i/>
        <sz val="14"/>
        <color theme="1"/>
        <rFont val="Arial"/>
        <family val="2"/>
      </rPr>
      <t>θ</t>
    </r>
    <r>
      <rPr>
        <b/>
        <i/>
        <sz val="10"/>
        <color theme="1"/>
        <rFont val="Cambria"/>
        <family val="1"/>
      </rPr>
      <t>A</t>
    </r>
  </si>
  <si>
    <r>
      <t>I</t>
    </r>
    <r>
      <rPr>
        <b/>
        <i/>
        <sz val="10"/>
        <color theme="1"/>
        <rFont val="Cambria"/>
        <family val="1"/>
      </rPr>
      <t>C</t>
    </r>
    <r>
      <rPr>
        <b/>
        <i/>
        <vertAlign val="subscript"/>
        <sz val="10"/>
        <color theme="1"/>
        <rFont val="Cambria"/>
        <family val="1"/>
      </rPr>
      <t>V</t>
    </r>
  </si>
  <si>
    <r>
      <rPr>
        <b/>
        <i/>
        <sz val="14"/>
        <color theme="1"/>
        <rFont val="Arial"/>
        <family val="2"/>
      </rPr>
      <t>θ</t>
    </r>
    <r>
      <rPr>
        <b/>
        <i/>
        <sz val="10"/>
        <color theme="1"/>
        <rFont val="Cambria"/>
        <family val="1"/>
      </rPr>
      <t>C</t>
    </r>
    <r>
      <rPr>
        <b/>
        <i/>
        <vertAlign val="subscript"/>
        <sz val="10"/>
        <color theme="1"/>
        <rFont val="Cambria"/>
        <family val="1"/>
      </rPr>
      <t>V</t>
    </r>
  </si>
  <si>
    <t>Dados da Fonte</t>
  </si>
  <si>
    <t>Dados das Cargas</t>
  </si>
  <si>
    <t>Informações</t>
  </si>
  <si>
    <r>
      <rPr>
        <b/>
        <i/>
        <sz val="11"/>
        <color theme="1"/>
        <rFont val="Calibri"/>
        <family val="2"/>
        <scheme val="minor"/>
      </rPr>
      <t xml:space="preserve">Estas informações são necessárias, principalmente, para os usuários que querem utilizar a planilha sem ter lido o informativo técnico da teoria. 
</t>
    </r>
    <r>
      <rPr>
        <i/>
        <sz val="11"/>
        <color theme="1"/>
        <rFont val="Calibri"/>
        <family val="2"/>
        <scheme val="minor"/>
      </rPr>
      <t xml:space="preserve">-O preenchimento de </t>
    </r>
    <r>
      <rPr>
        <b/>
        <i/>
        <u/>
        <sz val="11"/>
        <color theme="1"/>
        <rFont val="Calibri"/>
        <family val="2"/>
        <scheme val="minor"/>
      </rPr>
      <t>todos</t>
    </r>
    <r>
      <rPr>
        <i/>
        <sz val="11"/>
        <color theme="1"/>
        <rFont val="Calibri"/>
        <family val="2"/>
        <scheme val="minor"/>
      </rPr>
      <t xml:space="preserve"> os Dados da Fonte é obrigatório; 
-Somente é necessário o preenchimento dos Dados das Cargas que existirem. Os dados das demais cargas podem ser deixados em branco. Naturalmente, se os campos dos Dados das Cargas estiverem sem informações, a tensão na carga será igual à tensão da fonte;
- Somente os Dados da Fonte e Dados das Cargas devem ser preenchidos;
- A correção do resultado depende da correção dos dados de entrada; 
- As cargas constantes são compostas por motores de indução, carregadores de baterias, sistemas de comunicação, etc.
- As cargas variáveis são compostas por transformadores, sistemas de iluminação, resisitores de aquecimento, etc.
</t>
    </r>
    <r>
      <rPr>
        <b/>
        <i/>
        <sz val="11"/>
        <color rgb="FFFF0000"/>
        <rFont val="Calibri"/>
        <family val="2"/>
        <scheme val="minor"/>
      </rPr>
      <t xml:space="preserve">Importante: Todos as campos desta planilha Simplificada são idênticos aos campos da planilha Completa, apenas náo estão todos visíveis. Portanto, apenas os campos na cor verde devem ser preenchidos.  </t>
    </r>
  </si>
  <si>
    <r>
      <t>a</t>
    </r>
    <r>
      <rPr>
        <b/>
        <i/>
        <sz val="8"/>
        <color theme="0"/>
        <rFont val="Cambria"/>
        <family val="1"/>
      </rPr>
      <t>1</t>
    </r>
  </si>
  <si>
    <r>
      <t>R</t>
    </r>
    <r>
      <rPr>
        <b/>
        <i/>
        <sz val="10"/>
        <color theme="0"/>
        <rFont val="Cambria"/>
        <family val="1"/>
      </rPr>
      <t>A</t>
    </r>
  </si>
  <si>
    <r>
      <t>X</t>
    </r>
    <r>
      <rPr>
        <b/>
        <i/>
        <sz val="10"/>
        <color theme="0"/>
        <rFont val="Cambria"/>
        <family val="1"/>
      </rPr>
      <t>A</t>
    </r>
  </si>
  <si>
    <r>
      <t>V</t>
    </r>
    <r>
      <rPr>
        <b/>
        <i/>
        <sz val="10"/>
        <color theme="0"/>
        <rFont val="Cambria"/>
        <family val="1"/>
      </rPr>
      <t>F</t>
    </r>
  </si>
  <si>
    <r>
      <t>b</t>
    </r>
    <r>
      <rPr>
        <b/>
        <i/>
        <sz val="8"/>
        <color theme="0"/>
        <rFont val="Cambria"/>
        <family val="1"/>
      </rPr>
      <t>1</t>
    </r>
  </si>
  <si>
    <r>
      <t>Z</t>
    </r>
    <r>
      <rPr>
        <b/>
        <i/>
        <sz val="10"/>
        <color theme="0"/>
        <rFont val="Cambria"/>
        <family val="1"/>
      </rPr>
      <t>A</t>
    </r>
  </si>
  <si>
    <r>
      <rPr>
        <b/>
        <i/>
        <sz val="14"/>
        <color theme="0"/>
        <rFont val="Arial"/>
        <family val="2"/>
      </rPr>
      <t>θ</t>
    </r>
    <r>
      <rPr>
        <b/>
        <i/>
        <sz val="10"/>
        <color theme="0"/>
        <rFont val="Cambria"/>
        <family val="1"/>
      </rPr>
      <t>A</t>
    </r>
  </si>
  <si>
    <r>
      <t>c</t>
    </r>
    <r>
      <rPr>
        <b/>
        <i/>
        <sz val="8"/>
        <color theme="0"/>
        <rFont val="Cambria"/>
        <family val="1"/>
      </rPr>
      <t>1</t>
    </r>
  </si>
  <si>
    <r>
      <t>d</t>
    </r>
    <r>
      <rPr>
        <b/>
        <i/>
        <sz val="8"/>
        <color theme="0"/>
        <rFont val="Cambria"/>
        <family val="1"/>
      </rPr>
      <t>1</t>
    </r>
  </si>
  <si>
    <r>
      <t>Z</t>
    </r>
    <r>
      <rPr>
        <b/>
        <i/>
        <sz val="10"/>
        <color theme="0"/>
        <rFont val="Cambria"/>
        <family val="1"/>
      </rPr>
      <t>C</t>
    </r>
    <r>
      <rPr>
        <b/>
        <i/>
        <vertAlign val="subscript"/>
        <sz val="10"/>
        <color theme="0"/>
        <rFont val="Cambria"/>
        <family val="1"/>
      </rPr>
      <t>V</t>
    </r>
  </si>
  <si>
    <r>
      <t>e</t>
    </r>
    <r>
      <rPr>
        <b/>
        <i/>
        <sz val="8"/>
        <color theme="0"/>
        <rFont val="Cambria"/>
        <family val="1"/>
      </rPr>
      <t>1</t>
    </r>
  </si>
  <si>
    <r>
      <rPr>
        <b/>
        <i/>
        <sz val="14"/>
        <color theme="0"/>
        <rFont val="Arial"/>
        <family val="2"/>
      </rPr>
      <t>θ</t>
    </r>
    <r>
      <rPr>
        <b/>
        <i/>
        <sz val="10"/>
        <color theme="0"/>
        <rFont val="Cambria"/>
        <family val="1"/>
      </rPr>
      <t>CV</t>
    </r>
  </si>
  <si>
    <r>
      <t>Z</t>
    </r>
    <r>
      <rPr>
        <b/>
        <i/>
        <sz val="10"/>
        <color theme="0"/>
        <rFont val="Cambria"/>
        <family val="1"/>
      </rPr>
      <t>M</t>
    </r>
    <r>
      <rPr>
        <b/>
        <i/>
        <vertAlign val="subscript"/>
        <sz val="10"/>
        <color theme="0"/>
        <rFont val="Cambria"/>
        <family val="1"/>
      </rPr>
      <t>P</t>
    </r>
  </si>
  <si>
    <r>
      <rPr>
        <b/>
        <i/>
        <sz val="14"/>
        <color theme="0"/>
        <rFont val="Arial"/>
        <family val="2"/>
      </rPr>
      <t>θ</t>
    </r>
    <r>
      <rPr>
        <b/>
        <i/>
        <sz val="10"/>
        <color theme="0"/>
        <rFont val="Cambria"/>
        <family val="1"/>
      </rPr>
      <t>M</t>
    </r>
    <r>
      <rPr>
        <b/>
        <i/>
        <vertAlign val="subscript"/>
        <sz val="10"/>
        <color theme="0"/>
        <rFont val="Cambria"/>
        <family val="1"/>
      </rPr>
      <t>P</t>
    </r>
  </si>
  <si>
    <r>
      <rPr>
        <b/>
        <i/>
        <sz val="14"/>
        <color theme="0"/>
        <rFont val="Arial"/>
        <family val="2"/>
      </rPr>
      <t>θ</t>
    </r>
    <r>
      <rPr>
        <b/>
        <i/>
        <sz val="10"/>
        <color theme="0"/>
        <rFont val="Cambria"/>
        <family val="1"/>
      </rPr>
      <t>C</t>
    </r>
    <r>
      <rPr>
        <b/>
        <i/>
        <vertAlign val="subscript"/>
        <sz val="10"/>
        <color theme="0"/>
        <rFont val="Cambria"/>
        <family val="1"/>
      </rPr>
      <t>K</t>
    </r>
  </si>
  <si>
    <r>
      <t>θ</t>
    </r>
    <r>
      <rPr>
        <b/>
        <i/>
        <sz val="10"/>
        <color theme="0"/>
        <rFont val="Cambria"/>
        <family val="1"/>
      </rPr>
      <t>F</t>
    </r>
  </si>
  <si>
    <r>
      <rPr>
        <b/>
        <i/>
        <sz val="14"/>
        <color theme="0"/>
        <rFont val="Arial"/>
        <family val="2"/>
      </rPr>
      <t>P</t>
    </r>
    <r>
      <rPr>
        <b/>
        <i/>
        <sz val="10"/>
        <color theme="0"/>
        <rFont val="Cambria"/>
        <family val="1"/>
      </rPr>
      <t>C</t>
    </r>
    <r>
      <rPr>
        <b/>
        <i/>
        <vertAlign val="subscript"/>
        <sz val="10"/>
        <color theme="0"/>
        <rFont val="Cambria"/>
        <family val="1"/>
      </rPr>
      <t>Kn</t>
    </r>
  </si>
  <si>
    <r>
      <rPr>
        <b/>
        <i/>
        <sz val="14"/>
        <color theme="0"/>
        <rFont val="Arial"/>
        <family val="2"/>
      </rPr>
      <t>I</t>
    </r>
    <r>
      <rPr>
        <b/>
        <i/>
        <sz val="10"/>
        <color theme="0"/>
        <rFont val="Cambria"/>
        <family val="1"/>
      </rPr>
      <t>C</t>
    </r>
    <r>
      <rPr>
        <b/>
        <i/>
        <vertAlign val="subscript"/>
        <sz val="10"/>
        <color theme="0"/>
        <rFont val="Cambria"/>
        <family val="1"/>
      </rPr>
      <t>K</t>
    </r>
  </si>
  <si>
    <r>
      <t>I</t>
    </r>
    <r>
      <rPr>
        <b/>
        <i/>
        <sz val="10"/>
        <color theme="0"/>
        <rFont val="Cambria"/>
        <family val="1"/>
      </rPr>
      <t>C</t>
    </r>
    <r>
      <rPr>
        <b/>
        <i/>
        <vertAlign val="subscript"/>
        <sz val="10"/>
        <color theme="0"/>
        <rFont val="Cambria"/>
        <family val="1"/>
      </rPr>
      <t>V</t>
    </r>
  </si>
  <si>
    <r>
      <rPr>
        <b/>
        <i/>
        <sz val="14"/>
        <color theme="0"/>
        <rFont val="Arial"/>
        <family val="2"/>
      </rPr>
      <t>θ</t>
    </r>
    <r>
      <rPr>
        <b/>
        <i/>
        <sz val="10"/>
        <color theme="0"/>
        <rFont val="Cambria"/>
        <family val="1"/>
      </rPr>
      <t>C</t>
    </r>
    <r>
      <rPr>
        <b/>
        <i/>
        <vertAlign val="subscript"/>
        <sz val="10"/>
        <color theme="0"/>
        <rFont val="Cambria"/>
        <family val="1"/>
      </rPr>
      <t>V</t>
    </r>
  </si>
  <si>
    <r>
      <rPr>
        <b/>
        <i/>
        <sz val="14"/>
        <color theme="0"/>
        <rFont val="Arial"/>
        <family val="2"/>
      </rPr>
      <t>I</t>
    </r>
    <r>
      <rPr>
        <b/>
        <i/>
        <sz val="10"/>
        <color theme="0"/>
        <rFont val="Cambria"/>
        <family val="1"/>
      </rPr>
      <t>M</t>
    </r>
    <r>
      <rPr>
        <b/>
        <i/>
        <vertAlign val="subscript"/>
        <sz val="10"/>
        <color theme="0"/>
        <rFont val="Cambria"/>
        <family val="1"/>
      </rPr>
      <t>P</t>
    </r>
  </si>
  <si>
    <r>
      <t>I</t>
    </r>
    <r>
      <rPr>
        <b/>
        <i/>
        <sz val="10"/>
        <color theme="0"/>
        <rFont val="Cambria"/>
        <family val="1"/>
      </rPr>
      <t>T</t>
    </r>
    <r>
      <rPr>
        <b/>
        <i/>
        <sz val="14"/>
        <color theme="0"/>
        <rFont val="Cambria"/>
        <family val="1"/>
      </rPr>
      <t>=I</t>
    </r>
    <r>
      <rPr>
        <b/>
        <i/>
        <sz val="10"/>
        <color theme="0"/>
        <rFont val="Cambria"/>
        <family val="1"/>
      </rPr>
      <t>C</t>
    </r>
    <r>
      <rPr>
        <b/>
        <i/>
        <vertAlign val="subscript"/>
        <sz val="10"/>
        <color theme="0"/>
        <rFont val="Cambria"/>
        <family val="1"/>
      </rPr>
      <t>K</t>
    </r>
    <r>
      <rPr>
        <b/>
        <i/>
        <sz val="14"/>
        <color theme="0"/>
        <rFont val="Cambria"/>
        <family val="1"/>
      </rPr>
      <t>+I</t>
    </r>
    <r>
      <rPr>
        <b/>
        <i/>
        <sz val="10"/>
        <color theme="0"/>
        <rFont val="Cambria"/>
        <family val="1"/>
      </rPr>
      <t>C</t>
    </r>
    <r>
      <rPr>
        <b/>
        <i/>
        <vertAlign val="subscript"/>
        <sz val="10"/>
        <color theme="0"/>
        <rFont val="Cambria"/>
        <family val="1"/>
      </rPr>
      <t>V</t>
    </r>
    <r>
      <rPr>
        <b/>
        <i/>
        <sz val="14"/>
        <color theme="0"/>
        <rFont val="Cambria"/>
        <family val="1"/>
      </rPr>
      <t>+I</t>
    </r>
    <r>
      <rPr>
        <b/>
        <i/>
        <sz val="10"/>
        <color theme="0"/>
        <rFont val="Cambria"/>
        <family val="1"/>
      </rPr>
      <t>M</t>
    </r>
    <r>
      <rPr>
        <b/>
        <i/>
        <vertAlign val="subscript"/>
        <sz val="10"/>
        <color theme="0"/>
        <rFont val="Cambria"/>
        <family val="1"/>
      </rPr>
      <t>P</t>
    </r>
  </si>
  <si>
    <r>
      <t>θ</t>
    </r>
    <r>
      <rPr>
        <b/>
        <i/>
        <sz val="10"/>
        <color theme="0"/>
        <rFont val="Cambria"/>
        <family val="1"/>
      </rPr>
      <t>T</t>
    </r>
  </si>
  <si>
    <r>
      <t>θ</t>
    </r>
    <r>
      <rPr>
        <b/>
        <vertAlign val="subscript"/>
        <sz val="14"/>
        <color theme="0"/>
        <rFont val="Calibri"/>
        <family val="2"/>
      </rPr>
      <t>Δ</t>
    </r>
    <r>
      <rPr>
        <b/>
        <i/>
        <vertAlign val="subscript"/>
        <sz val="14"/>
        <color theme="0"/>
        <rFont val="Cambria"/>
        <family val="1"/>
      </rPr>
      <t>V</t>
    </r>
  </si>
  <si>
    <t>Documentos de Referência</t>
  </si>
  <si>
    <t>Tensão na carga considerando a tensão definida da fonte</t>
  </si>
  <si>
    <t>TE.EL.SA.CA.04 Alimentadores - Cálculo da Tensão na Carga e na Fonte</t>
  </si>
  <si>
    <t>PL.EL.SA.CA.05 Alimentadores - Cálculo da Tensão na Fonte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</si>
</sst>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0"/>
    <numFmt numFmtId="166" formatCode="0.00000"/>
  </numFmts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4"/>
      <color theme="1"/>
      <name val="Cambria Math"/>
      <family val="1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i/>
      <sz val="12"/>
      <color theme="1"/>
      <name val="Cambria"/>
      <family val="1"/>
    </font>
    <font>
      <b/>
      <i/>
      <sz val="8"/>
      <color theme="1"/>
      <name val="Cambria"/>
      <family val="1"/>
    </font>
    <font>
      <b/>
      <i/>
      <sz val="10"/>
      <color theme="1"/>
      <name val="Cambria"/>
      <family val="1"/>
    </font>
    <font>
      <b/>
      <i/>
      <sz val="14"/>
      <color theme="1"/>
      <name val="Cambria"/>
      <family val="1"/>
    </font>
    <font>
      <b/>
      <i/>
      <vertAlign val="subscript"/>
      <sz val="10"/>
      <color theme="1"/>
      <name val="Cambria"/>
      <family val="1"/>
    </font>
    <font>
      <b/>
      <i/>
      <vertAlign val="subscript"/>
      <sz val="12"/>
      <color theme="1"/>
      <name val="Cambria"/>
      <family val="1"/>
    </font>
    <font>
      <b/>
      <i/>
      <sz val="14"/>
      <color theme="1"/>
      <name val="Cambria"/>
      <family val="2"/>
    </font>
    <font>
      <b/>
      <i/>
      <sz val="14"/>
      <color theme="1"/>
      <name val="Arial"/>
      <family val="2"/>
    </font>
    <font>
      <b/>
      <i/>
      <sz val="10"/>
      <color theme="1"/>
      <name val="Cambria"/>
      <family val="2"/>
    </font>
    <font>
      <b/>
      <i/>
      <sz val="13"/>
      <color theme="1"/>
      <name val="Cambria"/>
      <family val="1"/>
    </font>
    <font>
      <b/>
      <i/>
      <sz val="14"/>
      <name val="Cambria"/>
      <family val="1"/>
    </font>
    <font>
      <b/>
      <i/>
      <sz val="10"/>
      <name val="Cambria"/>
      <family val="1"/>
    </font>
    <font>
      <b/>
      <i/>
      <vertAlign val="subscript"/>
      <sz val="14"/>
      <color theme="1"/>
      <name val="Cambria"/>
      <family val="1"/>
    </font>
    <font>
      <b/>
      <vertAlign val="subscript"/>
      <sz val="14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4"/>
      <color theme="0"/>
      <name val="Cambria"/>
      <family val="1"/>
    </font>
    <font>
      <b/>
      <i/>
      <sz val="8"/>
      <color theme="0"/>
      <name val="Cambria"/>
      <family val="1"/>
    </font>
    <font>
      <i/>
      <sz val="11"/>
      <color theme="0"/>
      <name val="Calibri"/>
      <family val="2"/>
      <scheme val="minor"/>
    </font>
    <font>
      <b/>
      <i/>
      <sz val="10"/>
      <color theme="0"/>
      <name val="Cambria"/>
      <family val="1"/>
    </font>
    <font>
      <b/>
      <u/>
      <sz val="14"/>
      <color theme="0"/>
      <name val="Calibri"/>
      <family val="2"/>
      <scheme val="minor"/>
    </font>
    <font>
      <b/>
      <i/>
      <sz val="14"/>
      <color theme="0"/>
      <name val="Cambria"/>
      <family val="2"/>
    </font>
    <font>
      <b/>
      <i/>
      <sz val="14"/>
      <color theme="0"/>
      <name val="Arial"/>
      <family val="2"/>
    </font>
    <font>
      <b/>
      <i/>
      <vertAlign val="subscript"/>
      <sz val="10"/>
      <color theme="0"/>
      <name val="Cambria"/>
      <family val="1"/>
    </font>
    <font>
      <b/>
      <sz val="11"/>
      <color theme="0"/>
      <name val="Arial"/>
      <family val="2"/>
    </font>
    <font>
      <b/>
      <i/>
      <sz val="10"/>
      <color theme="0"/>
      <name val="Cambria"/>
      <family val="2"/>
    </font>
    <font>
      <b/>
      <sz val="14"/>
      <color theme="0"/>
      <name val="Arial"/>
      <family val="2"/>
    </font>
    <font>
      <i/>
      <sz val="14"/>
      <color theme="0"/>
      <name val="Cambria Math"/>
      <family val="1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vertAlign val="subscript"/>
      <sz val="14"/>
      <color theme="0"/>
      <name val="Calibri"/>
      <family val="2"/>
    </font>
    <font>
      <b/>
      <i/>
      <vertAlign val="subscript"/>
      <sz val="14"/>
      <color theme="0"/>
      <name val="Cambria"/>
      <family val="1"/>
    </font>
    <font>
      <b/>
      <i/>
      <sz val="13"/>
      <color theme="0"/>
      <name val="Cambria"/>
      <family val="1"/>
    </font>
    <font>
      <sz val="12"/>
      <color rgb="FF0000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DE2F6"/>
        <bgColor indexed="64"/>
      </patternFill>
    </fill>
    <fill>
      <patternFill patternType="solid">
        <fgColor rgb="FFD5F4FF"/>
        <bgColor indexed="64"/>
      </patternFill>
    </fill>
    <fill>
      <patternFill patternType="solid">
        <fgColor rgb="FFFCFDDB"/>
        <bgColor indexed="64"/>
      </patternFill>
    </fill>
    <fill>
      <patternFill patternType="solid">
        <fgColor rgb="FFD5FFE8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2" borderId="15" xfId="0" applyFill="1" applyBorder="1"/>
    <xf numFmtId="0" fontId="0" fillId="2" borderId="0" xfId="0" applyFill="1"/>
    <xf numFmtId="0" fontId="25" fillId="2" borderId="0" xfId="0" applyFont="1" applyFill="1" applyAlignment="1">
      <alignment vertical="top" wrapText="1"/>
    </xf>
    <xf numFmtId="0" fontId="25" fillId="2" borderId="9" xfId="0" applyFont="1" applyFill="1" applyBorder="1" applyAlignment="1">
      <alignment vertical="top" wrapText="1"/>
    </xf>
    <xf numFmtId="0" fontId="0" fillId="12" borderId="0" xfId="0" applyFill="1" applyAlignment="1">
      <alignment vertical="top"/>
    </xf>
    <xf numFmtId="0" fontId="0" fillId="12" borderId="0" xfId="0" applyFill="1"/>
    <xf numFmtId="0" fontId="49" fillId="2" borderId="0" xfId="0" applyFont="1" applyFill="1"/>
    <xf numFmtId="0" fontId="0" fillId="2" borderId="0" xfId="0" applyFill="1" applyAlignment="1">
      <alignment vertical="top"/>
    </xf>
    <xf numFmtId="0" fontId="0" fillId="2" borderId="9" xfId="0" applyFill="1" applyBorder="1" applyAlignment="1">
      <alignment vertical="top"/>
    </xf>
    <xf numFmtId="0" fontId="0" fillId="2" borderId="9" xfId="0" applyFill="1" applyBorder="1" applyAlignment="1">
      <alignment horizontal="justify"/>
    </xf>
    <xf numFmtId="0" fontId="1" fillId="2" borderId="15" xfId="0" applyFont="1" applyFill="1" applyBorder="1"/>
    <xf numFmtId="0" fontId="3" fillId="2" borderId="0" xfId="0" applyFont="1" applyFill="1"/>
    <xf numFmtId="0" fontId="4" fillId="2" borderId="0" xfId="0" applyFont="1" applyFill="1"/>
    <xf numFmtId="0" fontId="0" fillId="2" borderId="9" xfId="0" applyFill="1" applyBorder="1" applyAlignment="1">
      <alignment horizontal="justify" vertical="top"/>
    </xf>
    <xf numFmtId="0" fontId="14" fillId="7" borderId="1" xfId="0" applyFont="1" applyFill="1" applyBorder="1" applyAlignment="1">
      <alignment horizontal="center" vertical="center" shrinkToFit="1"/>
    </xf>
    <xf numFmtId="0" fontId="0" fillId="2" borderId="44" xfId="0" applyFill="1" applyBorder="1"/>
    <xf numFmtId="0" fontId="14" fillId="7" borderId="3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left" vertical="center"/>
    </xf>
    <xf numFmtId="0" fontId="0" fillId="7" borderId="11" xfId="0" applyFill="1" applyBorder="1" applyAlignment="1">
      <alignment horizontal="left" vertical="center"/>
    </xf>
    <xf numFmtId="0" fontId="0" fillId="7" borderId="12" xfId="0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25" fillId="2" borderId="0" xfId="0" applyFont="1" applyFill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/>
    </xf>
    <xf numFmtId="0" fontId="0" fillId="7" borderId="35" xfId="0" applyFill="1" applyBorder="1" applyAlignment="1">
      <alignment horizontal="left" vertical="center"/>
    </xf>
    <xf numFmtId="0" fontId="0" fillId="7" borderId="36" xfId="0" applyFill="1" applyBorder="1" applyAlignment="1">
      <alignment horizontal="left" vertical="center"/>
    </xf>
    <xf numFmtId="0" fontId="0" fillId="7" borderId="32" xfId="0" applyFill="1" applyBorder="1" applyAlignment="1">
      <alignment horizontal="left" vertical="center"/>
    </xf>
    <xf numFmtId="0" fontId="0" fillId="12" borderId="43" xfId="0" applyFill="1" applyBorder="1"/>
    <xf numFmtId="0" fontId="20" fillId="2" borderId="1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/>
    </xf>
    <xf numFmtId="0" fontId="14" fillId="11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/>
    </xf>
    <xf numFmtId="0" fontId="14" fillId="11" borderId="3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right" vertical="center"/>
    </xf>
    <xf numFmtId="0" fontId="2" fillId="5" borderId="6" xfId="0" applyFont="1" applyFill="1" applyBorder="1" applyAlignment="1">
      <alignment horizontal="right"/>
    </xf>
    <xf numFmtId="0" fontId="14" fillId="11" borderId="5" xfId="0" applyFont="1" applyFill="1" applyBorder="1" applyAlignment="1">
      <alignment horizontal="center" vertical="center"/>
    </xf>
    <xf numFmtId="0" fontId="0" fillId="2" borderId="9" xfId="0" applyFill="1" applyBorder="1"/>
    <xf numFmtId="0" fontId="14" fillId="9" borderId="1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top" wrapText="1"/>
    </xf>
    <xf numFmtId="0" fontId="14" fillId="9" borderId="3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2" fontId="0" fillId="2" borderId="0" xfId="0" applyNumberFormat="1" applyFill="1"/>
    <xf numFmtId="0" fontId="50" fillId="2" borderId="40" xfId="0" applyFont="1" applyFill="1" applyBorder="1" applyAlignment="1">
      <alignment wrapText="1"/>
    </xf>
    <xf numFmtId="0" fontId="50" fillId="2" borderId="0" xfId="0" applyFont="1" applyFill="1" applyAlignment="1">
      <alignment wrapText="1"/>
    </xf>
    <xf numFmtId="0" fontId="14" fillId="2" borderId="47" xfId="0" applyFont="1" applyFill="1" applyBorder="1" applyAlignment="1">
      <alignment horizontal="center" vertical="center"/>
    </xf>
    <xf numFmtId="0" fontId="25" fillId="2" borderId="47" xfId="0" applyFont="1" applyFill="1" applyBorder="1" applyAlignment="1">
      <alignment vertical="center"/>
    </xf>
    <xf numFmtId="0" fontId="25" fillId="2" borderId="48" xfId="0" applyFont="1" applyFill="1" applyBorder="1" applyAlignment="1">
      <alignment vertical="center"/>
    </xf>
    <xf numFmtId="2" fontId="0" fillId="3" borderId="13" xfId="0" applyNumberFormat="1" applyFill="1" applyBorder="1" applyAlignment="1">
      <alignment vertical="center"/>
    </xf>
    <xf numFmtId="0" fontId="25" fillId="2" borderId="44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0" fillId="2" borderId="16" xfId="0" applyFill="1" applyBorder="1"/>
    <xf numFmtId="0" fontId="0" fillId="2" borderId="17" xfId="0" applyFill="1" applyBorder="1"/>
    <xf numFmtId="0" fontId="50" fillId="2" borderId="17" xfId="0" applyFont="1" applyFill="1" applyBorder="1" applyAlignment="1">
      <alignment wrapText="1"/>
    </xf>
    <xf numFmtId="0" fontId="0" fillId="2" borderId="18" xfId="0" applyFill="1" applyBorder="1"/>
    <xf numFmtId="0" fontId="25" fillId="12" borderId="0" xfId="0" applyFont="1" applyFill="1" applyAlignment="1">
      <alignment vertical="top" wrapText="1"/>
    </xf>
    <xf numFmtId="0" fontId="14" fillId="2" borderId="7" xfId="0" applyFont="1" applyFill="1" applyBorder="1" applyAlignment="1">
      <alignment horizontal="center"/>
    </xf>
    <xf numFmtId="0" fontId="0" fillId="5" borderId="8" xfId="0" applyFill="1" applyBorder="1"/>
    <xf numFmtId="166" fontId="0" fillId="12" borderId="0" xfId="0" applyNumberFormat="1" applyFill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166" fontId="0" fillId="5" borderId="8" xfId="0" applyNumberFormat="1" applyFill="1" applyBorder="1" applyAlignment="1">
      <alignment horizontal="right" vertical="center"/>
    </xf>
    <xf numFmtId="0" fontId="0" fillId="5" borderId="8" xfId="0" applyFill="1" applyBorder="1" applyAlignment="1">
      <alignment horizontal="right" vertical="center"/>
    </xf>
    <xf numFmtId="0" fontId="0" fillId="5" borderId="2" xfId="0" applyFill="1" applyBorder="1" applyAlignment="1">
      <alignment horizontal="right" vertical="center"/>
    </xf>
    <xf numFmtId="2" fontId="0" fillId="6" borderId="6" xfId="0" applyNumberFormat="1" applyFill="1" applyBorder="1"/>
    <xf numFmtId="0" fontId="14" fillId="0" borderId="7" xfId="0" applyFont="1" applyBorder="1" applyAlignment="1">
      <alignment horizontal="center"/>
    </xf>
    <xf numFmtId="0" fontId="9" fillId="12" borderId="0" xfId="0" applyFont="1" applyFill="1" applyAlignment="1">
      <alignment horizontal="justify" vertical="center"/>
    </xf>
    <xf numFmtId="0" fontId="0" fillId="12" borderId="0" xfId="0" applyFill="1" applyAlignment="1">
      <alignment horizontal="right" vertical="center"/>
    </xf>
    <xf numFmtId="0" fontId="0" fillId="5" borderId="8" xfId="0" applyFill="1" applyBorder="1" applyAlignment="1">
      <alignment horizontal="right"/>
    </xf>
    <xf numFmtId="0" fontId="0" fillId="12" borderId="0" xfId="0" applyFill="1" applyAlignment="1">
      <alignment horizontal="right"/>
    </xf>
    <xf numFmtId="0" fontId="17" fillId="0" borderId="7" xfId="0" applyFont="1" applyBorder="1" applyAlignment="1">
      <alignment horizontal="center"/>
    </xf>
    <xf numFmtId="2" fontId="0" fillId="6" borderId="13" xfId="0" applyNumberFormat="1" applyFill="1" applyBorder="1"/>
    <xf numFmtId="0" fontId="6" fillId="12" borderId="0" xfId="0" applyFont="1" applyFill="1" applyAlignment="1">
      <alignment horizontal="justify" vertical="center"/>
    </xf>
    <xf numFmtId="2" fontId="0" fillId="12" borderId="0" xfId="0" applyNumberFormat="1" applyFill="1"/>
    <xf numFmtId="0" fontId="5" fillId="12" borderId="0" xfId="0" applyFont="1" applyFill="1" applyAlignment="1">
      <alignment horizontal="justify" vertical="center"/>
    </xf>
    <xf numFmtId="2" fontId="0" fillId="6" borderId="33" xfId="0" applyNumberFormat="1" applyFill="1" applyBorder="1"/>
    <xf numFmtId="0" fontId="1" fillId="12" borderId="0" xfId="0" applyFont="1" applyFill="1"/>
    <xf numFmtId="0" fontId="2" fillId="5" borderId="21" xfId="0" applyFont="1" applyFill="1" applyBorder="1"/>
    <xf numFmtId="0" fontId="2" fillId="5" borderId="6" xfId="0" applyFont="1" applyFill="1" applyBorder="1"/>
    <xf numFmtId="0" fontId="21" fillId="2" borderId="7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" fillId="5" borderId="21" xfId="0" applyFont="1" applyFill="1" applyBorder="1"/>
    <xf numFmtId="0" fontId="1" fillId="5" borderId="6" xfId="0" applyFont="1" applyFill="1" applyBorder="1"/>
    <xf numFmtId="0" fontId="1" fillId="5" borderId="22" xfId="0" applyFont="1" applyFill="1" applyBorder="1" applyAlignment="1">
      <alignment vertical="center"/>
    </xf>
    <xf numFmtId="165" fontId="1" fillId="5" borderId="8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17" fillId="2" borderId="7" xfId="0" applyFont="1" applyFill="1" applyBorder="1" applyAlignment="1">
      <alignment horizontal="center"/>
    </xf>
    <xf numFmtId="165" fontId="1" fillId="5" borderId="6" xfId="0" applyNumberFormat="1" applyFont="1" applyFill="1" applyBorder="1"/>
    <xf numFmtId="165" fontId="1" fillId="5" borderId="6" xfId="0" applyNumberFormat="1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0" fillId="4" borderId="2" xfId="0" applyFill="1" applyBorder="1" applyAlignment="1" applyProtection="1">
      <alignment horizontal="right" vertical="center"/>
      <protection locked="0"/>
    </xf>
    <xf numFmtId="0" fontId="0" fillId="4" borderId="4" xfId="0" applyFill="1" applyBorder="1" applyAlignment="1" applyProtection="1">
      <alignment horizontal="right" vertical="center"/>
      <protection locked="0"/>
    </xf>
    <xf numFmtId="0" fontId="0" fillId="4" borderId="53" xfId="0" applyFill="1" applyBorder="1" applyAlignment="1" applyProtection="1">
      <alignment horizontal="right" vertical="center"/>
      <protection locked="0"/>
    </xf>
    <xf numFmtId="0" fontId="0" fillId="4" borderId="6" xfId="0" applyFill="1" applyBorder="1" applyAlignment="1" applyProtection="1">
      <alignment horizontal="right" vertical="center"/>
      <protection locked="0"/>
    </xf>
    <xf numFmtId="0" fontId="0" fillId="4" borderId="55" xfId="0" applyFill="1" applyBorder="1" applyAlignment="1" applyProtection="1">
      <alignment horizontal="right" vertical="center"/>
      <protection locked="0"/>
    </xf>
    <xf numFmtId="0" fontId="29" fillId="2" borderId="0" xfId="0" applyFont="1" applyFill="1" applyAlignment="1">
      <alignment vertical="top"/>
    </xf>
    <xf numFmtId="0" fontId="29" fillId="2" borderId="0" xfId="0" applyFont="1" applyFill="1"/>
    <xf numFmtId="0" fontId="0" fillId="2" borderId="0" xfId="0" applyFill="1" applyAlignment="1">
      <alignment horizontal="justify"/>
    </xf>
    <xf numFmtId="0" fontId="0" fillId="2" borderId="0" xfId="0" applyFill="1" applyAlignment="1">
      <alignment horizontal="justify" vertical="top"/>
    </xf>
    <xf numFmtId="0" fontId="25" fillId="2" borderId="0" xfId="0" applyFont="1" applyFill="1" applyAlignment="1">
      <alignment horizontal="center" wrapText="1"/>
    </xf>
    <xf numFmtId="0" fontId="14" fillId="7" borderId="49" xfId="0" applyFont="1" applyFill="1" applyBorder="1" applyAlignment="1">
      <alignment horizontal="center" vertical="center"/>
    </xf>
    <xf numFmtId="0" fontId="0" fillId="7" borderId="50" xfId="0" applyFill="1" applyBorder="1" applyAlignment="1">
      <alignment horizontal="left" vertical="center"/>
    </xf>
    <xf numFmtId="0" fontId="0" fillId="7" borderId="51" xfId="0" applyFill="1" applyBorder="1" applyAlignment="1">
      <alignment horizontal="left" vertical="center"/>
    </xf>
    <xf numFmtId="0" fontId="0" fillId="7" borderId="52" xfId="0" applyFill="1" applyBorder="1" applyAlignment="1">
      <alignment horizontal="left" vertical="center"/>
    </xf>
    <xf numFmtId="0" fontId="48" fillId="2" borderId="0" xfId="0" applyFont="1" applyFill="1" applyAlignment="1">
      <alignment horizontal="right" vertical="center"/>
    </xf>
    <xf numFmtId="0" fontId="28" fillId="2" borderId="0" xfId="0" applyFont="1" applyFill="1" applyAlignment="1">
      <alignment horizontal="right"/>
    </xf>
    <xf numFmtId="0" fontId="14" fillId="9" borderId="54" xfId="0" applyFont="1" applyFill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34" fillId="2" borderId="0" xfId="0" applyFont="1" applyFill="1" applyAlignment="1">
      <alignment vertical="top" wrapText="1"/>
    </xf>
    <xf numFmtId="0" fontId="32" fillId="2" borderId="0" xfId="0" applyFont="1" applyFill="1" applyAlignment="1">
      <alignment horizontal="center"/>
    </xf>
    <xf numFmtId="166" fontId="29" fillId="2" borderId="0" xfId="0" applyNumberFormat="1" applyFont="1" applyFill="1" applyAlignment="1">
      <alignment horizontal="right" vertical="center"/>
    </xf>
    <xf numFmtId="0" fontId="32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right" vertical="center"/>
    </xf>
    <xf numFmtId="0" fontId="37" fillId="2" borderId="0" xfId="0" applyFont="1" applyFill="1" applyAlignment="1">
      <alignment horizontal="center" vertical="center"/>
    </xf>
    <xf numFmtId="2" fontId="29" fillId="2" borderId="0" xfId="0" applyNumberFormat="1" applyFont="1" applyFill="1"/>
    <xf numFmtId="0" fontId="40" fillId="2" borderId="0" xfId="0" applyFont="1" applyFill="1" applyAlignment="1">
      <alignment horizontal="justify" vertical="center"/>
    </xf>
    <xf numFmtId="0" fontId="29" fillId="2" borderId="0" xfId="0" applyFont="1" applyFill="1" applyAlignment="1">
      <alignment horizontal="right"/>
    </xf>
    <xf numFmtId="0" fontId="37" fillId="2" borderId="0" xfId="0" applyFont="1" applyFill="1" applyAlignment="1">
      <alignment horizontal="center"/>
    </xf>
    <xf numFmtId="0" fontId="42" fillId="2" borderId="0" xfId="0" applyFont="1" applyFill="1" applyAlignment="1">
      <alignment horizontal="justify" vertical="center"/>
    </xf>
    <xf numFmtId="0" fontId="43" fillId="2" borderId="0" xfId="0" applyFont="1" applyFill="1" applyAlignment="1">
      <alignment horizontal="justify" vertical="center"/>
    </xf>
    <xf numFmtId="0" fontId="28" fillId="2" borderId="0" xfId="0" applyFont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165" fontId="28" fillId="2" borderId="0" xfId="0" applyNumberFormat="1" applyFont="1" applyFill="1" applyAlignment="1">
      <alignment vertical="center"/>
    </xf>
    <xf numFmtId="165" fontId="28" fillId="2" borderId="0" xfId="0" applyNumberFormat="1" applyFont="1" applyFill="1"/>
    <xf numFmtId="0" fontId="51" fillId="2" borderId="47" xfId="0" applyFont="1" applyFill="1" applyBorder="1" applyAlignment="1">
      <alignment horizontal="center" wrapText="1"/>
    </xf>
    <xf numFmtId="0" fontId="50" fillId="2" borderId="48" xfId="0" applyFont="1" applyFill="1" applyBorder="1" applyAlignment="1">
      <alignment horizontal="center" wrapText="1"/>
    </xf>
    <xf numFmtId="0" fontId="50" fillId="2" borderId="14" xfId="0" applyFont="1" applyFill="1" applyBorder="1" applyAlignment="1">
      <alignment horizontal="center" wrapText="1"/>
    </xf>
    <xf numFmtId="0" fontId="0" fillId="10" borderId="35" xfId="0" applyFill="1" applyBorder="1" applyAlignment="1">
      <alignment horizontal="left" vertical="center"/>
    </xf>
    <xf numFmtId="0" fontId="0" fillId="10" borderId="36" xfId="0" applyFill="1" applyBorder="1" applyAlignment="1">
      <alignment horizontal="left" vertical="center"/>
    </xf>
    <xf numFmtId="0" fontId="0" fillId="10" borderId="32" xfId="0" applyFill="1" applyBorder="1" applyAlignment="1">
      <alignment horizontal="left" vertical="center"/>
    </xf>
    <xf numFmtId="0" fontId="26" fillId="13" borderId="47" xfId="0" applyFont="1" applyFill="1" applyBorder="1" applyAlignment="1">
      <alignment horizontal="center"/>
    </xf>
    <xf numFmtId="0" fontId="26" fillId="13" borderId="48" xfId="0" applyFont="1" applyFill="1" applyBorder="1" applyAlignment="1">
      <alignment horizontal="center"/>
    </xf>
    <xf numFmtId="0" fontId="26" fillId="13" borderId="14" xfId="0" applyFont="1" applyFill="1" applyBorder="1" applyAlignment="1">
      <alignment horizontal="center"/>
    </xf>
    <xf numFmtId="0" fontId="25" fillId="13" borderId="39" xfId="0" applyFont="1" applyFill="1" applyBorder="1" applyAlignment="1">
      <alignment horizontal="left" vertical="top" wrapText="1"/>
    </xf>
    <xf numFmtId="0" fontId="25" fillId="13" borderId="40" xfId="0" applyFont="1" applyFill="1" applyBorder="1" applyAlignment="1">
      <alignment horizontal="left" vertical="top" wrapText="1"/>
    </xf>
    <xf numFmtId="0" fontId="25" fillId="13" borderId="41" xfId="0" applyFont="1" applyFill="1" applyBorder="1" applyAlignment="1">
      <alignment horizontal="left" vertical="top" wrapText="1"/>
    </xf>
    <xf numFmtId="0" fontId="25" fillId="13" borderId="44" xfId="0" applyFont="1" applyFill="1" applyBorder="1" applyAlignment="1">
      <alignment horizontal="left" vertical="top" wrapText="1"/>
    </xf>
    <xf numFmtId="0" fontId="25" fillId="13" borderId="0" xfId="0" applyFont="1" applyFill="1" applyAlignment="1">
      <alignment horizontal="left" vertical="top" wrapText="1"/>
    </xf>
    <xf numFmtId="0" fontId="25" fillId="13" borderId="43" xfId="0" applyFont="1" applyFill="1" applyBorder="1" applyAlignment="1">
      <alignment horizontal="left" vertical="top" wrapText="1"/>
    </xf>
    <xf numFmtId="0" fontId="25" fillId="13" borderId="45" xfId="0" applyFont="1" applyFill="1" applyBorder="1" applyAlignment="1">
      <alignment horizontal="left" vertical="top" wrapText="1"/>
    </xf>
    <xf numFmtId="0" fontId="25" fillId="13" borderId="42" xfId="0" applyFont="1" applyFill="1" applyBorder="1" applyAlignment="1">
      <alignment horizontal="left" vertical="top" wrapText="1"/>
    </xf>
    <xf numFmtId="0" fontId="25" fillId="13" borderId="46" xfId="0" applyFont="1" applyFill="1" applyBorder="1" applyAlignment="1">
      <alignment horizontal="left" vertical="top" wrapText="1"/>
    </xf>
    <xf numFmtId="0" fontId="1" fillId="8" borderId="39" xfId="0" applyFont="1" applyFill="1" applyBorder="1" applyAlignment="1">
      <alignment horizontal="center" vertical="center"/>
    </xf>
    <xf numFmtId="0" fontId="1" fillId="8" borderId="40" xfId="0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8" borderId="37" xfId="0" applyFont="1" applyFill="1" applyBorder="1" applyAlignment="1">
      <alignment horizontal="center" vertical="center" textRotation="90"/>
    </xf>
    <xf numFmtId="0" fontId="0" fillId="8" borderId="38" xfId="0" applyFill="1" applyBorder="1" applyAlignment="1">
      <alignment horizontal="center" vertical="center" textRotation="90"/>
    </xf>
    <xf numFmtId="0" fontId="0" fillId="8" borderId="33" xfId="0" applyFill="1" applyBorder="1" applyAlignment="1">
      <alignment horizontal="center" vertical="center" textRotation="90"/>
    </xf>
    <xf numFmtId="0" fontId="0" fillId="7" borderId="24" xfId="0" applyFill="1" applyBorder="1" applyAlignment="1">
      <alignment horizontal="left" vertical="center"/>
    </xf>
    <xf numFmtId="0" fontId="0" fillId="7" borderId="28" xfId="0" applyFill="1" applyBorder="1" applyAlignment="1">
      <alignment horizontal="left" vertical="center"/>
    </xf>
    <xf numFmtId="0" fontId="0" fillId="7" borderId="34" xfId="0" applyFill="1" applyBorder="1" applyAlignment="1">
      <alignment horizontal="left" vertical="center"/>
    </xf>
    <xf numFmtId="0" fontId="1" fillId="8" borderId="38" xfId="0" applyFont="1" applyFill="1" applyBorder="1" applyAlignment="1">
      <alignment horizontal="center" vertical="center" textRotation="90"/>
    </xf>
    <xf numFmtId="0" fontId="1" fillId="8" borderId="33" xfId="0" applyFont="1" applyFill="1" applyBorder="1" applyAlignment="1">
      <alignment horizontal="center" vertical="center" textRotation="90"/>
    </xf>
    <xf numFmtId="0" fontId="0" fillId="11" borderId="24" xfId="0" applyFill="1" applyBorder="1" applyAlignment="1">
      <alignment horizontal="left" vertical="center"/>
    </xf>
    <xf numFmtId="0" fontId="0" fillId="11" borderId="28" xfId="0" applyFill="1" applyBorder="1" applyAlignment="1">
      <alignment horizontal="left" vertical="center"/>
    </xf>
    <xf numFmtId="0" fontId="0" fillId="11" borderId="34" xfId="0" applyFill="1" applyBorder="1" applyAlignment="1">
      <alignment horizontal="left" vertical="center"/>
    </xf>
    <xf numFmtId="0" fontId="0" fillId="11" borderId="10" xfId="0" applyFill="1" applyBorder="1" applyAlignment="1">
      <alignment horizontal="left" vertical="center"/>
    </xf>
    <xf numFmtId="0" fontId="0" fillId="11" borderId="11" xfId="0" applyFill="1" applyBorder="1" applyAlignment="1">
      <alignment horizontal="left" vertical="center"/>
    </xf>
    <xf numFmtId="0" fontId="0" fillId="11" borderId="12" xfId="0" applyFill="1" applyBorder="1" applyAlignment="1">
      <alignment horizontal="left" vertical="center"/>
    </xf>
    <xf numFmtId="0" fontId="0" fillId="11" borderId="35" xfId="0" applyFill="1" applyBorder="1" applyAlignment="1">
      <alignment horizontal="left" vertical="center"/>
    </xf>
    <xf numFmtId="0" fontId="0" fillId="11" borderId="36" xfId="0" applyFill="1" applyBorder="1" applyAlignment="1">
      <alignment horizontal="left" vertical="center"/>
    </xf>
    <xf numFmtId="0" fontId="0" fillId="11" borderId="32" xfId="0" applyFill="1" applyBorder="1" applyAlignment="1">
      <alignment horizontal="left" vertical="center"/>
    </xf>
    <xf numFmtId="0" fontId="0" fillId="9" borderId="16" xfId="0" applyFill="1" applyBorder="1" applyAlignment="1">
      <alignment horizontal="left" vertical="center"/>
    </xf>
    <xf numFmtId="0" fontId="0" fillId="9" borderId="17" xfId="0" applyFill="1" applyBorder="1" applyAlignment="1">
      <alignment horizontal="left" vertical="center"/>
    </xf>
    <xf numFmtId="0" fontId="0" fillId="9" borderId="18" xfId="0" applyFill="1" applyBorder="1" applyAlignment="1">
      <alignment horizontal="left" vertical="center"/>
    </xf>
    <xf numFmtId="0" fontId="0" fillId="9" borderId="10" xfId="0" applyFill="1" applyBorder="1" applyAlignment="1">
      <alignment horizontal="left" vertical="center"/>
    </xf>
    <xf numFmtId="0" fontId="0" fillId="9" borderId="11" xfId="0" applyFill="1" applyBorder="1" applyAlignment="1">
      <alignment horizontal="left" vertical="center"/>
    </xf>
    <xf numFmtId="0" fontId="0" fillId="9" borderId="12" xfId="0" applyFill="1" applyBorder="1" applyAlignment="1">
      <alignment horizontal="left" vertical="center"/>
    </xf>
    <xf numFmtId="0" fontId="0" fillId="9" borderId="50" xfId="0" applyFill="1" applyBorder="1" applyAlignment="1">
      <alignment horizontal="left" vertical="center"/>
    </xf>
    <xf numFmtId="0" fontId="0" fillId="9" borderId="51" xfId="0" applyFill="1" applyBorder="1" applyAlignment="1">
      <alignment horizontal="left" vertical="center"/>
    </xf>
    <xf numFmtId="0" fontId="0" fillId="9" borderId="52" xfId="0" applyFill="1" applyBorder="1" applyAlignment="1">
      <alignment horizontal="left" vertical="center"/>
    </xf>
    <xf numFmtId="0" fontId="0" fillId="10" borderId="24" xfId="0" applyFill="1" applyBorder="1" applyAlignment="1">
      <alignment horizontal="left" vertical="center"/>
    </xf>
    <xf numFmtId="0" fontId="0" fillId="10" borderId="28" xfId="0" applyFill="1" applyBorder="1" applyAlignment="1">
      <alignment horizontal="left" vertical="center"/>
    </xf>
    <xf numFmtId="0" fontId="0" fillId="10" borderId="34" xfId="0" applyFill="1" applyBorder="1" applyAlignment="1">
      <alignment horizontal="left" vertical="center"/>
    </xf>
    <xf numFmtId="0" fontId="34" fillId="2" borderId="0" xfId="0" applyFont="1" applyFill="1" applyAlignment="1">
      <alignment horizontal="left" vertical="top" wrapText="1"/>
    </xf>
    <xf numFmtId="0" fontId="29" fillId="2" borderId="0" xfId="0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0" fontId="45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 vertical="center"/>
    </xf>
    <xf numFmtId="164" fontId="28" fillId="2" borderId="0" xfId="0" applyNumberFormat="1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50" fillId="2" borderId="27" xfId="0" applyFont="1" applyFill="1" applyBorder="1" applyAlignment="1">
      <alignment horizontal="left" wrapText="1"/>
    </xf>
    <xf numFmtId="0" fontId="50" fillId="2" borderId="28" xfId="0" applyFont="1" applyFill="1" applyBorder="1" applyAlignment="1">
      <alignment horizontal="left" wrapText="1"/>
    </xf>
    <xf numFmtId="0" fontId="50" fillId="2" borderId="25" xfId="0" applyFont="1" applyFill="1" applyBorder="1" applyAlignment="1">
      <alignment horizontal="left" wrapTex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50" fillId="2" borderId="45" xfId="0" applyFont="1" applyFill="1" applyBorder="1" applyAlignment="1">
      <alignment horizontal="left" wrapText="1"/>
    </xf>
    <xf numFmtId="0" fontId="50" fillId="2" borderId="42" xfId="0" applyFont="1" applyFill="1" applyBorder="1" applyAlignment="1">
      <alignment horizontal="left" wrapText="1"/>
    </xf>
    <xf numFmtId="0" fontId="50" fillId="2" borderId="46" xfId="0" applyFont="1" applyFill="1" applyBorder="1" applyAlignment="1">
      <alignment horizontal="left" wrapText="1"/>
    </xf>
    <xf numFmtId="0" fontId="0" fillId="10" borderId="10" xfId="0" applyFill="1" applyBorder="1" applyAlignment="1">
      <alignment horizontal="left" vertical="center"/>
    </xf>
    <xf numFmtId="0" fontId="0" fillId="10" borderId="11" xfId="0" applyFill="1" applyBorder="1" applyAlignment="1">
      <alignment horizontal="left" vertical="center"/>
    </xf>
    <xf numFmtId="0" fontId="0" fillId="10" borderId="12" xfId="0" applyFill="1" applyBorder="1" applyAlignment="1">
      <alignment horizontal="left" vertical="center"/>
    </xf>
    <xf numFmtId="0" fontId="36" fillId="2" borderId="0" xfId="0" applyFont="1" applyFill="1" applyAlignment="1">
      <alignment horizontal="center"/>
    </xf>
    <xf numFmtId="0" fontId="49" fillId="0" borderId="0" xfId="0" applyFont="1" applyAlignment="1">
      <alignment horizontal="center"/>
    </xf>
    <xf numFmtId="0" fontId="51" fillId="2" borderId="48" xfId="0" applyFont="1" applyFill="1" applyBorder="1" applyAlignment="1">
      <alignment horizontal="center" wrapText="1"/>
    </xf>
    <xf numFmtId="0" fontId="51" fillId="2" borderId="14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164" fontId="2" fillId="5" borderId="20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0" fillId="12" borderId="0" xfId="0" applyFill="1" applyAlignment="1">
      <alignment horizontal="center"/>
    </xf>
    <xf numFmtId="0" fontId="8" fillId="12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1" fillId="5" borderId="19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9" borderId="24" xfId="0" applyFill="1" applyBorder="1" applyAlignment="1">
      <alignment horizontal="left" vertical="center"/>
    </xf>
    <xf numFmtId="0" fontId="0" fillId="9" borderId="28" xfId="0" applyFill="1" applyBorder="1" applyAlignment="1">
      <alignment horizontal="left" vertical="center"/>
    </xf>
    <xf numFmtId="0" fontId="0" fillId="9" borderId="34" xfId="0" applyFill="1" applyBorder="1" applyAlignment="1">
      <alignment horizontal="left" vertical="center"/>
    </xf>
    <xf numFmtId="0" fontId="0" fillId="9" borderId="35" xfId="0" applyFill="1" applyBorder="1" applyAlignment="1">
      <alignment horizontal="left" vertical="center"/>
    </xf>
    <xf numFmtId="0" fontId="0" fillId="9" borderId="36" xfId="0" applyFill="1" applyBorder="1" applyAlignment="1">
      <alignment horizontal="left" vertical="center"/>
    </xf>
    <xf numFmtId="0" fontId="0" fillId="9" borderId="32" xfId="0" applyFill="1" applyBorder="1" applyAlignment="1">
      <alignment horizontal="left" vertical="center"/>
    </xf>
    <xf numFmtId="0" fontId="26" fillId="12" borderId="0" xfId="0" applyFont="1" applyFill="1" applyAlignment="1">
      <alignment horizontal="center"/>
    </xf>
    <xf numFmtId="0" fontId="25" fillId="12" borderId="0" xfId="0" applyFont="1" applyFill="1" applyAlignment="1">
      <alignment horizontal="left" vertical="top" wrapText="1"/>
    </xf>
    <xf numFmtId="0" fontId="50" fillId="2" borderId="31" xfId="0" applyFont="1" applyFill="1" applyBorder="1" applyAlignment="1">
      <alignment horizontal="left" wrapText="1"/>
    </xf>
    <xf numFmtId="0" fontId="50" fillId="2" borderId="36" xfId="0" applyFont="1" applyFill="1" applyBorder="1" applyAlignment="1">
      <alignment horizontal="left" wrapText="1"/>
    </xf>
    <xf numFmtId="0" fontId="50" fillId="2" borderId="56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FFE8"/>
      <color rgb="FFFFFF99"/>
      <color rgb="FFE2FA50"/>
      <color rgb="FFFCFDDB"/>
      <color rgb="FFD5F4FF"/>
      <color rgb="FFFFE5E5"/>
      <color rgb="FFEDE2F6"/>
      <color rgb="FFDCC5ED"/>
      <color rgb="FFF8FA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5" Type="http://schemas.openxmlformats.org/officeDocument/2006/relationships/image" Target="../media/image2.jpe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24" Type="http://schemas.openxmlformats.org/officeDocument/2006/relationships/image" Target="../media/image25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23" Type="http://schemas.openxmlformats.org/officeDocument/2006/relationships/image" Target="../media/image1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276225</xdr:colOff>
      <xdr:row>59</xdr:row>
      <xdr:rowOff>0</xdr:rowOff>
    </xdr:from>
    <xdr:ext cx="65" cy="172227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4E94DA2-9D41-443C-A90F-6FFCF291C65C}"/>
            </a:ext>
          </a:extLst>
        </xdr:cNvPr>
        <xdr:cNvSpPr txBox="1"/>
      </xdr:nvSpPr>
      <xdr:spPr>
        <a:xfrm>
          <a:off x="4819650" y="13716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21</xdr:col>
      <xdr:colOff>0</xdr:colOff>
      <xdr:row>62</xdr:row>
      <xdr:rowOff>0</xdr:rowOff>
    </xdr:from>
    <xdr:ext cx="65" cy="17222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635EE7D5-1289-4B6B-95D5-18545F39F7A7}"/>
            </a:ext>
          </a:extLst>
        </xdr:cNvPr>
        <xdr:cNvSpPr txBox="1"/>
      </xdr:nvSpPr>
      <xdr:spPr>
        <a:xfrm>
          <a:off x="13563600" y="14401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276225</xdr:colOff>
      <xdr:row>37</xdr:row>
      <xdr:rowOff>0</xdr:rowOff>
    </xdr:from>
    <xdr:ext cx="65" cy="172227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5B5C869-E5A8-4E0C-AAE2-B58054D217C4}"/>
            </a:ext>
          </a:extLst>
        </xdr:cNvPr>
        <xdr:cNvSpPr txBox="1"/>
      </xdr:nvSpPr>
      <xdr:spPr>
        <a:xfrm>
          <a:off x="4819650" y="8686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22</xdr:col>
      <xdr:colOff>0</xdr:colOff>
      <xdr:row>35</xdr:row>
      <xdr:rowOff>0</xdr:rowOff>
    </xdr:from>
    <xdr:ext cx="65" cy="172227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1B63588-97CE-4E58-8798-79B27007047F}"/>
            </a:ext>
          </a:extLst>
        </xdr:cNvPr>
        <xdr:cNvSpPr txBox="1"/>
      </xdr:nvSpPr>
      <xdr:spPr>
        <a:xfrm>
          <a:off x="14411325" y="8229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276225</xdr:colOff>
      <xdr:row>45</xdr:row>
      <xdr:rowOff>0</xdr:rowOff>
    </xdr:from>
    <xdr:ext cx="65" cy="172227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D897BA2-CCB5-4FC2-83C8-326262CAA129}"/>
            </a:ext>
          </a:extLst>
        </xdr:cNvPr>
        <xdr:cNvSpPr txBox="1"/>
      </xdr:nvSpPr>
      <xdr:spPr>
        <a:xfrm>
          <a:off x="4819650" y="10515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22</xdr:col>
      <xdr:colOff>0</xdr:colOff>
      <xdr:row>47</xdr:row>
      <xdr:rowOff>0</xdr:rowOff>
    </xdr:from>
    <xdr:ext cx="65" cy="172227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1A14DD45-7E02-45CD-BAF6-17C3EFBBF996}"/>
            </a:ext>
          </a:extLst>
        </xdr:cNvPr>
        <xdr:cNvSpPr txBox="1"/>
      </xdr:nvSpPr>
      <xdr:spPr>
        <a:xfrm>
          <a:off x="14411325" y="109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276225</xdr:colOff>
      <xdr:row>58</xdr:row>
      <xdr:rowOff>0</xdr:rowOff>
    </xdr:from>
    <xdr:ext cx="65" cy="172227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2AB878DC-2B1C-462B-B5A9-8721F448F874}"/>
            </a:ext>
          </a:extLst>
        </xdr:cNvPr>
        <xdr:cNvSpPr txBox="1"/>
      </xdr:nvSpPr>
      <xdr:spPr>
        <a:xfrm>
          <a:off x="4819650" y="1348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19050</xdr:colOff>
      <xdr:row>96</xdr:row>
      <xdr:rowOff>33337</xdr:rowOff>
    </xdr:from>
    <xdr:ext cx="33233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ABF4EF9E-3366-4226-A693-A4D0F96B17F3}"/>
                </a:ext>
              </a:extLst>
            </xdr:cNvPr>
            <xdr:cNvSpPr txBox="1"/>
          </xdr:nvSpPr>
          <xdr:spPr>
            <a:xfrm>
              <a:off x="542925" y="22207537"/>
              <a:ext cx="33233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1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00" b="1" i="1">
                          <a:latin typeface="Cambria Math" panose="02040503050406030204" pitchFamily="18" charset="0"/>
                        </a:rPr>
                        <m:t>𝒁</m:t>
                      </m:r>
                    </m:e>
                    <m:sub>
                      <m:r>
                        <a:rPr lang="pt-BR" sz="1100" b="1" i="1">
                          <a:latin typeface="Cambria Math" panose="02040503050406030204" pitchFamily="18" charset="0"/>
                        </a:rPr>
                        <m:t>𝑨</m:t>
                      </m:r>
                    </m:sub>
                  </m:sSub>
                </m:oMath>
              </a14:m>
              <a:r>
                <a:rPr lang="pt-BR" sz="1100" b="1"/>
                <a:t>.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1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00" b="1" i="1">
                          <a:latin typeface="Cambria Math" panose="02040503050406030204" pitchFamily="18" charset="0"/>
                        </a:rPr>
                        <m:t>𝑰</m:t>
                      </m:r>
                    </m:e>
                    <m:sub>
                      <m:r>
                        <a:rPr lang="pt-BR" sz="1100" b="1" i="1">
                          <a:latin typeface="Cambria Math" panose="02040503050406030204" pitchFamily="18" charset="0"/>
                        </a:rPr>
                        <m:t>𝑻</m:t>
                      </m:r>
                    </m:sub>
                  </m:sSub>
                </m:oMath>
              </a14:m>
              <a:endParaRPr lang="pt-BR" sz="1100" b="1"/>
            </a:p>
          </xdr:txBody>
        </xdr:sp>
      </mc:Choice>
      <mc:Fallback xmlns=""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ABF4EF9E-3366-4226-A693-A4D0F96B17F3}"/>
                </a:ext>
              </a:extLst>
            </xdr:cNvPr>
            <xdr:cNvSpPr txBox="1"/>
          </xdr:nvSpPr>
          <xdr:spPr>
            <a:xfrm>
              <a:off x="542925" y="22207537"/>
              <a:ext cx="33233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1" i="0">
                  <a:latin typeface="Cambria Math" panose="02040503050406030204" pitchFamily="18" charset="0"/>
                </a:rPr>
                <a:t>𝒁_𝑨</a:t>
              </a:r>
              <a:r>
                <a:rPr lang="pt-BR" sz="1100" b="1"/>
                <a:t>.</a:t>
              </a:r>
              <a:r>
                <a:rPr lang="pt-BR" sz="1100" b="1" i="0">
                  <a:latin typeface="Cambria Math" panose="02040503050406030204" pitchFamily="18" charset="0"/>
                </a:rPr>
                <a:t>𝑰_𝑻</a:t>
              </a:r>
              <a:endParaRPr lang="pt-BR" sz="1100" b="1"/>
            </a:p>
          </xdr:txBody>
        </xdr:sp>
      </mc:Fallback>
    </mc:AlternateContent>
    <xdr:clientData/>
  </xdr:oneCellAnchor>
  <xdr:twoCellAnchor editAs="oneCell">
    <xdr:from>
      <xdr:col>2</xdr:col>
      <xdr:colOff>0</xdr:colOff>
      <xdr:row>0</xdr:row>
      <xdr:rowOff>0</xdr:rowOff>
    </xdr:from>
    <xdr:to>
      <xdr:col>10</xdr:col>
      <xdr:colOff>252095</xdr:colOff>
      <xdr:row>8</xdr:row>
      <xdr:rowOff>31115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5A18A430-CDD2-4B70-A92D-91526F5377F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228600"/>
          <a:ext cx="6119495" cy="1859915"/>
        </a:xfrm>
        <a:prstGeom prst="rect">
          <a:avLst/>
        </a:prstGeom>
      </xdr:spPr>
    </xdr:pic>
    <xdr:clientData/>
  </xdr:twoCellAnchor>
  <xdr:oneCellAnchor>
    <xdr:from>
      <xdr:col>19</xdr:col>
      <xdr:colOff>0</xdr:colOff>
      <xdr:row>8</xdr:row>
      <xdr:rowOff>0</xdr:rowOff>
    </xdr:from>
    <xdr:ext cx="65" cy="172227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ED5473A2-3D85-4D82-9CE2-3851EA9B9238}"/>
            </a:ext>
          </a:extLst>
        </xdr:cNvPr>
        <xdr:cNvSpPr txBox="1"/>
      </xdr:nvSpPr>
      <xdr:spPr>
        <a:xfrm>
          <a:off x="12534900" y="205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0</xdr:colOff>
      <xdr:row>8</xdr:row>
      <xdr:rowOff>180975</xdr:rowOff>
    </xdr:from>
    <xdr:to>
      <xdr:col>3</xdr:col>
      <xdr:colOff>485775</xdr:colOff>
      <xdr:row>9</xdr:row>
      <xdr:rowOff>199477</xdr:rowOff>
    </xdr:to>
    <xdr:pic>
      <xdr:nvPicPr>
        <xdr:cNvPr id="12" name="Imagem 11" descr="Desenho com traços pretos em fundo branco&#10;&#10;Descrição gerada automaticamente com confiança média">
          <a:extLst>
            <a:ext uri="{FF2B5EF4-FFF2-40B4-BE49-F238E27FC236}">
              <a16:creationId xmlns:a16="http://schemas.microsoft.com/office/drawing/2014/main" id="{B05FAB7F-5421-4148-B874-6BDBB6C74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09775"/>
          <a:ext cx="1190625" cy="2471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276225</xdr:colOff>
      <xdr:row>59</xdr:row>
      <xdr:rowOff>0</xdr:rowOff>
    </xdr:from>
    <xdr:ext cx="65" cy="172227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543800" y="775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21</xdr:col>
      <xdr:colOff>0</xdr:colOff>
      <xdr:row>62</xdr:row>
      <xdr:rowOff>0</xdr:rowOff>
    </xdr:from>
    <xdr:ext cx="65" cy="172227"/>
    <xdr:sp macro="" textlink="">
      <xdr:nvSpPr>
        <xdr:cNvPr id="197" name="CaixaDeTexto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743075" y="89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276225</xdr:colOff>
      <xdr:row>37</xdr:row>
      <xdr:rowOff>0</xdr:rowOff>
    </xdr:from>
    <xdr:ext cx="65" cy="172227"/>
    <xdr:sp macro="" textlink="">
      <xdr:nvSpPr>
        <xdr:cNvPr id="331" name="CaixaDeTexto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4800600" y="12801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22</xdr:col>
      <xdr:colOff>0</xdr:colOff>
      <xdr:row>35</xdr:row>
      <xdr:rowOff>0</xdr:rowOff>
    </xdr:from>
    <xdr:ext cx="65" cy="172227"/>
    <xdr:sp macro="" textlink="">
      <xdr:nvSpPr>
        <xdr:cNvPr id="332" name="CaixaDeTexto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791575" y="12801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276225</xdr:colOff>
      <xdr:row>45</xdr:row>
      <xdr:rowOff>0</xdr:rowOff>
    </xdr:from>
    <xdr:ext cx="65" cy="172227"/>
    <xdr:sp macro="" textlink="">
      <xdr:nvSpPr>
        <xdr:cNvPr id="337" name="CaixaDeTexto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4800600" y="1348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22</xdr:col>
      <xdr:colOff>0</xdr:colOff>
      <xdr:row>47</xdr:row>
      <xdr:rowOff>0</xdr:rowOff>
    </xdr:from>
    <xdr:ext cx="65" cy="172227"/>
    <xdr:sp macro="" textlink="">
      <xdr:nvSpPr>
        <xdr:cNvPr id="338" name="CaixaDeTexto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791575" y="1348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276225</xdr:colOff>
      <xdr:row>58</xdr:row>
      <xdr:rowOff>0</xdr:rowOff>
    </xdr:from>
    <xdr:ext cx="65" cy="172227"/>
    <xdr:sp macro="" textlink="">
      <xdr:nvSpPr>
        <xdr:cNvPr id="113" name="CaixaDeTexto 112">
          <a:extLst>
            <a:ext uri="{FF2B5EF4-FFF2-40B4-BE49-F238E27FC236}">
              <a16:creationId xmlns:a16="http://schemas.microsoft.com/office/drawing/2014/main" id="{4BD6A28C-C2E3-4608-B228-ED7AA4CB0F93}"/>
            </a:ext>
          </a:extLst>
        </xdr:cNvPr>
        <xdr:cNvSpPr txBox="1"/>
      </xdr:nvSpPr>
      <xdr:spPr>
        <a:xfrm>
          <a:off x="4781550" y="1143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19050</xdr:colOff>
      <xdr:row>96</xdr:row>
      <xdr:rowOff>33337</xdr:rowOff>
    </xdr:from>
    <xdr:ext cx="33233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ABA4211D-3BE9-41BB-B324-CBEA1C31743D}"/>
                </a:ext>
              </a:extLst>
            </xdr:cNvPr>
            <xdr:cNvSpPr txBox="1"/>
          </xdr:nvSpPr>
          <xdr:spPr>
            <a:xfrm>
              <a:off x="542925" y="21978937"/>
              <a:ext cx="33233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1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00" b="1" i="1">
                          <a:latin typeface="Cambria Math" panose="02040503050406030204" pitchFamily="18" charset="0"/>
                        </a:rPr>
                        <m:t>𝒁</m:t>
                      </m:r>
                    </m:e>
                    <m:sub>
                      <m:r>
                        <a:rPr lang="pt-BR" sz="1100" b="1" i="1">
                          <a:latin typeface="Cambria Math" panose="02040503050406030204" pitchFamily="18" charset="0"/>
                        </a:rPr>
                        <m:t>𝑨</m:t>
                      </m:r>
                    </m:sub>
                  </m:sSub>
                </m:oMath>
              </a14:m>
              <a:r>
                <a:rPr lang="pt-BR" sz="1100" b="1"/>
                <a:t>.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1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00" b="1" i="1">
                          <a:latin typeface="Cambria Math" panose="02040503050406030204" pitchFamily="18" charset="0"/>
                        </a:rPr>
                        <m:t>𝑰</m:t>
                      </m:r>
                    </m:e>
                    <m:sub>
                      <m:r>
                        <a:rPr lang="pt-BR" sz="1100" b="1" i="1">
                          <a:latin typeface="Cambria Math" panose="02040503050406030204" pitchFamily="18" charset="0"/>
                        </a:rPr>
                        <m:t>𝑻</m:t>
                      </m:r>
                    </m:sub>
                  </m:sSub>
                </m:oMath>
              </a14:m>
              <a:endParaRPr lang="pt-BR" sz="1100" b="1"/>
            </a:p>
          </xdr:txBody>
        </xdr:sp>
      </mc:Choice>
      <mc:Fallback xmlns=""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ABA4211D-3BE9-41BB-B324-CBEA1C31743D}"/>
                </a:ext>
              </a:extLst>
            </xdr:cNvPr>
            <xdr:cNvSpPr txBox="1"/>
          </xdr:nvSpPr>
          <xdr:spPr>
            <a:xfrm>
              <a:off x="542925" y="21978937"/>
              <a:ext cx="33233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1" i="0">
                  <a:latin typeface="Cambria Math" panose="02040503050406030204" pitchFamily="18" charset="0"/>
                </a:rPr>
                <a:t>𝒁_𝑨</a:t>
              </a:r>
              <a:r>
                <a:rPr lang="pt-BR" sz="1100" b="1"/>
                <a:t>.</a:t>
              </a:r>
              <a:r>
                <a:rPr lang="pt-BR" sz="1100" b="1" i="0">
                  <a:latin typeface="Cambria Math" panose="02040503050406030204" pitchFamily="18" charset="0"/>
                </a:rPr>
                <a:t>𝑰_𝑻</a:t>
              </a:r>
              <a:endParaRPr lang="pt-BR" sz="1100" b="1"/>
            </a:p>
          </xdr:txBody>
        </xdr:sp>
      </mc:Fallback>
    </mc:AlternateContent>
    <xdr:clientData/>
  </xdr:oneCellAnchor>
  <xdr:twoCellAnchor>
    <xdr:from>
      <xdr:col>2</xdr:col>
      <xdr:colOff>0</xdr:colOff>
      <xdr:row>60</xdr:row>
      <xdr:rowOff>0</xdr:rowOff>
    </xdr:from>
    <xdr:to>
      <xdr:col>3</xdr:col>
      <xdr:colOff>962025</xdr:colOff>
      <xdr:row>60</xdr:row>
      <xdr:rowOff>209550</xdr:rowOff>
    </xdr:to>
    <xdr:pic>
      <xdr:nvPicPr>
        <xdr:cNvPr id="99" name="Imagem 98">
          <a:extLst>
            <a:ext uri="{FF2B5EF4-FFF2-40B4-BE49-F238E27FC236}">
              <a16:creationId xmlns:a16="http://schemas.microsoft.com/office/drawing/2014/main" id="{2F99BC1C-489E-4CFA-BD51-A4AC53454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0744200"/>
          <a:ext cx="13430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3</xdr:col>
      <xdr:colOff>933450</xdr:colOff>
      <xdr:row>48</xdr:row>
      <xdr:rowOff>209550</xdr:rowOff>
    </xdr:to>
    <xdr:pic>
      <xdr:nvPicPr>
        <xdr:cNvPr id="106" name="Imagem 105">
          <a:extLst>
            <a:ext uri="{FF2B5EF4-FFF2-40B4-BE49-F238E27FC236}">
              <a16:creationId xmlns:a16="http://schemas.microsoft.com/office/drawing/2014/main" id="{E267D7E2-232C-4673-8EAE-9CC60C504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8001000"/>
          <a:ext cx="13144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52</xdr:row>
      <xdr:rowOff>28575</xdr:rowOff>
    </xdr:from>
    <xdr:to>
      <xdr:col>3</xdr:col>
      <xdr:colOff>495300</xdr:colOff>
      <xdr:row>53</xdr:row>
      <xdr:rowOff>200025</xdr:rowOff>
    </xdr:to>
    <xdr:pic>
      <xdr:nvPicPr>
        <xdr:cNvPr id="107" name="Imagem 106">
          <a:extLst>
            <a:ext uri="{FF2B5EF4-FFF2-40B4-BE49-F238E27FC236}">
              <a16:creationId xmlns:a16="http://schemas.microsoft.com/office/drawing/2014/main" id="{3EDDDA52-020F-404F-8DCB-60D50BBC7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401175"/>
          <a:ext cx="8763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9525</xdr:colOff>
      <xdr:row>10</xdr:row>
      <xdr:rowOff>219075</xdr:rowOff>
    </xdr:from>
    <xdr:to>
      <xdr:col>23</xdr:col>
      <xdr:colOff>619125</xdr:colOff>
      <xdr:row>11</xdr:row>
      <xdr:rowOff>171450</xdr:rowOff>
    </xdr:to>
    <xdr:pic>
      <xdr:nvPicPr>
        <xdr:cNvPr id="136" name="Imagem 135">
          <a:extLst>
            <a:ext uri="{FF2B5EF4-FFF2-40B4-BE49-F238E27FC236}">
              <a16:creationId xmlns:a16="http://schemas.microsoft.com/office/drawing/2014/main" id="{AC891BF2-4F19-4959-9B88-312B508FC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3190875"/>
          <a:ext cx="11239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13</xdr:row>
      <xdr:rowOff>209550</xdr:rowOff>
    </xdr:from>
    <xdr:to>
      <xdr:col>23</xdr:col>
      <xdr:colOff>352425</xdr:colOff>
      <xdr:row>14</xdr:row>
      <xdr:rowOff>180975</xdr:rowOff>
    </xdr:to>
    <xdr:pic>
      <xdr:nvPicPr>
        <xdr:cNvPr id="139" name="Imagem 138">
          <a:extLst>
            <a:ext uri="{FF2B5EF4-FFF2-40B4-BE49-F238E27FC236}">
              <a16:creationId xmlns:a16="http://schemas.microsoft.com/office/drawing/2014/main" id="{5AD2BAD5-3055-40FA-B081-70E1077A1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825" y="4095750"/>
          <a:ext cx="8667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12</xdr:row>
      <xdr:rowOff>209550</xdr:rowOff>
    </xdr:from>
    <xdr:to>
      <xdr:col>24</xdr:col>
      <xdr:colOff>161925</xdr:colOff>
      <xdr:row>13</xdr:row>
      <xdr:rowOff>161925</xdr:rowOff>
    </xdr:to>
    <xdr:pic>
      <xdr:nvPicPr>
        <xdr:cNvPr id="140" name="Imagem 139">
          <a:extLst>
            <a:ext uri="{FF2B5EF4-FFF2-40B4-BE49-F238E27FC236}">
              <a16:creationId xmlns:a16="http://schemas.microsoft.com/office/drawing/2014/main" id="{B9289839-6160-466E-BC6F-D47667B31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825" y="3867150"/>
          <a:ext cx="15240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11</xdr:row>
      <xdr:rowOff>209550</xdr:rowOff>
    </xdr:from>
    <xdr:to>
      <xdr:col>23</xdr:col>
      <xdr:colOff>285750</xdr:colOff>
      <xdr:row>12</xdr:row>
      <xdr:rowOff>161925</xdr:rowOff>
    </xdr:to>
    <xdr:pic>
      <xdr:nvPicPr>
        <xdr:cNvPr id="141" name="Imagem 140">
          <a:extLst>
            <a:ext uri="{FF2B5EF4-FFF2-40B4-BE49-F238E27FC236}">
              <a16:creationId xmlns:a16="http://schemas.microsoft.com/office/drawing/2014/main" id="{1838CE92-74C9-4DAE-BDB7-3095831A4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825" y="3638550"/>
          <a:ext cx="8001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9525</xdr:colOff>
      <xdr:row>46</xdr:row>
      <xdr:rowOff>85725</xdr:rowOff>
    </xdr:from>
    <xdr:to>
      <xdr:col>6</xdr:col>
      <xdr:colOff>304800</xdr:colOff>
      <xdr:row>47</xdr:row>
      <xdr:rowOff>219075</xdr:rowOff>
    </xdr:to>
    <xdr:pic>
      <xdr:nvPicPr>
        <xdr:cNvPr id="88" name="Imagem 87">
          <a:extLst>
            <a:ext uri="{FF2B5EF4-FFF2-40B4-BE49-F238E27FC236}">
              <a16:creationId xmlns:a16="http://schemas.microsoft.com/office/drawing/2014/main" id="{2EA1BA29-23A7-4D4B-968E-0EA9EB3CC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7629525"/>
          <a:ext cx="6762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28</xdr:row>
      <xdr:rowOff>114300</xdr:rowOff>
    </xdr:from>
    <xdr:to>
      <xdr:col>3</xdr:col>
      <xdr:colOff>285750</xdr:colOff>
      <xdr:row>29</xdr:row>
      <xdr:rowOff>200025</xdr:rowOff>
    </xdr:to>
    <xdr:pic>
      <xdr:nvPicPr>
        <xdr:cNvPr id="90" name="Imagem 89">
          <a:extLst>
            <a:ext uri="{FF2B5EF4-FFF2-40B4-BE49-F238E27FC236}">
              <a16:creationId xmlns:a16="http://schemas.microsoft.com/office/drawing/2014/main" id="{86D9B291-251C-4C2D-A6D1-2E97FB047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000500"/>
          <a:ext cx="6667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31</xdr:row>
      <xdr:rowOff>114300</xdr:rowOff>
    </xdr:from>
    <xdr:to>
      <xdr:col>3</xdr:col>
      <xdr:colOff>276225</xdr:colOff>
      <xdr:row>32</xdr:row>
      <xdr:rowOff>200025</xdr:rowOff>
    </xdr:to>
    <xdr:pic>
      <xdr:nvPicPr>
        <xdr:cNvPr id="93" name="Imagem 92">
          <a:extLst>
            <a:ext uri="{FF2B5EF4-FFF2-40B4-BE49-F238E27FC236}">
              <a16:creationId xmlns:a16="http://schemas.microsoft.com/office/drawing/2014/main" id="{8F47FDCA-D396-4844-A475-9C2308149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686300"/>
          <a:ext cx="6572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36</xdr:row>
      <xdr:rowOff>95250</xdr:rowOff>
    </xdr:from>
    <xdr:to>
      <xdr:col>3</xdr:col>
      <xdr:colOff>704850</xdr:colOff>
      <xdr:row>37</xdr:row>
      <xdr:rowOff>209550</xdr:rowOff>
    </xdr:to>
    <xdr:pic>
      <xdr:nvPicPr>
        <xdr:cNvPr id="95" name="Imagem 94">
          <a:extLst>
            <a:ext uri="{FF2B5EF4-FFF2-40B4-BE49-F238E27FC236}">
              <a16:creationId xmlns:a16="http://schemas.microsoft.com/office/drawing/2014/main" id="{6A151FCD-942F-48B7-953E-0E102C923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810250"/>
          <a:ext cx="10858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39</xdr:row>
      <xdr:rowOff>95250</xdr:rowOff>
    </xdr:from>
    <xdr:to>
      <xdr:col>3</xdr:col>
      <xdr:colOff>647700</xdr:colOff>
      <xdr:row>40</xdr:row>
      <xdr:rowOff>209550</xdr:rowOff>
    </xdr:to>
    <xdr:pic>
      <xdr:nvPicPr>
        <xdr:cNvPr id="96" name="Imagem 95">
          <a:extLst>
            <a:ext uri="{FF2B5EF4-FFF2-40B4-BE49-F238E27FC236}">
              <a16:creationId xmlns:a16="http://schemas.microsoft.com/office/drawing/2014/main" id="{077CCE5A-F34F-4193-82A1-CE1C5552E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496050"/>
          <a:ext cx="10287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44</xdr:row>
      <xdr:rowOff>19050</xdr:rowOff>
    </xdr:from>
    <xdr:to>
      <xdr:col>3</xdr:col>
      <xdr:colOff>352425</xdr:colOff>
      <xdr:row>45</xdr:row>
      <xdr:rowOff>200025</xdr:rowOff>
    </xdr:to>
    <xdr:pic>
      <xdr:nvPicPr>
        <xdr:cNvPr id="97" name="Imagem 96">
          <a:extLst>
            <a:ext uri="{FF2B5EF4-FFF2-40B4-BE49-F238E27FC236}">
              <a16:creationId xmlns:a16="http://schemas.microsoft.com/office/drawing/2014/main" id="{8491E03B-BAF4-47F9-827E-70314712F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562850"/>
          <a:ext cx="7334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56</xdr:row>
      <xdr:rowOff>0</xdr:rowOff>
    </xdr:from>
    <xdr:to>
      <xdr:col>3</xdr:col>
      <xdr:colOff>1028700</xdr:colOff>
      <xdr:row>56</xdr:row>
      <xdr:rowOff>190500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B2FCC88C-76E4-4293-90BC-5FD756B12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0287000"/>
          <a:ext cx="14097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72</xdr:row>
      <xdr:rowOff>28575</xdr:rowOff>
    </xdr:from>
    <xdr:to>
      <xdr:col>3</xdr:col>
      <xdr:colOff>952500</xdr:colOff>
      <xdr:row>73</xdr:row>
      <xdr:rowOff>200025</xdr:rowOff>
    </xdr:to>
    <xdr:pic>
      <xdr:nvPicPr>
        <xdr:cNvPr id="102" name="Imagem 101">
          <a:extLst>
            <a:ext uri="{FF2B5EF4-FFF2-40B4-BE49-F238E27FC236}">
              <a16:creationId xmlns:a16="http://schemas.microsoft.com/office/drawing/2014/main" id="{9A62B312-6F19-489D-A527-4DAB13A53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3973175"/>
          <a:ext cx="13335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85</xdr:row>
      <xdr:rowOff>47625</xdr:rowOff>
    </xdr:from>
    <xdr:to>
      <xdr:col>4</xdr:col>
      <xdr:colOff>47625</xdr:colOff>
      <xdr:row>86</xdr:row>
      <xdr:rowOff>200025</xdr:rowOff>
    </xdr:to>
    <xdr:pic>
      <xdr:nvPicPr>
        <xdr:cNvPr id="117" name="Imagem 116">
          <a:extLst>
            <a:ext uri="{FF2B5EF4-FFF2-40B4-BE49-F238E27FC236}">
              <a16:creationId xmlns:a16="http://schemas.microsoft.com/office/drawing/2014/main" id="{AED9AF96-411B-4944-BC41-E399E1DDB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6964025"/>
          <a:ext cx="14763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32</xdr:row>
      <xdr:rowOff>28575</xdr:rowOff>
    </xdr:from>
    <xdr:to>
      <xdr:col>9</xdr:col>
      <xdr:colOff>285750</xdr:colOff>
      <xdr:row>33</xdr:row>
      <xdr:rowOff>200025</xdr:rowOff>
    </xdr:to>
    <xdr:pic>
      <xdr:nvPicPr>
        <xdr:cNvPr id="120" name="Imagem 119">
          <a:extLst>
            <a:ext uri="{FF2B5EF4-FFF2-40B4-BE49-F238E27FC236}">
              <a16:creationId xmlns:a16="http://schemas.microsoft.com/office/drawing/2014/main" id="{192904AC-8853-4850-B138-16DD213F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4829175"/>
          <a:ext cx="28956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35</xdr:row>
      <xdr:rowOff>114300</xdr:rowOff>
    </xdr:from>
    <xdr:to>
      <xdr:col>7</xdr:col>
      <xdr:colOff>276225</xdr:colOff>
      <xdr:row>36</xdr:row>
      <xdr:rowOff>209550</xdr:rowOff>
    </xdr:to>
    <xdr:pic>
      <xdr:nvPicPr>
        <xdr:cNvPr id="121" name="Imagem 120">
          <a:extLst>
            <a:ext uri="{FF2B5EF4-FFF2-40B4-BE49-F238E27FC236}">
              <a16:creationId xmlns:a16="http://schemas.microsoft.com/office/drawing/2014/main" id="{B02881D1-D355-41CE-B33C-FD9A0F084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5600700"/>
          <a:ext cx="17049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39</xdr:row>
      <xdr:rowOff>19050</xdr:rowOff>
    </xdr:from>
    <xdr:to>
      <xdr:col>9</xdr:col>
      <xdr:colOff>57150</xdr:colOff>
      <xdr:row>40</xdr:row>
      <xdr:rowOff>190500</xdr:rowOff>
    </xdr:to>
    <xdr:pic>
      <xdr:nvPicPr>
        <xdr:cNvPr id="122" name="Imagem 121">
          <a:extLst>
            <a:ext uri="{FF2B5EF4-FFF2-40B4-BE49-F238E27FC236}">
              <a16:creationId xmlns:a16="http://schemas.microsoft.com/office/drawing/2014/main" id="{3687D51B-D1A0-4954-AC18-44412C650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6419850"/>
          <a:ext cx="26670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42</xdr:row>
      <xdr:rowOff>104775</xdr:rowOff>
    </xdr:from>
    <xdr:to>
      <xdr:col>7</xdr:col>
      <xdr:colOff>295275</xdr:colOff>
      <xdr:row>43</xdr:row>
      <xdr:rowOff>200025</xdr:rowOff>
    </xdr:to>
    <xdr:pic>
      <xdr:nvPicPr>
        <xdr:cNvPr id="123" name="Imagem 122">
          <a:extLst>
            <a:ext uri="{FF2B5EF4-FFF2-40B4-BE49-F238E27FC236}">
              <a16:creationId xmlns:a16="http://schemas.microsoft.com/office/drawing/2014/main" id="{2FA50986-2FCD-4DBE-90B3-286D5307F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7191375"/>
          <a:ext cx="17240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79</xdr:row>
      <xdr:rowOff>19050</xdr:rowOff>
    </xdr:from>
    <xdr:to>
      <xdr:col>3</xdr:col>
      <xdr:colOff>933450</xdr:colOff>
      <xdr:row>80</xdr:row>
      <xdr:rowOff>190500</xdr:rowOff>
    </xdr:to>
    <xdr:pic>
      <xdr:nvPicPr>
        <xdr:cNvPr id="128" name="Imagem 127">
          <a:extLst>
            <a:ext uri="{FF2B5EF4-FFF2-40B4-BE49-F238E27FC236}">
              <a16:creationId xmlns:a16="http://schemas.microsoft.com/office/drawing/2014/main" id="{EC055303-3BE8-4608-924C-0510640C2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5563850"/>
          <a:ext cx="13144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66</xdr:row>
      <xdr:rowOff>28575</xdr:rowOff>
    </xdr:from>
    <xdr:to>
      <xdr:col>4</xdr:col>
      <xdr:colOff>533400</xdr:colOff>
      <xdr:row>67</xdr:row>
      <xdr:rowOff>190500</xdr:rowOff>
    </xdr:to>
    <xdr:pic>
      <xdr:nvPicPr>
        <xdr:cNvPr id="129" name="Imagem 128">
          <a:extLst>
            <a:ext uri="{FF2B5EF4-FFF2-40B4-BE49-F238E27FC236}">
              <a16:creationId xmlns:a16="http://schemas.microsoft.com/office/drawing/2014/main" id="{E6C9B253-9DC1-4E18-81C9-5DE057DA2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2601575"/>
          <a:ext cx="19621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10</xdr:col>
      <xdr:colOff>252095</xdr:colOff>
      <xdr:row>8</xdr:row>
      <xdr:rowOff>31115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934C54F5-DDCD-468E-A96E-92F2B80B6883}"/>
            </a:ext>
          </a:extLst>
        </xdr:cNvPr>
        <xdr:cNvPicPr/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23875" y="228600"/>
          <a:ext cx="6119495" cy="1859915"/>
        </a:xfrm>
        <a:prstGeom prst="rect">
          <a:avLst/>
        </a:prstGeom>
      </xdr:spPr>
    </xdr:pic>
    <xdr:clientData/>
  </xdr:twoCellAnchor>
  <xdr:oneCellAnchor>
    <xdr:from>
      <xdr:col>19</xdr:col>
      <xdr:colOff>0</xdr:colOff>
      <xdr:row>8</xdr:row>
      <xdr:rowOff>0</xdr:rowOff>
    </xdr:from>
    <xdr:ext cx="65" cy="172227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5D85CB02-D85E-4827-BD8D-A84117E4A668}"/>
            </a:ext>
          </a:extLst>
        </xdr:cNvPr>
        <xdr:cNvSpPr txBox="1"/>
      </xdr:nvSpPr>
      <xdr:spPr>
        <a:xfrm>
          <a:off x="14411325" y="8686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76200</xdr:colOff>
      <xdr:row>25</xdr:row>
      <xdr:rowOff>76847</xdr:rowOff>
    </xdr:from>
    <xdr:to>
      <xdr:col>10</xdr:col>
      <xdr:colOff>733425</xdr:colOff>
      <xdr:row>27</xdr:row>
      <xdr:rowOff>142956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668C617-9252-379A-D083-6D77246C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419725" y="5791847"/>
          <a:ext cx="1704975" cy="5233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180975</xdr:rowOff>
    </xdr:from>
    <xdr:to>
      <xdr:col>3</xdr:col>
      <xdr:colOff>485775</xdr:colOff>
      <xdr:row>9</xdr:row>
      <xdr:rowOff>199477</xdr:rowOff>
    </xdr:to>
    <xdr:pic>
      <xdr:nvPicPr>
        <xdr:cNvPr id="6" name="Imagem 5" descr="Desenho com traços pretos em fundo branco&#10;&#10;Descrição gerada automaticamente com confiança média">
          <a:extLst>
            <a:ext uri="{FF2B5EF4-FFF2-40B4-BE49-F238E27FC236}">
              <a16:creationId xmlns:a16="http://schemas.microsoft.com/office/drawing/2014/main" id="{BE522F1F-A80C-4E67-A2B2-70EF8DE52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09775"/>
          <a:ext cx="1190625" cy="2471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91E6-5B50-443C-B920-79DC72D4BCF2}">
  <dimension ref="A1:AM110"/>
  <sheetViews>
    <sheetView tabSelected="1" zoomScaleNormal="100" workbookViewId="0">
      <selection activeCell="H12" sqref="H12:H25"/>
    </sheetView>
  </sheetViews>
  <sheetFormatPr defaultRowHeight="18" customHeight="1" x14ac:dyDescent="0.25"/>
  <cols>
    <col min="1" max="1" width="4.28515625" style="2" customWidth="1"/>
    <col min="2" max="2" width="3.5703125" style="2" customWidth="1"/>
    <col min="3" max="3" width="7" style="2" customWidth="1"/>
    <col min="4" max="4" width="15.7109375" style="2" customWidth="1"/>
    <col min="5" max="5" width="16.140625" style="2" customWidth="1"/>
    <col min="6" max="6" width="5.7109375" style="2" customWidth="1"/>
    <col min="7" max="7" width="15.7109375" style="2" customWidth="1"/>
    <col min="8" max="8" width="12" style="2" bestFit="1" customWidth="1"/>
    <col min="9" max="9" width="5.7109375" style="2" customWidth="1"/>
    <col min="10" max="10" width="10" style="2" customWidth="1"/>
    <col min="11" max="12" width="12.7109375" style="2" customWidth="1"/>
    <col min="13" max="15" width="7.7109375" style="2" customWidth="1"/>
    <col min="16" max="16" width="12.7109375" style="2" customWidth="1"/>
    <col min="17" max="21" width="7.7109375" style="2" customWidth="1"/>
    <col min="22" max="22" width="12.7109375" style="2" customWidth="1"/>
    <col min="23" max="23" width="7.7109375" style="2" customWidth="1"/>
    <col min="24" max="24" width="12.7109375" style="2" customWidth="1"/>
    <col min="25" max="25" width="7.7109375" style="2" customWidth="1"/>
    <col min="26" max="26" width="12.7109375" style="2" customWidth="1"/>
    <col min="27" max="27" width="7.7109375" style="2" customWidth="1"/>
    <col min="28" max="28" width="12.7109375" style="2" customWidth="1"/>
    <col min="29" max="16384" width="9.140625" style="2"/>
  </cols>
  <sheetData>
    <row r="1" spans="1:39" ht="18" customHeight="1" x14ac:dyDescent="0.25">
      <c r="A1" s="1"/>
      <c r="Q1" s="3"/>
      <c r="R1" s="3"/>
      <c r="S1" s="3"/>
      <c r="T1" s="3"/>
      <c r="U1" s="3"/>
      <c r="V1" s="101"/>
      <c r="W1" s="101"/>
      <c r="X1" s="101"/>
      <c r="Y1" s="101"/>
      <c r="Z1" s="101"/>
      <c r="AA1" s="101"/>
      <c r="AB1" s="101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</row>
    <row r="2" spans="1:39" ht="18" customHeight="1" x14ac:dyDescent="0.25">
      <c r="A2" s="1"/>
      <c r="Q2" s="8"/>
      <c r="R2" s="8"/>
      <c r="S2" s="8"/>
      <c r="T2" s="8"/>
      <c r="U2" s="8"/>
      <c r="V2" s="101"/>
      <c r="W2" s="101"/>
      <c r="X2" s="101"/>
      <c r="Y2" s="101"/>
      <c r="Z2" s="101"/>
      <c r="AA2" s="101"/>
      <c r="AB2" s="101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</row>
    <row r="3" spans="1:39" ht="18" customHeight="1" x14ac:dyDescent="0.25">
      <c r="A3" s="1"/>
      <c r="Q3" s="8"/>
      <c r="R3" s="8"/>
      <c r="S3" s="8"/>
      <c r="T3" s="8"/>
      <c r="U3" s="8"/>
      <c r="V3" s="101"/>
      <c r="W3" s="101"/>
      <c r="X3" s="101"/>
      <c r="Y3" s="101"/>
      <c r="Z3" s="101"/>
      <c r="AA3" s="101"/>
      <c r="AB3" s="101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</row>
    <row r="4" spans="1:39" ht="18" customHeight="1" thickBot="1" x14ac:dyDescent="0.3">
      <c r="A4" s="1"/>
      <c r="Q4" s="8"/>
      <c r="R4" s="8"/>
      <c r="S4" s="8"/>
      <c r="T4" s="8"/>
      <c r="U4" s="8"/>
      <c r="V4" s="101"/>
      <c r="W4" s="101"/>
      <c r="X4" s="101"/>
      <c r="Y4" s="101"/>
      <c r="Z4" s="101"/>
      <c r="AA4" s="101"/>
      <c r="AB4" s="101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</row>
    <row r="5" spans="1:39" ht="18" customHeight="1" thickBot="1" x14ac:dyDescent="0.35">
      <c r="A5" s="1"/>
      <c r="L5" s="137" t="s">
        <v>61</v>
      </c>
      <c r="M5" s="138"/>
      <c r="N5" s="138"/>
      <c r="O5" s="138"/>
      <c r="P5" s="138"/>
      <c r="Q5" s="138"/>
      <c r="R5" s="138"/>
      <c r="S5" s="138"/>
      <c r="T5" s="139"/>
      <c r="U5" s="8"/>
      <c r="V5" s="101"/>
      <c r="W5" s="101"/>
      <c r="X5" s="101"/>
      <c r="Y5" s="101"/>
      <c r="Z5" s="101"/>
      <c r="AA5" s="101"/>
      <c r="AB5" s="101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</row>
    <row r="6" spans="1:39" ht="18" customHeight="1" x14ac:dyDescent="0.25">
      <c r="A6" s="1"/>
      <c r="L6" s="140" t="s">
        <v>62</v>
      </c>
      <c r="M6" s="141"/>
      <c r="N6" s="141"/>
      <c r="O6" s="141"/>
      <c r="P6" s="141"/>
      <c r="Q6" s="141"/>
      <c r="R6" s="141"/>
      <c r="S6" s="141"/>
      <c r="T6" s="142"/>
      <c r="U6" s="8"/>
      <c r="V6" s="101"/>
      <c r="W6" s="101"/>
      <c r="X6" s="101"/>
      <c r="Y6" s="101"/>
      <c r="Z6" s="101"/>
      <c r="AA6" s="101"/>
      <c r="AB6" s="101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</row>
    <row r="7" spans="1:39" ht="18" customHeight="1" x14ac:dyDescent="0.25">
      <c r="A7" s="1"/>
      <c r="L7" s="143"/>
      <c r="M7" s="144"/>
      <c r="N7" s="144"/>
      <c r="O7" s="144"/>
      <c r="P7" s="144"/>
      <c r="Q7" s="144"/>
      <c r="R7" s="144"/>
      <c r="S7" s="144"/>
      <c r="T7" s="145"/>
      <c r="U7" s="8"/>
      <c r="V7" s="101"/>
      <c r="W7" s="101"/>
      <c r="X7" s="101"/>
      <c r="Y7" s="101"/>
      <c r="Z7" s="101"/>
      <c r="AA7" s="101"/>
      <c r="AB7" s="101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</row>
    <row r="8" spans="1:39" ht="18" customHeight="1" x14ac:dyDescent="0.25">
      <c r="A8" s="1"/>
      <c r="L8" s="143"/>
      <c r="M8" s="144"/>
      <c r="N8" s="144"/>
      <c r="O8" s="144"/>
      <c r="P8" s="144"/>
      <c r="Q8" s="144"/>
      <c r="R8" s="144"/>
      <c r="S8" s="144"/>
      <c r="T8" s="145"/>
      <c r="U8" s="8"/>
      <c r="V8" s="101"/>
      <c r="W8" s="101"/>
      <c r="X8" s="101"/>
      <c r="Y8" s="101"/>
      <c r="Z8" s="101"/>
      <c r="AA8" s="101"/>
      <c r="AB8" s="101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</row>
    <row r="9" spans="1:39" ht="18" customHeight="1" x14ac:dyDescent="0.25">
      <c r="A9" s="1"/>
      <c r="K9" s="3"/>
      <c r="L9" s="143"/>
      <c r="M9" s="144"/>
      <c r="N9" s="144"/>
      <c r="O9" s="144"/>
      <c r="P9" s="144"/>
      <c r="Q9" s="144"/>
      <c r="R9" s="144"/>
      <c r="S9" s="144"/>
      <c r="T9" s="145"/>
      <c r="U9" s="103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</row>
    <row r="10" spans="1:39" ht="18" customHeight="1" thickBot="1" x14ac:dyDescent="0.3">
      <c r="A10" s="11"/>
      <c r="B10" s="12"/>
      <c r="C10" s="13"/>
      <c r="D10" s="13"/>
      <c r="E10" s="13"/>
      <c r="K10" s="3"/>
      <c r="L10" s="143"/>
      <c r="M10" s="144"/>
      <c r="N10" s="144"/>
      <c r="O10" s="144"/>
      <c r="P10" s="144"/>
      <c r="Q10" s="144"/>
      <c r="R10" s="144"/>
      <c r="S10" s="144"/>
      <c r="T10" s="145"/>
      <c r="U10" s="104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</row>
    <row r="11" spans="1:39" ht="18" customHeight="1" thickBot="1" x14ac:dyDescent="0.3">
      <c r="A11" s="1"/>
      <c r="B11" s="149" t="s">
        <v>6</v>
      </c>
      <c r="C11" s="150"/>
      <c r="D11" s="150"/>
      <c r="E11" s="150"/>
      <c r="F11" s="150"/>
      <c r="G11" s="150"/>
      <c r="H11" s="151"/>
      <c r="J11" s="152"/>
      <c r="K11" s="152"/>
      <c r="L11" s="143"/>
      <c r="M11" s="144"/>
      <c r="N11" s="144"/>
      <c r="O11" s="144"/>
      <c r="P11" s="144"/>
      <c r="Q11" s="144"/>
      <c r="R11" s="144"/>
      <c r="S11" s="144"/>
      <c r="T11" s="145"/>
      <c r="U11" s="104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</row>
    <row r="12" spans="1:39" ht="18" customHeight="1" x14ac:dyDescent="0.25">
      <c r="A12" s="1"/>
      <c r="B12" s="153" t="s">
        <v>59</v>
      </c>
      <c r="C12" s="15" t="s">
        <v>20</v>
      </c>
      <c r="D12" s="156" t="s">
        <v>19</v>
      </c>
      <c r="E12" s="157"/>
      <c r="F12" s="157"/>
      <c r="G12" s="158"/>
      <c r="H12" s="96"/>
      <c r="J12" s="152"/>
      <c r="K12" s="152"/>
      <c r="L12" s="143"/>
      <c r="M12" s="144"/>
      <c r="N12" s="144"/>
      <c r="O12" s="144"/>
      <c r="P12" s="144"/>
      <c r="Q12" s="144"/>
      <c r="R12" s="144"/>
      <c r="S12" s="144"/>
      <c r="T12" s="145"/>
      <c r="U12" s="104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</row>
    <row r="13" spans="1:39" ht="18" customHeight="1" x14ac:dyDescent="0.25">
      <c r="A13" s="1"/>
      <c r="B13" s="154"/>
      <c r="C13" s="17" t="s">
        <v>22</v>
      </c>
      <c r="D13" s="18" t="s">
        <v>16</v>
      </c>
      <c r="E13" s="19"/>
      <c r="F13" s="19"/>
      <c r="G13" s="20"/>
      <c r="H13" s="97"/>
      <c r="J13" s="152"/>
      <c r="K13" s="152"/>
      <c r="L13" s="143"/>
      <c r="M13" s="144"/>
      <c r="N13" s="144"/>
      <c r="O13" s="144"/>
      <c r="P13" s="144"/>
      <c r="Q13" s="144"/>
      <c r="R13" s="144"/>
      <c r="S13" s="144"/>
      <c r="T13" s="145"/>
      <c r="U13" s="104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</row>
    <row r="14" spans="1:39" ht="18" customHeight="1" x14ac:dyDescent="0.25">
      <c r="A14" s="1"/>
      <c r="B14" s="154"/>
      <c r="C14" s="17" t="s">
        <v>23</v>
      </c>
      <c r="D14" s="18" t="s">
        <v>17</v>
      </c>
      <c r="E14" s="19"/>
      <c r="F14" s="19"/>
      <c r="G14" s="20"/>
      <c r="H14" s="97"/>
      <c r="J14" s="21"/>
      <c r="K14" s="105"/>
      <c r="L14" s="143"/>
      <c r="M14" s="144"/>
      <c r="N14" s="144"/>
      <c r="O14" s="144"/>
      <c r="P14" s="144"/>
      <c r="Q14" s="144"/>
      <c r="R14" s="144"/>
      <c r="S14" s="144"/>
      <c r="T14" s="145"/>
      <c r="U14" s="104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</row>
    <row r="15" spans="1:39" ht="18" customHeight="1" x14ac:dyDescent="0.25">
      <c r="A15" s="1"/>
      <c r="B15" s="154"/>
      <c r="C15" s="17" t="s">
        <v>21</v>
      </c>
      <c r="D15" s="18" t="s">
        <v>18</v>
      </c>
      <c r="E15" s="19"/>
      <c r="F15" s="19"/>
      <c r="G15" s="20"/>
      <c r="H15" s="97"/>
      <c r="K15" s="3"/>
      <c r="L15" s="143"/>
      <c r="M15" s="144"/>
      <c r="N15" s="144"/>
      <c r="O15" s="144"/>
      <c r="P15" s="144"/>
      <c r="Q15" s="144"/>
      <c r="R15" s="144"/>
      <c r="S15" s="144"/>
      <c r="T15" s="145"/>
      <c r="U15" s="104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</row>
    <row r="16" spans="1:39" ht="18" customHeight="1" thickBot="1" x14ac:dyDescent="0.3">
      <c r="A16" s="1"/>
      <c r="B16" s="155"/>
      <c r="C16" s="106" t="s">
        <v>34</v>
      </c>
      <c r="D16" s="107" t="s">
        <v>15</v>
      </c>
      <c r="E16" s="108"/>
      <c r="F16" s="108"/>
      <c r="G16" s="109"/>
      <c r="H16" s="98"/>
      <c r="K16" s="3"/>
      <c r="L16" s="143"/>
      <c r="M16" s="144"/>
      <c r="N16" s="144"/>
      <c r="O16" s="144"/>
      <c r="P16" s="144"/>
      <c r="Q16" s="144"/>
      <c r="R16" s="144"/>
      <c r="S16" s="144"/>
      <c r="T16" s="145"/>
      <c r="U16" s="104"/>
      <c r="V16" s="102"/>
      <c r="W16" s="110" t="s">
        <v>0</v>
      </c>
      <c r="X16" s="111" t="e">
        <f>G35^2+G42^2</f>
        <v>#DIV/0!</v>
      </c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</row>
    <row r="17" spans="1:39" ht="18" customHeight="1" x14ac:dyDescent="0.25">
      <c r="A17" s="1"/>
      <c r="B17" s="153" t="s">
        <v>60</v>
      </c>
      <c r="C17" s="30" t="s">
        <v>26</v>
      </c>
      <c r="D17" s="161" t="s">
        <v>11</v>
      </c>
      <c r="E17" s="162"/>
      <c r="F17" s="162"/>
      <c r="G17" s="163"/>
      <c r="H17" s="96"/>
      <c r="K17" s="3"/>
      <c r="L17" s="143"/>
      <c r="M17" s="144"/>
      <c r="N17" s="144"/>
      <c r="O17" s="144"/>
      <c r="P17" s="144"/>
      <c r="Q17" s="144"/>
      <c r="R17" s="144"/>
      <c r="S17" s="144"/>
      <c r="T17" s="145"/>
      <c r="U17" s="104"/>
      <c r="V17" s="102"/>
      <c r="W17" s="110" t="s">
        <v>1</v>
      </c>
      <c r="X17" s="111" t="e">
        <f>2*G35*G38+2*G42*G45+G49</f>
        <v>#DIV/0!</v>
      </c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</row>
    <row r="18" spans="1:39" ht="18" customHeight="1" x14ac:dyDescent="0.25">
      <c r="A18" s="1"/>
      <c r="B18" s="159"/>
      <c r="C18" s="33" t="s">
        <v>27</v>
      </c>
      <c r="D18" s="164" t="s">
        <v>7</v>
      </c>
      <c r="E18" s="165"/>
      <c r="F18" s="165"/>
      <c r="G18" s="166"/>
      <c r="H18" s="97"/>
      <c r="K18" s="3"/>
      <c r="L18" s="143"/>
      <c r="M18" s="144"/>
      <c r="N18" s="144"/>
      <c r="O18" s="144"/>
      <c r="P18" s="144"/>
      <c r="Q18" s="144"/>
      <c r="R18" s="144"/>
      <c r="S18" s="144"/>
      <c r="T18" s="145"/>
      <c r="U18" s="104"/>
      <c r="V18" s="102"/>
      <c r="W18" s="110" t="s">
        <v>2</v>
      </c>
      <c r="X18" s="111" t="e">
        <f>G38^2+G45^2</f>
        <v>#DIV/0!</v>
      </c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</row>
    <row r="19" spans="1:39" ht="18" customHeight="1" thickBot="1" x14ac:dyDescent="0.3">
      <c r="A19" s="1"/>
      <c r="B19" s="159"/>
      <c r="C19" s="36" t="s">
        <v>25</v>
      </c>
      <c r="D19" s="167" t="s">
        <v>3</v>
      </c>
      <c r="E19" s="168"/>
      <c r="F19" s="168"/>
      <c r="G19" s="169"/>
      <c r="H19" s="99"/>
      <c r="K19" s="3"/>
      <c r="L19" s="146"/>
      <c r="M19" s="147"/>
      <c r="N19" s="147"/>
      <c r="O19" s="147"/>
      <c r="P19" s="147"/>
      <c r="Q19" s="147"/>
      <c r="R19" s="147"/>
      <c r="S19" s="147"/>
      <c r="T19" s="148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</row>
    <row r="20" spans="1:39" ht="18" customHeight="1" x14ac:dyDescent="0.25">
      <c r="A20" s="1"/>
      <c r="B20" s="159"/>
      <c r="C20" s="112" t="s">
        <v>28</v>
      </c>
      <c r="D20" s="170" t="s">
        <v>12</v>
      </c>
      <c r="E20" s="171"/>
      <c r="F20" s="171"/>
      <c r="G20" s="172"/>
      <c r="H20" s="100"/>
      <c r="K20" s="3"/>
      <c r="L20" s="3"/>
      <c r="M20" s="3"/>
      <c r="N20" s="3"/>
      <c r="O20" s="3"/>
      <c r="P20" s="3"/>
      <c r="Q20" s="3"/>
      <c r="R20" s="3"/>
      <c r="S20" s="39"/>
      <c r="T20" s="39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</row>
    <row r="21" spans="1:39" ht="18" customHeight="1" thickBot="1" x14ac:dyDescent="0.3">
      <c r="A21" s="1"/>
      <c r="B21" s="159"/>
      <c r="C21" s="40" t="s">
        <v>29</v>
      </c>
      <c r="D21" s="173" t="s">
        <v>8</v>
      </c>
      <c r="E21" s="174"/>
      <c r="F21" s="174"/>
      <c r="G21" s="175"/>
      <c r="H21" s="97"/>
      <c r="K21" s="3"/>
      <c r="L21" s="3"/>
      <c r="M21" s="3"/>
      <c r="N21" s="3"/>
      <c r="O21" s="3"/>
      <c r="P21" s="3"/>
      <c r="Q21" s="3"/>
      <c r="R21" s="3"/>
      <c r="S21" s="39"/>
      <c r="T21" s="39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</row>
    <row r="22" spans="1:39" ht="18" customHeight="1" thickBot="1" x14ac:dyDescent="0.3">
      <c r="A22" s="1"/>
      <c r="B22" s="159"/>
      <c r="C22" s="113" t="s">
        <v>30</v>
      </c>
      <c r="D22" s="176" t="s">
        <v>4</v>
      </c>
      <c r="E22" s="177"/>
      <c r="F22" s="177"/>
      <c r="G22" s="178"/>
      <c r="H22" s="98"/>
      <c r="L22" s="131" t="s">
        <v>87</v>
      </c>
      <c r="M22" s="132"/>
      <c r="N22" s="132"/>
      <c r="O22" s="132"/>
      <c r="P22" s="132"/>
      <c r="Q22" s="132"/>
      <c r="R22" s="132"/>
      <c r="S22" s="132"/>
      <c r="T22" s="133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</row>
    <row r="23" spans="1:39" ht="18" customHeight="1" x14ac:dyDescent="0.25">
      <c r="A23" s="1"/>
      <c r="B23" s="159"/>
      <c r="C23" s="42" t="s">
        <v>31</v>
      </c>
      <c r="D23" s="179" t="s">
        <v>9</v>
      </c>
      <c r="E23" s="180"/>
      <c r="F23" s="180"/>
      <c r="G23" s="181"/>
      <c r="H23" s="96"/>
      <c r="J23"/>
      <c r="L23" s="191" t="s">
        <v>89</v>
      </c>
      <c r="M23" s="192"/>
      <c r="N23" s="192"/>
      <c r="O23" s="192"/>
      <c r="P23" s="192"/>
      <c r="Q23" s="192"/>
      <c r="R23" s="192"/>
      <c r="S23" s="192"/>
      <c r="T23" s="193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</row>
    <row r="24" spans="1:39" ht="18" customHeight="1" thickBot="1" x14ac:dyDescent="0.3">
      <c r="A24" s="1"/>
      <c r="B24" s="159"/>
      <c r="C24" s="43" t="s">
        <v>32</v>
      </c>
      <c r="D24" s="199" t="s">
        <v>10</v>
      </c>
      <c r="E24" s="200"/>
      <c r="F24" s="200"/>
      <c r="G24" s="201"/>
      <c r="H24" s="97"/>
      <c r="L24" s="196" t="s">
        <v>90</v>
      </c>
      <c r="M24" s="197"/>
      <c r="N24" s="197"/>
      <c r="O24" s="197"/>
      <c r="P24" s="197"/>
      <c r="Q24" s="197"/>
      <c r="R24" s="197"/>
      <c r="S24" s="197"/>
      <c r="T24" s="198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</row>
    <row r="25" spans="1:39" ht="18" customHeight="1" thickBot="1" x14ac:dyDescent="0.3">
      <c r="A25" s="1"/>
      <c r="B25" s="160"/>
      <c r="C25" s="44" t="s">
        <v>33</v>
      </c>
      <c r="D25" s="134" t="s">
        <v>5</v>
      </c>
      <c r="E25" s="135"/>
      <c r="F25" s="135"/>
      <c r="G25" s="136"/>
      <c r="H25" s="99"/>
      <c r="J25" s="45"/>
      <c r="K25" s="46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</row>
    <row r="26" spans="1:39" ht="18" customHeight="1" thickBot="1" x14ac:dyDescent="0.3">
      <c r="A26" s="1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</row>
    <row r="27" spans="1:39" ht="18" customHeight="1" thickBot="1" x14ac:dyDescent="0.3">
      <c r="A27" s="1"/>
      <c r="C27" s="49" t="s">
        <v>24</v>
      </c>
      <c r="D27" s="50" t="s">
        <v>88</v>
      </c>
      <c r="E27" s="51"/>
      <c r="F27" s="51"/>
      <c r="G27" s="51"/>
      <c r="H27" s="52" t="e">
        <f>((((-X17)+((X17^2-4*X16*X18)^(1/2)))/(2*X16))^(1/2))*3^(1/2)</f>
        <v>#DIV/0!</v>
      </c>
      <c r="I27" s="53"/>
      <c r="J27" s="54"/>
      <c r="K27" s="54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</row>
    <row r="28" spans="1:39" ht="18" customHeight="1" x14ac:dyDescent="0.25">
      <c r="A28" s="1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</row>
    <row r="29" spans="1:39" ht="18" customHeight="1" x14ac:dyDescent="0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</row>
    <row r="30" spans="1:39" ht="18" customHeight="1" x14ac:dyDescent="0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</row>
    <row r="31" spans="1:39" ht="18" customHeight="1" x14ac:dyDescent="0.3">
      <c r="A31" s="102"/>
      <c r="B31" s="102"/>
      <c r="C31" s="115" t="s">
        <v>64</v>
      </c>
      <c r="D31" s="102" t="e">
        <f>H13*H12/H15</f>
        <v>#DIV/0!</v>
      </c>
      <c r="E31" s="102"/>
      <c r="F31" s="102"/>
      <c r="G31" s="102"/>
      <c r="H31" s="102"/>
      <c r="I31" s="102"/>
      <c r="J31" s="102"/>
      <c r="K31" s="114"/>
      <c r="L31" s="114"/>
      <c r="M31" s="114"/>
      <c r="N31" s="114"/>
      <c r="O31" s="202"/>
      <c r="P31" s="202"/>
      <c r="Q31" s="202"/>
      <c r="R31" s="202"/>
      <c r="S31" s="202"/>
      <c r="T31" s="202"/>
      <c r="U31" s="202"/>
      <c r="V31" s="202"/>
      <c r="W31" s="2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</row>
    <row r="32" spans="1:39" ht="18" customHeight="1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14"/>
      <c r="L32" s="114"/>
      <c r="M32" s="114"/>
      <c r="N32" s="114"/>
      <c r="O32" s="182"/>
      <c r="P32" s="182"/>
      <c r="Q32" s="182"/>
      <c r="R32" s="182"/>
      <c r="S32" s="182"/>
      <c r="T32" s="182"/>
      <c r="U32" s="182"/>
      <c r="V32" s="182"/>
      <c r="W32" s="18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</row>
    <row r="33" spans="1:36" ht="18" customHeight="1" x14ac:dyDescent="0.2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14"/>
      <c r="L33" s="114"/>
      <c r="M33" s="114"/>
      <c r="N33" s="114"/>
      <c r="O33" s="182"/>
      <c r="P33" s="182"/>
      <c r="Q33" s="182"/>
      <c r="R33" s="182"/>
      <c r="S33" s="182"/>
      <c r="T33" s="182"/>
      <c r="U33" s="182"/>
      <c r="V33" s="182"/>
      <c r="W33" s="18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</row>
    <row r="34" spans="1:36" ht="18" customHeight="1" x14ac:dyDescent="0.25">
      <c r="A34" s="102"/>
      <c r="B34" s="102"/>
      <c r="C34" s="115" t="s">
        <v>65</v>
      </c>
      <c r="D34" s="102" t="e">
        <f>H14*H12/H15</f>
        <v>#DIV/0!</v>
      </c>
      <c r="E34" s="102"/>
      <c r="F34" s="102"/>
      <c r="G34" s="102"/>
      <c r="H34" s="102"/>
      <c r="I34" s="102"/>
      <c r="J34" s="102"/>
      <c r="K34" s="114"/>
      <c r="L34" s="114"/>
      <c r="M34" s="114"/>
      <c r="N34" s="114"/>
      <c r="O34" s="182"/>
      <c r="P34" s="182"/>
      <c r="Q34" s="182"/>
      <c r="R34" s="182"/>
      <c r="S34" s="182"/>
      <c r="T34" s="182"/>
      <c r="U34" s="182"/>
      <c r="V34" s="182"/>
      <c r="W34" s="18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</row>
    <row r="35" spans="1:36" ht="18" customHeight="1" x14ac:dyDescent="0.25">
      <c r="A35" s="102"/>
      <c r="B35" s="102"/>
      <c r="C35" s="102"/>
      <c r="D35" s="116"/>
      <c r="E35" s="102"/>
      <c r="F35" s="115" t="s">
        <v>63</v>
      </c>
      <c r="G35" s="102" t="e">
        <f>1+((IF(H20=0,0,(COS(D42-D50)/D47)))+(IF(H24=0,0,(COS(D42-D58)/D55))))*D39</f>
        <v>#DIV/0!</v>
      </c>
      <c r="H35" s="102"/>
      <c r="I35" s="102"/>
      <c r="J35" s="102"/>
      <c r="K35" s="114"/>
      <c r="L35" s="114"/>
      <c r="M35" s="114"/>
      <c r="N35" s="114"/>
      <c r="O35" s="182"/>
      <c r="P35" s="182"/>
      <c r="Q35" s="182"/>
      <c r="R35" s="182"/>
      <c r="S35" s="182"/>
      <c r="T35" s="182"/>
      <c r="U35" s="182"/>
      <c r="V35" s="182"/>
      <c r="W35" s="18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</row>
    <row r="36" spans="1:36" ht="18" customHeight="1" x14ac:dyDescent="0.25">
      <c r="A36" s="102"/>
      <c r="B36" s="102"/>
      <c r="C36" s="117" t="s">
        <v>66</v>
      </c>
      <c r="D36" s="116">
        <f>H16</f>
        <v>0</v>
      </c>
      <c r="E36" s="102"/>
      <c r="F36" s="102"/>
      <c r="G36" s="102"/>
      <c r="H36" s="102"/>
      <c r="I36" s="102"/>
      <c r="J36" s="102"/>
      <c r="K36" s="114"/>
      <c r="L36" s="114"/>
      <c r="M36" s="114"/>
      <c r="N36" s="114"/>
      <c r="O36" s="182"/>
      <c r="P36" s="182"/>
      <c r="Q36" s="182"/>
      <c r="R36" s="182"/>
      <c r="S36" s="182"/>
      <c r="T36" s="182"/>
      <c r="U36" s="182"/>
      <c r="V36" s="182"/>
      <c r="W36" s="18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</row>
    <row r="37" spans="1:36" ht="18" customHeight="1" x14ac:dyDescent="0.2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14"/>
      <c r="L37" s="114"/>
      <c r="M37" s="114"/>
      <c r="N37" s="114"/>
      <c r="O37" s="182"/>
      <c r="P37" s="182"/>
      <c r="Q37" s="182"/>
      <c r="R37" s="182"/>
      <c r="S37" s="182"/>
      <c r="T37" s="182"/>
      <c r="U37" s="182"/>
      <c r="V37" s="182"/>
      <c r="W37" s="18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</row>
    <row r="38" spans="1:36" ht="18" customHeight="1" x14ac:dyDescent="0.25">
      <c r="A38" s="102"/>
      <c r="B38" s="102"/>
      <c r="C38" s="102"/>
      <c r="D38" s="102"/>
      <c r="E38" s="102"/>
      <c r="F38" s="115" t="s">
        <v>67</v>
      </c>
      <c r="G38" s="102" t="e">
        <f>H17*1000*D39*COS(D42-D62)/3</f>
        <v>#DIV/0!</v>
      </c>
      <c r="H38" s="102"/>
      <c r="I38" s="102"/>
      <c r="J38" s="102"/>
      <c r="K38" s="114"/>
      <c r="L38" s="114"/>
      <c r="M38" s="114"/>
      <c r="N38" s="114"/>
      <c r="O38" s="182"/>
      <c r="P38" s="182"/>
      <c r="Q38" s="182"/>
      <c r="R38" s="182"/>
      <c r="S38" s="182"/>
      <c r="T38" s="182"/>
      <c r="U38" s="182"/>
      <c r="V38" s="182"/>
      <c r="W38" s="18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</row>
    <row r="39" spans="1:36" ht="18" customHeight="1" x14ac:dyDescent="0.25">
      <c r="A39" s="102"/>
      <c r="B39" s="102"/>
      <c r="C39" s="115" t="s">
        <v>68</v>
      </c>
      <c r="D39" s="118" t="e">
        <f>((D31^2)+(D34^2))^(1/2)</f>
        <v>#DIV/0!</v>
      </c>
      <c r="E39" s="102"/>
      <c r="F39" s="102"/>
      <c r="G39" s="102"/>
      <c r="H39" s="102"/>
      <c r="I39" s="102"/>
      <c r="J39" s="102"/>
      <c r="K39" s="114"/>
      <c r="L39" s="114"/>
      <c r="M39" s="114"/>
      <c r="N39" s="114"/>
      <c r="O39" s="182"/>
      <c r="P39" s="182"/>
      <c r="Q39" s="182"/>
      <c r="R39" s="182"/>
      <c r="S39" s="182"/>
      <c r="T39" s="182"/>
      <c r="U39" s="182"/>
      <c r="V39" s="182"/>
      <c r="W39" s="18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</row>
    <row r="40" spans="1:36" ht="18" customHeight="1" x14ac:dyDescent="0.2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14"/>
      <c r="L40" s="114"/>
      <c r="M40" s="114"/>
      <c r="N40" s="114"/>
      <c r="O40" s="182"/>
      <c r="P40" s="182"/>
      <c r="Q40" s="182"/>
      <c r="R40" s="182"/>
      <c r="S40" s="182"/>
      <c r="T40" s="182"/>
      <c r="U40" s="182"/>
      <c r="V40" s="182"/>
      <c r="W40" s="18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</row>
    <row r="41" spans="1:36" ht="18" customHeight="1" x14ac:dyDescent="0.2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14"/>
      <c r="L41" s="114"/>
      <c r="M41" s="114"/>
      <c r="N41" s="114"/>
      <c r="O41" s="182"/>
      <c r="P41" s="182"/>
      <c r="Q41" s="182"/>
      <c r="R41" s="182"/>
      <c r="S41" s="182"/>
      <c r="T41" s="182"/>
      <c r="U41" s="182"/>
      <c r="V41" s="182"/>
      <c r="W41" s="18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</row>
    <row r="42" spans="1:36" ht="18" customHeight="1" x14ac:dyDescent="0.25">
      <c r="A42" s="102"/>
      <c r="B42" s="102"/>
      <c r="C42" s="188" t="s">
        <v>69</v>
      </c>
      <c r="D42" s="118" t="e">
        <f>ATAN(H14/H13)</f>
        <v>#DIV/0!</v>
      </c>
      <c r="E42" s="102"/>
      <c r="F42" s="115" t="s">
        <v>70</v>
      </c>
      <c r="G42" s="102" t="e">
        <f>((IF(H20=0,0,(SIN(D42-D50)/D47)))+(IF(H24=0,0,SIN(D42-D58)/D55)))*D39</f>
        <v>#DIV/0!</v>
      </c>
      <c r="H42" s="102"/>
      <c r="I42" s="102"/>
      <c r="J42" s="102"/>
      <c r="K42" s="102"/>
      <c r="L42" s="102"/>
      <c r="M42" s="102"/>
      <c r="N42" s="102"/>
      <c r="O42" s="182"/>
      <c r="P42" s="182"/>
      <c r="Q42" s="182"/>
      <c r="R42" s="182"/>
      <c r="S42" s="182"/>
      <c r="T42" s="182"/>
      <c r="U42" s="182"/>
      <c r="V42" s="182"/>
      <c r="W42" s="18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</row>
    <row r="43" spans="1:36" ht="18" customHeight="1" x14ac:dyDescent="0.25">
      <c r="A43" s="102"/>
      <c r="B43" s="102"/>
      <c r="C43" s="186"/>
      <c r="D43" s="120" t="e">
        <f>DEGREES(D42)</f>
        <v>#DIV/0!</v>
      </c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82"/>
      <c r="P43" s="182"/>
      <c r="Q43" s="182"/>
      <c r="R43" s="182"/>
      <c r="S43" s="182"/>
      <c r="T43" s="182"/>
      <c r="U43" s="182"/>
      <c r="V43" s="182"/>
      <c r="W43" s="18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</row>
    <row r="44" spans="1:36" ht="18" customHeight="1" x14ac:dyDescent="0.2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82"/>
      <c r="P44" s="182"/>
      <c r="Q44" s="182"/>
      <c r="R44" s="182"/>
      <c r="S44" s="182"/>
      <c r="T44" s="182"/>
      <c r="U44" s="182"/>
      <c r="V44" s="182"/>
      <c r="W44" s="18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</row>
    <row r="45" spans="1:36" ht="18" customHeight="1" x14ac:dyDescent="0.25">
      <c r="A45" s="102"/>
      <c r="B45" s="102"/>
      <c r="C45" s="102"/>
      <c r="D45" s="102"/>
      <c r="E45" s="102"/>
      <c r="F45" s="115" t="s">
        <v>71</v>
      </c>
      <c r="G45" s="102" t="e">
        <f>H17*1000*D39*SIN(D42-D62)/3</f>
        <v>#DIV/0!</v>
      </c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</row>
    <row r="46" spans="1:36" ht="18" customHeight="1" x14ac:dyDescent="0.25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</row>
    <row r="47" spans="1:36" ht="18" customHeight="1" x14ac:dyDescent="0.25">
      <c r="A47" s="102"/>
      <c r="B47" s="102"/>
      <c r="C47" s="115" t="s">
        <v>72</v>
      </c>
      <c r="D47" s="118" t="str">
        <f>IF(H20=0,"SEM CARGA",H21^2/(H20*1000))</f>
        <v>SEM CARGA</v>
      </c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</row>
    <row r="48" spans="1:36" ht="18" customHeight="1" x14ac:dyDescent="0.25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</row>
    <row r="49" spans="1:36" ht="18" customHeight="1" x14ac:dyDescent="0.25">
      <c r="A49" s="102"/>
      <c r="B49" s="102"/>
      <c r="C49" s="121" t="s">
        <v>13</v>
      </c>
      <c r="D49" s="102"/>
      <c r="E49" s="102"/>
      <c r="F49" s="115" t="s">
        <v>73</v>
      </c>
      <c r="G49" s="102">
        <f>-(D36^2)/3</f>
        <v>0</v>
      </c>
      <c r="H49" s="102"/>
      <c r="I49" s="183"/>
      <c r="J49" s="183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</row>
    <row r="50" spans="1:36" ht="18" customHeight="1" x14ac:dyDescent="0.25">
      <c r="A50" s="102"/>
      <c r="B50" s="102"/>
      <c r="C50" s="189" t="s">
        <v>74</v>
      </c>
      <c r="D50" s="118">
        <f>ACOS(H22)</f>
        <v>1.5707963267948966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</row>
    <row r="51" spans="1:36" ht="18" customHeight="1" x14ac:dyDescent="0.25">
      <c r="A51" s="102"/>
      <c r="B51" s="102"/>
      <c r="C51" s="190"/>
      <c r="D51" s="120">
        <f>DEGREES(D50)</f>
        <v>90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</row>
    <row r="52" spans="1:36" ht="18" customHeight="1" x14ac:dyDescent="0.25">
      <c r="A52" s="102"/>
      <c r="B52" s="102"/>
      <c r="C52" s="102"/>
      <c r="D52" s="102"/>
      <c r="E52" s="102"/>
      <c r="F52" s="102"/>
      <c r="G52" s="118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</row>
    <row r="53" spans="1:36" ht="18" customHeight="1" x14ac:dyDescent="0.25">
      <c r="A53" s="102"/>
      <c r="B53" s="102"/>
      <c r="C53" s="102"/>
      <c r="D53" s="102"/>
      <c r="E53" s="102"/>
      <c r="F53" s="183"/>
      <c r="G53" s="183"/>
      <c r="H53" s="102"/>
      <c r="I53" s="183"/>
      <c r="J53" s="183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</row>
    <row r="54" spans="1:36" ht="18" customHeight="1" x14ac:dyDescent="0.2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</row>
    <row r="55" spans="1:36" ht="18" customHeight="1" x14ac:dyDescent="0.25">
      <c r="A55" s="102"/>
      <c r="B55" s="102"/>
      <c r="C55" s="115" t="s">
        <v>75</v>
      </c>
      <c r="D55" s="122" t="str">
        <f>IF(H24=0,"INFINITO",H23/(H24*3^(1/2)))</f>
        <v>INFINITO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</row>
    <row r="56" spans="1:36" ht="18" customHeight="1" x14ac:dyDescent="0.25">
      <c r="A56" s="102"/>
      <c r="B56" s="102"/>
      <c r="C56" s="102"/>
      <c r="D56" s="12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</row>
    <row r="57" spans="1:36" ht="18" customHeight="1" x14ac:dyDescent="0.25">
      <c r="A57" s="102"/>
      <c r="B57" s="102"/>
      <c r="C57" s="102"/>
      <c r="D57" s="102"/>
      <c r="E57" s="102"/>
      <c r="F57" s="183"/>
      <c r="G57" s="183"/>
      <c r="H57" s="102"/>
      <c r="I57" s="183"/>
      <c r="J57" s="183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</row>
    <row r="58" spans="1:36" ht="18" customHeight="1" x14ac:dyDescent="0.3">
      <c r="A58" s="102"/>
      <c r="B58" s="102"/>
      <c r="C58" s="123" t="s">
        <v>76</v>
      </c>
      <c r="D58" s="102">
        <f>ACOS(H25)</f>
        <v>1.5707963267948966</v>
      </c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</row>
    <row r="59" spans="1:36" ht="18" customHeight="1" x14ac:dyDescent="0.25">
      <c r="A59" s="102"/>
      <c r="B59" s="102"/>
      <c r="C59" s="102"/>
      <c r="D59" s="120">
        <f>DEGREES(D58)</f>
        <v>90</v>
      </c>
      <c r="E59" s="102"/>
      <c r="F59" s="102"/>
      <c r="G59" s="102"/>
      <c r="H59" s="102"/>
      <c r="I59" s="102"/>
      <c r="J59" s="124" t="s">
        <v>13</v>
      </c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</row>
    <row r="60" spans="1:36" ht="18" customHeight="1" x14ac:dyDescent="0.25">
      <c r="A60" s="102"/>
      <c r="B60" s="102"/>
      <c r="C60" s="102"/>
      <c r="D60" s="120"/>
      <c r="E60" s="102"/>
      <c r="F60" s="102"/>
      <c r="G60" s="102"/>
      <c r="H60" s="102"/>
      <c r="I60" s="102"/>
      <c r="J60" s="124" t="s">
        <v>13</v>
      </c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</row>
    <row r="61" spans="1:36" ht="18" customHeight="1" x14ac:dyDescent="0.25">
      <c r="A61" s="102"/>
      <c r="B61" s="102"/>
      <c r="C61" s="102"/>
      <c r="D61" s="102"/>
      <c r="E61" s="102"/>
      <c r="F61" s="102"/>
      <c r="G61" s="102"/>
      <c r="H61" s="102"/>
      <c r="I61" s="102"/>
      <c r="J61" s="125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</row>
    <row r="62" spans="1:36" ht="18" customHeight="1" x14ac:dyDescent="0.3">
      <c r="A62" s="102"/>
      <c r="B62" s="102"/>
      <c r="C62" s="123" t="s">
        <v>77</v>
      </c>
      <c r="D62" s="102">
        <f>ACOS(H19)</f>
        <v>1.5707963267948966</v>
      </c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</row>
    <row r="63" spans="1:36" ht="18" customHeight="1" x14ac:dyDescent="0.25">
      <c r="A63" s="102"/>
      <c r="B63" s="102"/>
      <c r="C63" s="102"/>
      <c r="D63" s="120">
        <f>DEGREES(D62)</f>
        <v>90</v>
      </c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</row>
    <row r="64" spans="1:36" ht="18" customHeight="1" x14ac:dyDescent="0.25">
      <c r="A64" s="102"/>
      <c r="B64" s="102"/>
      <c r="C64" s="102"/>
      <c r="D64" s="120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</row>
    <row r="65" spans="1:36" ht="18" customHeight="1" x14ac:dyDescent="0.3">
      <c r="A65" s="102"/>
      <c r="B65" s="102"/>
      <c r="C65" s="184" t="s">
        <v>14</v>
      </c>
      <c r="D65" s="185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</row>
    <row r="66" spans="1:36" ht="18" customHeight="1" x14ac:dyDescent="0.25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</row>
    <row r="67" spans="1:36" ht="18" customHeight="1" x14ac:dyDescent="0.2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</row>
    <row r="68" spans="1:36" ht="18" customHeight="1" x14ac:dyDescent="0.2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</row>
    <row r="69" spans="1:36" ht="18" customHeight="1" x14ac:dyDescent="0.25">
      <c r="A69" s="102"/>
      <c r="B69" s="126"/>
      <c r="C69" s="186" t="s">
        <v>66</v>
      </c>
      <c r="D69" s="187" t="e">
        <f>(((D70^2+E70^2)^(1/2))*3^(1/2))</f>
        <v>#DIV/0!</v>
      </c>
      <c r="E69" s="187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</row>
    <row r="70" spans="1:36" ht="18" customHeight="1" x14ac:dyDescent="0.25">
      <c r="A70" s="102"/>
      <c r="B70" s="126"/>
      <c r="C70" s="186"/>
      <c r="D70" s="126" t="e">
        <f>K25/3^(1/2)+C99</f>
        <v>#DIV/0!</v>
      </c>
      <c r="E70" s="126" t="e">
        <f>E99</f>
        <v>#DIV/0!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</row>
    <row r="71" spans="1:36" ht="18" customHeight="1" x14ac:dyDescent="0.25">
      <c r="A71" s="102"/>
      <c r="B71" s="126"/>
      <c r="C71" s="117" t="s">
        <v>78</v>
      </c>
      <c r="D71" s="127" t="e">
        <f>ATAN(E70/D70)</f>
        <v>#DIV/0!</v>
      </c>
      <c r="E71" s="127" t="e">
        <f>DEGREES(D71)</f>
        <v>#DIV/0!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</row>
    <row r="72" spans="1:36" ht="18" customHeight="1" x14ac:dyDescent="0.25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</row>
    <row r="73" spans="1:36" ht="18" customHeight="1" x14ac:dyDescent="0.25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</row>
    <row r="74" spans="1:36" ht="18" customHeight="1" x14ac:dyDescent="0.25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</row>
    <row r="75" spans="1:36" ht="18" customHeight="1" x14ac:dyDescent="0.25">
      <c r="A75" s="102"/>
      <c r="B75" s="102"/>
      <c r="C75" s="119" t="s">
        <v>79</v>
      </c>
      <c r="D75" s="194">
        <f>H17</f>
        <v>0</v>
      </c>
      <c r="E75" s="194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</row>
    <row r="76" spans="1:36" ht="18" customHeight="1" x14ac:dyDescent="0.25">
      <c r="A76" s="102"/>
      <c r="B76" s="102"/>
      <c r="C76" s="188" t="s">
        <v>80</v>
      </c>
      <c r="D76" s="195" t="e">
        <f>(D75*1000)/(K25*3^(1/2))</f>
        <v>#DIV/0!</v>
      </c>
      <c r="E76" s="195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</row>
    <row r="77" spans="1:36" ht="18" customHeight="1" x14ac:dyDescent="0.25">
      <c r="A77" s="102"/>
      <c r="B77" s="102"/>
      <c r="C77" s="188"/>
      <c r="D77" s="126" t="e">
        <f>D76*COS(D78)</f>
        <v>#DIV/0!</v>
      </c>
      <c r="E77" s="126" t="e">
        <f>D76*SIN(D78)</f>
        <v>#DIV/0!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</row>
    <row r="78" spans="1:36" ht="18" customHeight="1" x14ac:dyDescent="0.3">
      <c r="A78" s="102"/>
      <c r="B78" s="102"/>
      <c r="C78" s="123" t="s">
        <v>77</v>
      </c>
      <c r="D78" s="128">
        <f>-D62</f>
        <v>-1.5707963267948966</v>
      </c>
      <c r="E78" s="129">
        <f>DEGREES(D78)</f>
        <v>-90</v>
      </c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</row>
    <row r="79" spans="1:36" ht="18" customHeight="1" x14ac:dyDescent="0.25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</row>
    <row r="80" spans="1:36" ht="18" customHeight="1" x14ac:dyDescent="0.25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</row>
    <row r="81" spans="1:36" ht="18" customHeight="1" x14ac:dyDescent="0.25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</row>
    <row r="82" spans="1:36" ht="18" customHeight="1" x14ac:dyDescent="0.25">
      <c r="A82" s="102"/>
      <c r="B82" s="102"/>
      <c r="C82" s="186" t="s">
        <v>81</v>
      </c>
      <c r="D82" s="194">
        <f>IF(H20=0,0,(K25/(D47*3^(1/2))))</f>
        <v>0</v>
      </c>
      <c r="E82" s="194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</row>
    <row r="83" spans="1:36" ht="18" customHeight="1" x14ac:dyDescent="0.25">
      <c r="A83" s="102"/>
      <c r="B83" s="102"/>
      <c r="C83" s="186"/>
      <c r="D83" s="128">
        <f>D82*COS(D84)</f>
        <v>0</v>
      </c>
      <c r="E83" s="128">
        <f>-D82*SIN(D84)</f>
        <v>0</v>
      </c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</row>
    <row r="84" spans="1:36" ht="18" customHeight="1" x14ac:dyDescent="0.3">
      <c r="A84" s="102"/>
      <c r="B84" s="102"/>
      <c r="C84" s="123" t="s">
        <v>82</v>
      </c>
      <c r="D84" s="128">
        <f>D50</f>
        <v>1.5707963267948966</v>
      </c>
      <c r="E84" s="129">
        <f>D51</f>
        <v>90</v>
      </c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</row>
    <row r="85" spans="1:36" ht="18" customHeight="1" x14ac:dyDescent="0.25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</row>
    <row r="86" spans="1:36" ht="18" customHeight="1" x14ac:dyDescent="0.25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</row>
    <row r="87" spans="1:36" ht="18" customHeight="1" x14ac:dyDescent="0.25">
      <c r="A87" s="102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</row>
    <row r="88" spans="1:36" ht="18" customHeight="1" x14ac:dyDescent="0.25">
      <c r="A88" s="102"/>
      <c r="B88" s="102"/>
      <c r="C88" s="188" t="s">
        <v>83</v>
      </c>
      <c r="D88" s="194">
        <f>IF(H24=0,0,H24*K25/H23)</f>
        <v>0</v>
      </c>
      <c r="E88" s="194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</row>
    <row r="89" spans="1:36" ht="18" customHeight="1" x14ac:dyDescent="0.25">
      <c r="A89" s="102"/>
      <c r="B89" s="102"/>
      <c r="C89" s="188"/>
      <c r="D89" s="128">
        <f>D88*COS(D90)</f>
        <v>0</v>
      </c>
      <c r="E89" s="130">
        <f>-D88*SIN(D90)</f>
        <v>0</v>
      </c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</row>
    <row r="90" spans="1:36" ht="18" customHeight="1" x14ac:dyDescent="0.3">
      <c r="A90" s="102"/>
      <c r="B90" s="102"/>
      <c r="C90" s="123" t="s">
        <v>76</v>
      </c>
      <c r="D90" s="128">
        <f>D58</f>
        <v>1.5707963267948966</v>
      </c>
      <c r="E90" s="129">
        <f>D59</f>
        <v>90</v>
      </c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</row>
    <row r="91" spans="1:36" ht="18" customHeight="1" x14ac:dyDescent="0.25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</row>
    <row r="92" spans="1:36" ht="18" customHeight="1" x14ac:dyDescent="0.25">
      <c r="A92" s="102"/>
      <c r="B92" s="102"/>
      <c r="C92" s="186" t="s">
        <v>84</v>
      </c>
      <c r="D92" s="186"/>
      <c r="E92" s="186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</row>
    <row r="93" spans="1:36" ht="18" customHeight="1" x14ac:dyDescent="0.25">
      <c r="A93" s="102"/>
      <c r="B93" s="102"/>
      <c r="C93" s="194" t="e">
        <f>(C94^2+E94^2)^(1/2)</f>
        <v>#DIV/0!</v>
      </c>
      <c r="D93" s="194"/>
      <c r="E93" s="194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</row>
    <row r="94" spans="1:36" ht="18" customHeight="1" x14ac:dyDescent="0.25">
      <c r="A94" s="102"/>
      <c r="B94" s="102"/>
      <c r="C94" s="194" t="e">
        <f>D77+D83+D89</f>
        <v>#DIV/0!</v>
      </c>
      <c r="D94" s="194"/>
      <c r="E94" s="129" t="e">
        <f>E77+E83+E89</f>
        <v>#DIV/0!</v>
      </c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</row>
    <row r="95" spans="1:36" ht="18" customHeight="1" x14ac:dyDescent="0.25">
      <c r="A95" s="102"/>
      <c r="B95" s="102"/>
      <c r="C95" s="117" t="s">
        <v>85</v>
      </c>
      <c r="D95" s="128" t="e">
        <f>ATAN(E94/C94)</f>
        <v>#DIV/0!</v>
      </c>
      <c r="E95" s="128" t="e">
        <f>DEGREES(D95)</f>
        <v>#DIV/0!</v>
      </c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</row>
    <row r="96" spans="1:36" ht="18" customHeight="1" x14ac:dyDescent="0.25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</row>
    <row r="97" spans="1:36" ht="18" customHeight="1" x14ac:dyDescent="0.25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</row>
    <row r="98" spans="1:36" ht="18" customHeight="1" x14ac:dyDescent="0.25">
      <c r="A98" s="102"/>
      <c r="B98" s="102"/>
      <c r="C98" s="194" t="e">
        <f>D39*C93</f>
        <v>#DIV/0!</v>
      </c>
      <c r="D98" s="194"/>
      <c r="E98" s="194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</row>
    <row r="99" spans="1:36" ht="18" customHeight="1" x14ac:dyDescent="0.25">
      <c r="A99" s="102"/>
      <c r="B99" s="102"/>
      <c r="C99" s="194" t="e">
        <f>C98*COS(D100)</f>
        <v>#DIV/0!</v>
      </c>
      <c r="D99" s="194"/>
      <c r="E99" s="128" t="e">
        <f>C98*SIN(D100)</f>
        <v>#DIV/0!</v>
      </c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</row>
    <row r="100" spans="1:36" ht="18" customHeight="1" x14ac:dyDescent="0.35">
      <c r="A100" s="102"/>
      <c r="B100" s="102"/>
      <c r="C100" s="115" t="s">
        <v>86</v>
      </c>
      <c r="D100" s="128" t="e">
        <f>D42+D95</f>
        <v>#DIV/0!</v>
      </c>
      <c r="E100" s="128" t="e">
        <f>DEGREES(D100)</f>
        <v>#DIV/0!</v>
      </c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</row>
    <row r="101" spans="1:36" ht="18" customHeight="1" x14ac:dyDescent="0.25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</row>
    <row r="102" spans="1:36" ht="18" customHeight="1" x14ac:dyDescent="0.25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</row>
    <row r="103" spans="1:36" ht="18" customHeight="1" x14ac:dyDescent="0.25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</row>
    <row r="104" spans="1:36" ht="18" customHeight="1" x14ac:dyDescent="0.25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</row>
    <row r="105" spans="1:36" ht="18" customHeight="1" x14ac:dyDescent="0.25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</row>
    <row r="106" spans="1:36" ht="18" customHeight="1" x14ac:dyDescent="0.25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</row>
    <row r="107" spans="1:36" ht="18" customHeight="1" x14ac:dyDescent="0.25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</row>
    <row r="108" spans="1:36" ht="18" customHeight="1" x14ac:dyDescent="0.25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</row>
    <row r="109" spans="1:36" ht="18" customHeight="1" x14ac:dyDescent="0.25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</row>
    <row r="110" spans="1:36" ht="18" customHeight="1" x14ac:dyDescent="0.25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</row>
  </sheetData>
  <sheetProtection sheet="1" objects="1" scenarios="1" selectLockedCells="1"/>
  <mergeCells count="43">
    <mergeCell ref="L23:T23"/>
    <mergeCell ref="C99:D99"/>
    <mergeCell ref="C76:C77"/>
    <mergeCell ref="D76:E76"/>
    <mergeCell ref="C82:C83"/>
    <mergeCell ref="D82:E82"/>
    <mergeCell ref="C88:C89"/>
    <mergeCell ref="D88:E88"/>
    <mergeCell ref="L24:T24"/>
    <mergeCell ref="C92:E92"/>
    <mergeCell ref="C93:E93"/>
    <mergeCell ref="C94:D94"/>
    <mergeCell ref="C98:E98"/>
    <mergeCell ref="D24:G24"/>
    <mergeCell ref="D75:E75"/>
    <mergeCell ref="O31:W31"/>
    <mergeCell ref="O32:W44"/>
    <mergeCell ref="F57:G57"/>
    <mergeCell ref="I57:J57"/>
    <mergeCell ref="C65:D65"/>
    <mergeCell ref="C69:C70"/>
    <mergeCell ref="D69:E69"/>
    <mergeCell ref="C42:C43"/>
    <mergeCell ref="I49:J49"/>
    <mergeCell ref="C50:C51"/>
    <mergeCell ref="F53:G53"/>
    <mergeCell ref="I53:J53"/>
    <mergeCell ref="L22:T22"/>
    <mergeCell ref="D25:G25"/>
    <mergeCell ref="L5:T5"/>
    <mergeCell ref="L6:T19"/>
    <mergeCell ref="B11:H11"/>
    <mergeCell ref="J11:K13"/>
    <mergeCell ref="B12:B16"/>
    <mergeCell ref="D12:G12"/>
    <mergeCell ref="B17:B25"/>
    <mergeCell ref="D17:G17"/>
    <mergeCell ref="D18:G18"/>
    <mergeCell ref="D19:G19"/>
    <mergeCell ref="D20:G20"/>
    <mergeCell ref="D21:G21"/>
    <mergeCell ref="D22:G22"/>
    <mergeCell ref="D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8FF7F-FB28-43D8-9B7D-D104F36A8379}">
  <dimension ref="A1:AJ110"/>
  <sheetViews>
    <sheetView zoomScaleNormal="100" workbookViewId="0">
      <selection activeCell="H12" sqref="H12:H25"/>
    </sheetView>
  </sheetViews>
  <sheetFormatPr defaultRowHeight="18" customHeight="1" x14ac:dyDescent="0.25"/>
  <cols>
    <col min="1" max="1" width="4.28515625" style="2" customWidth="1"/>
    <col min="2" max="2" width="3.5703125" style="2" customWidth="1"/>
    <col min="3" max="3" width="7" style="2" customWidth="1"/>
    <col min="4" max="4" width="15.7109375" style="2" customWidth="1"/>
    <col min="5" max="5" width="16.140625" style="2" customWidth="1"/>
    <col min="6" max="6" width="5.7109375" style="2" customWidth="1"/>
    <col min="7" max="7" width="15.7109375" style="2" customWidth="1"/>
    <col min="8" max="8" width="12" style="2" bestFit="1" customWidth="1"/>
    <col min="9" max="9" width="5.7109375" style="2" customWidth="1"/>
    <col min="10" max="10" width="10" style="2" customWidth="1"/>
    <col min="11" max="12" width="12.7109375" style="2" customWidth="1"/>
    <col min="13" max="15" width="7.7109375" style="2" customWidth="1"/>
    <col min="16" max="16" width="12.7109375" style="2" customWidth="1"/>
    <col min="17" max="21" width="7.7109375" style="2" customWidth="1"/>
    <col min="22" max="22" width="12.7109375" style="2" customWidth="1"/>
    <col min="23" max="23" width="7.7109375" style="2" customWidth="1"/>
    <col min="24" max="24" width="12.7109375" style="2" customWidth="1"/>
    <col min="25" max="25" width="7.7109375" style="2" customWidth="1"/>
    <col min="26" max="26" width="12.7109375" style="2" customWidth="1"/>
    <col min="27" max="27" width="7.7109375" style="2" customWidth="1"/>
    <col min="28" max="28" width="12.7109375" style="2" customWidth="1"/>
    <col min="29" max="16384" width="9.140625" style="2"/>
  </cols>
  <sheetData>
    <row r="1" spans="1:36" ht="18" customHeight="1" x14ac:dyDescent="0.25">
      <c r="A1" s="1"/>
      <c r="Q1" s="3"/>
      <c r="R1" s="3"/>
      <c r="S1" s="3"/>
      <c r="T1" s="3"/>
      <c r="U1" s="4"/>
      <c r="V1" s="5"/>
      <c r="W1" s="5"/>
      <c r="X1" s="5"/>
      <c r="Y1" s="5"/>
      <c r="Z1" s="5"/>
      <c r="AA1" s="5"/>
      <c r="AB1" s="5"/>
      <c r="AC1" s="6"/>
      <c r="AD1" s="6"/>
      <c r="AE1" s="6"/>
      <c r="AF1" s="6"/>
      <c r="AG1" s="6"/>
      <c r="AH1" s="6"/>
      <c r="AI1" s="6"/>
      <c r="AJ1" s="6"/>
    </row>
    <row r="2" spans="1:36" ht="18" customHeight="1" x14ac:dyDescent="0.25">
      <c r="A2" s="1"/>
      <c r="L2" s="7"/>
      <c r="M2" s="7"/>
      <c r="Q2" s="8"/>
      <c r="R2" s="8"/>
      <c r="S2" s="8"/>
      <c r="T2" s="8"/>
      <c r="U2" s="9"/>
      <c r="V2" s="5"/>
      <c r="W2" s="5"/>
      <c r="X2" s="5"/>
      <c r="Y2" s="5"/>
      <c r="Z2" s="5"/>
      <c r="AA2" s="5"/>
      <c r="AB2" s="5"/>
      <c r="AC2" s="6"/>
      <c r="AD2" s="6"/>
      <c r="AE2" s="6"/>
      <c r="AF2" s="6"/>
      <c r="AG2" s="6"/>
      <c r="AH2" s="6"/>
      <c r="AI2" s="6"/>
      <c r="AJ2" s="6"/>
    </row>
    <row r="3" spans="1:36" ht="18" customHeight="1" x14ac:dyDescent="0.25">
      <c r="A3" s="1"/>
      <c r="L3" s="203"/>
      <c r="M3" s="203"/>
      <c r="N3" s="203"/>
      <c r="O3" s="203"/>
      <c r="P3" s="203"/>
      <c r="Q3" s="203"/>
      <c r="R3" s="203"/>
      <c r="S3" s="203"/>
      <c r="T3" s="203"/>
      <c r="U3" s="9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</row>
    <row r="4" spans="1:36" ht="18" customHeight="1" thickBot="1" x14ac:dyDescent="0.3">
      <c r="A4" s="1"/>
      <c r="Q4" s="8"/>
      <c r="R4" s="8"/>
      <c r="S4" s="8"/>
      <c r="T4" s="8"/>
      <c r="U4" s="9"/>
      <c r="V4" s="5"/>
      <c r="W4" s="5"/>
      <c r="X4" s="5"/>
      <c r="Y4" s="5"/>
      <c r="Z4" s="5"/>
      <c r="AA4" s="5"/>
      <c r="AB4" s="5"/>
      <c r="AC4" s="6"/>
      <c r="AD4" s="6"/>
      <c r="AE4" s="6"/>
      <c r="AF4" s="6"/>
      <c r="AG4" s="6"/>
      <c r="AH4" s="6"/>
      <c r="AI4" s="6"/>
      <c r="AJ4" s="6"/>
    </row>
    <row r="5" spans="1:36" ht="18" customHeight="1" thickBot="1" x14ac:dyDescent="0.35">
      <c r="A5" s="1"/>
      <c r="L5" s="137" t="s">
        <v>61</v>
      </c>
      <c r="M5" s="138"/>
      <c r="N5" s="138"/>
      <c r="O5" s="138"/>
      <c r="P5" s="138"/>
      <c r="Q5" s="138"/>
      <c r="R5" s="138"/>
      <c r="S5" s="138"/>
      <c r="T5" s="139"/>
      <c r="U5" s="9"/>
      <c r="V5" s="5"/>
      <c r="W5" s="5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</row>
    <row r="6" spans="1:36" ht="18" customHeight="1" x14ac:dyDescent="0.25">
      <c r="A6" s="1"/>
      <c r="L6" s="140" t="s">
        <v>62</v>
      </c>
      <c r="M6" s="141"/>
      <c r="N6" s="141"/>
      <c r="O6" s="141"/>
      <c r="P6" s="141"/>
      <c r="Q6" s="141"/>
      <c r="R6" s="141"/>
      <c r="S6" s="141"/>
      <c r="T6" s="142"/>
      <c r="U6" s="9"/>
      <c r="V6" s="5"/>
      <c r="W6" s="5"/>
      <c r="X6" s="5"/>
      <c r="Y6" s="5"/>
      <c r="Z6" s="5"/>
      <c r="AA6" s="5"/>
      <c r="AB6" s="5"/>
      <c r="AC6" s="6"/>
      <c r="AD6" s="6"/>
      <c r="AE6" s="6"/>
      <c r="AF6" s="6"/>
      <c r="AG6" s="6"/>
      <c r="AH6" s="6"/>
      <c r="AI6" s="6"/>
      <c r="AJ6" s="6"/>
    </row>
    <row r="7" spans="1:36" ht="18" customHeight="1" x14ac:dyDescent="0.25">
      <c r="A7" s="1"/>
      <c r="L7" s="143"/>
      <c r="M7" s="144"/>
      <c r="N7" s="144"/>
      <c r="O7" s="144"/>
      <c r="P7" s="144"/>
      <c r="Q7" s="144"/>
      <c r="R7" s="144"/>
      <c r="S7" s="144"/>
      <c r="T7" s="145"/>
      <c r="U7" s="9"/>
      <c r="V7" s="5"/>
      <c r="W7" s="5"/>
      <c r="X7" s="5"/>
      <c r="Y7" s="5"/>
      <c r="Z7" s="5"/>
      <c r="AA7" s="5"/>
      <c r="AB7" s="5"/>
      <c r="AC7" s="6"/>
      <c r="AD7" s="6"/>
      <c r="AE7" s="6"/>
      <c r="AF7" s="6"/>
      <c r="AG7" s="6"/>
      <c r="AH7" s="6"/>
      <c r="AI7" s="6"/>
      <c r="AJ7" s="6"/>
    </row>
    <row r="8" spans="1:36" ht="18" customHeight="1" x14ac:dyDescent="0.25">
      <c r="A8" s="1"/>
      <c r="L8" s="143"/>
      <c r="M8" s="144"/>
      <c r="N8" s="144"/>
      <c r="O8" s="144"/>
      <c r="P8" s="144"/>
      <c r="Q8" s="144"/>
      <c r="R8" s="144"/>
      <c r="S8" s="144"/>
      <c r="T8" s="145"/>
      <c r="U8" s="9"/>
      <c r="V8" s="5"/>
      <c r="W8" s="5"/>
      <c r="X8" s="5"/>
      <c r="Y8" s="5"/>
      <c r="Z8" s="5"/>
      <c r="AA8" s="5"/>
      <c r="AB8" s="5"/>
      <c r="AC8" s="6"/>
      <c r="AD8" s="6"/>
      <c r="AE8" s="6"/>
      <c r="AF8" s="6"/>
      <c r="AG8" s="6"/>
      <c r="AH8" s="6"/>
      <c r="AI8" s="6"/>
      <c r="AJ8" s="6"/>
    </row>
    <row r="9" spans="1:36" ht="18" customHeight="1" x14ac:dyDescent="0.25">
      <c r="A9" s="1"/>
      <c r="K9" s="3"/>
      <c r="L9" s="143"/>
      <c r="M9" s="144"/>
      <c r="N9" s="144"/>
      <c r="O9" s="144"/>
      <c r="P9" s="144"/>
      <c r="Q9" s="144"/>
      <c r="R9" s="144"/>
      <c r="S9" s="144"/>
      <c r="T9" s="145"/>
      <c r="U9" s="10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ht="18" customHeight="1" thickBot="1" x14ac:dyDescent="0.3">
      <c r="A10" s="11"/>
      <c r="B10" s="12"/>
      <c r="C10" s="13"/>
      <c r="D10" s="13"/>
      <c r="E10" s="13"/>
      <c r="K10" s="3"/>
      <c r="L10" s="143"/>
      <c r="M10" s="144"/>
      <c r="N10" s="144"/>
      <c r="O10" s="144"/>
      <c r="P10" s="144"/>
      <c r="Q10" s="144"/>
      <c r="R10" s="144"/>
      <c r="S10" s="144"/>
      <c r="T10" s="145"/>
      <c r="U10" s="14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ht="18" customHeight="1" thickBot="1" x14ac:dyDescent="0.3">
      <c r="A11" s="1"/>
      <c r="B11" s="149" t="s">
        <v>6</v>
      </c>
      <c r="C11" s="150"/>
      <c r="D11" s="150"/>
      <c r="E11" s="150"/>
      <c r="F11" s="150"/>
      <c r="G11" s="150"/>
      <c r="H11" s="151"/>
      <c r="J11" s="152"/>
      <c r="K11" s="152"/>
      <c r="L11" s="143"/>
      <c r="M11" s="144"/>
      <c r="N11" s="144"/>
      <c r="O11" s="144"/>
      <c r="P11" s="144"/>
      <c r="Q11" s="144"/>
      <c r="R11" s="144"/>
      <c r="S11" s="144"/>
      <c r="T11" s="145"/>
      <c r="U11" s="14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ht="18" customHeight="1" x14ac:dyDescent="0.25">
      <c r="A12" s="1"/>
      <c r="B12" s="153" t="s">
        <v>59</v>
      </c>
      <c r="C12" s="15" t="s">
        <v>20</v>
      </c>
      <c r="D12" s="156" t="s">
        <v>19</v>
      </c>
      <c r="E12" s="157"/>
      <c r="F12" s="157"/>
      <c r="G12" s="158"/>
      <c r="H12" s="96"/>
      <c r="I12" s="16"/>
      <c r="J12" s="152"/>
      <c r="K12" s="152"/>
      <c r="L12" s="143"/>
      <c r="M12" s="144"/>
      <c r="N12" s="144"/>
      <c r="O12" s="144"/>
      <c r="P12" s="144"/>
      <c r="Q12" s="144"/>
      <c r="R12" s="144"/>
      <c r="S12" s="144"/>
      <c r="T12" s="145"/>
      <c r="U12" s="14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ht="18" customHeight="1" x14ac:dyDescent="0.25">
      <c r="A13" s="1"/>
      <c r="B13" s="154"/>
      <c r="C13" s="17" t="s">
        <v>22</v>
      </c>
      <c r="D13" s="18" t="s">
        <v>16</v>
      </c>
      <c r="E13" s="19"/>
      <c r="F13" s="19"/>
      <c r="G13" s="20"/>
      <c r="H13" s="97"/>
      <c r="I13" s="16"/>
      <c r="J13" s="152"/>
      <c r="K13" s="152"/>
      <c r="L13" s="143"/>
      <c r="M13" s="144"/>
      <c r="N13" s="144"/>
      <c r="O13" s="144"/>
      <c r="P13" s="144"/>
      <c r="Q13" s="144"/>
      <c r="R13" s="144"/>
      <c r="S13" s="144"/>
      <c r="T13" s="145"/>
      <c r="U13" s="14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ht="18" customHeight="1" x14ac:dyDescent="0.25">
      <c r="A14" s="1"/>
      <c r="B14" s="154"/>
      <c r="C14" s="17" t="s">
        <v>23</v>
      </c>
      <c r="D14" s="18" t="s">
        <v>17</v>
      </c>
      <c r="E14" s="19"/>
      <c r="F14" s="19"/>
      <c r="G14" s="20"/>
      <c r="H14" s="97"/>
      <c r="I14" s="16"/>
      <c r="J14" s="21"/>
      <c r="K14" s="22"/>
      <c r="L14" s="143"/>
      <c r="M14" s="144"/>
      <c r="N14" s="144"/>
      <c r="O14" s="144"/>
      <c r="P14" s="144"/>
      <c r="Q14" s="144"/>
      <c r="R14" s="144"/>
      <c r="S14" s="144"/>
      <c r="T14" s="145"/>
      <c r="U14" s="14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ht="18" customHeight="1" thickBot="1" x14ac:dyDescent="0.3">
      <c r="A15" s="1"/>
      <c r="B15" s="154"/>
      <c r="C15" s="17" t="s">
        <v>21</v>
      </c>
      <c r="D15" s="18" t="s">
        <v>18</v>
      </c>
      <c r="E15" s="19"/>
      <c r="F15" s="19"/>
      <c r="G15" s="20"/>
      <c r="H15" s="97"/>
      <c r="I15" s="16"/>
      <c r="K15" s="3"/>
      <c r="L15" s="143"/>
      <c r="M15" s="144"/>
      <c r="N15" s="144"/>
      <c r="O15" s="144"/>
      <c r="P15" s="144"/>
      <c r="Q15" s="144"/>
      <c r="R15" s="144"/>
      <c r="S15" s="144"/>
      <c r="T15" s="145"/>
      <c r="U15" s="14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ht="18" customHeight="1" thickBot="1" x14ac:dyDescent="0.3">
      <c r="A16" s="1"/>
      <c r="B16" s="155"/>
      <c r="C16" s="23" t="s">
        <v>34</v>
      </c>
      <c r="D16" s="24" t="s">
        <v>15</v>
      </c>
      <c r="E16" s="25"/>
      <c r="F16" s="25"/>
      <c r="G16" s="26"/>
      <c r="H16" s="98"/>
      <c r="I16" s="16"/>
      <c r="K16" s="3"/>
      <c r="L16" s="143"/>
      <c r="M16" s="144"/>
      <c r="N16" s="144"/>
      <c r="O16" s="144"/>
      <c r="P16" s="144"/>
      <c r="Q16" s="144"/>
      <c r="R16" s="144"/>
      <c r="S16" s="144"/>
      <c r="T16" s="145"/>
      <c r="U16" s="14"/>
      <c r="V16" s="27"/>
      <c r="W16" s="28" t="s">
        <v>0</v>
      </c>
      <c r="X16" s="29" t="e">
        <f>G35^2+G42^2</f>
        <v>#DIV/0!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18" customHeight="1" x14ac:dyDescent="0.25">
      <c r="A17" s="1"/>
      <c r="B17" s="153" t="s">
        <v>60</v>
      </c>
      <c r="C17" s="30" t="s">
        <v>26</v>
      </c>
      <c r="D17" s="161" t="s">
        <v>11</v>
      </c>
      <c r="E17" s="162"/>
      <c r="F17" s="162"/>
      <c r="G17" s="163"/>
      <c r="H17" s="96"/>
      <c r="K17" s="3"/>
      <c r="L17" s="143"/>
      <c r="M17" s="144"/>
      <c r="N17" s="144"/>
      <c r="O17" s="144"/>
      <c r="P17" s="144"/>
      <c r="Q17" s="144"/>
      <c r="R17" s="144"/>
      <c r="S17" s="144"/>
      <c r="T17" s="145"/>
      <c r="U17" s="14"/>
      <c r="V17" s="27"/>
      <c r="W17" s="31" t="s">
        <v>1</v>
      </c>
      <c r="X17" s="32" t="e">
        <f>2*G35*G38+2*G42*G45+G49</f>
        <v>#DIV/0!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ht="18" customHeight="1" thickBot="1" x14ac:dyDescent="0.3">
      <c r="A18" s="1"/>
      <c r="B18" s="159"/>
      <c r="C18" s="33" t="s">
        <v>27</v>
      </c>
      <c r="D18" s="164" t="s">
        <v>7</v>
      </c>
      <c r="E18" s="165"/>
      <c r="F18" s="165"/>
      <c r="G18" s="166"/>
      <c r="H18" s="97"/>
      <c r="K18" s="3"/>
      <c r="L18" s="143"/>
      <c r="M18" s="144"/>
      <c r="N18" s="144"/>
      <c r="O18" s="144"/>
      <c r="P18" s="144"/>
      <c r="Q18" s="144"/>
      <c r="R18" s="144"/>
      <c r="S18" s="144"/>
      <c r="T18" s="145"/>
      <c r="U18" s="14"/>
      <c r="V18" s="27"/>
      <c r="W18" s="34" t="s">
        <v>2</v>
      </c>
      <c r="X18" s="35" t="e">
        <f>G38^2+G45^2</f>
        <v>#DIV/0!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ht="18" customHeight="1" thickBot="1" x14ac:dyDescent="0.3">
      <c r="A19" s="1"/>
      <c r="B19" s="159"/>
      <c r="C19" s="36" t="s">
        <v>25</v>
      </c>
      <c r="D19" s="167" t="s">
        <v>3</v>
      </c>
      <c r="E19" s="168"/>
      <c r="F19" s="168"/>
      <c r="G19" s="169"/>
      <c r="H19" s="99"/>
      <c r="K19" s="3"/>
      <c r="L19" s="146"/>
      <c r="M19" s="147"/>
      <c r="N19" s="147"/>
      <c r="O19" s="147"/>
      <c r="P19" s="147"/>
      <c r="Q19" s="147"/>
      <c r="R19" s="147"/>
      <c r="S19" s="147"/>
      <c r="T19" s="148"/>
      <c r="U19" s="37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18" customHeight="1" x14ac:dyDescent="0.25">
      <c r="A20" s="1"/>
      <c r="B20" s="159"/>
      <c r="C20" s="38" t="s">
        <v>28</v>
      </c>
      <c r="D20" s="240" t="s">
        <v>12</v>
      </c>
      <c r="E20" s="241"/>
      <c r="F20" s="241"/>
      <c r="G20" s="242"/>
      <c r="H20" s="100"/>
      <c r="K20" s="3"/>
      <c r="L20" s="3"/>
      <c r="M20" s="3"/>
      <c r="N20" s="3"/>
      <c r="O20" s="3"/>
      <c r="P20" s="3"/>
      <c r="Q20" s="3"/>
      <c r="R20" s="3"/>
      <c r="S20" s="39"/>
      <c r="T20" s="39"/>
      <c r="U20" s="37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18" customHeight="1" thickBot="1" x14ac:dyDescent="0.3">
      <c r="A21" s="1"/>
      <c r="B21" s="159"/>
      <c r="C21" s="40" t="s">
        <v>29</v>
      </c>
      <c r="D21" s="173" t="s">
        <v>8</v>
      </c>
      <c r="E21" s="174"/>
      <c r="F21" s="174"/>
      <c r="G21" s="175"/>
      <c r="H21" s="97"/>
      <c r="K21" s="3"/>
      <c r="L21" s="7"/>
      <c r="M21" s="7"/>
      <c r="Q21" s="8"/>
      <c r="R21" s="8"/>
      <c r="S21" s="8"/>
      <c r="T21" s="8"/>
      <c r="U21" s="37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ht="18" customHeight="1" thickBot="1" x14ac:dyDescent="0.3">
      <c r="A22" s="1"/>
      <c r="B22" s="159"/>
      <c r="C22" s="41" t="s">
        <v>30</v>
      </c>
      <c r="D22" s="243" t="s">
        <v>4</v>
      </c>
      <c r="E22" s="244"/>
      <c r="F22" s="244"/>
      <c r="G22" s="245"/>
      <c r="H22" s="98"/>
      <c r="L22" s="131" t="s">
        <v>87</v>
      </c>
      <c r="M22" s="204"/>
      <c r="N22" s="204"/>
      <c r="O22" s="204"/>
      <c r="P22" s="204"/>
      <c r="Q22" s="204"/>
      <c r="R22" s="204"/>
      <c r="S22" s="204"/>
      <c r="T22" s="205"/>
      <c r="U22" s="37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18" customHeight="1" x14ac:dyDescent="0.25">
      <c r="A23" s="1"/>
      <c r="B23" s="159"/>
      <c r="C23" s="42" t="s">
        <v>31</v>
      </c>
      <c r="D23" s="179" t="s">
        <v>9</v>
      </c>
      <c r="E23" s="180"/>
      <c r="F23" s="180"/>
      <c r="G23" s="181"/>
      <c r="H23" s="96"/>
      <c r="J23"/>
      <c r="L23" s="191" t="s">
        <v>89</v>
      </c>
      <c r="M23" s="192"/>
      <c r="N23" s="192"/>
      <c r="O23" s="192"/>
      <c r="P23" s="192"/>
      <c r="Q23" s="192"/>
      <c r="R23" s="192"/>
      <c r="S23" s="192"/>
      <c r="T23" s="193"/>
      <c r="U23" s="37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18" customHeight="1" thickBot="1" x14ac:dyDescent="0.3">
      <c r="A24" s="1"/>
      <c r="B24" s="159"/>
      <c r="C24" s="43" t="s">
        <v>32</v>
      </c>
      <c r="D24" s="199" t="s">
        <v>10</v>
      </c>
      <c r="E24" s="200"/>
      <c r="F24" s="200"/>
      <c r="G24" s="201"/>
      <c r="H24" s="97"/>
      <c r="L24" s="248" t="s">
        <v>90</v>
      </c>
      <c r="M24" s="249"/>
      <c r="N24" s="249"/>
      <c r="O24" s="249"/>
      <c r="P24" s="249"/>
      <c r="Q24" s="249"/>
      <c r="R24" s="249"/>
      <c r="S24" s="249"/>
      <c r="T24" s="250"/>
      <c r="U24" s="37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ht="18" customHeight="1" thickBot="1" x14ac:dyDescent="0.3">
      <c r="A25" s="1"/>
      <c r="B25" s="160"/>
      <c r="C25" s="44" t="s">
        <v>33</v>
      </c>
      <c r="D25" s="134" t="s">
        <v>5</v>
      </c>
      <c r="E25" s="135"/>
      <c r="F25" s="135"/>
      <c r="G25" s="136"/>
      <c r="H25" s="99"/>
      <c r="J25" s="45"/>
      <c r="K25" s="46"/>
      <c r="L25" s="47"/>
      <c r="M25" s="47"/>
      <c r="N25" s="47"/>
      <c r="O25" s="47"/>
      <c r="P25" s="47"/>
      <c r="Q25" s="47"/>
      <c r="R25" s="47"/>
      <c r="S25" s="47"/>
      <c r="T25" s="47"/>
      <c r="U25" s="37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ht="18" customHeight="1" thickBot="1" x14ac:dyDescent="0.3">
      <c r="A26" s="1"/>
      <c r="L26" s="48"/>
      <c r="M26" s="48"/>
      <c r="N26" s="48"/>
      <c r="O26" s="48"/>
      <c r="P26" s="48"/>
      <c r="Q26" s="48"/>
      <c r="R26" s="48"/>
      <c r="S26" s="48"/>
      <c r="T26" s="48"/>
      <c r="U26" s="37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18" customHeight="1" thickBot="1" x14ac:dyDescent="0.3">
      <c r="A27" s="1"/>
      <c r="C27" s="49" t="s">
        <v>24</v>
      </c>
      <c r="D27" s="50" t="s">
        <v>88</v>
      </c>
      <c r="E27" s="51"/>
      <c r="F27" s="51"/>
      <c r="G27" s="51"/>
      <c r="H27" s="52" t="e">
        <f>((((-X17)+((X17^2-4*X16*X18)^(1/2)))/(2*X16))^(1/2))*3^(1/2)</f>
        <v>#DIV/0!</v>
      </c>
      <c r="I27" s="53"/>
      <c r="J27" s="54"/>
      <c r="K27" s="54"/>
      <c r="L27" s="48"/>
      <c r="M27" s="48"/>
      <c r="N27" s="48"/>
      <c r="O27" s="48"/>
      <c r="P27" s="48"/>
      <c r="Q27" s="48"/>
      <c r="R27" s="48"/>
      <c r="S27" s="48"/>
      <c r="T27" s="48"/>
      <c r="U27" s="37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ht="18" customHeight="1" x14ac:dyDescent="0.25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  <c r="M28" s="57"/>
      <c r="N28" s="57"/>
      <c r="O28" s="57"/>
      <c r="P28" s="57"/>
      <c r="Q28" s="57"/>
      <c r="R28" s="57"/>
      <c r="S28" s="57"/>
      <c r="T28" s="57"/>
      <c r="U28" s="58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ht="18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ht="18" customHeight="1" thickBo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18" customHeight="1" thickBot="1" x14ac:dyDescent="0.35">
      <c r="A31" s="6"/>
      <c r="B31" s="6"/>
      <c r="C31" s="60" t="s">
        <v>53</v>
      </c>
      <c r="D31" s="61" t="e">
        <f>H13*H12/H15</f>
        <v>#DIV/0!</v>
      </c>
      <c r="E31" s="6"/>
      <c r="F31" s="6"/>
      <c r="G31" s="6"/>
      <c r="H31" s="6"/>
      <c r="I31" s="6"/>
      <c r="J31" s="6"/>
      <c r="K31" s="59"/>
      <c r="L31" s="59"/>
      <c r="M31" s="59"/>
      <c r="N31" s="59"/>
      <c r="O31" s="246"/>
      <c r="P31" s="246"/>
      <c r="Q31" s="246"/>
      <c r="R31" s="246"/>
      <c r="S31" s="246"/>
      <c r="T31" s="246"/>
      <c r="U31" s="246"/>
      <c r="V31" s="246"/>
      <c r="W31" s="24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ht="18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59"/>
      <c r="L32" s="59"/>
      <c r="M32" s="59"/>
      <c r="N32" s="59"/>
      <c r="O32" s="247"/>
      <c r="P32" s="247"/>
      <c r="Q32" s="247"/>
      <c r="R32" s="247"/>
      <c r="S32" s="247"/>
      <c r="T32" s="247"/>
      <c r="U32" s="247"/>
      <c r="V32" s="247"/>
      <c r="W32" s="247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ht="18" customHeight="1" thickBo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59"/>
      <c r="L33" s="59"/>
      <c r="M33" s="59"/>
      <c r="N33" s="59"/>
      <c r="O33" s="247"/>
      <c r="P33" s="247"/>
      <c r="Q33" s="247"/>
      <c r="R33" s="247"/>
      <c r="S33" s="247"/>
      <c r="T33" s="247"/>
      <c r="U33" s="247"/>
      <c r="V33" s="247"/>
      <c r="W33" s="247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ht="18" customHeight="1" thickBot="1" x14ac:dyDescent="0.3">
      <c r="A34" s="6"/>
      <c r="B34" s="6"/>
      <c r="C34" s="60" t="s">
        <v>54</v>
      </c>
      <c r="D34" s="61" t="e">
        <f>H14*H12/H15</f>
        <v>#DIV/0!</v>
      </c>
      <c r="E34" s="6"/>
      <c r="F34" s="6"/>
      <c r="G34" s="6"/>
      <c r="H34" s="6"/>
      <c r="I34" s="6"/>
      <c r="J34" s="6"/>
      <c r="K34" s="59"/>
      <c r="L34" s="59"/>
      <c r="M34" s="59"/>
      <c r="N34" s="59"/>
      <c r="O34" s="247"/>
      <c r="P34" s="247"/>
      <c r="Q34" s="247"/>
      <c r="R34" s="247"/>
      <c r="S34" s="247"/>
      <c r="T34" s="247"/>
      <c r="U34" s="247"/>
      <c r="V34" s="247"/>
      <c r="W34" s="247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ht="18" customHeight="1" thickBot="1" x14ac:dyDescent="0.3">
      <c r="A35" s="6"/>
      <c r="B35" s="6"/>
      <c r="C35" s="6"/>
      <c r="D35" s="62"/>
      <c r="E35" s="6"/>
      <c r="F35" s="60" t="s">
        <v>35</v>
      </c>
      <c r="G35" s="61" t="e">
        <f>1+((IF(H20=0,0,(COS(D42-D50)/D47)))+(IF(H24=0,0,(COS(D42-D58)/D55))))*D39</f>
        <v>#DIV/0!</v>
      </c>
      <c r="H35" s="6"/>
      <c r="I35" s="6"/>
      <c r="J35" s="6"/>
      <c r="K35" s="59"/>
      <c r="L35" s="59"/>
      <c r="M35" s="59"/>
      <c r="N35" s="59"/>
      <c r="O35" s="247"/>
      <c r="P35" s="247"/>
      <c r="Q35" s="247"/>
      <c r="R35" s="247"/>
      <c r="S35" s="247"/>
      <c r="T35" s="247"/>
      <c r="U35" s="247"/>
      <c r="V35" s="247"/>
      <c r="W35" s="247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ht="18" customHeight="1" thickBot="1" x14ac:dyDescent="0.3">
      <c r="A36" s="6"/>
      <c r="B36" s="6"/>
      <c r="C36" s="63" t="s">
        <v>34</v>
      </c>
      <c r="D36" s="64">
        <f>H16</f>
        <v>0</v>
      </c>
      <c r="E36" s="6"/>
      <c r="F36" s="6"/>
      <c r="G36" s="6"/>
      <c r="H36" s="6"/>
      <c r="I36" s="6"/>
      <c r="J36" s="6"/>
      <c r="K36" s="59"/>
      <c r="L36" s="59"/>
      <c r="M36" s="59"/>
      <c r="N36" s="59"/>
      <c r="O36" s="247"/>
      <c r="P36" s="247"/>
      <c r="Q36" s="247"/>
      <c r="R36" s="247"/>
      <c r="S36" s="247"/>
      <c r="T36" s="247"/>
      <c r="U36" s="247"/>
      <c r="V36" s="247"/>
      <c r="W36" s="247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ht="18" customHeight="1" thickBo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59"/>
      <c r="L37" s="59"/>
      <c r="M37" s="59"/>
      <c r="N37" s="59"/>
      <c r="O37" s="247"/>
      <c r="P37" s="247"/>
      <c r="Q37" s="247"/>
      <c r="R37" s="247"/>
      <c r="S37" s="247"/>
      <c r="T37" s="247"/>
      <c r="U37" s="247"/>
      <c r="V37" s="247"/>
      <c r="W37" s="247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ht="18" customHeight="1" thickBot="1" x14ac:dyDescent="0.3">
      <c r="A38" s="6"/>
      <c r="B38" s="6"/>
      <c r="C38" s="6"/>
      <c r="D38" s="6"/>
      <c r="E38" s="6"/>
      <c r="F38" s="60" t="s">
        <v>36</v>
      </c>
      <c r="G38" s="61" t="e">
        <f>H17*1000*D39*COS(D42-D62)/3</f>
        <v>#DIV/0!</v>
      </c>
      <c r="H38" s="6"/>
      <c r="I38" s="6"/>
      <c r="J38" s="6"/>
      <c r="K38" s="59"/>
      <c r="L38" s="59"/>
      <c r="M38" s="59"/>
      <c r="N38" s="59"/>
      <c r="O38" s="247"/>
      <c r="P38" s="247"/>
      <c r="Q38" s="247"/>
      <c r="R38" s="247"/>
      <c r="S38" s="247"/>
      <c r="T38" s="247"/>
      <c r="U38" s="247"/>
      <c r="V38" s="247"/>
      <c r="W38" s="247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ht="18" customHeight="1" thickBot="1" x14ac:dyDescent="0.3">
      <c r="A39" s="6"/>
      <c r="B39" s="6"/>
      <c r="C39" s="60" t="s">
        <v>55</v>
      </c>
      <c r="D39" s="65" t="e">
        <f>((D31^2)+(D34^2))^(1/2)</f>
        <v>#DIV/0!</v>
      </c>
      <c r="E39" s="6"/>
      <c r="F39" s="6"/>
      <c r="G39" s="6"/>
      <c r="H39" s="6"/>
      <c r="I39" s="6"/>
      <c r="J39" s="6"/>
      <c r="K39" s="59"/>
      <c r="L39" s="59"/>
      <c r="M39" s="59"/>
      <c r="N39" s="59"/>
      <c r="O39" s="247"/>
      <c r="P39" s="247"/>
      <c r="Q39" s="247"/>
      <c r="R39" s="247"/>
      <c r="S39" s="247"/>
      <c r="T39" s="247"/>
      <c r="U39" s="247"/>
      <c r="V39" s="247"/>
      <c r="W39" s="247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ht="18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59"/>
      <c r="L40" s="59"/>
      <c r="M40" s="59"/>
      <c r="N40" s="59"/>
      <c r="O40" s="247"/>
      <c r="P40" s="247"/>
      <c r="Q40" s="247"/>
      <c r="R40" s="247"/>
      <c r="S40" s="247"/>
      <c r="T40" s="247"/>
      <c r="U40" s="247"/>
      <c r="V40" s="247"/>
      <c r="W40" s="247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ht="18" customHeight="1" thickBo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59"/>
      <c r="L41" s="59"/>
      <c r="M41" s="59"/>
      <c r="N41" s="59"/>
      <c r="O41" s="247"/>
      <c r="P41" s="247"/>
      <c r="Q41" s="247"/>
      <c r="R41" s="247"/>
      <c r="S41" s="247"/>
      <c r="T41" s="247"/>
      <c r="U41" s="247"/>
      <c r="V41" s="247"/>
      <c r="W41" s="247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ht="18" customHeight="1" thickBot="1" x14ac:dyDescent="0.3">
      <c r="A42" s="6"/>
      <c r="B42" s="6"/>
      <c r="C42" s="220" t="s">
        <v>56</v>
      </c>
      <c r="D42" s="66" t="e">
        <f>ATAN(H14/H13)</f>
        <v>#DIV/0!</v>
      </c>
      <c r="E42" s="6"/>
      <c r="F42" s="60" t="s">
        <v>37</v>
      </c>
      <c r="G42" s="61" t="e">
        <f>((IF(H20=0,0,(SIN(D42-D50)/D47)))+(IF(H24=0,0,SIN(D42-D58)/D55)))*D39</f>
        <v>#DIV/0!</v>
      </c>
      <c r="H42" s="6"/>
      <c r="I42" s="6"/>
      <c r="J42" s="6"/>
      <c r="K42" s="6"/>
      <c r="L42" s="6"/>
      <c r="M42" s="6"/>
      <c r="N42" s="6"/>
      <c r="O42" s="247"/>
      <c r="P42" s="247"/>
      <c r="Q42" s="247"/>
      <c r="R42" s="247"/>
      <c r="S42" s="247"/>
      <c r="T42" s="247"/>
      <c r="U42" s="247"/>
      <c r="V42" s="247"/>
      <c r="W42" s="247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ht="18" customHeight="1" thickBot="1" x14ac:dyDescent="0.3">
      <c r="A43" s="6"/>
      <c r="B43" s="6"/>
      <c r="C43" s="221"/>
      <c r="D43" s="67" t="e">
        <f>DEGREES(D42)</f>
        <v>#DIV/0!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247"/>
      <c r="P43" s="247"/>
      <c r="Q43" s="247"/>
      <c r="R43" s="247"/>
      <c r="S43" s="247"/>
      <c r="T43" s="247"/>
      <c r="U43" s="247"/>
      <c r="V43" s="247"/>
      <c r="W43" s="247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ht="18" customHeight="1" thickBo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247"/>
      <c r="P44" s="247"/>
      <c r="Q44" s="247"/>
      <c r="R44" s="247"/>
      <c r="S44" s="247"/>
      <c r="T44" s="247"/>
      <c r="U44" s="247"/>
      <c r="V44" s="247"/>
      <c r="W44" s="247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ht="18" customHeight="1" thickBot="1" x14ac:dyDescent="0.3">
      <c r="A45" s="6"/>
      <c r="B45" s="6"/>
      <c r="C45" s="6"/>
      <c r="D45" s="6"/>
      <c r="E45" s="6"/>
      <c r="F45" s="60" t="s">
        <v>38</v>
      </c>
      <c r="G45" s="61" t="e">
        <f>H17*1000*D39*SIN(D42-D62)/3</f>
        <v>#DIV/0!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ht="18" customHeight="1" thickBo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ht="18" customHeight="1" thickBot="1" x14ac:dyDescent="0.3">
      <c r="A47" s="6"/>
      <c r="B47" s="6"/>
      <c r="C47" s="68" t="s">
        <v>40</v>
      </c>
      <c r="D47" s="65" t="str">
        <f>IF(H20=0,"SEM CARGA",H21^2/(H20*1000))</f>
        <v>SEM CARGA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ht="18" customHeight="1" thickBo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ht="18" customHeight="1" thickBot="1" x14ac:dyDescent="0.3">
      <c r="A49" s="6"/>
      <c r="B49" s="6"/>
      <c r="C49" s="69" t="s">
        <v>13</v>
      </c>
      <c r="D49" s="6"/>
      <c r="E49" s="6"/>
      <c r="F49" s="60" t="s">
        <v>39</v>
      </c>
      <c r="G49" s="61">
        <f>-(D36^2)/3</f>
        <v>0</v>
      </c>
      <c r="H49" s="6"/>
      <c r="I49" s="233"/>
      <c r="J49" s="233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ht="18" customHeight="1" x14ac:dyDescent="0.25">
      <c r="A50" s="6"/>
      <c r="B50" s="6"/>
      <c r="C50" s="222" t="s">
        <v>41</v>
      </c>
      <c r="D50" s="66">
        <f>ACOS(H22)</f>
        <v>1.5707963267948966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ht="18" customHeight="1" thickBot="1" x14ac:dyDescent="0.3">
      <c r="A51" s="6"/>
      <c r="B51" s="6"/>
      <c r="C51" s="223"/>
      <c r="D51" s="67">
        <f>DEGREES(D50)</f>
        <v>90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ht="18" customHeight="1" x14ac:dyDescent="0.25">
      <c r="A52" s="6"/>
      <c r="B52" s="6"/>
      <c r="C52" s="6"/>
      <c r="D52" s="6"/>
      <c r="E52" s="6"/>
      <c r="F52" s="6"/>
      <c r="G52" s="70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ht="18" customHeight="1" x14ac:dyDescent="0.25">
      <c r="A53" s="6"/>
      <c r="B53" s="6"/>
      <c r="C53" s="6"/>
      <c r="D53" s="6"/>
      <c r="E53" s="6"/>
      <c r="F53" s="233"/>
      <c r="G53" s="233"/>
      <c r="H53" s="6"/>
      <c r="I53" s="233"/>
      <c r="J53" s="233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ht="18" customHeight="1" thickBo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ht="18" customHeight="1" thickBot="1" x14ac:dyDescent="0.3">
      <c r="A55" s="6"/>
      <c r="B55" s="6"/>
      <c r="C55" s="68" t="s">
        <v>42</v>
      </c>
      <c r="D55" s="71" t="str">
        <f>IF(H24=0,"INFINITO",H23/(H24*3^(1/2)))</f>
        <v>INFINITO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ht="18" customHeight="1" x14ac:dyDescent="0.25">
      <c r="A56" s="6"/>
      <c r="B56" s="6"/>
      <c r="C56" s="6"/>
      <c r="D56" s="7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ht="18" customHeight="1" thickBot="1" x14ac:dyDescent="0.3">
      <c r="A57" s="6"/>
      <c r="B57" s="6"/>
      <c r="C57" s="6"/>
      <c r="D57" s="6"/>
      <c r="E57" s="6"/>
      <c r="F57" s="233"/>
      <c r="G57" s="233"/>
      <c r="H57" s="6"/>
      <c r="I57" s="233"/>
      <c r="J57" s="233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ht="18" customHeight="1" thickBot="1" x14ac:dyDescent="0.35">
      <c r="A58" s="6"/>
      <c r="B58" s="6"/>
      <c r="C58" s="73" t="s">
        <v>43</v>
      </c>
      <c r="D58" s="61">
        <f>ACOS(H25)</f>
        <v>1.5707963267948966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ht="18" customHeight="1" thickBot="1" x14ac:dyDescent="0.3">
      <c r="A59" s="6"/>
      <c r="B59" s="6"/>
      <c r="C59" s="6"/>
      <c r="D59" s="74">
        <f>DEGREES(D58)</f>
        <v>90</v>
      </c>
      <c r="E59" s="6"/>
      <c r="F59" s="6"/>
      <c r="G59" s="6"/>
      <c r="H59" s="6"/>
      <c r="I59" s="6"/>
      <c r="J59" s="75" t="s">
        <v>13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ht="18" customHeight="1" x14ac:dyDescent="0.25">
      <c r="A60" s="6"/>
      <c r="B60" s="6"/>
      <c r="C60" s="6"/>
      <c r="D60" s="76"/>
      <c r="E60" s="6"/>
      <c r="F60" s="6"/>
      <c r="G60" s="6"/>
      <c r="H60" s="6"/>
      <c r="I60" s="6"/>
      <c r="J60" s="75" t="s">
        <v>13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ht="18" customHeight="1" thickBot="1" x14ac:dyDescent="0.3">
      <c r="A61" s="6"/>
      <c r="B61" s="6"/>
      <c r="C61" s="6"/>
      <c r="D61" s="6"/>
      <c r="E61" s="6"/>
      <c r="F61" s="6"/>
      <c r="G61" s="6"/>
      <c r="H61" s="6"/>
      <c r="I61" s="6"/>
      <c r="J61" s="77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ht="18" customHeight="1" thickBot="1" x14ac:dyDescent="0.35">
      <c r="A62" s="6"/>
      <c r="B62" s="6"/>
      <c r="C62" s="73" t="s">
        <v>44</v>
      </c>
      <c r="D62" s="61">
        <f>ACOS(H19)</f>
        <v>1.5707963267948966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ht="18" customHeight="1" thickBot="1" x14ac:dyDescent="0.3">
      <c r="A63" s="6"/>
      <c r="B63" s="6"/>
      <c r="C63" s="6"/>
      <c r="D63" s="78">
        <f>DEGREES(D62)</f>
        <v>90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ht="18" customHeight="1" x14ac:dyDescent="0.25">
      <c r="A64" s="6"/>
      <c r="B64" s="6"/>
      <c r="C64" s="6"/>
      <c r="D64" s="7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ht="18" customHeight="1" x14ac:dyDescent="0.3">
      <c r="A65" s="6"/>
      <c r="B65" s="6"/>
      <c r="C65" s="234" t="s">
        <v>14</v>
      </c>
      <c r="D65" s="235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ht="18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ht="18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ht="18" customHeight="1" thickBo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ht="18" customHeight="1" x14ac:dyDescent="0.25">
      <c r="A69" s="6"/>
      <c r="B69" s="79"/>
      <c r="C69" s="218" t="s">
        <v>45</v>
      </c>
      <c r="D69" s="213" t="e">
        <f>(((D70^2+E70^2)^(1/2))*3^(1/2))</f>
        <v>#DIV/0!</v>
      </c>
      <c r="E69" s="214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ht="18" customHeight="1" thickBot="1" x14ac:dyDescent="0.3">
      <c r="A70" s="6"/>
      <c r="B70" s="79"/>
      <c r="C70" s="219"/>
      <c r="D70" s="80" t="e">
        <f>K25/3^(1/2)+C99</f>
        <v>#DIV/0!</v>
      </c>
      <c r="E70" s="81" t="e">
        <f>E99</f>
        <v>#DIV/0!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ht="18" customHeight="1" thickBot="1" x14ac:dyDescent="0.3">
      <c r="A71" s="6"/>
      <c r="B71" s="79"/>
      <c r="C71" s="82" t="s">
        <v>46</v>
      </c>
      <c r="D71" s="83" t="e">
        <f>ATAN(E70/D70)</f>
        <v>#DIV/0!</v>
      </c>
      <c r="E71" s="84" t="e">
        <f>DEGREES(D71)</f>
        <v>#DIV/0!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ht="18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ht="18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ht="18" customHeight="1" thickBo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ht="18" customHeight="1" thickBot="1" x14ac:dyDescent="0.3">
      <c r="A75" s="6"/>
      <c r="B75" s="6"/>
      <c r="C75" s="85" t="s">
        <v>48</v>
      </c>
      <c r="D75" s="236">
        <f>H17</f>
        <v>0</v>
      </c>
      <c r="E75" s="23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ht="18" customHeight="1" x14ac:dyDescent="0.25">
      <c r="A76" s="6"/>
      <c r="B76" s="6"/>
      <c r="C76" s="224" t="s">
        <v>47</v>
      </c>
      <c r="D76" s="238" t="e">
        <f>(D75*1000)/(K25*3^(1/2))</f>
        <v>#DIV/0!</v>
      </c>
      <c r="E76" s="23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ht="18" customHeight="1" thickBot="1" x14ac:dyDescent="0.3">
      <c r="A77" s="6"/>
      <c r="B77" s="6"/>
      <c r="C77" s="225"/>
      <c r="D77" s="86" t="e">
        <f>D76*COS(D78)</f>
        <v>#DIV/0!</v>
      </c>
      <c r="E77" s="87" t="e">
        <f>D76*SIN(D78)</f>
        <v>#DIV/0!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ht="18" customHeight="1" thickBot="1" x14ac:dyDescent="0.35">
      <c r="A78" s="6"/>
      <c r="B78" s="6"/>
      <c r="C78" s="73" t="s">
        <v>44</v>
      </c>
      <c r="D78" s="88">
        <f>-D62</f>
        <v>-1.5707963267948966</v>
      </c>
      <c r="E78" s="89">
        <f>DEGREES(D78)</f>
        <v>-90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ht="18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ht="18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ht="18" customHeight="1" thickBo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ht="18" customHeight="1" x14ac:dyDescent="0.25">
      <c r="A82" s="6"/>
      <c r="B82" s="6"/>
      <c r="C82" s="231" t="s">
        <v>57</v>
      </c>
      <c r="D82" s="226">
        <f>IF(H20=0,0,(K25/(D47*3^(1/2))))</f>
        <v>0</v>
      </c>
      <c r="E82" s="22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ht="18" customHeight="1" thickBot="1" x14ac:dyDescent="0.3">
      <c r="A83" s="6"/>
      <c r="B83" s="6"/>
      <c r="C83" s="232"/>
      <c r="D83" s="90">
        <f>D82*COS(D84)</f>
        <v>0</v>
      </c>
      <c r="E83" s="91">
        <f>-D82*SIN(D84)</f>
        <v>0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ht="18" customHeight="1" thickBot="1" x14ac:dyDescent="0.35">
      <c r="A84" s="6"/>
      <c r="B84" s="6"/>
      <c r="C84" s="92" t="s">
        <v>58</v>
      </c>
      <c r="D84" s="88">
        <f>D50</f>
        <v>1.5707963267948966</v>
      </c>
      <c r="E84" s="89">
        <f>D51</f>
        <v>90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ht="18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ht="18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ht="18" customHeight="1" thickBo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ht="18" customHeight="1" x14ac:dyDescent="0.25">
      <c r="A88" s="6"/>
      <c r="B88" s="6"/>
      <c r="C88" s="224" t="s">
        <v>49</v>
      </c>
      <c r="D88" s="226">
        <f>IF(H24=0,0,H24*K25/H23)</f>
        <v>0</v>
      </c>
      <c r="E88" s="22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ht="18" customHeight="1" thickBot="1" x14ac:dyDescent="0.3">
      <c r="A89" s="6"/>
      <c r="B89" s="6"/>
      <c r="C89" s="225"/>
      <c r="D89" s="90">
        <f>D88*COS(D90)</f>
        <v>0</v>
      </c>
      <c r="E89" s="93">
        <f>-D88*SIN(D90)</f>
        <v>0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ht="18" customHeight="1" thickBot="1" x14ac:dyDescent="0.35">
      <c r="A90" s="6"/>
      <c r="B90" s="6"/>
      <c r="C90" s="73" t="s">
        <v>43</v>
      </c>
      <c r="D90" s="88">
        <f>D58</f>
        <v>1.5707963267948966</v>
      </c>
      <c r="E90" s="89">
        <f>D59</f>
        <v>90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ht="18" customHeight="1" thickBo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ht="18" customHeight="1" x14ac:dyDescent="0.25">
      <c r="A92" s="6"/>
      <c r="B92" s="6"/>
      <c r="C92" s="228" t="s">
        <v>50</v>
      </c>
      <c r="D92" s="229"/>
      <c r="E92" s="230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ht="18" customHeight="1" x14ac:dyDescent="0.25">
      <c r="A93" s="6"/>
      <c r="B93" s="6"/>
      <c r="C93" s="208" t="e">
        <f>(C94^2+E94^2)^(1/2)</f>
        <v>#DIV/0!</v>
      </c>
      <c r="D93" s="209"/>
      <c r="E93" s="210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ht="18" customHeight="1" thickBot="1" x14ac:dyDescent="0.3">
      <c r="A94" s="6"/>
      <c r="B94" s="6"/>
      <c r="C94" s="211" t="e">
        <f>D77+D83+D89</f>
        <v>#DIV/0!</v>
      </c>
      <c r="D94" s="212"/>
      <c r="E94" s="94" t="e">
        <f>E77+E83+E89</f>
        <v>#DIV/0!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ht="18" customHeight="1" thickBot="1" x14ac:dyDescent="0.3">
      <c r="A95" s="6"/>
      <c r="B95" s="6"/>
      <c r="C95" s="82" t="s">
        <v>51</v>
      </c>
      <c r="D95" s="88" t="e">
        <f>ATAN(E94/C94)</f>
        <v>#DIV/0!</v>
      </c>
      <c r="E95" s="95" t="e">
        <f>DEGREES(D95)</f>
        <v>#DIV/0!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ht="18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36" ht="18" customHeight="1" thickBo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36" ht="18" customHeight="1" x14ac:dyDescent="0.25">
      <c r="A98" s="6"/>
      <c r="B98" s="6"/>
      <c r="C98" s="215" t="e">
        <f>D39*C93</f>
        <v>#DIV/0!</v>
      </c>
      <c r="D98" s="216"/>
      <c r="E98" s="21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36" ht="18" customHeight="1" thickBot="1" x14ac:dyDescent="0.3">
      <c r="A99" s="6"/>
      <c r="B99" s="6"/>
      <c r="C99" s="206" t="e">
        <f>C98*COS(D100)</f>
        <v>#DIV/0!</v>
      </c>
      <c r="D99" s="207"/>
      <c r="E99" s="91" t="e">
        <f>C98*SIN(D100)</f>
        <v>#DIV/0!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36" ht="18" customHeight="1" thickBot="1" x14ac:dyDescent="0.4">
      <c r="A100" s="6"/>
      <c r="B100" s="6"/>
      <c r="C100" s="68" t="s">
        <v>52</v>
      </c>
      <c r="D100" s="88" t="e">
        <f>D42+D95</f>
        <v>#DIV/0!</v>
      </c>
      <c r="E100" s="95" t="e">
        <f>DEGREES(D100)</f>
        <v>#DIV/0!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 ht="18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 ht="18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 ht="18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36" ht="18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36" ht="18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36" ht="18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36" ht="18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36" ht="18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36" ht="18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36" ht="18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</row>
  </sheetData>
  <sheetProtection sheet="1" objects="1" scenarios="1" selectLockedCells="1"/>
  <mergeCells count="44">
    <mergeCell ref="O31:W31"/>
    <mergeCell ref="O32:W44"/>
    <mergeCell ref="L5:T5"/>
    <mergeCell ref="L6:T19"/>
    <mergeCell ref="L23:T23"/>
    <mergeCell ref="L24:T24"/>
    <mergeCell ref="I53:J53"/>
    <mergeCell ref="I57:J57"/>
    <mergeCell ref="B11:H11"/>
    <mergeCell ref="B17:B25"/>
    <mergeCell ref="B12:B16"/>
    <mergeCell ref="D23:G23"/>
    <mergeCell ref="D24:G24"/>
    <mergeCell ref="D25:G25"/>
    <mergeCell ref="D12:G12"/>
    <mergeCell ref="D17:G17"/>
    <mergeCell ref="D18:G18"/>
    <mergeCell ref="D19:G19"/>
    <mergeCell ref="D20:G20"/>
    <mergeCell ref="D21:G21"/>
    <mergeCell ref="D22:G22"/>
    <mergeCell ref="J11:K13"/>
    <mergeCell ref="C65:D65"/>
    <mergeCell ref="D75:E75"/>
    <mergeCell ref="D76:E76"/>
    <mergeCell ref="C76:C77"/>
    <mergeCell ref="F53:G53"/>
    <mergeCell ref="F57:G57"/>
    <mergeCell ref="L3:T3"/>
    <mergeCell ref="L22:T22"/>
    <mergeCell ref="C99:D99"/>
    <mergeCell ref="C93:E93"/>
    <mergeCell ref="C94:D94"/>
    <mergeCell ref="D69:E69"/>
    <mergeCell ref="C98:E98"/>
    <mergeCell ref="C69:C70"/>
    <mergeCell ref="C42:C43"/>
    <mergeCell ref="C50:C51"/>
    <mergeCell ref="C88:C89"/>
    <mergeCell ref="D88:E88"/>
    <mergeCell ref="C92:E92"/>
    <mergeCell ref="C82:C83"/>
    <mergeCell ref="D82:E82"/>
    <mergeCell ref="I49:J4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Simplificada</vt:lpstr>
      <vt:lpstr>Completa</vt:lpstr>
      <vt:lpstr>Completa!_Hlk56576230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Gustavo Canedo</cp:lastModifiedBy>
  <cp:lastPrinted>2023-04-29T14:25:28Z</cp:lastPrinted>
  <dcterms:created xsi:type="dcterms:W3CDTF">2018-06-09T11:54:23Z</dcterms:created>
  <dcterms:modified xsi:type="dcterms:W3CDTF">2023-05-20T10:54:07Z</dcterms:modified>
</cp:coreProperties>
</file>