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te (GoDaddy)\Gustavo Canedo\5- Publicados\5- Parametros dos Cabos\"/>
    </mc:Choice>
  </mc:AlternateContent>
  <xr:revisionPtr revIDLastSave="0" documentId="13_ncr:1_{C6997379-8E98-406B-B67A-8F2CF7AF2D24}" xr6:coauthVersionLast="47" xr6:coauthVersionMax="47" xr10:uidLastSave="{00000000-0000-0000-0000-000000000000}"/>
  <bookViews>
    <workbookView xWindow="-120" yWindow="-120" windowWidth="29040" windowHeight="15720" xr2:uid="{1E61DD83-E65A-4203-8B65-9311337BA6CB}"/>
  </bookViews>
  <sheets>
    <sheet name="Cabos PVC R X e L" sheetId="9" r:id="rId1"/>
    <sheet name="Cabos EPR-XLPE R X e L" sheetId="10" r:id="rId2"/>
    <sheet name="Cabos PVC I e t" sheetId="7" r:id="rId3"/>
    <sheet name="Cabos EPR-XLPE I e t" sheetId="11" r:id="rId4"/>
  </sheets>
  <definedNames>
    <definedName name="_xlnm.Print_Area" localSheetId="1">'Cabos EPR-XLPE R X e L'!$B$9:$D$24</definedName>
    <definedName name="_xlnm.Print_Area" localSheetId="0">'Cabos PVC R X e L'!$B$9:$D$24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1" l="1"/>
  <c r="G26" i="11" s="1"/>
  <c r="C26" i="11"/>
  <c r="C25" i="11"/>
  <c r="E25" i="11" s="1"/>
  <c r="G25" i="11" s="1"/>
  <c r="C24" i="11"/>
  <c r="E24" i="11" s="1"/>
  <c r="G24" i="11" s="1"/>
  <c r="C23" i="11"/>
  <c r="E23" i="11" s="1"/>
  <c r="G23" i="11" s="1"/>
  <c r="E22" i="11"/>
  <c r="G22" i="11" s="1"/>
  <c r="C22" i="11"/>
  <c r="C21" i="11"/>
  <c r="E21" i="11" s="1"/>
  <c r="G21" i="11" s="1"/>
  <c r="C20" i="11"/>
  <c r="E20" i="11" s="1"/>
  <c r="G20" i="11" s="1"/>
  <c r="C19" i="11"/>
  <c r="E19" i="11" s="1"/>
  <c r="G19" i="11" s="1"/>
  <c r="E18" i="11"/>
  <c r="G18" i="11" s="1"/>
  <c r="C18" i="11"/>
  <c r="C17" i="11"/>
  <c r="E17" i="11" s="1"/>
  <c r="G17" i="11" s="1"/>
  <c r="C16" i="11"/>
  <c r="E16" i="11" s="1"/>
  <c r="G16" i="11" s="1"/>
  <c r="G15" i="11"/>
  <c r="E15" i="11"/>
  <c r="C15" i="11"/>
  <c r="E14" i="11"/>
  <c r="G14" i="11" s="1"/>
  <c r="C14" i="11"/>
  <c r="C13" i="11"/>
  <c r="E13" i="11" s="1"/>
  <c r="G13" i="11" s="1"/>
  <c r="C26" i="7"/>
  <c r="E26" i="7" s="1"/>
  <c r="G26" i="7" s="1"/>
  <c r="C25" i="7"/>
  <c r="E25" i="7" s="1"/>
  <c r="G25" i="7" s="1"/>
  <c r="E24" i="7"/>
  <c r="G24" i="7" s="1"/>
  <c r="C24" i="7"/>
  <c r="C23" i="7"/>
  <c r="E23" i="7" s="1"/>
  <c r="G23" i="7" s="1"/>
  <c r="E22" i="7"/>
  <c r="G22" i="7" s="1"/>
  <c r="C22" i="7"/>
  <c r="C21" i="7"/>
  <c r="E21" i="7" s="1"/>
  <c r="G21" i="7" s="1"/>
  <c r="E20" i="7"/>
  <c r="G20" i="7" s="1"/>
  <c r="C20" i="7"/>
  <c r="C19" i="7"/>
  <c r="E19" i="7" s="1"/>
  <c r="G19" i="7" s="1"/>
  <c r="E18" i="7"/>
  <c r="G18" i="7" s="1"/>
  <c r="C18" i="7"/>
  <c r="C17" i="7"/>
  <c r="E17" i="7" s="1"/>
  <c r="G17" i="7" s="1"/>
  <c r="E16" i="7"/>
  <c r="G16" i="7" s="1"/>
  <c r="C16" i="7"/>
  <c r="C15" i="7"/>
  <c r="E15" i="7" s="1"/>
  <c r="G15" i="7" s="1"/>
  <c r="E14" i="7"/>
  <c r="G14" i="7" s="1"/>
  <c r="C14" i="7"/>
  <c r="C13" i="7"/>
  <c r="E13" i="7" s="1"/>
  <c r="G13" i="7" s="1"/>
  <c r="G24" i="10"/>
  <c r="C24" i="10"/>
  <c r="H24" i="10" s="1"/>
  <c r="C23" i="10"/>
  <c r="E23" i="10" s="1"/>
  <c r="F22" i="10"/>
  <c r="E22" i="10"/>
  <c r="C22" i="10"/>
  <c r="H22" i="10" s="1"/>
  <c r="H21" i="10"/>
  <c r="G21" i="10"/>
  <c r="F21" i="10"/>
  <c r="C21" i="10"/>
  <c r="E21" i="10" s="1"/>
  <c r="G20" i="10"/>
  <c r="E20" i="10"/>
  <c r="C20" i="10"/>
  <c r="H20" i="10" s="1"/>
  <c r="H19" i="10"/>
  <c r="C19" i="10"/>
  <c r="G19" i="10" s="1"/>
  <c r="H18" i="10"/>
  <c r="G18" i="10"/>
  <c r="F18" i="10"/>
  <c r="E18" i="10"/>
  <c r="C18" i="10"/>
  <c r="C17" i="10"/>
  <c r="G17" i="10" s="1"/>
  <c r="H16" i="10"/>
  <c r="G16" i="10"/>
  <c r="C16" i="10"/>
  <c r="F16" i="10" s="1"/>
  <c r="C15" i="10"/>
  <c r="E15" i="10" s="1"/>
  <c r="F14" i="10"/>
  <c r="E14" i="10"/>
  <c r="C14" i="10"/>
  <c r="H14" i="10" s="1"/>
  <c r="H13" i="10"/>
  <c r="G13" i="10"/>
  <c r="F13" i="10"/>
  <c r="C13" i="10"/>
  <c r="E13" i="10" s="1"/>
  <c r="C12" i="10"/>
  <c r="H12" i="10" s="1"/>
  <c r="H11" i="10"/>
  <c r="C11" i="10"/>
  <c r="G11" i="10" s="1"/>
  <c r="H24" i="9"/>
  <c r="G24" i="9"/>
  <c r="F24" i="9"/>
  <c r="E24" i="9"/>
  <c r="C24" i="9"/>
  <c r="C23" i="9"/>
  <c r="H23" i="9" s="1"/>
  <c r="H22" i="9"/>
  <c r="G22" i="9"/>
  <c r="F22" i="9"/>
  <c r="C22" i="9"/>
  <c r="E22" i="9" s="1"/>
  <c r="G21" i="9"/>
  <c r="F21" i="9"/>
  <c r="E21" i="9"/>
  <c r="C21" i="9"/>
  <c r="H21" i="9" s="1"/>
  <c r="C20" i="9"/>
  <c r="H20" i="9" s="1"/>
  <c r="H19" i="9"/>
  <c r="G19" i="9"/>
  <c r="F19" i="9"/>
  <c r="E19" i="9"/>
  <c r="C19" i="9"/>
  <c r="C18" i="9"/>
  <c r="E18" i="9" s="1"/>
  <c r="H17" i="9"/>
  <c r="G17" i="9"/>
  <c r="C17" i="9"/>
  <c r="F17" i="9" s="1"/>
  <c r="G16" i="9"/>
  <c r="F16" i="9"/>
  <c r="C16" i="9"/>
  <c r="E16" i="9" s="1"/>
  <c r="C15" i="9"/>
  <c r="H15" i="9" s="1"/>
  <c r="H14" i="9"/>
  <c r="G14" i="9"/>
  <c r="F14" i="9"/>
  <c r="C14" i="9"/>
  <c r="E14" i="9" s="1"/>
  <c r="G13" i="9"/>
  <c r="F13" i="9"/>
  <c r="E13" i="9"/>
  <c r="C13" i="9"/>
  <c r="H13" i="9" s="1"/>
  <c r="H12" i="9"/>
  <c r="C12" i="9"/>
  <c r="G12" i="9" s="1"/>
  <c r="H11" i="9"/>
  <c r="G11" i="9"/>
  <c r="F11" i="9"/>
  <c r="E11" i="9"/>
  <c r="C11" i="9"/>
  <c r="F23" i="10" l="1"/>
  <c r="F12" i="10"/>
  <c r="G15" i="10"/>
  <c r="E17" i="10"/>
  <c r="F20" i="10"/>
  <c r="G23" i="10"/>
  <c r="H15" i="10"/>
  <c r="F17" i="10"/>
  <c r="H23" i="10"/>
  <c r="E12" i="10"/>
  <c r="G12" i="10"/>
  <c r="E11" i="10"/>
  <c r="E19" i="10"/>
  <c r="F11" i="10"/>
  <c r="G14" i="10"/>
  <c r="E16" i="10"/>
  <c r="H17" i="10"/>
  <c r="F19" i="10"/>
  <c r="G22" i="10"/>
  <c r="E24" i="10"/>
  <c r="F15" i="10"/>
  <c r="F24" i="10"/>
  <c r="E15" i="9"/>
  <c r="E12" i="9"/>
  <c r="F15" i="9"/>
  <c r="G18" i="9"/>
  <c r="E20" i="9"/>
  <c r="F23" i="9"/>
  <c r="F12" i="9"/>
  <c r="G15" i="9"/>
  <c r="E17" i="9"/>
  <c r="H18" i="9"/>
  <c r="F20" i="9"/>
  <c r="G23" i="9"/>
  <c r="H16" i="9"/>
  <c r="F18" i="9"/>
  <c r="E23" i="9"/>
  <c r="G20" i="9"/>
</calcChain>
</file>

<file path=xl/sharedStrings.xml><?xml version="1.0" encoding="utf-8"?>
<sst xmlns="http://schemas.openxmlformats.org/spreadsheetml/2006/main" count="52" uniqueCount="22">
  <si>
    <t>S</t>
  </si>
  <si>
    <r>
      <t>R</t>
    </r>
    <r>
      <rPr>
        <b/>
        <i/>
        <sz val="8"/>
        <color theme="1"/>
        <rFont val="Arial"/>
        <family val="2"/>
      </rPr>
      <t>90</t>
    </r>
  </si>
  <si>
    <r>
      <t>R</t>
    </r>
    <r>
      <rPr>
        <b/>
        <i/>
        <sz val="8"/>
        <color theme="1"/>
        <rFont val="Arial"/>
        <family val="2"/>
      </rPr>
      <t>70</t>
    </r>
  </si>
  <si>
    <r>
      <t>X</t>
    </r>
    <r>
      <rPr>
        <b/>
        <i/>
        <sz val="8"/>
        <color theme="1"/>
        <rFont val="Arial"/>
        <family val="2"/>
      </rPr>
      <t>60Hz</t>
    </r>
  </si>
  <si>
    <t>V</t>
  </si>
  <si>
    <r>
      <t>S (mm</t>
    </r>
    <r>
      <rPr>
        <b/>
        <i/>
        <vertAlign val="superscript"/>
        <sz val="11"/>
        <color theme="1"/>
        <rFont val="Arial"/>
        <family val="2"/>
      </rPr>
      <t>2</t>
    </r>
    <r>
      <rPr>
        <b/>
        <i/>
        <sz val="11"/>
        <color theme="1"/>
        <rFont val="Arial"/>
        <family val="2"/>
      </rPr>
      <t>)</t>
    </r>
  </si>
  <si>
    <t>%</t>
  </si>
  <si>
    <t>MVA</t>
  </si>
  <si>
    <t>m</t>
  </si>
  <si>
    <t>CABLES AISLADOS CON PVC</t>
  </si>
  <si>
    <t>Tensión Nominal del Sistema (Vn)</t>
  </si>
  <si>
    <t>Factor de Tensión Máxima (f)</t>
  </si>
  <si>
    <t>Longitud del Cable Protegido (m)</t>
  </si>
  <si>
    <t>Datos de los Cables</t>
  </si>
  <si>
    <t>Tiempo de Interrupción del Defecto (s)</t>
  </si>
  <si>
    <t>CABLES AISLADOS CON EPR/XLPE</t>
  </si>
  <si>
    <t>CABLES CON AISLAMIENTO EN PVC</t>
  </si>
  <si>
    <t>Potencia de Corto Circuito de la Fuente (Pcc)</t>
  </si>
  <si>
    <t>Longitud del Alimentaodr</t>
  </si>
  <si>
    <t>Corriente de Curto Circuito (KA)</t>
  </si>
  <si>
    <t>Tiempo Máximo de Actuación de la Protección (s)</t>
  </si>
  <si>
    <t>CABLES CON AISLAMIENTO EN EPR/XLPE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</si>
</sst>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8"/>
      <color theme="1"/>
      <name val="Arial"/>
      <family val="2"/>
    </font>
    <font>
      <sz val="11"/>
      <name val="Calibri"/>
      <family val="2"/>
      <scheme val="minor"/>
    </font>
    <font>
      <b/>
      <i/>
      <vertAlign val="super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7" xfId="0" applyFont="1" applyBorder="1"/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/>
    <xf numFmtId="0" fontId="3" fillId="3" borderId="9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6" xfId="0" applyNumberFormat="1" applyFont="1" applyBorder="1"/>
    <xf numFmtId="0" fontId="3" fillId="7" borderId="9" xfId="0" applyFont="1" applyFill="1" applyBorder="1" applyAlignment="1">
      <alignment horizontal="left"/>
    </xf>
    <xf numFmtId="0" fontId="3" fillId="3" borderId="35" xfId="0" applyFont="1" applyFill="1" applyBorder="1" applyAlignment="1">
      <alignment horizontal="center" vertical="center"/>
    </xf>
    <xf numFmtId="0" fontId="1" fillId="0" borderId="35" xfId="0" applyFont="1" applyBorder="1"/>
    <xf numFmtId="0" fontId="1" fillId="0" borderId="36" xfId="0" applyFont="1" applyBorder="1"/>
    <xf numFmtId="1" fontId="1" fillId="0" borderId="24" xfId="0" applyNumberFormat="1" applyFont="1" applyBorder="1" applyAlignment="1">
      <alignment horizontal="center" vertical="center"/>
    </xf>
    <xf numFmtId="0" fontId="3" fillId="7" borderId="37" xfId="0" applyFont="1" applyFill="1" applyBorder="1" applyAlignment="1">
      <alignment horizontal="left"/>
    </xf>
    <xf numFmtId="1" fontId="1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3" fillId="7" borderId="23" xfId="0" applyFont="1" applyFill="1" applyBorder="1" applyAlignment="1">
      <alignment horizontal="left"/>
    </xf>
    <xf numFmtId="0" fontId="3" fillId="7" borderId="30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3" fillId="5" borderId="0" xfId="0" applyFont="1" applyFill="1" applyAlignment="1">
      <alignment horizontal="right" vertical="center"/>
    </xf>
    <xf numFmtId="164" fontId="1" fillId="5" borderId="0" xfId="0" applyNumberFormat="1" applyFont="1" applyFill="1"/>
    <xf numFmtId="0" fontId="5" fillId="5" borderId="0" xfId="0" applyFont="1" applyFill="1"/>
    <xf numFmtId="0" fontId="7" fillId="5" borderId="0" xfId="0" applyFont="1" applyFill="1"/>
    <xf numFmtId="165" fontId="0" fillId="5" borderId="0" xfId="0" applyNumberFormat="1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left"/>
    </xf>
    <xf numFmtId="0" fontId="3" fillId="7" borderId="30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85725</xdr:rowOff>
    </xdr:from>
    <xdr:to>
      <xdr:col>6</xdr:col>
      <xdr:colOff>304800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9DFD93-E638-4D86-A89E-C4E9841C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5725"/>
          <a:ext cx="2152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2</xdr:col>
      <xdr:colOff>580390</xdr:colOff>
      <xdr:row>3</xdr:row>
      <xdr:rowOff>168275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CBE63E-9E79-0EF3-8FFC-C608D54AD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66725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95250</xdr:rowOff>
    </xdr:from>
    <xdr:to>
      <xdr:col>6</xdr:col>
      <xdr:colOff>304800</xdr:colOff>
      <xdr:row>3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C44072-E8A0-4628-8EFB-EC578EE7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95250"/>
          <a:ext cx="2152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2</xdr:col>
      <xdr:colOff>580390</xdr:colOff>
      <xdr:row>3</xdr:row>
      <xdr:rowOff>168275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B50E38-A494-ABEC-C908-D05BA5AF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66725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26</xdr:row>
      <xdr:rowOff>38100</xdr:rowOff>
    </xdr:from>
    <xdr:to>
      <xdr:col>5</xdr:col>
      <xdr:colOff>19050</xdr:colOff>
      <xdr:row>31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AB508B2-C199-44F7-9929-3650F873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00625"/>
          <a:ext cx="24479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123712</xdr:colOff>
      <xdr:row>29</xdr:row>
      <xdr:rowOff>133286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0D7D61B-22E6-44E2-AB6C-2E409F4C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0050" y="5153025"/>
          <a:ext cx="904762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95250</xdr:rowOff>
    </xdr:from>
    <xdr:to>
      <xdr:col>2</xdr:col>
      <xdr:colOff>580390</xdr:colOff>
      <xdr:row>3</xdr:row>
      <xdr:rowOff>168275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793CA0-1498-88C3-3949-E5AA41DC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504826</xdr:colOff>
      <xdr:row>26</xdr:row>
      <xdr:rowOff>38100</xdr:rowOff>
    </xdr:from>
    <xdr:to>
      <xdr:col>5</xdr:col>
      <xdr:colOff>58639</xdr:colOff>
      <xdr:row>30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339877-3BB8-47B6-B3BB-4F654CFC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5000625"/>
          <a:ext cx="25732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114188</xdr:colOff>
      <xdr:row>29</xdr:row>
      <xdr:rowOff>152333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7043400-6492-4A6B-825B-2A68BDA4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0050" y="5153025"/>
          <a:ext cx="89523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95250</xdr:rowOff>
    </xdr:from>
    <xdr:to>
      <xdr:col>2</xdr:col>
      <xdr:colOff>589915</xdr:colOff>
      <xdr:row>3</xdr:row>
      <xdr:rowOff>168275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674367-C3E5-53BC-01E4-C1CDBA4F2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54AA-924C-420B-AA85-B0CE71114703}">
  <dimension ref="A1:N41"/>
  <sheetViews>
    <sheetView tabSelected="1" workbookViewId="0">
      <selection activeCell="G6" sqref="G6:G7"/>
    </sheetView>
  </sheetViews>
  <sheetFormatPr defaultRowHeight="14.25" x14ac:dyDescent="0.2"/>
  <cols>
    <col min="1" max="1" width="8.140625" style="1" customWidth="1"/>
    <col min="2" max="2" width="10" style="1" customWidth="1"/>
    <col min="3" max="4" width="9.140625" style="1"/>
    <col min="5" max="8" width="9.7109375" style="1" customWidth="1"/>
    <col min="9" max="9" width="9.140625" style="1"/>
    <col min="10" max="10" width="3.5703125" style="1" customWidth="1"/>
    <col min="11" max="11" width="14.140625" style="1" bestFit="1" customWidth="1"/>
    <col min="12" max="16384" width="9.140625" style="1"/>
  </cols>
  <sheetData>
    <row r="1" spans="1:14" ht="15" x14ac:dyDescent="0.25">
      <c r="A1" s="18"/>
      <c r="B1" s="18"/>
      <c r="C1" s="18"/>
      <c r="D1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x14ac:dyDescent="0.25">
      <c r="A2" s="18"/>
      <c r="B2" s="18"/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</row>
    <row r="5" spans="1:14" ht="15" customHeight="1" x14ac:dyDescent="0.25">
      <c r="A5" s="18"/>
      <c r="B5" s="40" t="s">
        <v>9</v>
      </c>
      <c r="C5" s="41"/>
      <c r="D5" s="41"/>
      <c r="E5" s="41"/>
      <c r="F5" s="41"/>
      <c r="G5" s="41"/>
      <c r="H5" s="42"/>
      <c r="I5" s="18"/>
      <c r="J5" s="19"/>
      <c r="K5" s="18"/>
      <c r="L5" s="18"/>
      <c r="M5" s="18"/>
      <c r="N5" s="18"/>
    </row>
    <row r="6" spans="1:14" ht="15" customHeight="1" x14ac:dyDescent="0.2">
      <c r="A6" s="18"/>
      <c r="B6" s="46" t="s">
        <v>10</v>
      </c>
      <c r="C6" s="47"/>
      <c r="D6" s="47"/>
      <c r="E6" s="47"/>
      <c r="F6" s="48"/>
      <c r="G6" s="39">
        <v>480</v>
      </c>
      <c r="H6" s="23" t="s">
        <v>4</v>
      </c>
      <c r="I6" s="18"/>
      <c r="J6" s="34"/>
      <c r="K6" s="35"/>
      <c r="L6" s="18"/>
      <c r="M6" s="18"/>
      <c r="N6" s="18"/>
    </row>
    <row r="7" spans="1:14" ht="15" customHeight="1" x14ac:dyDescent="0.25">
      <c r="A7" s="18"/>
      <c r="B7" s="46" t="s">
        <v>11</v>
      </c>
      <c r="C7" s="47"/>
      <c r="D7" s="47"/>
      <c r="E7" s="47"/>
      <c r="F7" s="48"/>
      <c r="G7" s="39">
        <v>110</v>
      </c>
      <c r="H7" s="28" t="s">
        <v>6</v>
      </c>
      <c r="I7" s="18"/>
      <c r="J7" s="19"/>
      <c r="K7" s="18"/>
      <c r="L7" s="18"/>
      <c r="M7" s="18"/>
      <c r="N7" s="18"/>
    </row>
    <row r="8" spans="1:14" ht="15" customHeight="1" thickBot="1" x14ac:dyDescent="0.25">
      <c r="A8" s="18"/>
      <c r="B8" s="49" t="s">
        <v>12</v>
      </c>
      <c r="C8" s="50"/>
      <c r="D8" s="50"/>
      <c r="E8" s="50"/>
      <c r="F8" s="50"/>
      <c r="G8" s="50"/>
      <c r="H8" s="51"/>
      <c r="I8" s="18"/>
      <c r="J8" s="18"/>
      <c r="K8" s="18"/>
      <c r="L8" s="18"/>
      <c r="M8" s="18"/>
      <c r="N8" s="18"/>
    </row>
    <row r="9" spans="1:14" ht="15" customHeight="1" x14ac:dyDescent="0.2">
      <c r="A9" s="18"/>
      <c r="B9" s="43" t="s">
        <v>13</v>
      </c>
      <c r="C9" s="44"/>
      <c r="D9" s="45"/>
      <c r="E9" s="52" t="s">
        <v>14</v>
      </c>
      <c r="F9" s="53"/>
      <c r="G9" s="53"/>
      <c r="H9" s="54"/>
      <c r="I9" s="18"/>
      <c r="J9" s="18"/>
      <c r="K9" s="18"/>
      <c r="L9" s="18"/>
      <c r="M9" s="18"/>
      <c r="N9" s="18"/>
    </row>
    <row r="10" spans="1:14" ht="15" customHeight="1" x14ac:dyDescent="0.2">
      <c r="A10" s="18"/>
      <c r="B10" s="4" t="s">
        <v>5</v>
      </c>
      <c r="C10" s="7" t="s">
        <v>2</v>
      </c>
      <c r="D10" s="24" t="s">
        <v>3</v>
      </c>
      <c r="E10" s="11">
        <v>0.05</v>
      </c>
      <c r="F10" s="8">
        <v>0.1</v>
      </c>
      <c r="G10" s="9">
        <v>0.3</v>
      </c>
      <c r="H10" s="10">
        <v>0.5</v>
      </c>
      <c r="I10" s="18"/>
      <c r="J10" s="34"/>
      <c r="K10" s="18"/>
      <c r="L10" s="18"/>
      <c r="M10" s="18"/>
      <c r="N10" s="18"/>
    </row>
    <row r="11" spans="1:14" ht="15" customHeight="1" x14ac:dyDescent="0.25">
      <c r="A11" s="18"/>
      <c r="B11" s="5">
        <v>2.5</v>
      </c>
      <c r="C11" s="21">
        <f>20.629/B11</f>
        <v>8.2515999999999998</v>
      </c>
      <c r="D11" s="25">
        <v>9.6000000000000002E-2</v>
      </c>
      <c r="E11" s="13">
        <f>(G6*G7*(E10^(1/2)))/((100*(3^(1/2)))*115*B11*((C11^2+D11^2)^(1/2)))*1000</f>
        <v>28.731142205834846</v>
      </c>
      <c r="F11" s="27">
        <f>(G6*G7*(F10^(1/2)))/((100*(3^(1/2)))*115*B11*((C11^2+D11^2)^(1/2)))*1000</f>
        <v>40.631970969961685</v>
      </c>
      <c r="G11" s="12">
        <f>(G6*G7*(G10^(1/2)))/((100*(3^(1/2)))*115*B11*((C11^2+D11^2)^(1/2)))*1000</f>
        <v>70.376638131637321</v>
      </c>
      <c r="H11" s="14">
        <f>(G6*G7*(H10^(1/2)))/((100*(3^(1/2)))*115*B11*((C11^2+D11^2)^(1/2)))*1000</f>
        <v>90.855849148632402</v>
      </c>
      <c r="I11" s="18"/>
      <c r="J11" s="19"/>
      <c r="K11" s="18"/>
      <c r="L11" s="18"/>
      <c r="M11" s="18"/>
      <c r="N11" s="18"/>
    </row>
    <row r="12" spans="1:14" ht="15" customHeight="1" x14ac:dyDescent="0.25">
      <c r="A12" s="18"/>
      <c r="B12" s="5">
        <v>4</v>
      </c>
      <c r="C12" s="21">
        <f t="shared" ref="C12:C24" si="0">20.629/B12</f>
        <v>5.1572500000000003</v>
      </c>
      <c r="D12" s="25">
        <v>9.6000000000000002E-2</v>
      </c>
      <c r="E12" s="13">
        <f>(G6*G7*(E10^(1/2)))/((100*(3^(1/2)))*115*B12*((C12^2+D12^2)^(1/2)))*1000</f>
        <v>28.72810980863246</v>
      </c>
      <c r="F12" s="27">
        <f>(G6*G7*(F10^(1/2)))/((100*(3^(1/2)))*115*B12*((C12^2+D12^2)^(1/2)))*1000</f>
        <v>40.627682512711566</v>
      </c>
      <c r="G12" s="12">
        <f>(G6*G7*(G10^(1/2)))/((100*(3^(1/2)))*115*B12*((C12^2+D12^2)^(1/2)))*1000</f>
        <v>70.369210305794027</v>
      </c>
      <c r="H12" s="14">
        <f>(G6*G7*(H10^(1/2)))/((100*(3^(1/2)))*115*B12*((C12^2+D12^2)^(1/2)))*1000</f>
        <v>90.846259866702539</v>
      </c>
      <c r="I12" s="18"/>
      <c r="J12" s="18"/>
      <c r="K12" s="18"/>
      <c r="L12" s="18"/>
      <c r="M12" s="18"/>
      <c r="N12" s="18"/>
    </row>
    <row r="13" spans="1:14" ht="15" customHeight="1" x14ac:dyDescent="0.25">
      <c r="A13" s="18"/>
      <c r="B13" s="5">
        <v>6</v>
      </c>
      <c r="C13" s="21">
        <f t="shared" si="0"/>
        <v>3.438166666666667</v>
      </c>
      <c r="D13" s="25">
        <v>9.6000000000000002E-2</v>
      </c>
      <c r="E13" s="13">
        <f>(G6*G7*(E10^(1/2)))/((100*(3^(1/2)))*115*B13*((C13^2+D13^2)^(1/2)))*1000</f>
        <v>28.721892510308109</v>
      </c>
      <c r="F13" s="27">
        <f>(G6*G7*(F10^(1/2)))/((100*(3^(1/2)))*115*B13*((C13^2+D13^2)^(1/2)))*1000</f>
        <v>40.61888992509995</v>
      </c>
      <c r="G13" s="12">
        <f>(G6*G7*(G10^(1/2)))/((100*(3^(1/2)))*115*B13*((C13^2+D13^2)^(1/2)))*1000</f>
        <v>70.353981097320698</v>
      </c>
      <c r="H13" s="14">
        <f>(G6*G7*(H10^(1/2)))/((100*(3^(1/2)))*115*B13*((C13^2+D13^2)^(1/2)))*1000</f>
        <v>90.826599043104849</v>
      </c>
      <c r="I13" s="18"/>
      <c r="J13" s="18"/>
      <c r="K13" s="18"/>
      <c r="L13" s="18"/>
      <c r="M13" s="18"/>
      <c r="N13" s="18"/>
    </row>
    <row r="14" spans="1:14" ht="15" customHeight="1" x14ac:dyDescent="0.25">
      <c r="A14" s="18"/>
      <c r="B14" s="5">
        <v>10</v>
      </c>
      <c r="C14" s="21">
        <f t="shared" si="0"/>
        <v>2.0629</v>
      </c>
      <c r="D14" s="25">
        <v>9.6000000000000002E-2</v>
      </c>
      <c r="E14" s="13">
        <f>(G6*G7*(E10^(1/2)))/((100*(3^(1/2)))*115*B14*((C14^2+D14^2)^(1/2)))*1000</f>
        <v>28.702024248517183</v>
      </c>
      <c r="F14" s="27">
        <f>(G6*G7*(F10^(1/2)))/((100*(3^(1/2)))*115*B14*((C14^2+D14^2)^(1/2)))*1000</f>
        <v>40.590791959814446</v>
      </c>
      <c r="G14" s="12">
        <f>(G6*G7*(G10^(1/2)))/((100*(3^(1/2)))*115*B14*((C14^2+D14^2)^(1/2)))*1000</f>
        <v>70.305313993856899</v>
      </c>
      <c r="H14" s="14">
        <f>(G6*G7*(H10^(1/2)))/((100*(3^(1/2)))*115*B14*((C14^2+D14^2)^(1/2)))*1000</f>
        <v>90.763770082697008</v>
      </c>
      <c r="I14" s="18"/>
      <c r="J14" s="34"/>
      <c r="K14" s="18"/>
      <c r="L14" s="18"/>
      <c r="M14" s="18"/>
      <c r="N14" s="18"/>
    </row>
    <row r="15" spans="1:14" ht="15" customHeight="1" x14ac:dyDescent="0.25">
      <c r="A15" s="18"/>
      <c r="B15" s="5">
        <v>16</v>
      </c>
      <c r="C15" s="21">
        <f t="shared" si="0"/>
        <v>1.2893125000000001</v>
      </c>
      <c r="D15" s="25">
        <v>9.6000000000000002E-2</v>
      </c>
      <c r="E15" s="13">
        <f>(G6*G7*(E10^(1/2)))/((100*(3^(1/2)))*115*B15*((C15^2+D15^2)^(1/2)))*1000</f>
        <v>28.653767573786858</v>
      </c>
      <c r="F15" s="27">
        <f>(G6*G7*(F10^(1/2)))/((100*(3^(1/2)))*115*B15*((C15^2+D15^2)^(1/2)))*1000</f>
        <v>40.522546715935789</v>
      </c>
      <c r="G15" s="12">
        <f>(G6*G7*(G10^(1/2)))/((100*(3^(1/2)))*115*B15*((C15^2+D15^2)^(1/2)))*1000</f>
        <v>70.187109764084141</v>
      </c>
      <c r="H15" s="14">
        <f>(G6*G7*(H10^(1/2)))/((100*(3^(1/2)))*115*B15*((C15^2+D15^2)^(1/2)))*1000</f>
        <v>90.611169078243307</v>
      </c>
      <c r="I15" s="18"/>
      <c r="J15" s="18"/>
      <c r="K15" s="18"/>
      <c r="L15" s="18"/>
      <c r="M15" s="18"/>
      <c r="N15" s="18"/>
    </row>
    <row r="16" spans="1:14" ht="15" customHeight="1" x14ac:dyDescent="0.25">
      <c r="A16" s="18"/>
      <c r="B16" s="5">
        <v>25</v>
      </c>
      <c r="C16" s="21">
        <f t="shared" si="0"/>
        <v>0.82516</v>
      </c>
      <c r="D16" s="25">
        <v>9.6000000000000002E-2</v>
      </c>
      <c r="E16" s="13">
        <f>(G6*G7*(E10^(1/2)))/((100*(3^(1/2)))*115*B16*((C16^2+D16^2)^(1/2)))*1000</f>
        <v>28.540583856652969</v>
      </c>
      <c r="F16" s="27">
        <f>(G6*G7*(F10^(1/2)))/((100*(3^(1/2)))*115*B16*((C16^2+D16^2)^(1/2)))*1000</f>
        <v>40.362480768125245</v>
      </c>
      <c r="G16" s="12">
        <f>(G6*G7*(G10^(1/2)))/((100*(3^(1/2)))*115*B16*((C16^2+D16^2)^(1/2)))*1000</f>
        <v>69.909867409914597</v>
      </c>
      <c r="H16" s="14">
        <f>(G6*G7*(H10^(1/2)))/((100*(3^(1/2)))*115*B16*((C16^2+D16^2)^(1/2)))*1000</f>
        <v>90.253250738055982</v>
      </c>
      <c r="I16" s="18"/>
      <c r="J16" s="18"/>
      <c r="K16" s="18"/>
      <c r="L16" s="18"/>
      <c r="M16" s="18"/>
      <c r="N16" s="18"/>
    </row>
    <row r="17" spans="1:14" ht="15" customHeight="1" x14ac:dyDescent="0.25">
      <c r="A17" s="18"/>
      <c r="B17" s="5">
        <v>35</v>
      </c>
      <c r="C17" s="21">
        <f t="shared" si="0"/>
        <v>0.58940000000000003</v>
      </c>
      <c r="D17" s="25">
        <v>9.6000000000000002E-2</v>
      </c>
      <c r="E17" s="13">
        <f>(G6*G7*(E10^(1/2)))/((100*(3^(1/2)))*115*B17*((C17^2+D17^2)^(1/2)))*1000</f>
        <v>28.359374815158986</v>
      </c>
      <c r="F17" s="27">
        <f>(G6*G7*(F10^(1/2)))/((100*(3^(1/2)))*115*B17*((C17^2+D17^2)^(1/2)))*1000</f>
        <v>40.106212484019821</v>
      </c>
      <c r="G17" s="12">
        <f>(G6*G7*(G10^(1/2)))/((100*(3^(1/2)))*115*B17*((C17^2+D17^2)^(1/2)))*1000</f>
        <v>69.465997721475517</v>
      </c>
      <c r="H17" s="14">
        <f>(G6*G7*(H10^(1/2)))/((100*(3^(1/2)))*115*B17*((C17^2+D17^2)^(1/2)))*1000</f>
        <v>89.680217434319033</v>
      </c>
      <c r="I17" s="18"/>
      <c r="J17" s="18"/>
      <c r="K17" s="18"/>
      <c r="L17" s="18"/>
      <c r="M17" s="18"/>
      <c r="N17" s="18"/>
    </row>
    <row r="18" spans="1:14" ht="15" customHeight="1" x14ac:dyDescent="0.25">
      <c r="A18" s="18"/>
      <c r="B18" s="5">
        <v>50</v>
      </c>
      <c r="C18" s="21">
        <f t="shared" si="0"/>
        <v>0.41258</v>
      </c>
      <c r="D18" s="25">
        <v>9.6000000000000002E-2</v>
      </c>
      <c r="E18" s="13">
        <f>(G6*G7*(E10^(1/2)))/((100*(3^(1/2)))*115*B18*((C18^2+D18^2)^(1/2)))*1000</f>
        <v>27.985491093479723</v>
      </c>
      <c r="F18" s="27">
        <f>(G6*G7*(F10^(1/2)))/((100*(3^(1/2)))*115*B18*((C18^2+D18^2)^(1/2)))*1000</f>
        <v>39.577461054070476</v>
      </c>
      <c r="G18" s="12">
        <f>(G6*G7*(G10^(1/2)))/((100*(3^(1/2)))*115*B18*((C18^2+D18^2)^(1/2)))*1000</f>
        <v>68.550173380228557</v>
      </c>
      <c r="H18" s="14">
        <f>(G6*G7*(H10^(1/2)))/((100*(3^(1/2)))*115*B18*((C18^2+D18^2)^(1/2)))*1000</f>
        <v>88.497893293752085</v>
      </c>
      <c r="I18" s="18"/>
      <c r="J18" s="34"/>
      <c r="K18" s="18"/>
      <c r="L18" s="18"/>
      <c r="M18" s="18"/>
      <c r="N18" s="18"/>
    </row>
    <row r="19" spans="1:14" ht="15" customHeight="1" x14ac:dyDescent="0.25">
      <c r="A19" s="18"/>
      <c r="B19" s="5">
        <v>70</v>
      </c>
      <c r="C19" s="21">
        <f t="shared" si="0"/>
        <v>0.29470000000000002</v>
      </c>
      <c r="D19" s="25">
        <v>9.6000000000000002E-2</v>
      </c>
      <c r="E19" s="13">
        <f>(G6*G7*(E10^(1/2)))/((100*(3^(1/2)))*115*B19*((C19^2+D19^2)^(1/2)))*1000</f>
        <v>27.320074570321278</v>
      </c>
      <c r="F19" s="27">
        <f>(G6*G7*(F10^(1/2)))/((100*(3^(1/2)))*115*B19*((C19^2+D19^2)^(1/2)))*1000</f>
        <v>38.63641998239266</v>
      </c>
      <c r="G19" s="12">
        <f>(G6*G7*(G10^(1/2)))/((100*(3^(1/2)))*115*B19*((C19^2+D19^2)^(1/2)))*1000</f>
        <v>66.920242432073522</v>
      </c>
      <c r="H19" s="14">
        <f>(G6*G7*(H10^(1/2)))/((100*(3^(1/2)))*115*B19*((C19^2+D19^2)^(1/2)))*1000</f>
        <v>86.393661487861237</v>
      </c>
      <c r="I19" s="18"/>
      <c r="J19" s="18"/>
      <c r="K19" s="18"/>
      <c r="L19" s="18"/>
      <c r="M19" s="18"/>
      <c r="N19" s="18"/>
    </row>
    <row r="20" spans="1:14" ht="15" customHeight="1" x14ac:dyDescent="0.25">
      <c r="A20" s="18"/>
      <c r="B20" s="5">
        <v>95</v>
      </c>
      <c r="C20" s="21">
        <f t="shared" si="0"/>
        <v>0.21714736842105264</v>
      </c>
      <c r="D20" s="25">
        <v>9.6000000000000002E-2</v>
      </c>
      <c r="E20" s="13">
        <f>(G6*G7*(E10^(1/2)))/((100*(3^(1/2)))*115*B20*((C20^2+D20^2)^(1/2)))*1000</f>
        <v>26.279479853750743</v>
      </c>
      <c r="F20" s="27">
        <f>(G6*G7*(F10^(1/2)))/((100*(3^(1/2)))*115*B20*((C20^2+D20^2)^(1/2)))*1000</f>
        <v>37.164796821284817</v>
      </c>
      <c r="G20" s="12">
        <f>(G6*G7*(G10^(1/2)))/((100*(3^(1/2)))*115*B20*((C20^2+D20^2)^(1/2)))*1000</f>
        <v>64.371316347439617</v>
      </c>
      <c r="H20" s="14">
        <f>(G6*G7*(H10^(1/2)))/((100*(3^(1/2)))*115*B20*((C20^2+D20^2)^(1/2)))*1000</f>
        <v>83.10301206236096</v>
      </c>
      <c r="I20" s="18"/>
      <c r="J20" s="19"/>
      <c r="K20" s="18"/>
      <c r="L20" s="18"/>
      <c r="M20" s="18"/>
      <c r="N20" s="18"/>
    </row>
    <row r="21" spans="1:14" ht="15" customHeight="1" x14ac:dyDescent="0.25">
      <c r="A21" s="18"/>
      <c r="B21" s="5">
        <v>120</v>
      </c>
      <c r="C21" s="21">
        <f t="shared" si="0"/>
        <v>0.17190833333333336</v>
      </c>
      <c r="D21" s="25">
        <v>9.6000000000000002E-2</v>
      </c>
      <c r="E21" s="13">
        <f>(G6*G7*(E10^(1/2)))/((100*(3^(1/2)))*115*B21*((C21^2+D21^2)^(1/2)))*1000</f>
        <v>25.086487155757293</v>
      </c>
      <c r="F21" s="27">
        <f>(G6*G7*(F10^(1/2)))/((100*(3^(1/2)))*115*B21*((C21^2+D21^2)^(1/2)))*1000</f>
        <v>35.477650367970412</v>
      </c>
      <c r="G21" s="12">
        <f>(G6*G7*(G10^(1/2)))/((100*(3^(1/2)))*115*B21*((C21^2+D21^2)^(1/2)))*1000</f>
        <v>61.449092970489431</v>
      </c>
      <c r="H21" s="14">
        <f>(G6*G7*(H10^(1/2)))/((100*(3^(1/2)))*115*B21*((C21^2+D21^2)^(1/2)))*1000</f>
        <v>79.330437904752273</v>
      </c>
      <c r="I21" s="18"/>
      <c r="J21" s="18"/>
      <c r="K21" s="18"/>
      <c r="L21" s="18"/>
      <c r="M21" s="18"/>
      <c r="N21" s="18"/>
    </row>
    <row r="22" spans="1:14" ht="15" customHeight="1" x14ac:dyDescent="0.25">
      <c r="A22" s="18"/>
      <c r="B22" s="5">
        <v>150</v>
      </c>
      <c r="C22" s="21">
        <f t="shared" si="0"/>
        <v>0.13752666666666669</v>
      </c>
      <c r="D22" s="25">
        <v>9.6000000000000002E-2</v>
      </c>
      <c r="E22" s="13">
        <f>(G6*G7*(E10^(1/2)))/((100*(3^(1/2)))*115*B22*((C22^2+D22^2)^(1/2)))*1000</f>
        <v>23.560664921595656</v>
      </c>
      <c r="F22" s="27">
        <f>(G6*G7*(F10^(1/2)))/((100*(3^(1/2)))*115*B22*((C22^2+D22^2)^(1/2)))*1000</f>
        <v>33.319811870648607</v>
      </c>
      <c r="G22" s="12">
        <f>(G6*G7*(G10^(1/2)))/((100*(3^(1/2)))*115*B22*((C22^2+D22^2)^(1/2)))*1000</f>
        <v>57.711607058599988</v>
      </c>
      <c r="H22" s="14">
        <f>(G6*G7*(H10^(1/2)))/((100*(3^(1/2)))*115*B22*((C22^2+D22^2)^(1/2)))*1000</f>
        <v>74.505364340274724</v>
      </c>
      <c r="I22" s="18"/>
      <c r="J22" s="18"/>
      <c r="K22" s="18"/>
      <c r="L22" s="18"/>
      <c r="M22" s="18"/>
      <c r="N22" s="18"/>
    </row>
    <row r="23" spans="1:14" ht="15" customHeight="1" x14ac:dyDescent="0.25">
      <c r="A23" s="18"/>
      <c r="B23" s="5">
        <v>185</v>
      </c>
      <c r="C23" s="21">
        <f t="shared" si="0"/>
        <v>0.11150810810810811</v>
      </c>
      <c r="D23" s="25">
        <v>9.6000000000000002E-2</v>
      </c>
      <c r="E23" s="13">
        <f>(G6*G7*(E10^(1/2)))/((100*(3^(1/2)))*115*B23*((C23^2+D23^2)^(1/2)))*1000</f>
        <v>21.775051697371705</v>
      </c>
      <c r="F23" s="27">
        <f>(G6*G7*(F10^(1/2)))/((100*(3^(1/2)))*115*B23*((C23^2+D23^2)^(1/2)))*1000</f>
        <v>30.794573431798348</v>
      </c>
      <c r="G23" s="12">
        <f>(G6*G7*(G10^(1/2)))/((100*(3^(1/2)))*115*B23*((C23^2+D23^2)^(1/2)))*1000</f>
        <v>53.337765781285427</v>
      </c>
      <c r="H23" s="14">
        <f>(G6*G7*(H10^(1/2)))/((100*(3^(1/2)))*115*B23*((C23^2+D23^2)^(1/2)))*1000</f>
        <v>68.858759531610104</v>
      </c>
      <c r="I23" s="18"/>
      <c r="J23" s="18"/>
      <c r="K23" s="18"/>
      <c r="L23" s="18"/>
      <c r="M23" s="18"/>
      <c r="N23" s="18"/>
    </row>
    <row r="24" spans="1:14" ht="15" customHeight="1" thickBot="1" x14ac:dyDescent="0.3">
      <c r="A24" s="18"/>
      <c r="B24" s="6">
        <v>240</v>
      </c>
      <c r="C24" s="22">
        <f t="shared" si="0"/>
        <v>8.5954166666666679E-2</v>
      </c>
      <c r="D24" s="26">
        <v>9.6000000000000002E-2</v>
      </c>
      <c r="E24" s="15">
        <f>(G6*G7*(E10^(1/2)))/((100*(3^(1/2)))*115*B24*((C24^2+D24^2)^(1/2)))*1000</f>
        <v>19.166433192731578</v>
      </c>
      <c r="F24" s="30">
        <f>(G6*G7*(F10^(1/2)))/((100*(3^(1/2)))*115*B24*((C24^2+D24^2)^(1/2)))*1000</f>
        <v>27.10542976347886</v>
      </c>
      <c r="G24" s="16">
        <f>(G6*G7*(G10^(1/2)))/((100*(3^(1/2)))*115*B24*((C24^2+D24^2)^(1/2)))*1000</f>
        <v>46.947981511335044</v>
      </c>
      <c r="H24" s="17">
        <f>(G6*G7*(H10^(1/2)))/((100*(3^(1/2)))*115*B24*((C24^2+D24^2)^(1/2)))*1000</f>
        <v>60.609583510484789</v>
      </c>
      <c r="I24" s="18"/>
      <c r="J24" s="18"/>
      <c r="K24" s="18"/>
      <c r="L24" s="18"/>
      <c r="M24" s="18"/>
      <c r="N24" s="18"/>
    </row>
    <row r="25" spans="1:14" x14ac:dyDescent="0.2">
      <c r="A25" s="18"/>
      <c r="B25" s="18"/>
      <c r="C25" s="18"/>
      <c r="D25" s="18"/>
      <c r="E25" s="18"/>
      <c r="F25" s="18"/>
      <c r="G25" s="18"/>
      <c r="H25" s="29"/>
      <c r="I25" s="18"/>
      <c r="J25" s="18"/>
      <c r="K25" s="18"/>
      <c r="L25" s="18"/>
      <c r="M25" s="18"/>
      <c r="N25" s="18"/>
    </row>
    <row r="26" spans="1:14" ht="15" x14ac:dyDescent="0.25">
      <c r="A26" s="18"/>
      <c r="B26" s="18"/>
      <c r="C26" s="18"/>
      <c r="D26" s="18"/>
      <c r="E26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5" x14ac:dyDescent="0.25">
      <c r="A27" s="18"/>
      <c r="B27" s="18"/>
      <c r="C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x14ac:dyDescent="0.2">
      <c r="A41" s="18"/>
      <c r="B41" s="18"/>
      <c r="C41" s="18"/>
      <c r="D41" s="18"/>
      <c r="E41" s="18"/>
      <c r="F41" s="18"/>
      <c r="G41" s="18"/>
      <c r="H41" s="18"/>
      <c r="I41" s="18"/>
      <c r="L41" s="18"/>
      <c r="M41" s="18"/>
      <c r="N41" s="18"/>
    </row>
  </sheetData>
  <sheetProtection sheet="1" objects="1" scenarios="1" selectLockedCells="1"/>
  <mergeCells count="6">
    <mergeCell ref="B5:H5"/>
    <mergeCell ref="B9:D9"/>
    <mergeCell ref="B6:F6"/>
    <mergeCell ref="B8:H8"/>
    <mergeCell ref="E9:H9"/>
    <mergeCell ref="B7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3237-4036-4789-976C-DCBF61F0251F}">
  <dimension ref="A1:N41"/>
  <sheetViews>
    <sheetView workbookViewId="0">
      <selection activeCell="G6" sqref="G6:G7"/>
    </sheetView>
  </sheetViews>
  <sheetFormatPr defaultRowHeight="14.25" x14ac:dyDescent="0.2"/>
  <cols>
    <col min="1" max="1" width="8.140625" style="1" customWidth="1"/>
    <col min="2" max="2" width="10" style="1" customWidth="1"/>
    <col min="3" max="4" width="9.140625" style="1"/>
    <col min="5" max="8" width="9.7109375" style="1" customWidth="1"/>
    <col min="9" max="9" width="9.140625" style="1"/>
    <col min="10" max="10" width="3.5703125" style="1" customWidth="1"/>
    <col min="11" max="11" width="14.140625" style="1" bestFit="1" customWidth="1"/>
    <col min="12" max="16384" width="9.140625" style="1"/>
  </cols>
  <sheetData>
    <row r="1" spans="1:14" ht="15" x14ac:dyDescent="0.25">
      <c r="A1" s="18"/>
      <c r="B1" s="18"/>
      <c r="C1" s="18"/>
      <c r="D1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x14ac:dyDescent="0.25">
      <c r="A2" s="18"/>
      <c r="B2" s="18"/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</row>
    <row r="5" spans="1:14" ht="15" customHeight="1" x14ac:dyDescent="0.25">
      <c r="A5" s="18"/>
      <c r="B5" s="55" t="s">
        <v>15</v>
      </c>
      <c r="C5" s="56"/>
      <c r="D5" s="56"/>
      <c r="E5" s="56"/>
      <c r="F5" s="56"/>
      <c r="G5" s="56"/>
      <c r="H5" s="57"/>
      <c r="I5" s="18"/>
      <c r="J5" s="19"/>
      <c r="K5" s="18"/>
      <c r="L5" s="18"/>
      <c r="M5" s="18"/>
      <c r="N5" s="18"/>
    </row>
    <row r="6" spans="1:14" ht="15" customHeight="1" x14ac:dyDescent="0.2">
      <c r="A6" s="18"/>
      <c r="B6" s="46" t="s">
        <v>10</v>
      </c>
      <c r="C6" s="47"/>
      <c r="D6" s="47"/>
      <c r="E6" s="47"/>
      <c r="F6" s="48"/>
      <c r="G6" s="39">
        <v>480</v>
      </c>
      <c r="H6" s="23" t="s">
        <v>4</v>
      </c>
      <c r="I6" s="18"/>
      <c r="J6" s="34"/>
      <c r="K6" s="35"/>
      <c r="L6" s="18"/>
      <c r="M6" s="18"/>
      <c r="N6" s="18"/>
    </row>
    <row r="7" spans="1:14" ht="15" customHeight="1" x14ac:dyDescent="0.25">
      <c r="A7" s="18"/>
      <c r="B7" s="46" t="s">
        <v>11</v>
      </c>
      <c r="C7" s="47"/>
      <c r="D7" s="47"/>
      <c r="E7" s="47"/>
      <c r="F7" s="48"/>
      <c r="G7" s="39">
        <v>110</v>
      </c>
      <c r="H7" s="28" t="s">
        <v>6</v>
      </c>
      <c r="I7" s="18"/>
      <c r="J7" s="19"/>
      <c r="K7" s="18"/>
      <c r="L7" s="18"/>
      <c r="M7" s="18"/>
      <c r="N7" s="18"/>
    </row>
    <row r="8" spans="1:14" ht="15" customHeight="1" thickBot="1" x14ac:dyDescent="0.25">
      <c r="A8" s="18"/>
      <c r="B8" s="49" t="s">
        <v>12</v>
      </c>
      <c r="C8" s="50"/>
      <c r="D8" s="50"/>
      <c r="E8" s="50"/>
      <c r="F8" s="50"/>
      <c r="G8" s="50"/>
      <c r="H8" s="51"/>
      <c r="I8" s="18"/>
      <c r="J8" s="18"/>
      <c r="K8" s="18"/>
      <c r="L8" s="18"/>
      <c r="M8" s="18"/>
      <c r="N8" s="18"/>
    </row>
    <row r="9" spans="1:14" ht="15" customHeight="1" x14ac:dyDescent="0.2">
      <c r="A9" s="18"/>
      <c r="B9" s="58" t="s">
        <v>13</v>
      </c>
      <c r="C9" s="59"/>
      <c r="D9" s="60"/>
      <c r="E9" s="52" t="s">
        <v>14</v>
      </c>
      <c r="F9" s="53"/>
      <c r="G9" s="53"/>
      <c r="H9" s="54"/>
      <c r="I9" s="18"/>
      <c r="J9" s="18"/>
      <c r="K9" s="18"/>
      <c r="L9" s="18"/>
      <c r="M9" s="18"/>
      <c r="N9" s="18"/>
    </row>
    <row r="10" spans="1:14" ht="15" customHeight="1" x14ac:dyDescent="0.2">
      <c r="A10" s="18"/>
      <c r="B10" s="4" t="s">
        <v>5</v>
      </c>
      <c r="C10" s="7" t="s">
        <v>1</v>
      </c>
      <c r="D10" s="24" t="s">
        <v>3</v>
      </c>
      <c r="E10" s="11">
        <v>0.05</v>
      </c>
      <c r="F10" s="8">
        <v>0.1</v>
      </c>
      <c r="G10" s="9">
        <v>0.3</v>
      </c>
      <c r="H10" s="10">
        <v>0.5</v>
      </c>
      <c r="I10" s="18"/>
      <c r="J10" s="34"/>
      <c r="K10" s="18"/>
      <c r="L10" s="18"/>
      <c r="M10" s="18"/>
      <c r="N10" s="18"/>
    </row>
    <row r="11" spans="1:14" ht="15" customHeight="1" x14ac:dyDescent="0.25">
      <c r="A11" s="18"/>
      <c r="B11" s="5">
        <v>2.5</v>
      </c>
      <c r="C11" s="21">
        <f>21.984/B11</f>
        <v>8.7936000000000014</v>
      </c>
      <c r="D11" s="25">
        <v>9.6000000000000002E-2</v>
      </c>
      <c r="E11" s="13">
        <f>(G6*G7*(E10^(1/2)))/((100*(3^(1/2)))*115*B11*((C11^2+D11^2)^(1/2)))*1000</f>
        <v>26.960495095360663</v>
      </c>
      <c r="F11" s="27">
        <f>(G6*G7*(F10^(1/2)))/((100*(3^(1/2)))*115*B11*((C11^2+D11^2)^(1/2)))*1000</f>
        <v>38.127897812152362</v>
      </c>
      <c r="G11" s="12">
        <f>(G6*G7*(G10^(1/2)))/((100*(3^(1/2)))*115*B11*((C11^2+D11^2)^(1/2)))*1000</f>
        <v>66.039456196442117</v>
      </c>
      <c r="H11" s="14">
        <f>(G6*G7*(H10^(1/2)))/((100*(3^(1/2)))*115*B11*((C11^2+D11^2)^(1/2)))*1000</f>
        <v>85.256571347138191</v>
      </c>
      <c r="I11" s="18"/>
      <c r="J11" s="19"/>
      <c r="K11" s="18"/>
      <c r="L11" s="18"/>
      <c r="M11" s="18"/>
      <c r="N11" s="18"/>
    </row>
    <row r="12" spans="1:14" ht="15" customHeight="1" x14ac:dyDescent="0.25">
      <c r="A12" s="18"/>
      <c r="B12" s="5">
        <v>4</v>
      </c>
      <c r="C12" s="21">
        <f t="shared" ref="C12:C24" si="0">21.984/B12</f>
        <v>5.4960000000000004</v>
      </c>
      <c r="D12" s="25">
        <v>9.6000000000000002E-2</v>
      </c>
      <c r="E12" s="13">
        <f>(G6*G7*(E10^(1/2)))/((100*(3^(1/2)))*115*B12*((C12^2+D12^2)^(1/2)))*1000</f>
        <v>26.95798945223622</v>
      </c>
      <c r="F12" s="27">
        <f>(G6*G7*(F10^(1/2)))/((100*(3^(1/2)))*115*B12*((C12^2+D12^2)^(1/2)))*1000</f>
        <v>38.124354297663302</v>
      </c>
      <c r="G12" s="12">
        <f>(G6*G7*(G10^(1/2)))/((100*(3^(1/2)))*115*B12*((C12^2+D12^2)^(1/2)))*1000</f>
        <v>66.03331864930972</v>
      </c>
      <c r="H12" s="14">
        <f>(G6*G7*(H10^(1/2)))/((100*(3^(1/2)))*115*B12*((C12^2+D12^2)^(1/2)))*1000</f>
        <v>85.248647807861417</v>
      </c>
      <c r="I12" s="18"/>
      <c r="J12" s="18"/>
      <c r="K12" s="18"/>
      <c r="L12" s="18"/>
      <c r="M12" s="18"/>
      <c r="N12" s="18"/>
    </row>
    <row r="13" spans="1:14" ht="15" customHeight="1" x14ac:dyDescent="0.25">
      <c r="A13" s="18"/>
      <c r="B13" s="5">
        <v>6</v>
      </c>
      <c r="C13" s="21">
        <f t="shared" si="0"/>
        <v>3.6640000000000001</v>
      </c>
      <c r="D13" s="25">
        <v>9.6000000000000002E-2</v>
      </c>
      <c r="E13" s="13">
        <f>(G6*G7*(E10^(1/2)))/((100*(3^(1/2)))*115*B13*((C13^2+D13^2)^(1/2)))*1000</f>
        <v>26.952851857005044</v>
      </c>
      <c r="F13" s="27">
        <f>(G6*G7*(F10^(1/2)))/((100*(3^(1/2)))*115*B13*((C13^2+D13^2)^(1/2)))*1000</f>
        <v>38.117088640809392</v>
      </c>
      <c r="G13" s="12">
        <f>(G6*G7*(G10^(1/2)))/((100*(3^(1/2)))*115*B13*((C13^2+D13^2)^(1/2)))*1000</f>
        <v>66.020734162488395</v>
      </c>
      <c r="H13" s="14">
        <f>(G6*G7*(H10^(1/2)))/((100*(3^(1/2)))*115*B13*((C13^2+D13^2)^(1/2)))*1000</f>
        <v>85.232401305234873</v>
      </c>
      <c r="I13" s="18"/>
      <c r="J13" s="18"/>
      <c r="K13" s="18"/>
      <c r="L13" s="18"/>
      <c r="M13" s="18"/>
      <c r="N13" s="18"/>
    </row>
    <row r="14" spans="1:14" ht="15" customHeight="1" x14ac:dyDescent="0.25">
      <c r="A14" s="18"/>
      <c r="B14" s="5">
        <v>10</v>
      </c>
      <c r="C14" s="21">
        <f t="shared" si="0"/>
        <v>2.1984000000000004</v>
      </c>
      <c r="D14" s="25">
        <v>9.6000000000000002E-2</v>
      </c>
      <c r="E14" s="13">
        <f>(G6*G7*(E10^(1/2)))/((100*(3^(1/2)))*115*B14*((C14^2+D14^2)^(1/2)))*1000</f>
        <v>26.936431269865956</v>
      </c>
      <c r="F14" s="27">
        <f>(G6*G7*(F10^(1/2)))/((100*(3^(1/2)))*115*B14*((C14^2+D14^2)^(1/2)))*1000</f>
        <v>38.093866423775168</v>
      </c>
      <c r="G14" s="12">
        <f>(G6*G7*(G10^(1/2)))/((100*(3^(1/2)))*115*B14*((C14^2+D14^2)^(1/2)))*1000</f>
        <v>65.980512102720709</v>
      </c>
      <c r="H14" s="14">
        <f>(G6*G7*(H10^(1/2)))/((100*(3^(1/2)))*115*B14*((C14^2+D14^2)^(1/2)))*1000</f>
        <v>85.180474849358092</v>
      </c>
      <c r="I14" s="18"/>
      <c r="J14" s="34"/>
      <c r="K14" s="18"/>
      <c r="L14" s="18"/>
      <c r="M14" s="18"/>
      <c r="N14" s="18"/>
    </row>
    <row r="15" spans="1:14" ht="15" customHeight="1" x14ac:dyDescent="0.25">
      <c r="A15" s="18"/>
      <c r="B15" s="5">
        <v>16</v>
      </c>
      <c r="C15" s="21">
        <f t="shared" si="0"/>
        <v>1.3740000000000001</v>
      </c>
      <c r="D15" s="25">
        <v>9.6000000000000002E-2</v>
      </c>
      <c r="E15" s="13">
        <f>(G6*G7*(E10^(1/2)))/((100*(3^(1/2)))*115*B15*((C15^2+D15^2)^(1/2)))*1000</f>
        <v>26.896531486501804</v>
      </c>
      <c r="F15" s="27">
        <f>(G6*G7*(F10^(1/2)))/((100*(3^(1/2)))*115*B15*((C15^2+D15^2)^(1/2)))*1000</f>
        <v>38.037439609005837</v>
      </c>
      <c r="G15" s="12">
        <f>(G6*G7*(G10^(1/2)))/((100*(3^(1/2)))*115*B15*((C15^2+D15^2)^(1/2)))*1000</f>
        <v>65.882777992630949</v>
      </c>
      <c r="H15" s="14">
        <f>(G6*G7*(H10^(1/2)))/((100*(3^(1/2)))*115*B15*((C15^2+D15^2)^(1/2)))*1000</f>
        <v>85.054300655780082</v>
      </c>
      <c r="I15" s="18"/>
      <c r="J15" s="18"/>
      <c r="K15" s="18"/>
      <c r="L15" s="18"/>
      <c r="M15" s="18"/>
      <c r="N15" s="18"/>
    </row>
    <row r="16" spans="1:14" ht="15" customHeight="1" x14ac:dyDescent="0.25">
      <c r="A16" s="18"/>
      <c r="B16" s="5">
        <v>25</v>
      </c>
      <c r="C16" s="21">
        <f t="shared" si="0"/>
        <v>0.87936000000000003</v>
      </c>
      <c r="D16" s="25">
        <v>9.6000000000000002E-2</v>
      </c>
      <c r="E16" s="13">
        <f>(G6*G7*(E10^(1/2)))/((100*(3^(1/2)))*115*B16*((C16^2+D16^2)^(1/2)))*1000</f>
        <v>26.802854426930303</v>
      </c>
      <c r="F16" s="27">
        <f>(G6*G7*(F10^(1/2)))/((100*(3^(1/2)))*115*B16*((C16^2+D16^2)^(1/2)))*1000</f>
        <v>37.904960240876584</v>
      </c>
      <c r="G16" s="12">
        <f>(G6*G7*(G10^(1/2)))/((100*(3^(1/2)))*115*B16*((C16^2+D16^2)^(1/2)))*1000</f>
        <v>65.65331699607647</v>
      </c>
      <c r="H16" s="14">
        <f>(G6*G7*(H10^(1/2)))/((100*(3^(1/2)))*115*B16*((C16^2+D16^2)^(1/2)))*1000</f>
        <v>84.75806778302686</v>
      </c>
      <c r="I16" s="18"/>
      <c r="J16" s="18"/>
      <c r="K16" s="18"/>
      <c r="L16" s="18"/>
      <c r="M16" s="18"/>
      <c r="N16" s="18"/>
    </row>
    <row r="17" spans="1:14" ht="15" customHeight="1" x14ac:dyDescent="0.25">
      <c r="A17" s="18"/>
      <c r="B17" s="5">
        <v>35</v>
      </c>
      <c r="C17" s="21">
        <f t="shared" si="0"/>
        <v>0.62811428571428574</v>
      </c>
      <c r="D17" s="25">
        <v>9.6000000000000002E-2</v>
      </c>
      <c r="E17" s="13">
        <f>(G6*G7*(E10^(1/2)))/((100*(3^(1/2)))*115*B17*((C17^2+D17^2)^(1/2)))*1000</f>
        <v>26.652601798228488</v>
      </c>
      <c r="F17" s="27">
        <f>(G6*G7*(F10^(1/2)))/((100*(3^(1/2)))*115*B17*((C17^2+D17^2)^(1/2)))*1000</f>
        <v>37.692470935584268</v>
      </c>
      <c r="G17" s="12">
        <f>(G6*G7*(G10^(1/2)))/((100*(3^(1/2)))*115*B17*((C17^2+D17^2)^(1/2)))*1000</f>
        <v>65.285274723245166</v>
      </c>
      <c r="H17" s="14">
        <f>(G6*G7*(H10^(1/2)))/((100*(3^(1/2)))*115*B17*((C17^2+D17^2)^(1/2)))*1000</f>
        <v>84.28292725190154</v>
      </c>
      <c r="I17" s="18"/>
      <c r="J17" s="18"/>
      <c r="K17" s="18"/>
      <c r="L17" s="18"/>
      <c r="M17" s="18"/>
      <c r="N17" s="18"/>
    </row>
    <row r="18" spans="1:14" ht="15" customHeight="1" x14ac:dyDescent="0.25">
      <c r="A18" s="18"/>
      <c r="B18" s="5">
        <v>50</v>
      </c>
      <c r="C18" s="21">
        <f t="shared" si="0"/>
        <v>0.43968000000000002</v>
      </c>
      <c r="D18" s="25">
        <v>9.6000000000000002E-2</v>
      </c>
      <c r="E18" s="13">
        <f>(G6*G7*(E10^(1/2)))/((100*(3^(1/2)))*115*B18*((C18^2+D18^2)^(1/2)))*1000</f>
        <v>26.341526811641767</v>
      </c>
      <c r="F18" s="27">
        <f>(G6*G7*(F10^(1/2)))/((100*(3^(1/2)))*115*B18*((C18^2+D18^2)^(1/2)))*1000</f>
        <v>37.252544470638298</v>
      </c>
      <c r="G18" s="12">
        <f>(G6*G7*(G10^(1/2)))/((100*(3^(1/2)))*115*B18*((C18^2+D18^2)^(1/2)))*1000</f>
        <v>64.523299734364571</v>
      </c>
      <c r="H18" s="14">
        <f>(G6*G7*(H10^(1/2)))/((100*(3^(1/2)))*115*B18*((C18^2+D18^2)^(1/2)))*1000</f>
        <v>83.299221771181166</v>
      </c>
      <c r="I18" s="18"/>
      <c r="J18" s="34"/>
      <c r="K18" s="18"/>
      <c r="L18" s="18"/>
      <c r="M18" s="18"/>
      <c r="N18" s="18"/>
    </row>
    <row r="19" spans="1:14" ht="15" customHeight="1" x14ac:dyDescent="0.25">
      <c r="A19" s="18"/>
      <c r="B19" s="5">
        <v>70</v>
      </c>
      <c r="C19" s="21">
        <f t="shared" si="0"/>
        <v>0.31405714285714287</v>
      </c>
      <c r="D19" s="25">
        <v>9.6000000000000002E-2</v>
      </c>
      <c r="E19" s="13">
        <f>(G6*G7*(E10^(1/2)))/((100*(3^(1/2)))*115*B19*((C19^2+D19^2)^(1/2)))*1000</f>
        <v>25.784374042339827</v>
      </c>
      <c r="F19" s="27">
        <f>(G6*G7*(F10^(1/2)))/((100*(3^(1/2)))*115*B19*((C19^2+D19^2)^(1/2)))*1000</f>
        <v>36.464611467977768</v>
      </c>
      <c r="G19" s="12">
        <f>(G6*G7*(G10^(1/2)))/((100*(3^(1/2)))*115*B19*((C19^2+D19^2)^(1/2)))*1000</f>
        <v>63.15855974079625</v>
      </c>
      <c r="H19" s="14">
        <f>(G6*G7*(H10^(1/2)))/((100*(3^(1/2)))*115*B19*((C19^2+D19^2)^(1/2)))*1000</f>
        <v>81.537350015516708</v>
      </c>
      <c r="I19" s="18"/>
      <c r="J19" s="18"/>
      <c r="K19" s="18"/>
      <c r="L19" s="18"/>
      <c r="M19" s="18"/>
      <c r="N19" s="18"/>
    </row>
    <row r="20" spans="1:14" ht="15" customHeight="1" x14ac:dyDescent="0.25">
      <c r="A20" s="18"/>
      <c r="B20" s="5">
        <v>95</v>
      </c>
      <c r="C20" s="21">
        <f t="shared" si="0"/>
        <v>0.23141052631578948</v>
      </c>
      <c r="D20" s="25">
        <v>9.6000000000000002E-2</v>
      </c>
      <c r="E20" s="13">
        <f>(G6*G7*(E10^(1/2)))/((100*(3^(1/2)))*115*B20*((C20^2+D20^2)^(1/2)))*1000</f>
        <v>24.904151414133811</v>
      </c>
      <c r="F20" s="27">
        <f>(G6*G7*(F10^(1/2)))/((100*(3^(1/2)))*115*B20*((C20^2+D20^2)^(1/2)))*1000</f>
        <v>35.219788689261129</v>
      </c>
      <c r="G20" s="12">
        <f>(G6*G7*(G10^(1/2)))/((100*(3^(1/2)))*115*B20*((C20^2+D20^2)^(1/2)))*1000</f>
        <v>61.002463441639946</v>
      </c>
      <c r="H20" s="14">
        <f>(G6*G7*(H10^(1/2)))/((100*(3^(1/2)))*115*B20*((C20^2+D20^2)^(1/2)))*1000</f>
        <v>78.753841662366113</v>
      </c>
      <c r="I20" s="18"/>
      <c r="J20" s="19"/>
      <c r="K20" s="18"/>
      <c r="L20" s="18"/>
      <c r="M20" s="18"/>
      <c r="N20" s="18"/>
    </row>
    <row r="21" spans="1:14" ht="15" customHeight="1" x14ac:dyDescent="0.25">
      <c r="A21" s="18"/>
      <c r="B21" s="5">
        <v>120</v>
      </c>
      <c r="C21" s="21">
        <f t="shared" si="0"/>
        <v>0.1832</v>
      </c>
      <c r="D21" s="25">
        <v>9.6000000000000002E-2</v>
      </c>
      <c r="E21" s="13">
        <f>(G6*G7*(E10^(1/2)))/((100*(3^(1/2)))*115*B21*((C21^2+D21^2)^(1/2)))*1000</f>
        <v>23.881838361628724</v>
      </c>
      <c r="F21" s="27">
        <f>(G6*G7*(F10^(1/2)))/((100*(3^(1/2)))*115*B21*((C21^2+D21^2)^(1/2)))*1000</f>
        <v>33.774019705417395</v>
      </c>
      <c r="G21" s="12">
        <f>(G6*G7*(G10^(1/2)))/((100*(3^(1/2)))*115*B21*((C21^2+D21^2)^(1/2)))*1000</f>
        <v>58.498318105615368</v>
      </c>
      <c r="H21" s="14">
        <f>(G6*G7*(H10^(1/2)))/((100*(3^(1/2)))*115*B21*((C21^2+D21^2)^(1/2)))*1000</f>
        <v>75.521003934730729</v>
      </c>
      <c r="I21" s="18"/>
      <c r="J21" s="18"/>
      <c r="K21" s="18"/>
      <c r="L21" s="18"/>
      <c r="M21" s="18"/>
      <c r="N21" s="18"/>
    </row>
    <row r="22" spans="1:14" ht="15" customHeight="1" x14ac:dyDescent="0.25">
      <c r="A22" s="18"/>
      <c r="B22" s="5">
        <v>150</v>
      </c>
      <c r="C22" s="21">
        <f t="shared" si="0"/>
        <v>0.14656000000000002</v>
      </c>
      <c r="D22" s="25">
        <v>9.6000000000000002E-2</v>
      </c>
      <c r="E22" s="13">
        <f>(G6*G7*(E10^(1/2)))/((100*(3^(1/2)))*115*B22*((C22^2+D22^2)^(1/2)))*1000</f>
        <v>22.554306709075753</v>
      </c>
      <c r="F22" s="27">
        <f>(G6*G7*(F10^(1/2)))/((100*(3^(1/2)))*115*B22*((C22^2+D22^2)^(1/2)))*1000</f>
        <v>31.896606437897415</v>
      </c>
      <c r="G22" s="12">
        <f>(G6*G7*(G10^(1/2)))/((100*(3^(1/2)))*115*B22*((C22^2+D22^2)^(1/2)))*1000</f>
        <v>55.24654293946687</v>
      </c>
      <c r="H22" s="14">
        <f>(G6*G7*(H10^(1/2)))/((100*(3^(1/2)))*115*B22*((C22^2+D22^2)^(1/2)))*1000</f>
        <v>71.322980246696062</v>
      </c>
      <c r="I22" s="18"/>
      <c r="J22" s="18"/>
      <c r="K22" s="18"/>
      <c r="L22" s="18"/>
      <c r="M22" s="18"/>
      <c r="N22" s="18"/>
    </row>
    <row r="23" spans="1:14" ht="15" customHeight="1" x14ac:dyDescent="0.25">
      <c r="A23" s="18"/>
      <c r="B23" s="5">
        <v>185</v>
      </c>
      <c r="C23" s="21">
        <f t="shared" si="0"/>
        <v>0.11883243243243244</v>
      </c>
      <c r="D23" s="25">
        <v>9.6000000000000002E-2</v>
      </c>
      <c r="E23" s="13">
        <f>(G6*G7*(E10^(1/2)))/((100*(3^(1/2)))*115*B23*((C23^2+D23^2)^(1/2)))*1000</f>
        <v>20.97320721498307</v>
      </c>
      <c r="F23" s="27">
        <f>(G6*G7*(F10^(1/2)))/((100*(3^(1/2)))*115*B23*((C23^2+D23^2)^(1/2)))*1000</f>
        <v>29.660594089890306</v>
      </c>
      <c r="G23" s="12">
        <f>(G6*G7*(G10^(1/2)))/((100*(3^(1/2)))*115*B23*((C23^2+D23^2)^(1/2)))*1000</f>
        <v>51.37365594636718</v>
      </c>
      <c r="H23" s="14">
        <f>(G6*G7*(H10^(1/2)))/((100*(3^(1/2)))*115*B23*((C23^2+D23^2)^(1/2)))*1000</f>
        <v>66.323104638023239</v>
      </c>
      <c r="I23" s="18"/>
      <c r="J23" s="18"/>
      <c r="K23" s="18"/>
      <c r="L23" s="18"/>
      <c r="M23" s="18"/>
      <c r="N23" s="18"/>
    </row>
    <row r="24" spans="1:14" ht="15" customHeight="1" thickBot="1" x14ac:dyDescent="0.3">
      <c r="A24" s="18"/>
      <c r="B24" s="6">
        <v>240</v>
      </c>
      <c r="C24" s="22">
        <f t="shared" si="0"/>
        <v>9.1600000000000001E-2</v>
      </c>
      <c r="D24" s="26">
        <v>9.6000000000000002E-2</v>
      </c>
      <c r="E24" s="15">
        <f>(G6*G7*(E10^(1/2)))/((100*(3^(1/2)))*115*B24*((C24^2+D24^2)^(1/2)))*1000</f>
        <v>18.612810671599281</v>
      </c>
      <c r="F24" s="30">
        <f>(G6*G7*(F10^(1/2)))/((100*(3^(1/2)))*115*B24*((C24^2+D24^2)^(1/2)))*1000</f>
        <v>26.322489285658378</v>
      </c>
      <c r="G24" s="16">
        <f>(G6*G7*(G10^(1/2)))/((100*(3^(1/2)))*115*B24*((C24^2+D24^2)^(1/2)))*1000</f>
        <v>45.591888824447715</v>
      </c>
      <c r="H24" s="17">
        <f>(G6*G7*(H10^(1/2)))/((100*(3^(1/2)))*115*B24*((C24^2+D24^2)^(1/2)))*1000</f>
        <v>58.858875379742024</v>
      </c>
      <c r="I24" s="18"/>
      <c r="J24" s="18"/>
      <c r="K24" s="18"/>
      <c r="L24" s="18"/>
      <c r="M24" s="18"/>
      <c r="N24" s="18"/>
    </row>
    <row r="25" spans="1:14" x14ac:dyDescent="0.2">
      <c r="A25" s="18"/>
      <c r="B25" s="18"/>
      <c r="C25" s="18"/>
      <c r="D25" s="18"/>
      <c r="E25" s="18"/>
      <c r="F25" s="18"/>
      <c r="G25" s="18"/>
      <c r="H25" s="29"/>
      <c r="I25" s="18"/>
      <c r="J25" s="18"/>
      <c r="K25" s="18"/>
      <c r="L25" s="18"/>
      <c r="M25" s="18"/>
      <c r="N25" s="18"/>
    </row>
    <row r="26" spans="1:14" ht="15" x14ac:dyDescent="0.25">
      <c r="A26" s="18"/>
      <c r="B26" s="18"/>
      <c r="C26" s="18"/>
      <c r="D26" s="18"/>
      <c r="E26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5" x14ac:dyDescent="0.25">
      <c r="A27" s="18"/>
      <c r="B27" s="18"/>
      <c r="C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x14ac:dyDescent="0.2">
      <c r="A41" s="18"/>
      <c r="B41" s="18"/>
      <c r="C41" s="18"/>
      <c r="D41" s="18"/>
      <c r="E41" s="18"/>
      <c r="F41" s="18"/>
      <c r="G41" s="18"/>
      <c r="H41" s="18"/>
      <c r="I41" s="18"/>
      <c r="L41" s="18"/>
      <c r="M41" s="18"/>
      <c r="N41" s="18"/>
    </row>
  </sheetData>
  <sheetProtection sheet="1" objects="1" scenarios="1" selectLockedCells="1"/>
  <mergeCells count="6">
    <mergeCell ref="B5:H5"/>
    <mergeCell ref="B6:F6"/>
    <mergeCell ref="B7:F7"/>
    <mergeCell ref="B8:H8"/>
    <mergeCell ref="B9:D9"/>
    <mergeCell ref="E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0617-28D9-41C3-952A-8361C4FA308B}">
  <dimension ref="A1:R50"/>
  <sheetViews>
    <sheetView workbookViewId="0">
      <selection activeCell="G6" sqref="G6:G9"/>
    </sheetView>
  </sheetViews>
  <sheetFormatPr defaultRowHeight="15" x14ac:dyDescent="0.25"/>
  <cols>
    <col min="2" max="2" width="10" customWidth="1"/>
    <col min="5" max="6" width="8.7109375" customWidth="1"/>
    <col min="7" max="7" width="11.7109375" customWidth="1"/>
    <col min="8" max="8" width="5.7109375" customWidth="1"/>
    <col min="9" max="9" width="12" bestFit="1" customWidth="1"/>
    <col min="10" max="10" width="3.5703125" customWidth="1"/>
    <col min="11" max="12" width="12" bestFit="1" customWidth="1"/>
    <col min="13" max="13" width="2.5703125" customWidth="1"/>
    <col min="16" max="16" width="2.85546875" customWidth="1"/>
  </cols>
  <sheetData>
    <row r="1" spans="1:18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" customHeight="1" thickBot="1" x14ac:dyDescent="0.3">
      <c r="A5" s="19"/>
      <c r="B5" s="64" t="s">
        <v>16</v>
      </c>
      <c r="C5" s="65"/>
      <c r="D5" s="65"/>
      <c r="E5" s="65"/>
      <c r="F5" s="65"/>
      <c r="G5" s="65"/>
      <c r="H5" s="66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" customHeight="1" x14ac:dyDescent="0.25">
      <c r="A6" s="19"/>
      <c r="B6" s="46" t="s">
        <v>17</v>
      </c>
      <c r="C6" s="47"/>
      <c r="D6" s="47"/>
      <c r="E6" s="47"/>
      <c r="F6" s="48"/>
      <c r="G6" s="39">
        <v>8.31</v>
      </c>
      <c r="H6" s="23" t="s">
        <v>7</v>
      </c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5" customHeight="1" x14ac:dyDescent="0.25">
      <c r="A7" s="19"/>
      <c r="B7" s="31" t="s">
        <v>10</v>
      </c>
      <c r="C7" s="32"/>
      <c r="D7" s="32"/>
      <c r="E7" s="32"/>
      <c r="F7" s="33"/>
      <c r="G7" s="39">
        <v>480</v>
      </c>
      <c r="H7" s="23" t="s">
        <v>4</v>
      </c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5" customHeight="1" x14ac:dyDescent="0.25">
      <c r="A8" s="19"/>
      <c r="B8" s="46" t="s">
        <v>11</v>
      </c>
      <c r="C8" s="47"/>
      <c r="D8" s="47"/>
      <c r="E8" s="47"/>
      <c r="F8" s="48"/>
      <c r="G8" s="39">
        <v>110</v>
      </c>
      <c r="H8" s="28" t="s">
        <v>6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5" customHeight="1" thickBot="1" x14ac:dyDescent="0.3">
      <c r="A9" s="19"/>
      <c r="B9" s="46" t="s">
        <v>18</v>
      </c>
      <c r="C9" s="47"/>
      <c r="D9" s="47"/>
      <c r="E9" s="47"/>
      <c r="F9" s="48"/>
      <c r="G9" s="39">
        <v>50</v>
      </c>
      <c r="H9" s="28" t="s">
        <v>8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5" customHeight="1" x14ac:dyDescent="0.25">
      <c r="A10" s="19"/>
      <c r="B10" s="67" t="s">
        <v>13</v>
      </c>
      <c r="C10" s="68"/>
      <c r="D10" s="69"/>
      <c r="E10" s="75" t="s">
        <v>19</v>
      </c>
      <c r="F10" s="76"/>
      <c r="G10" s="79" t="s">
        <v>20</v>
      </c>
      <c r="H10" s="80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5" customHeight="1" x14ac:dyDescent="0.25">
      <c r="A11" s="19"/>
      <c r="B11" s="70"/>
      <c r="C11" s="71"/>
      <c r="D11" s="72"/>
      <c r="E11" s="77"/>
      <c r="F11" s="78"/>
      <c r="G11" s="81"/>
      <c r="H11" s="82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5" customHeight="1" x14ac:dyDescent="0.25">
      <c r="A12" s="19"/>
      <c r="B12" s="4" t="s">
        <v>0</v>
      </c>
      <c r="C12" s="7" t="s">
        <v>2</v>
      </c>
      <c r="D12" s="20" t="s">
        <v>3</v>
      </c>
      <c r="E12" s="77"/>
      <c r="F12" s="78"/>
      <c r="G12" s="81"/>
      <c r="H12" s="82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5" customHeight="1" x14ac:dyDescent="0.25">
      <c r="A13" s="19"/>
      <c r="B13" s="5">
        <v>2.5</v>
      </c>
      <c r="C13" s="21">
        <f>20.629/B13</f>
        <v>8.2515999999999998</v>
      </c>
      <c r="D13" s="2">
        <v>9.6000000000000002E-2</v>
      </c>
      <c r="E13" s="61">
        <f>(((G7*(G8/100)))/(3^(1/2))/((((G9/1000)*C13)^2)+((((G9/1000)*D13)+((G7^2)/(G6*1000000)))^2))^(1/2))/1000</f>
        <v>0.73657970498639158</v>
      </c>
      <c r="F13" s="62"/>
      <c r="G13" s="62">
        <f>(115^2)*(B13^2)/(E13*1000)^2</f>
        <v>0.15234780485550958</v>
      </c>
      <c r="H13" s="63"/>
      <c r="I13" s="19"/>
      <c r="J13" s="19"/>
      <c r="K13" s="38"/>
      <c r="L13" s="19"/>
      <c r="M13" s="19"/>
      <c r="N13" s="19"/>
      <c r="O13" s="19"/>
      <c r="P13" s="19"/>
      <c r="Q13" s="19"/>
      <c r="R13" s="19"/>
    </row>
    <row r="14" spans="1:18" ht="15" customHeight="1" x14ac:dyDescent="0.25">
      <c r="A14" s="19"/>
      <c r="B14" s="5">
        <v>4</v>
      </c>
      <c r="C14" s="21">
        <f t="shared" ref="C14:C26" si="0">20.629/B14</f>
        <v>5.1572500000000003</v>
      </c>
      <c r="D14" s="2">
        <v>9.6000000000000002E-2</v>
      </c>
      <c r="E14" s="61">
        <f>(((G7*(G8/100)))/(3^(1/2))/((((G9/1000)*C14)^2)+((((G9/1000)*D14)+((G7^2)/(G6*1000000)))^2))^(1/2))/1000</f>
        <v>1.1728904498651527</v>
      </c>
      <c r="F14" s="62"/>
      <c r="G14" s="62">
        <f t="shared" ref="G14:G26" si="1">(115^2)*(B14^2)/(E14*1000)^2</f>
        <v>0.15381573432045517</v>
      </c>
      <c r="H14" s="63"/>
      <c r="I14" s="19"/>
      <c r="J14" s="19"/>
      <c r="K14" s="38"/>
      <c r="L14" s="19"/>
      <c r="M14" s="19"/>
      <c r="N14" s="19"/>
      <c r="O14" s="19"/>
      <c r="P14" s="19"/>
      <c r="Q14" s="19"/>
      <c r="R14" s="19"/>
    </row>
    <row r="15" spans="1:18" ht="15" customHeight="1" x14ac:dyDescent="0.25">
      <c r="A15" s="19"/>
      <c r="B15" s="5">
        <v>6</v>
      </c>
      <c r="C15" s="21">
        <f t="shared" si="0"/>
        <v>3.438166666666667</v>
      </c>
      <c r="D15" s="2">
        <v>9.6000000000000002E-2</v>
      </c>
      <c r="E15" s="61">
        <f>(((G7*(G8/100)))/(3^(1/2))/((((G9/1000)*C15)^2)+((((G9/1000)*D15)+((G7^2)/(G6*1000000)))^2))^(1/2))/1000</f>
        <v>1.7423638464772986</v>
      </c>
      <c r="F15" s="62"/>
      <c r="G15" s="62">
        <f t="shared" si="1"/>
        <v>0.15682687168444601</v>
      </c>
      <c r="H15" s="63"/>
      <c r="I15" s="19"/>
      <c r="J15" s="19"/>
      <c r="K15" s="38"/>
      <c r="L15" s="19"/>
      <c r="M15" s="19"/>
      <c r="N15" s="19"/>
      <c r="O15" s="19"/>
      <c r="P15" s="19"/>
      <c r="Q15" s="19"/>
      <c r="R15" s="19"/>
    </row>
    <row r="16" spans="1:18" ht="15" customHeight="1" x14ac:dyDescent="0.25">
      <c r="A16" s="19"/>
      <c r="B16" s="5">
        <v>10</v>
      </c>
      <c r="C16" s="21">
        <f t="shared" si="0"/>
        <v>2.0629</v>
      </c>
      <c r="D16" s="2">
        <v>9.6000000000000002E-2</v>
      </c>
      <c r="E16" s="61">
        <f>(((G7*(G8/100)))/(3^(1/2))/((((G9/1000)*C16)^2)+((((G9/1000)*D16)+((G7^2)/(G6*1000000)))^2))^(1/2))/1000</f>
        <v>2.8186400550929096</v>
      </c>
      <c r="F16" s="62"/>
      <c r="G16" s="62">
        <f t="shared" si="1"/>
        <v>0.16646251124921665</v>
      </c>
      <c r="H16" s="63"/>
      <c r="I16" s="19"/>
      <c r="J16" s="19"/>
      <c r="K16" s="38"/>
      <c r="L16" s="19"/>
      <c r="M16" s="19"/>
      <c r="N16" s="19"/>
      <c r="O16" s="19"/>
      <c r="P16" s="19"/>
      <c r="Q16" s="19"/>
      <c r="R16" s="19"/>
    </row>
    <row r="17" spans="1:18" ht="15" customHeight="1" x14ac:dyDescent="0.25">
      <c r="A17" s="19"/>
      <c r="B17" s="5">
        <v>16</v>
      </c>
      <c r="C17" s="21">
        <f t="shared" si="0"/>
        <v>1.2893125000000001</v>
      </c>
      <c r="D17" s="2">
        <v>9.6000000000000002E-2</v>
      </c>
      <c r="E17" s="61">
        <f>(((G7*(G8/100)))/(3^(1/2))/((((G9/1000)*C17)^2)+((((G9/1000)*D17)+((G7^2)/(G6*1000000)))^2))^(1/2))/1000</f>
        <v>4.221811900595152</v>
      </c>
      <c r="F17" s="62"/>
      <c r="G17" s="62">
        <f t="shared" si="1"/>
        <v>0.18994938268834524</v>
      </c>
      <c r="H17" s="63"/>
      <c r="I17" s="19"/>
      <c r="J17" s="19"/>
      <c r="K17" s="38"/>
      <c r="L17" s="19"/>
      <c r="M17" s="19"/>
      <c r="N17" s="19"/>
      <c r="O17" s="19"/>
      <c r="P17" s="19"/>
      <c r="Q17" s="19"/>
      <c r="R17" s="19"/>
    </row>
    <row r="18" spans="1:18" ht="15" customHeight="1" x14ac:dyDescent="0.25">
      <c r="A18" s="19"/>
      <c r="B18" s="5">
        <v>25</v>
      </c>
      <c r="C18" s="21">
        <f t="shared" si="0"/>
        <v>0.82516</v>
      </c>
      <c r="D18" s="2">
        <v>9.6000000000000002E-2</v>
      </c>
      <c r="E18" s="61">
        <f>(((G7*(G8/100)))/(3^(1/2))/((((G9/1000)*C18)^2)+((((G9/1000)*D18)+((G7^2)/(G6*1000000)))^2))^(1/2))/1000</f>
        <v>5.8024017559267884</v>
      </c>
      <c r="F18" s="62"/>
      <c r="G18" s="62">
        <f t="shared" si="1"/>
        <v>0.24550486705397612</v>
      </c>
      <c r="H18" s="63"/>
      <c r="I18" s="19"/>
      <c r="J18" s="19"/>
      <c r="K18" s="38"/>
      <c r="L18" s="19"/>
      <c r="M18" s="19"/>
      <c r="N18" s="19"/>
      <c r="O18" s="19"/>
      <c r="P18" s="19"/>
      <c r="Q18" s="19"/>
      <c r="R18" s="19"/>
    </row>
    <row r="19" spans="1:18" ht="15" customHeight="1" x14ac:dyDescent="0.25">
      <c r="A19" s="19"/>
      <c r="B19" s="5">
        <v>35</v>
      </c>
      <c r="C19" s="21">
        <f t="shared" si="0"/>
        <v>0.58940000000000003</v>
      </c>
      <c r="D19" s="2">
        <v>9.6000000000000002E-2</v>
      </c>
      <c r="E19" s="61">
        <f>(((G7*(G8/100)))/(3^(1/2))/((((G9/1000)*C19)^2)+((((G9/1000)*D19)+((G7^2)/(G6*1000000)))^2))^(1/2))/1000</f>
        <v>6.9454490284224057</v>
      </c>
      <c r="F19" s="62"/>
      <c r="G19" s="62">
        <f t="shared" si="1"/>
        <v>0.33583898797370115</v>
      </c>
      <c r="H19" s="63"/>
      <c r="I19" s="19"/>
      <c r="J19" s="19"/>
      <c r="K19" s="38"/>
      <c r="L19" s="19"/>
      <c r="M19" s="19"/>
      <c r="N19" s="19"/>
      <c r="O19" s="19"/>
      <c r="P19" s="19"/>
      <c r="Q19" s="19"/>
      <c r="R19" s="19"/>
    </row>
    <row r="20" spans="1:18" ht="15" customHeight="1" x14ac:dyDescent="0.25">
      <c r="A20" s="19"/>
      <c r="B20" s="5">
        <v>50</v>
      </c>
      <c r="C20" s="21">
        <f t="shared" si="0"/>
        <v>0.41258</v>
      </c>
      <c r="D20" s="2">
        <v>9.6000000000000002E-2</v>
      </c>
      <c r="E20" s="61">
        <f>(((G7*(G8/100)))/(3^(1/2))/((((G9/1000)*C20)^2)+((((G9/1000)*D20)+((G7^2)/(G6*1000000)))^2))^(1/2))/1000</f>
        <v>7.9146837313635912</v>
      </c>
      <c r="F20" s="62"/>
      <c r="G20" s="62">
        <f t="shared" si="1"/>
        <v>0.52779899492811699</v>
      </c>
      <c r="H20" s="63"/>
      <c r="I20" s="19"/>
      <c r="J20" s="19"/>
      <c r="K20" s="38"/>
      <c r="L20" s="19"/>
      <c r="M20" s="19"/>
      <c r="N20" s="19"/>
      <c r="O20" s="19"/>
      <c r="P20" s="19"/>
      <c r="Q20" s="19"/>
      <c r="R20" s="19"/>
    </row>
    <row r="21" spans="1:18" ht="15" customHeight="1" x14ac:dyDescent="0.25">
      <c r="A21" s="19"/>
      <c r="B21" s="5">
        <v>70</v>
      </c>
      <c r="C21" s="21">
        <f t="shared" si="0"/>
        <v>0.29470000000000002</v>
      </c>
      <c r="D21" s="2">
        <v>9.6000000000000002E-2</v>
      </c>
      <c r="E21" s="61">
        <f>(((G7*(G8/100)))/(3^(1/2))/((((G9/1000)*C21)^2)+((((G9/1000)*D21)+((G7^2)/(G6*1000000)))^2))^(1/2))/1000</f>
        <v>8.5371303076286047</v>
      </c>
      <c r="F21" s="62"/>
      <c r="G21" s="62">
        <f t="shared" si="1"/>
        <v>0.88913547860701747</v>
      </c>
      <c r="H21" s="63"/>
      <c r="I21" s="19"/>
      <c r="J21" s="19"/>
      <c r="K21" s="38"/>
      <c r="L21" s="19"/>
      <c r="M21" s="19"/>
      <c r="N21" s="19"/>
      <c r="O21" s="19"/>
      <c r="P21" s="19"/>
      <c r="Q21" s="19"/>
      <c r="R21" s="19"/>
    </row>
    <row r="22" spans="1:18" ht="15" customHeight="1" x14ac:dyDescent="0.25">
      <c r="A22" s="19"/>
      <c r="B22" s="5">
        <v>95</v>
      </c>
      <c r="C22" s="21">
        <f t="shared" si="0"/>
        <v>0.21714736842105264</v>
      </c>
      <c r="D22" s="2">
        <v>9.6000000000000002E-2</v>
      </c>
      <c r="E22" s="61">
        <f>(((G7*(G8/100)))/(3^(1/2))/((((G9/1000)*C22)^2)+((((G9/1000)*D22)+((G7^2)/(G6*1000000)))^2))^(1/2))/1000</f>
        <v>8.8901015189423411</v>
      </c>
      <c r="F22" s="62"/>
      <c r="G22" s="62">
        <f t="shared" si="1"/>
        <v>1.5101825599301271</v>
      </c>
      <c r="H22" s="63"/>
      <c r="I22" s="19"/>
      <c r="J22" s="19"/>
      <c r="K22" s="38"/>
      <c r="L22" s="19"/>
      <c r="M22" s="19"/>
      <c r="N22" s="19"/>
      <c r="O22" s="19"/>
      <c r="P22" s="19"/>
      <c r="Q22" s="19"/>
      <c r="R22" s="19"/>
    </row>
    <row r="23" spans="1:18" ht="15" customHeight="1" x14ac:dyDescent="0.25">
      <c r="A23" s="19"/>
      <c r="B23" s="5">
        <v>120</v>
      </c>
      <c r="C23" s="21">
        <f t="shared" si="0"/>
        <v>0.17190833333333336</v>
      </c>
      <c r="D23" s="2">
        <v>9.6000000000000002E-2</v>
      </c>
      <c r="E23" s="61">
        <f>(((G7*(G8/100)))/(3^(1/2))/((((G9/1000)*C23)^2)+((((G9/1000)*D23)+((G7^2)/(G6*1000000)))^2))^(1/2))/1000</f>
        <v>9.0612654118542473</v>
      </c>
      <c r="F23" s="62"/>
      <c r="G23" s="62">
        <f t="shared" si="1"/>
        <v>2.3194257265026645</v>
      </c>
      <c r="H23" s="63"/>
      <c r="I23" s="19"/>
      <c r="J23" s="19"/>
      <c r="K23" s="38"/>
      <c r="L23" s="19"/>
      <c r="M23" s="19"/>
      <c r="N23" s="19"/>
      <c r="O23" s="19"/>
      <c r="P23" s="19"/>
      <c r="Q23" s="19"/>
      <c r="R23" s="19"/>
    </row>
    <row r="24" spans="1:18" ht="15" customHeight="1" x14ac:dyDescent="0.25">
      <c r="A24" s="19"/>
      <c r="B24" s="5">
        <v>150</v>
      </c>
      <c r="C24" s="21">
        <f t="shared" si="0"/>
        <v>0.13752666666666669</v>
      </c>
      <c r="D24" s="2">
        <v>9.6000000000000002E-2</v>
      </c>
      <c r="E24" s="61">
        <f>(((G7*(G8/100)))/(3^(1/2))/((((G9/1000)*C24)^2)+((((G9/1000)*D24)+((G7^2)/(G6*1000000)))^2))^(1/2))/1000</f>
        <v>9.1696492358813639</v>
      </c>
      <c r="F24" s="62"/>
      <c r="G24" s="62">
        <f t="shared" si="1"/>
        <v>3.5389363589189538</v>
      </c>
      <c r="H24" s="63"/>
      <c r="I24" s="19"/>
      <c r="J24" s="19"/>
      <c r="K24" s="38"/>
      <c r="L24" s="19"/>
      <c r="M24" s="19"/>
      <c r="N24" s="19"/>
      <c r="O24" s="19"/>
      <c r="P24" s="19"/>
      <c r="Q24" s="19"/>
      <c r="R24" s="19"/>
    </row>
    <row r="25" spans="1:18" ht="15" customHeight="1" x14ac:dyDescent="0.25">
      <c r="A25" s="19"/>
      <c r="B25" s="5">
        <v>185</v>
      </c>
      <c r="C25" s="21">
        <f t="shared" si="0"/>
        <v>0.11150810810810811</v>
      </c>
      <c r="D25" s="2">
        <v>9.6000000000000002E-2</v>
      </c>
      <c r="E25" s="61">
        <f>(((G7*(G8/100)))/(3^(1/2))/((((G9/1000)*C25)^2)+((((G9/1000)*D25)+((G7^2)/(G6*1000000)))^2))^(1/2))/1000</f>
        <v>9.2375963867776019</v>
      </c>
      <c r="F25" s="62"/>
      <c r="G25" s="62">
        <f t="shared" si="1"/>
        <v>5.3042156385585804</v>
      </c>
      <c r="H25" s="63"/>
      <c r="I25" s="19"/>
      <c r="J25" s="19"/>
      <c r="K25" s="38"/>
      <c r="L25" s="19"/>
      <c r="M25" s="19"/>
      <c r="N25" s="19"/>
      <c r="O25" s="19"/>
      <c r="P25" s="19"/>
      <c r="Q25" s="19"/>
      <c r="R25" s="19"/>
    </row>
    <row r="26" spans="1:18" ht="15" customHeight="1" thickBot="1" x14ac:dyDescent="0.3">
      <c r="A26" s="19"/>
      <c r="B26" s="6">
        <v>240</v>
      </c>
      <c r="C26" s="22">
        <f t="shared" si="0"/>
        <v>8.5954166666666679E-2</v>
      </c>
      <c r="D26" s="3">
        <v>9.6000000000000002E-2</v>
      </c>
      <c r="E26" s="83">
        <f>(((G7*(G8/100)))/(3^(1/2))/((((G9/1000)*C26)^2)+((((G9/1000)*D26)+((G7^2)/(G6*1000000)))^2))^(1/2))/1000</f>
        <v>9.2915692788372741</v>
      </c>
      <c r="F26" s="73"/>
      <c r="G26" s="73">
        <f t="shared" si="1"/>
        <v>8.8234824327228729</v>
      </c>
      <c r="H26" s="74"/>
      <c r="I26" s="19"/>
      <c r="J26" s="19"/>
      <c r="K26" s="38"/>
      <c r="L26" s="19"/>
      <c r="M26" s="19"/>
      <c r="N26" s="19"/>
      <c r="O26" s="19"/>
      <c r="P26" s="19"/>
      <c r="Q26" s="19"/>
      <c r="R26" s="19"/>
    </row>
    <row r="27" spans="1:18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25">
      <c r="A28" s="19"/>
      <c r="B28" s="19"/>
      <c r="C28" s="19"/>
      <c r="D28" s="19"/>
      <c r="E28" s="19"/>
      <c r="F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25">
      <c r="A32" s="19"/>
      <c r="B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5">
      <c r="A36" s="19"/>
      <c r="B36" s="19"/>
      <c r="C36" s="19"/>
      <c r="D36" s="19"/>
      <c r="E36" s="19"/>
      <c r="F36" s="19"/>
      <c r="G36" s="19"/>
      <c r="H36" s="19"/>
      <c r="I36" s="36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25">
      <c r="A37" s="19"/>
      <c r="B37" s="19"/>
      <c r="C37" s="19"/>
      <c r="D37" s="19"/>
      <c r="E37" s="19"/>
      <c r="F37" s="19"/>
      <c r="G37" s="19"/>
      <c r="H37" s="19"/>
      <c r="I37" s="36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5">
      <c r="A38" s="19"/>
      <c r="B38" s="19"/>
      <c r="C38" s="19"/>
      <c r="D38" s="19"/>
      <c r="E38" s="19"/>
      <c r="F38" s="19"/>
      <c r="G38" s="19"/>
      <c r="H38" s="19"/>
      <c r="I38" s="36"/>
      <c r="J38" s="19"/>
      <c r="K38" s="19"/>
      <c r="L38" s="19"/>
      <c r="M38" s="19"/>
      <c r="N38" s="19"/>
      <c r="O38" s="19"/>
      <c r="P38" s="19"/>
      <c r="Q38" s="19"/>
      <c r="R38" s="19"/>
    </row>
    <row r="39" spans="1:18" x14ac:dyDescent="0.25">
      <c r="A39" s="19"/>
      <c r="B39" s="19"/>
      <c r="C39" s="19"/>
      <c r="D39" s="19"/>
      <c r="E39" s="19"/>
      <c r="F39" s="19"/>
      <c r="G39" s="19"/>
      <c r="H39" s="19"/>
      <c r="I39" s="36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</sheetData>
  <sheetProtection sheet="1" objects="1" scenarios="1" selectLockedCells="1"/>
  <mergeCells count="35">
    <mergeCell ref="G25:H25"/>
    <mergeCell ref="G26:H26"/>
    <mergeCell ref="E10:F12"/>
    <mergeCell ref="G10:H12"/>
    <mergeCell ref="G19:H19"/>
    <mergeCell ref="G20:H20"/>
    <mergeCell ref="G21:H21"/>
    <mergeCell ref="G22:H22"/>
    <mergeCell ref="G23:H23"/>
    <mergeCell ref="G24:H24"/>
    <mergeCell ref="E24:F24"/>
    <mergeCell ref="E25:F25"/>
    <mergeCell ref="E26:F26"/>
    <mergeCell ref="E23:F23"/>
    <mergeCell ref="E22:F22"/>
    <mergeCell ref="G18:H18"/>
    <mergeCell ref="B5:H5"/>
    <mergeCell ref="B10:D11"/>
    <mergeCell ref="B8:F8"/>
    <mergeCell ref="B9:F9"/>
    <mergeCell ref="B6:F6"/>
    <mergeCell ref="G13:H13"/>
    <mergeCell ref="G14:H14"/>
    <mergeCell ref="G15:H15"/>
    <mergeCell ref="G16:H16"/>
    <mergeCell ref="G17:H17"/>
    <mergeCell ref="E18:F18"/>
    <mergeCell ref="E19:F19"/>
    <mergeCell ref="E20:F20"/>
    <mergeCell ref="E21:F21"/>
    <mergeCell ref="E13:F13"/>
    <mergeCell ref="E14:F14"/>
    <mergeCell ref="E15:F15"/>
    <mergeCell ref="E16:F16"/>
    <mergeCell ref="E17:F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0F09-E6F7-42A9-8B7A-169E5E4D1DB2}">
  <dimension ref="A1:P50"/>
  <sheetViews>
    <sheetView workbookViewId="0">
      <selection activeCell="G8" sqref="G8"/>
    </sheetView>
  </sheetViews>
  <sheetFormatPr defaultRowHeight="15" x14ac:dyDescent="0.25"/>
  <cols>
    <col min="2" max="2" width="9.85546875" customWidth="1"/>
    <col min="5" max="6" width="8.7109375" customWidth="1"/>
    <col min="7" max="7" width="11.7109375" customWidth="1"/>
    <col min="8" max="8" width="5.7109375" customWidth="1"/>
    <col min="9" max="9" width="12" bestFit="1" customWidth="1"/>
    <col min="11" max="12" width="12" bestFit="1" customWidth="1"/>
  </cols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.75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15" customHeight="1" thickBot="1" x14ac:dyDescent="0.3">
      <c r="A5" s="19"/>
      <c r="B5" s="64" t="s">
        <v>21</v>
      </c>
      <c r="C5" s="65"/>
      <c r="D5" s="65"/>
      <c r="E5" s="65"/>
      <c r="F5" s="65"/>
      <c r="G5" s="65"/>
      <c r="H5" s="66"/>
      <c r="I5" s="19"/>
      <c r="J5" s="19"/>
      <c r="K5" s="19"/>
      <c r="L5" s="19"/>
      <c r="M5" s="19"/>
      <c r="N5" s="19"/>
      <c r="O5" s="19"/>
      <c r="P5" s="19"/>
    </row>
    <row r="6" spans="1:16" ht="15" customHeight="1" x14ac:dyDescent="0.25">
      <c r="A6" s="19"/>
      <c r="B6" s="46" t="s">
        <v>17</v>
      </c>
      <c r="C6" s="47"/>
      <c r="D6" s="47"/>
      <c r="E6" s="47"/>
      <c r="F6" s="48"/>
      <c r="G6" s="39">
        <v>8.31</v>
      </c>
      <c r="H6" s="23" t="s">
        <v>7</v>
      </c>
      <c r="I6" s="19"/>
      <c r="J6" s="19"/>
      <c r="K6" s="19"/>
      <c r="L6" s="19"/>
      <c r="M6" s="19"/>
      <c r="N6" s="19"/>
      <c r="O6" s="19"/>
      <c r="P6" s="19"/>
    </row>
    <row r="7" spans="1:16" ht="15" customHeight="1" x14ac:dyDescent="0.25">
      <c r="A7" s="19"/>
      <c r="B7" s="31" t="s">
        <v>10</v>
      </c>
      <c r="C7" s="32"/>
      <c r="D7" s="32"/>
      <c r="E7" s="32"/>
      <c r="F7" s="33"/>
      <c r="G7" s="39">
        <v>480</v>
      </c>
      <c r="H7" s="23" t="s">
        <v>4</v>
      </c>
      <c r="I7" s="19"/>
      <c r="J7" s="19"/>
      <c r="K7" s="19"/>
      <c r="L7" s="19"/>
      <c r="M7" s="19"/>
      <c r="N7" s="19"/>
      <c r="O7" s="19"/>
      <c r="P7" s="19"/>
    </row>
    <row r="8" spans="1:16" ht="15" customHeight="1" x14ac:dyDescent="0.25">
      <c r="A8" s="19"/>
      <c r="B8" s="46" t="s">
        <v>11</v>
      </c>
      <c r="C8" s="47"/>
      <c r="D8" s="47"/>
      <c r="E8" s="47"/>
      <c r="F8" s="48"/>
      <c r="G8" s="39">
        <v>110</v>
      </c>
      <c r="H8" s="28" t="s">
        <v>6</v>
      </c>
      <c r="I8" s="19"/>
      <c r="J8" s="19"/>
      <c r="K8" s="19"/>
      <c r="L8" s="19"/>
      <c r="M8" s="19"/>
      <c r="N8" s="19"/>
      <c r="O8" s="19"/>
      <c r="P8" s="19"/>
    </row>
    <row r="9" spans="1:16" ht="15" customHeight="1" thickBot="1" x14ac:dyDescent="0.3">
      <c r="A9" s="19"/>
      <c r="B9" s="46" t="s">
        <v>18</v>
      </c>
      <c r="C9" s="47"/>
      <c r="D9" s="47"/>
      <c r="E9" s="47"/>
      <c r="F9" s="48"/>
      <c r="G9" s="39">
        <v>10</v>
      </c>
      <c r="H9" s="28" t="s">
        <v>8</v>
      </c>
      <c r="I9" s="19"/>
      <c r="J9" s="19"/>
      <c r="K9" s="19"/>
      <c r="L9" s="19"/>
      <c r="M9" s="19"/>
      <c r="N9" s="19"/>
      <c r="O9" s="19"/>
      <c r="P9" s="19"/>
    </row>
    <row r="10" spans="1:16" ht="15" customHeight="1" x14ac:dyDescent="0.25">
      <c r="A10" s="19"/>
      <c r="B10" s="67" t="s">
        <v>13</v>
      </c>
      <c r="C10" s="68"/>
      <c r="D10" s="69"/>
      <c r="E10" s="75" t="s">
        <v>19</v>
      </c>
      <c r="F10" s="76"/>
      <c r="G10" s="79" t="s">
        <v>20</v>
      </c>
      <c r="H10" s="80"/>
      <c r="I10" s="19"/>
      <c r="J10" s="19"/>
      <c r="K10" s="19"/>
      <c r="L10" s="19"/>
      <c r="M10" s="19"/>
      <c r="N10" s="19"/>
      <c r="O10" s="19"/>
      <c r="P10" s="19"/>
    </row>
    <row r="11" spans="1:16" ht="15" customHeight="1" x14ac:dyDescent="0.25">
      <c r="A11" s="19"/>
      <c r="B11" s="70"/>
      <c r="C11" s="71"/>
      <c r="D11" s="72"/>
      <c r="E11" s="77"/>
      <c r="F11" s="78"/>
      <c r="G11" s="81"/>
      <c r="H11" s="82"/>
      <c r="I11" s="19"/>
      <c r="J11" s="19"/>
      <c r="K11" s="19"/>
      <c r="L11" s="19"/>
      <c r="M11" s="19"/>
      <c r="N11" s="19"/>
      <c r="O11" s="19"/>
      <c r="P11" s="19"/>
    </row>
    <row r="12" spans="1:16" ht="15" customHeight="1" x14ac:dyDescent="0.25">
      <c r="A12" s="19"/>
      <c r="B12" s="4" t="s">
        <v>0</v>
      </c>
      <c r="C12" s="7" t="s">
        <v>1</v>
      </c>
      <c r="D12" s="20" t="s">
        <v>3</v>
      </c>
      <c r="E12" s="77"/>
      <c r="F12" s="78"/>
      <c r="G12" s="81"/>
      <c r="H12" s="82"/>
      <c r="I12" s="19"/>
      <c r="J12" s="19"/>
      <c r="K12" s="19"/>
      <c r="L12" s="19"/>
      <c r="M12" s="19"/>
      <c r="N12" s="19"/>
      <c r="O12" s="19"/>
      <c r="P12" s="19"/>
    </row>
    <row r="13" spans="1:16" ht="15" customHeight="1" x14ac:dyDescent="0.25">
      <c r="A13" s="19"/>
      <c r="B13" s="5">
        <v>2.5</v>
      </c>
      <c r="C13" s="21">
        <f>21.984/B13</f>
        <v>8.7936000000000014</v>
      </c>
      <c r="D13" s="2">
        <v>9.6000000000000002E-2</v>
      </c>
      <c r="E13" s="61">
        <f>(((G7*(G8/100)))/(3^(1/2))/((((G9/1000)*C13)^2)+((((G9/1000)*D13)+((G7^2)/(G6*1000000)))^2))^(1/2))/1000</f>
        <v>3.2957018668706946</v>
      </c>
      <c r="F13" s="62"/>
      <c r="G13" s="62">
        <f>(143^2)*(B13^2)/(E13*1000)^2</f>
        <v>1.1766742681081474E-2</v>
      </c>
      <c r="H13" s="63"/>
      <c r="I13" s="19"/>
      <c r="J13" s="19"/>
      <c r="K13" s="19"/>
      <c r="L13" s="19"/>
      <c r="M13" s="19"/>
      <c r="N13" s="19"/>
      <c r="O13" s="19"/>
      <c r="P13" s="19"/>
    </row>
    <row r="14" spans="1:16" ht="15" customHeight="1" x14ac:dyDescent="0.25">
      <c r="A14" s="19"/>
      <c r="B14" s="5">
        <v>4</v>
      </c>
      <c r="C14" s="21">
        <f t="shared" ref="C14:C26" si="0">21.984/B14</f>
        <v>5.4960000000000004</v>
      </c>
      <c r="D14" s="2">
        <v>9.6000000000000002E-2</v>
      </c>
      <c r="E14" s="61">
        <f>(((G7*(G8/100)))/(3^(1/2))/((((G9/1000)*C14)^2)+((((G9/1000)*D14)+((G7^2)/(G6*1000000)))^2))^(1/2))/1000</f>
        <v>4.9171302551405898</v>
      </c>
      <c r="F14" s="62"/>
      <c r="G14" s="62">
        <f t="shared" ref="G14:G26" si="1">(143^2)*(B14^2)/(E14*1000)^2</f>
        <v>1.3532206975568565E-2</v>
      </c>
      <c r="H14" s="63"/>
      <c r="I14" s="19"/>
      <c r="J14" s="19"/>
      <c r="K14" s="19"/>
      <c r="L14" s="19"/>
      <c r="M14" s="19"/>
      <c r="N14" s="19"/>
      <c r="O14" s="19"/>
      <c r="P14" s="19"/>
    </row>
    <row r="15" spans="1:16" ht="15" customHeight="1" x14ac:dyDescent="0.25">
      <c r="A15" s="19"/>
      <c r="B15" s="5">
        <v>6</v>
      </c>
      <c r="C15" s="21">
        <f t="shared" si="0"/>
        <v>3.6640000000000001</v>
      </c>
      <c r="D15" s="2">
        <v>9.6000000000000002E-2</v>
      </c>
      <c r="E15" s="61">
        <f>(((G7*(G8/100)))/(3^(1/2))/((((G9/1000)*C15)^2)+((((G9/1000)*D15)+((G7^2)/(G6*1000000)))^2))^(1/2))/1000</f>
        <v>6.5510171231706193</v>
      </c>
      <c r="F15" s="62"/>
      <c r="G15" s="62">
        <f t="shared" si="1"/>
        <v>1.7153672195029258E-2</v>
      </c>
      <c r="H15" s="63"/>
      <c r="I15" s="19"/>
      <c r="J15" s="19"/>
      <c r="K15" s="19"/>
      <c r="L15" s="19"/>
      <c r="M15" s="19"/>
      <c r="N15" s="19"/>
      <c r="O15" s="19"/>
      <c r="P15" s="19"/>
    </row>
    <row r="16" spans="1:16" ht="15" customHeight="1" x14ac:dyDescent="0.25">
      <c r="A16" s="19"/>
      <c r="B16" s="5">
        <v>10</v>
      </c>
      <c r="C16" s="21">
        <f t="shared" si="0"/>
        <v>2.1984000000000004</v>
      </c>
      <c r="D16" s="2">
        <v>9.6000000000000002E-2</v>
      </c>
      <c r="E16" s="61">
        <f>(((G7*(G8/100)))/(3^(1/2))/((((G9/1000)*C16)^2)+((((G9/1000)*D16)+((G7^2)/(G6*1000000)))^2))^(1/2))/1000</f>
        <v>8.4348005631639715</v>
      </c>
      <c r="F16" s="62"/>
      <c r="G16" s="62">
        <f t="shared" si="1"/>
        <v>2.87423608973035E-2</v>
      </c>
      <c r="H16" s="63"/>
      <c r="I16" s="19"/>
      <c r="J16" s="19"/>
      <c r="K16" s="19"/>
      <c r="L16" s="19"/>
      <c r="M16" s="19"/>
      <c r="N16" s="19"/>
      <c r="O16" s="19"/>
      <c r="P16" s="19"/>
    </row>
    <row r="17" spans="1:16" ht="15" customHeight="1" x14ac:dyDescent="0.25">
      <c r="A17" s="19"/>
      <c r="B17" s="5">
        <v>16</v>
      </c>
      <c r="C17" s="21">
        <f t="shared" si="0"/>
        <v>1.3740000000000001</v>
      </c>
      <c r="D17" s="2">
        <v>9.6000000000000002E-2</v>
      </c>
      <c r="E17" s="61">
        <f>(((G7*(G8/100)))/(3^(1/2))/((((G9/1000)*C17)^2)+((((G9/1000)*D17)+((G7^2)/(G6*1000000)))^2))^(1/2))/1000</f>
        <v>9.5842358706393629</v>
      </c>
      <c r="F17" s="62"/>
      <c r="G17" s="62">
        <f t="shared" si="1"/>
        <v>5.6989789609096952E-2</v>
      </c>
      <c r="H17" s="63"/>
      <c r="I17" s="19"/>
      <c r="J17" s="19"/>
      <c r="K17" s="19"/>
      <c r="L17" s="19"/>
      <c r="M17" s="19"/>
      <c r="N17" s="19"/>
      <c r="O17" s="19"/>
      <c r="P17" s="19"/>
    </row>
    <row r="18" spans="1:16" ht="15" customHeight="1" x14ac:dyDescent="0.25">
      <c r="A18" s="19"/>
      <c r="B18" s="5">
        <v>25</v>
      </c>
      <c r="C18" s="21">
        <f t="shared" si="0"/>
        <v>0.87936000000000003</v>
      </c>
      <c r="D18" s="2">
        <v>9.6000000000000002E-2</v>
      </c>
      <c r="E18" s="61">
        <f>(((G7*(G8/100)))/(3^(1/2))/((((G9/1000)*C18)^2)+((((G9/1000)*D18)+((G7^2)/(G6*1000000)))^2))^(1/2))/1000</f>
        <v>10.160276117143145</v>
      </c>
      <c r="F18" s="62"/>
      <c r="G18" s="62">
        <f t="shared" si="1"/>
        <v>0.1238058229081468</v>
      </c>
      <c r="H18" s="63"/>
      <c r="I18" s="19"/>
      <c r="J18" s="19"/>
      <c r="K18" s="37"/>
      <c r="L18" s="19"/>
      <c r="M18" s="19"/>
      <c r="N18" s="19"/>
      <c r="O18" s="19"/>
      <c r="P18" s="19"/>
    </row>
    <row r="19" spans="1:16" ht="15" customHeight="1" x14ac:dyDescent="0.25">
      <c r="A19" s="19"/>
      <c r="B19" s="5">
        <v>35</v>
      </c>
      <c r="C19" s="21">
        <f t="shared" si="0"/>
        <v>0.62811428571428574</v>
      </c>
      <c r="D19" s="2">
        <v>9.6000000000000002E-2</v>
      </c>
      <c r="E19" s="61">
        <f>(((G7*(G8/100)))/(3^(1/2))/((((G9/1000)*C19)^2)+((((G9/1000)*D19)+((G7^2)/(G6*1000000)))^2))^(1/2))/1000</f>
        <v>10.381007684973026</v>
      </c>
      <c r="F19" s="62"/>
      <c r="G19" s="62">
        <f t="shared" si="1"/>
        <v>0.23244977949196777</v>
      </c>
      <c r="H19" s="63"/>
      <c r="I19" s="19"/>
      <c r="J19" s="19"/>
      <c r="K19" s="19"/>
      <c r="L19" s="19"/>
      <c r="M19" s="19"/>
      <c r="N19" s="19"/>
      <c r="O19" s="19"/>
      <c r="P19" s="19"/>
    </row>
    <row r="20" spans="1:16" ht="15" customHeight="1" x14ac:dyDescent="0.25">
      <c r="A20" s="19"/>
      <c r="B20" s="5">
        <v>50</v>
      </c>
      <c r="C20" s="21">
        <f t="shared" si="0"/>
        <v>0.43968000000000002</v>
      </c>
      <c r="D20" s="2">
        <v>9.6000000000000002E-2</v>
      </c>
      <c r="E20" s="61">
        <f>(((G7*(G8/100)))/(3^(1/2))/((((G9/1000)*C20)^2)+((((G9/1000)*D20)+((G7^2)/(G6*1000000)))^2))^(1/2))/1000</f>
        <v>10.50428188333186</v>
      </c>
      <c r="F20" s="62"/>
      <c r="G20" s="62">
        <f t="shared" si="1"/>
        <v>0.46331818723258728</v>
      </c>
      <c r="H20" s="63"/>
      <c r="I20" s="19"/>
      <c r="J20" s="19"/>
      <c r="K20" s="37"/>
      <c r="L20" s="19"/>
      <c r="M20" s="19"/>
      <c r="N20" s="19"/>
      <c r="O20" s="19"/>
      <c r="P20" s="19"/>
    </row>
    <row r="21" spans="1:16" ht="15" customHeight="1" x14ac:dyDescent="0.25">
      <c r="A21" s="19"/>
      <c r="B21" s="5">
        <v>70</v>
      </c>
      <c r="C21" s="21">
        <f t="shared" si="0"/>
        <v>0.31405714285714287</v>
      </c>
      <c r="D21" s="2">
        <v>9.6000000000000002E-2</v>
      </c>
      <c r="E21" s="61">
        <f>(((G7*(G8/100)))/(3^(1/2))/((((G9/1000)*C21)^2)+((((G9/1000)*D21)+((G7^2)/(G6*1000000)))^2))^(1/2))/1000</f>
        <v>10.563833303560942</v>
      </c>
      <c r="F21" s="62"/>
      <c r="G21" s="62">
        <f t="shared" si="1"/>
        <v>0.89789401356787113</v>
      </c>
      <c r="H21" s="63"/>
      <c r="I21" s="19"/>
      <c r="J21" s="19"/>
      <c r="K21" s="19"/>
      <c r="L21" s="19"/>
      <c r="M21" s="19"/>
      <c r="N21" s="19"/>
      <c r="O21" s="19"/>
      <c r="P21" s="19"/>
    </row>
    <row r="22" spans="1:16" ht="15" customHeight="1" x14ac:dyDescent="0.25">
      <c r="A22" s="19"/>
      <c r="B22" s="5">
        <v>95</v>
      </c>
      <c r="C22" s="21">
        <f t="shared" si="0"/>
        <v>0.23141052631578948</v>
      </c>
      <c r="D22" s="2">
        <v>9.6000000000000002E-2</v>
      </c>
      <c r="E22" s="61">
        <f>(((G7*(G8/100)))/(3^(1/2))/((((G9/1000)*C22)^2)+((((G9/1000)*D22)+((G7^2)/(G6*1000000)))^2))^(1/2))/1000</f>
        <v>10.592544405175005</v>
      </c>
      <c r="F22" s="62"/>
      <c r="G22" s="62">
        <f t="shared" si="1"/>
        <v>1.6448212150816401</v>
      </c>
      <c r="H22" s="63"/>
      <c r="I22" s="19"/>
      <c r="J22" s="19"/>
      <c r="K22" s="37"/>
      <c r="L22" s="19"/>
      <c r="M22" s="19"/>
      <c r="N22" s="19"/>
      <c r="O22" s="19"/>
      <c r="P22" s="19"/>
    </row>
    <row r="23" spans="1:16" ht="15" customHeight="1" x14ac:dyDescent="0.25">
      <c r="A23" s="19"/>
      <c r="B23" s="5">
        <v>120</v>
      </c>
      <c r="C23" s="21">
        <f t="shared" si="0"/>
        <v>0.1832</v>
      </c>
      <c r="D23" s="2">
        <v>9.6000000000000002E-2</v>
      </c>
      <c r="E23" s="61">
        <f>(((G7*(G8/100)))/(3^(1/2))/((((G9/1000)*C23)^2)+((((G9/1000)*D23)+((G7^2)/(G6*1000000)))^2))^(1/2))/1000</f>
        <v>10.605349814599199</v>
      </c>
      <c r="F23" s="62"/>
      <c r="G23" s="62">
        <f t="shared" si="1"/>
        <v>2.6180899928117025</v>
      </c>
      <c r="H23" s="63"/>
      <c r="I23" s="19"/>
      <c r="J23" s="19"/>
      <c r="K23" s="19"/>
      <c r="L23" s="19"/>
      <c r="M23" s="19"/>
      <c r="N23" s="19"/>
      <c r="O23" s="19"/>
      <c r="P23" s="19"/>
    </row>
    <row r="24" spans="1:16" ht="15" customHeight="1" x14ac:dyDescent="0.25">
      <c r="A24" s="19"/>
      <c r="B24" s="5">
        <v>150</v>
      </c>
      <c r="C24" s="21">
        <f t="shared" si="0"/>
        <v>0.14656000000000002</v>
      </c>
      <c r="D24" s="2">
        <v>9.6000000000000002E-2</v>
      </c>
      <c r="E24" s="61">
        <f>(((G7*(G8/100)))/(3^(1/2))/((((G9/1000)*C24)^2)+((((G9/1000)*D24)+((G7^2)/(G6*1000000)))^2))^(1/2))/1000</f>
        <v>10.61311279503126</v>
      </c>
      <c r="F24" s="62"/>
      <c r="G24" s="62">
        <f t="shared" si="1"/>
        <v>4.0847834066932851</v>
      </c>
      <c r="H24" s="63"/>
      <c r="I24" s="19"/>
      <c r="J24" s="19"/>
      <c r="K24" s="19"/>
      <c r="L24" s="19"/>
      <c r="M24" s="19"/>
      <c r="N24" s="19"/>
      <c r="O24" s="19"/>
      <c r="P24" s="19"/>
    </row>
    <row r="25" spans="1:16" ht="15" customHeight="1" x14ac:dyDescent="0.25">
      <c r="A25" s="19"/>
      <c r="B25" s="5">
        <v>185</v>
      </c>
      <c r="C25" s="21">
        <f t="shared" si="0"/>
        <v>0.11883243243243244</v>
      </c>
      <c r="D25" s="2">
        <v>9.6000000000000002E-2</v>
      </c>
      <c r="E25" s="61">
        <f>(((G7*(G8/100)))/(3^(1/2))/((((G9/1000)*C25)^2)+((((G9/1000)*D25)+((G7^2)/(G6*1000000)))^2))^(1/2))/1000</f>
        <v>10.617849133229496</v>
      </c>
      <c r="F25" s="62"/>
      <c r="G25" s="62">
        <f t="shared" si="1"/>
        <v>6.2078673916021208</v>
      </c>
      <c r="H25" s="63"/>
      <c r="I25" s="19"/>
      <c r="J25" s="19"/>
      <c r="K25" s="19"/>
      <c r="L25" s="19"/>
      <c r="M25" s="19"/>
      <c r="N25" s="19"/>
      <c r="O25" s="19"/>
      <c r="P25" s="19"/>
    </row>
    <row r="26" spans="1:16" ht="15" customHeight="1" thickBot="1" x14ac:dyDescent="0.3">
      <c r="A26" s="19"/>
      <c r="B26" s="6">
        <v>240</v>
      </c>
      <c r="C26" s="22">
        <f t="shared" si="0"/>
        <v>9.1600000000000001E-2</v>
      </c>
      <c r="D26" s="3">
        <v>9.6000000000000002E-2</v>
      </c>
      <c r="E26" s="83">
        <f>(((G7*(G8/100)))/(3^(1/2))/((((G9/1000)*C26)^2)+((((G9/1000)*D26)+((G7^2)/(G6*1000000)))^2))^(1/2))/1000</f>
        <v>10.621541957967098</v>
      </c>
      <c r="F26" s="73"/>
      <c r="G26" s="73">
        <f t="shared" si="1"/>
        <v>10.440454866846812</v>
      </c>
      <c r="H26" s="74"/>
      <c r="I26" s="19"/>
      <c r="J26" s="19"/>
      <c r="K26" s="19"/>
      <c r="L26" s="19"/>
      <c r="M26" s="19"/>
      <c r="N26" s="19"/>
      <c r="O26" s="19"/>
      <c r="P26" s="19"/>
    </row>
    <row r="27" spans="1:16" x14ac:dyDescent="0.25">
      <c r="A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5">
      <c r="A28" s="19"/>
      <c r="B28" s="19"/>
      <c r="C28" s="19"/>
      <c r="D28" s="19"/>
      <c r="E28" s="19"/>
      <c r="F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x14ac:dyDescent="0.25">
      <c r="A36" s="19"/>
      <c r="B36" s="19"/>
      <c r="C36" s="19"/>
      <c r="D36" s="19"/>
      <c r="E36" s="19"/>
      <c r="F36" s="19"/>
      <c r="G36" s="19"/>
      <c r="H36" s="19"/>
      <c r="I36" s="36"/>
      <c r="J36" s="19"/>
      <c r="K36" s="19"/>
      <c r="L36" s="19"/>
      <c r="M36" s="19"/>
      <c r="N36" s="19"/>
      <c r="O36" s="19"/>
      <c r="P36" s="19"/>
    </row>
    <row r="37" spans="1:16" x14ac:dyDescent="0.25">
      <c r="A37" s="19"/>
      <c r="B37" s="19"/>
      <c r="C37" s="19"/>
      <c r="D37" s="19"/>
      <c r="E37" s="19"/>
      <c r="F37" s="19"/>
      <c r="G37" s="19"/>
      <c r="H37" s="19"/>
      <c r="I37" s="36"/>
      <c r="J37" s="19"/>
      <c r="K37" s="19"/>
      <c r="L37" s="19"/>
      <c r="M37" s="19"/>
      <c r="N37" s="19"/>
      <c r="O37" s="19"/>
      <c r="P37" s="19"/>
    </row>
    <row r="38" spans="1:16" x14ac:dyDescent="0.25">
      <c r="A38" s="19"/>
      <c r="B38" s="19"/>
      <c r="C38" s="19"/>
      <c r="D38" s="19"/>
      <c r="E38" s="19"/>
      <c r="F38" s="19"/>
      <c r="G38" s="19"/>
      <c r="H38" s="19"/>
      <c r="I38" s="36"/>
      <c r="J38" s="19"/>
      <c r="K38" s="19"/>
      <c r="L38" s="19"/>
      <c r="M38" s="19"/>
      <c r="N38" s="19"/>
      <c r="O38" s="19"/>
      <c r="P38" s="19"/>
    </row>
    <row r="39" spans="1:16" x14ac:dyDescent="0.25">
      <c r="A39" s="19"/>
      <c r="B39" s="19"/>
      <c r="C39" s="19"/>
      <c r="D39" s="19"/>
      <c r="E39" s="19"/>
      <c r="F39" s="19"/>
      <c r="G39" s="19"/>
      <c r="H39" s="19"/>
      <c r="I39" s="36"/>
      <c r="J39" s="19"/>
      <c r="K39" s="19"/>
      <c r="L39" s="19"/>
      <c r="M39" s="19"/>
      <c r="N39" s="19"/>
      <c r="O39" s="19"/>
      <c r="P39" s="19"/>
    </row>
    <row r="40" spans="1:16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sheet="1" objects="1" scenarios="1" selectLockedCells="1"/>
  <mergeCells count="35">
    <mergeCell ref="E25:F25"/>
    <mergeCell ref="G25:H25"/>
    <mergeCell ref="E26:F26"/>
    <mergeCell ref="G26:H26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B5:H5"/>
    <mergeCell ref="B6:F6"/>
    <mergeCell ref="B8:F8"/>
    <mergeCell ref="B9:F9"/>
    <mergeCell ref="B10:D11"/>
    <mergeCell ref="E10:F12"/>
    <mergeCell ref="G10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Cabos PVC R X e L</vt:lpstr>
      <vt:lpstr>Cabos EPR-XLPE R X e L</vt:lpstr>
      <vt:lpstr>Cabos PVC I e t</vt:lpstr>
      <vt:lpstr>Cabos EPR-XLPE I e t</vt:lpstr>
      <vt:lpstr>'Cabos EPR-XLPE R X e L'!Area_de_impressao</vt:lpstr>
      <vt:lpstr>'Cabos PVC R X e 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Canedo</dc:creator>
  <cp:lastModifiedBy>Gustavo Canedo</cp:lastModifiedBy>
  <cp:lastPrinted>2020-11-29T13:25:01Z</cp:lastPrinted>
  <dcterms:created xsi:type="dcterms:W3CDTF">2020-11-21T10:54:58Z</dcterms:created>
  <dcterms:modified xsi:type="dcterms:W3CDTF">2023-05-20T11:24:03Z</dcterms:modified>
</cp:coreProperties>
</file>