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ite (GoDaddy)\Gustavo Canedo\5- Publicados\5- Parametros dos Cabos\"/>
    </mc:Choice>
  </mc:AlternateContent>
  <xr:revisionPtr revIDLastSave="0" documentId="13_ncr:1_{49C51F1D-C62E-46A2-93AA-CB33A9C4B828}" xr6:coauthVersionLast="47" xr6:coauthVersionMax="47" xr10:uidLastSave="{00000000-0000-0000-0000-000000000000}"/>
  <bookViews>
    <workbookView xWindow="-120" yWindow="-120" windowWidth="29040" windowHeight="15720" xr2:uid="{1E61DD83-E65A-4203-8B65-9311337BA6CB}"/>
  </bookViews>
  <sheets>
    <sheet name="Cabos PVC R X e L" sheetId="9" r:id="rId1"/>
    <sheet name="Cabos EPR-XLPE R X e L" sheetId="10" r:id="rId2"/>
    <sheet name="Cabos PVC I e t" sheetId="7" r:id="rId3"/>
    <sheet name="Cabos EPR-XLPE I e t" sheetId="11" r:id="rId4"/>
  </sheets>
  <definedNames>
    <definedName name="_xlnm.Print_Area" localSheetId="1">'Cabos EPR-XLPE R X e L'!$B$9:$D$24</definedName>
    <definedName name="_xlnm.Print_Area" localSheetId="0">'Cabos PVC R X e L'!$B$9:$D$24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9" l="1"/>
  <c r="E24" i="9"/>
  <c r="C24" i="9"/>
  <c r="G24" i="9" s="1"/>
  <c r="H23" i="9"/>
  <c r="G23" i="9"/>
  <c r="F23" i="9"/>
  <c r="E23" i="9"/>
  <c r="C23" i="9"/>
  <c r="C22" i="9"/>
  <c r="H22" i="9" s="1"/>
  <c r="H21" i="9"/>
  <c r="G21" i="9"/>
  <c r="C21" i="9"/>
  <c r="F21" i="9" s="1"/>
  <c r="E20" i="9"/>
  <c r="C20" i="9"/>
  <c r="H20" i="9" s="1"/>
  <c r="F19" i="9"/>
  <c r="C19" i="9"/>
  <c r="H19" i="9" s="1"/>
  <c r="H18" i="9"/>
  <c r="G18" i="9"/>
  <c r="F18" i="9"/>
  <c r="E18" i="9"/>
  <c r="C18" i="9"/>
  <c r="C17" i="9"/>
  <c r="H17" i="9" s="1"/>
  <c r="H16" i="9"/>
  <c r="G16" i="9"/>
  <c r="E16" i="9"/>
  <c r="C16" i="9"/>
  <c r="F16" i="9" s="1"/>
  <c r="H15" i="9"/>
  <c r="G15" i="9"/>
  <c r="F15" i="9"/>
  <c r="E15" i="9"/>
  <c r="C15" i="9"/>
  <c r="G14" i="9"/>
  <c r="C14" i="9"/>
  <c r="H14" i="9" s="1"/>
  <c r="H13" i="9"/>
  <c r="G13" i="9"/>
  <c r="C13" i="9"/>
  <c r="F13" i="9" s="1"/>
  <c r="E12" i="9"/>
  <c r="C12" i="9"/>
  <c r="H12" i="9" s="1"/>
  <c r="F11" i="9"/>
  <c r="C11" i="9"/>
  <c r="H11" i="9" s="1"/>
  <c r="C24" i="10"/>
  <c r="H24" i="10" s="1"/>
  <c r="H23" i="10"/>
  <c r="G23" i="10"/>
  <c r="F23" i="10"/>
  <c r="C23" i="10"/>
  <c r="E23" i="10" s="1"/>
  <c r="E22" i="10"/>
  <c r="C22" i="10"/>
  <c r="H22" i="10" s="1"/>
  <c r="H21" i="10"/>
  <c r="C21" i="10"/>
  <c r="G21" i="10" s="1"/>
  <c r="H20" i="10"/>
  <c r="G20" i="10"/>
  <c r="F20" i="10"/>
  <c r="E20" i="10"/>
  <c r="C20" i="10"/>
  <c r="C19" i="10"/>
  <c r="H19" i="10" s="1"/>
  <c r="H18" i="10"/>
  <c r="G18" i="10"/>
  <c r="F18" i="10"/>
  <c r="E18" i="10"/>
  <c r="C18" i="10"/>
  <c r="C17" i="10"/>
  <c r="H17" i="10" s="1"/>
  <c r="C16" i="10"/>
  <c r="H16" i="10" s="1"/>
  <c r="H15" i="10"/>
  <c r="G15" i="10"/>
  <c r="F15" i="10"/>
  <c r="C15" i="10"/>
  <c r="E15" i="10" s="1"/>
  <c r="E14" i="10"/>
  <c r="C14" i="10"/>
  <c r="H14" i="10" s="1"/>
  <c r="H13" i="10"/>
  <c r="G13" i="10"/>
  <c r="F13" i="10"/>
  <c r="C13" i="10"/>
  <c r="E13" i="10" s="1"/>
  <c r="G12" i="10"/>
  <c r="F12" i="10"/>
  <c r="E12" i="10"/>
  <c r="C12" i="10"/>
  <c r="H12" i="10" s="1"/>
  <c r="C11" i="10"/>
  <c r="H11" i="10" s="1"/>
  <c r="E26" i="7"/>
  <c r="G26" i="7" s="1"/>
  <c r="C26" i="7"/>
  <c r="C25" i="7"/>
  <c r="E25" i="7" s="1"/>
  <c r="G25" i="7" s="1"/>
  <c r="E24" i="7"/>
  <c r="G24" i="7" s="1"/>
  <c r="C24" i="7"/>
  <c r="C23" i="7"/>
  <c r="E23" i="7" s="1"/>
  <c r="G23" i="7" s="1"/>
  <c r="E22" i="7"/>
  <c r="G22" i="7" s="1"/>
  <c r="C22" i="7"/>
  <c r="C21" i="7"/>
  <c r="E21" i="7" s="1"/>
  <c r="G21" i="7" s="1"/>
  <c r="E20" i="7"/>
  <c r="G20" i="7" s="1"/>
  <c r="C20" i="7"/>
  <c r="C19" i="7"/>
  <c r="E19" i="7" s="1"/>
  <c r="G19" i="7" s="1"/>
  <c r="E18" i="7"/>
  <c r="G18" i="7" s="1"/>
  <c r="C18" i="7"/>
  <c r="C17" i="7"/>
  <c r="E17" i="7" s="1"/>
  <c r="G17" i="7" s="1"/>
  <c r="E16" i="7"/>
  <c r="G16" i="7" s="1"/>
  <c r="C16" i="7"/>
  <c r="C15" i="7"/>
  <c r="E15" i="7" s="1"/>
  <c r="G15" i="7" s="1"/>
  <c r="E14" i="7"/>
  <c r="G14" i="7" s="1"/>
  <c r="C14" i="7"/>
  <c r="C13" i="7"/>
  <c r="E13" i="7" s="1"/>
  <c r="G13" i="7" s="1"/>
  <c r="E57" i="11"/>
  <c r="G57" i="11" s="1"/>
  <c r="C57" i="11"/>
  <c r="C56" i="11"/>
  <c r="E56" i="11" s="1"/>
  <c r="G56" i="11" s="1"/>
  <c r="E55" i="11"/>
  <c r="G55" i="11" s="1"/>
  <c r="C55" i="11"/>
  <c r="C54" i="11"/>
  <c r="E54" i="11" s="1"/>
  <c r="G54" i="11" s="1"/>
  <c r="C53" i="11"/>
  <c r="E53" i="11" s="1"/>
  <c r="G53" i="11" s="1"/>
  <c r="C52" i="11"/>
  <c r="E52" i="11" s="1"/>
  <c r="G52" i="11" s="1"/>
  <c r="C51" i="11"/>
  <c r="E51" i="11" s="1"/>
  <c r="G51" i="11" s="1"/>
  <c r="C50" i="11"/>
  <c r="E50" i="11" s="1"/>
  <c r="G50" i="11" s="1"/>
  <c r="E49" i="11"/>
  <c r="G49" i="11" s="1"/>
  <c r="C49" i="11"/>
  <c r="C48" i="11"/>
  <c r="E48" i="11" s="1"/>
  <c r="G48" i="11" s="1"/>
  <c r="E47" i="11"/>
  <c r="G47" i="11" s="1"/>
  <c r="C47" i="11"/>
  <c r="C46" i="11"/>
  <c r="E46" i="11" s="1"/>
  <c r="G46" i="11" s="1"/>
  <c r="C45" i="11"/>
  <c r="E45" i="11" s="1"/>
  <c r="G45" i="11" s="1"/>
  <c r="C44" i="11"/>
  <c r="E44" i="11" s="1"/>
  <c r="G44" i="11" s="1"/>
  <c r="F12" i="9" l="1"/>
  <c r="E17" i="9"/>
  <c r="F20" i="9"/>
  <c r="G12" i="9"/>
  <c r="E14" i="9"/>
  <c r="F17" i="9"/>
  <c r="G20" i="9"/>
  <c r="E22" i="9"/>
  <c r="E11" i="9"/>
  <c r="F14" i="9"/>
  <c r="G17" i="9"/>
  <c r="E19" i="9"/>
  <c r="F22" i="9"/>
  <c r="G22" i="9"/>
  <c r="G11" i="9"/>
  <c r="E13" i="9"/>
  <c r="G19" i="9"/>
  <c r="E21" i="9"/>
  <c r="F24" i="9"/>
  <c r="E17" i="10"/>
  <c r="F17" i="10"/>
  <c r="E11" i="10"/>
  <c r="F14" i="10"/>
  <c r="G17" i="10"/>
  <c r="E19" i="10"/>
  <c r="F22" i="10"/>
  <c r="F11" i="10"/>
  <c r="G14" i="10"/>
  <c r="E16" i="10"/>
  <c r="F19" i="10"/>
  <c r="G22" i="10"/>
  <c r="E24" i="10"/>
  <c r="G11" i="10"/>
  <c r="F16" i="10"/>
  <c r="G19" i="10"/>
  <c r="E21" i="10"/>
  <c r="F24" i="10"/>
  <c r="G16" i="10"/>
  <c r="F21" i="10"/>
  <c r="G24" i="10"/>
  <c r="C13" i="11"/>
  <c r="E24" i="11"/>
  <c r="G24" i="11" s="1"/>
  <c r="E23" i="11"/>
  <c r="G23" i="11" s="1"/>
  <c r="E22" i="11"/>
  <c r="G22" i="11" s="1"/>
  <c r="E21" i="11"/>
  <c r="G21" i="11" s="1"/>
  <c r="E16" i="11"/>
  <c r="G16" i="11" s="1"/>
  <c r="E15" i="11"/>
  <c r="G15" i="11" s="1"/>
  <c r="C26" i="11"/>
  <c r="E26" i="11" s="1"/>
  <c r="G26" i="11" s="1"/>
  <c r="C25" i="11"/>
  <c r="E25" i="11" s="1"/>
  <c r="G25" i="11" s="1"/>
  <c r="C24" i="11"/>
  <c r="C23" i="11"/>
  <c r="C22" i="11"/>
  <c r="C21" i="11"/>
  <c r="C20" i="11"/>
  <c r="E20" i="11" s="1"/>
  <c r="G20" i="11" s="1"/>
  <c r="C19" i="11"/>
  <c r="E19" i="11" s="1"/>
  <c r="G19" i="11" s="1"/>
  <c r="C18" i="11"/>
  <c r="E18" i="11" s="1"/>
  <c r="G18" i="11" s="1"/>
  <c r="C17" i="11"/>
  <c r="E17" i="11" s="1"/>
  <c r="G17" i="11" s="1"/>
  <c r="C16" i="11"/>
  <c r="C15" i="11"/>
  <c r="C14" i="11"/>
  <c r="E14" i="11" s="1"/>
  <c r="G14" i="11" s="1"/>
  <c r="E13" i="11"/>
  <c r="G13" i="11" s="1"/>
</calcChain>
</file>

<file path=xl/sharedStrings.xml><?xml version="1.0" encoding="utf-8"?>
<sst xmlns="http://schemas.openxmlformats.org/spreadsheetml/2006/main" count="67" uniqueCount="28">
  <si>
    <t>S</t>
  </si>
  <si>
    <t>CABOS COM ISOLAMENTO EM EPR/XLPE</t>
  </si>
  <si>
    <t>Dados dos Cabos</t>
  </si>
  <si>
    <r>
      <t>R</t>
    </r>
    <r>
      <rPr>
        <b/>
        <i/>
        <sz val="8"/>
        <color theme="1"/>
        <rFont val="Arial"/>
        <family val="2"/>
      </rPr>
      <t>90</t>
    </r>
  </si>
  <si>
    <t>Tempo Máximo de Atuação da Proteção (s)</t>
  </si>
  <si>
    <t>Corrente de Curto Circuito (KA)</t>
  </si>
  <si>
    <r>
      <t>R</t>
    </r>
    <r>
      <rPr>
        <b/>
        <i/>
        <sz val="8"/>
        <color theme="1"/>
        <rFont val="Arial"/>
        <family val="2"/>
      </rPr>
      <t>70</t>
    </r>
  </si>
  <si>
    <r>
      <t>X</t>
    </r>
    <r>
      <rPr>
        <b/>
        <i/>
        <sz val="8"/>
        <color theme="1"/>
        <rFont val="Arial"/>
        <family val="2"/>
      </rPr>
      <t>60Hz</t>
    </r>
  </si>
  <si>
    <t>V</t>
  </si>
  <si>
    <r>
      <t>S (mm</t>
    </r>
    <r>
      <rPr>
        <b/>
        <i/>
        <vertAlign val="superscript"/>
        <sz val="11"/>
        <color theme="1"/>
        <rFont val="Arial"/>
        <family val="2"/>
      </rPr>
      <t>2</t>
    </r>
    <r>
      <rPr>
        <b/>
        <i/>
        <sz val="11"/>
        <color theme="1"/>
        <rFont val="Arial"/>
        <family val="2"/>
      </rPr>
      <t>)</t>
    </r>
  </si>
  <si>
    <t>%</t>
  </si>
  <si>
    <t>Tensão Nominal do Sistema (Vn)</t>
  </si>
  <si>
    <t>Fator de Tensão Máxima (f)</t>
  </si>
  <si>
    <t>Potência de Cuto Circuito da Fonte (Pcc)</t>
  </si>
  <si>
    <t>MVA</t>
  </si>
  <si>
    <t>Comprimento do Alimentador</t>
  </si>
  <si>
    <t>m</t>
  </si>
  <si>
    <t>CABLES INSULATED WITH EPR/XLPE</t>
  </si>
  <si>
    <t>Source Short Circuit Power (Pcc)</t>
  </si>
  <si>
    <t>System Nominal Voltage (Vn)</t>
  </si>
  <si>
    <t>Maximum Voltage Factor (f)</t>
  </si>
  <si>
    <t>Feeder Length</t>
  </si>
  <si>
    <t>Cables Data</t>
  </si>
  <si>
    <t>Short Circuit Current (KA)</t>
  </si>
  <si>
    <t>Maximum Time for Protection to Operate (s)</t>
  </si>
  <si>
    <t>CABLES INSULATED WITH PVC</t>
  </si>
  <si>
    <t>Protected Cable Length (m)</t>
  </si>
  <si>
    <t>Fault Interruption Time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</si>
</sst>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8"/>
      <color theme="1"/>
      <name val="Arial"/>
      <family val="2"/>
    </font>
    <font>
      <sz val="11"/>
      <name val="Calibri"/>
      <family val="2"/>
      <scheme val="minor"/>
    </font>
    <font>
      <b/>
      <i/>
      <vertAlign val="superscript"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7" xfId="0" applyFont="1" applyBorder="1"/>
    <xf numFmtId="0" fontId="3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5" borderId="0" xfId="0" applyFont="1" applyFill="1"/>
    <xf numFmtId="0" fontId="0" fillId="5" borderId="0" xfId="0" applyFill="1"/>
    <xf numFmtId="0" fontId="3" fillId="3" borderId="9" xfId="0" applyFont="1" applyFill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6" xfId="0" applyNumberFormat="1" applyFont="1" applyBorder="1"/>
    <xf numFmtId="0" fontId="3" fillId="6" borderId="1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left"/>
    </xf>
    <xf numFmtId="0" fontId="3" fillId="3" borderId="32" xfId="0" applyFont="1" applyFill="1" applyBorder="1" applyAlignment="1">
      <alignment horizontal="center" vertical="center"/>
    </xf>
    <xf numFmtId="0" fontId="1" fillId="0" borderId="32" xfId="0" applyFont="1" applyBorder="1"/>
    <xf numFmtId="0" fontId="1" fillId="0" borderId="33" xfId="0" applyFont="1" applyBorder="1"/>
    <xf numFmtId="1" fontId="1" fillId="0" borderId="24" xfId="0" applyNumberFormat="1" applyFont="1" applyBorder="1" applyAlignment="1">
      <alignment horizontal="center" vertical="center"/>
    </xf>
    <xf numFmtId="0" fontId="3" fillId="7" borderId="34" xfId="0" applyFont="1" applyFill="1" applyBorder="1" applyAlignment="1">
      <alignment horizontal="left"/>
    </xf>
    <xf numFmtId="1" fontId="1" fillId="0" borderId="0" xfId="0" applyNumberFormat="1" applyFont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0" fontId="3" fillId="7" borderId="23" xfId="0" applyFont="1" applyFill="1" applyBorder="1" applyAlignment="1">
      <alignment horizontal="left"/>
    </xf>
    <xf numFmtId="0" fontId="3" fillId="7" borderId="28" xfId="0" applyFont="1" applyFill="1" applyBorder="1" applyAlignment="1">
      <alignment horizontal="left"/>
    </xf>
    <xf numFmtId="0" fontId="3" fillId="7" borderId="24" xfId="0" applyFont="1" applyFill="1" applyBorder="1" applyAlignment="1">
      <alignment horizontal="left"/>
    </xf>
    <xf numFmtId="0" fontId="3" fillId="5" borderId="0" xfId="0" applyFont="1" applyFill="1" applyAlignment="1">
      <alignment horizontal="right" vertical="center"/>
    </xf>
    <xf numFmtId="164" fontId="1" fillId="5" borderId="0" xfId="0" applyNumberFormat="1" applyFont="1" applyFill="1"/>
    <xf numFmtId="0" fontId="5" fillId="5" borderId="0" xfId="0" applyFont="1" applyFill="1"/>
    <xf numFmtId="0" fontId="7" fillId="5" borderId="0" xfId="0" applyFont="1" applyFill="1"/>
    <xf numFmtId="165" fontId="0" fillId="5" borderId="0" xfId="0" applyNumberFormat="1" applyFill="1"/>
    <xf numFmtId="0" fontId="3" fillId="6" borderId="1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left"/>
    </xf>
    <xf numFmtId="0" fontId="3" fillId="7" borderId="28" xfId="0" applyFont="1" applyFill="1" applyBorder="1" applyAlignment="1">
      <alignment horizontal="left"/>
    </xf>
    <xf numFmtId="0" fontId="3" fillId="7" borderId="24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2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85725</xdr:rowOff>
    </xdr:from>
    <xdr:to>
      <xdr:col>6</xdr:col>
      <xdr:colOff>304800</xdr:colOff>
      <xdr:row>3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59DFD93-E638-4D86-A89E-C4E9841CE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5725"/>
          <a:ext cx="21526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85725</xdr:rowOff>
    </xdr:from>
    <xdr:to>
      <xdr:col>2</xdr:col>
      <xdr:colOff>580390</xdr:colOff>
      <xdr:row>3</xdr:row>
      <xdr:rowOff>168275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7A3A8E-CD21-2760-39BD-9A0D6FBB1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66725"/>
          <a:ext cx="1247140" cy="26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95250</xdr:rowOff>
    </xdr:from>
    <xdr:to>
      <xdr:col>6</xdr:col>
      <xdr:colOff>304800</xdr:colOff>
      <xdr:row>3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FC44072-E8A0-4628-8EFB-EC578EE7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95250"/>
          <a:ext cx="21526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76200</xdr:rowOff>
    </xdr:from>
    <xdr:to>
      <xdr:col>2</xdr:col>
      <xdr:colOff>580390</xdr:colOff>
      <xdr:row>3</xdr:row>
      <xdr:rowOff>158750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522E823-D0E4-43D1-A0B2-99EA6FAFA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57200"/>
          <a:ext cx="1247140" cy="26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26</xdr:row>
      <xdr:rowOff>38100</xdr:rowOff>
    </xdr:from>
    <xdr:to>
      <xdr:col>5</xdr:col>
      <xdr:colOff>19050</xdr:colOff>
      <xdr:row>31</xdr:row>
      <xdr:rowOff>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AB508B2-C199-44F7-9929-3650F873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000625"/>
          <a:ext cx="24479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123712</xdr:colOff>
      <xdr:row>29</xdr:row>
      <xdr:rowOff>133286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0D7D61B-22E6-44E2-AB6C-2E409F4CE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0050" y="5153025"/>
          <a:ext cx="904762" cy="5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95250</xdr:rowOff>
    </xdr:from>
    <xdr:to>
      <xdr:col>3</xdr:col>
      <xdr:colOff>27940</xdr:colOff>
      <xdr:row>3</xdr:row>
      <xdr:rowOff>168275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BF4DAF8-4039-F6D4-0EA7-ECB19EFBE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1247140" cy="26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504826</xdr:colOff>
      <xdr:row>26</xdr:row>
      <xdr:rowOff>38100</xdr:rowOff>
    </xdr:from>
    <xdr:to>
      <xdr:col>5</xdr:col>
      <xdr:colOff>58639</xdr:colOff>
      <xdr:row>30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C339877-3BB8-47B6-B3BB-4F654CFC9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5000625"/>
          <a:ext cx="25732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114188</xdr:colOff>
      <xdr:row>29</xdr:row>
      <xdr:rowOff>152333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7043400-6492-4A6B-825B-2A68BDA4D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0050" y="5153025"/>
          <a:ext cx="895238" cy="533333"/>
        </a:xfrm>
        <a:prstGeom prst="rect">
          <a:avLst/>
        </a:prstGeom>
      </xdr:spPr>
    </xdr:pic>
    <xdr:clientData/>
  </xdr:twoCellAnchor>
  <xdr:twoCellAnchor>
    <xdr:from>
      <xdr:col>0</xdr:col>
      <xdr:colOff>504826</xdr:colOff>
      <xdr:row>57</xdr:row>
      <xdr:rowOff>38100</xdr:rowOff>
    </xdr:from>
    <xdr:to>
      <xdr:col>5</xdr:col>
      <xdr:colOff>58639</xdr:colOff>
      <xdr:row>61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51D996B-1532-4120-B7BC-74BFBD6A5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6" y="5000625"/>
          <a:ext cx="25732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58</xdr:row>
      <xdr:rowOff>0</xdr:rowOff>
    </xdr:from>
    <xdr:ext cx="895238" cy="533333"/>
    <xdr:pic>
      <xdr:nvPicPr>
        <xdr:cNvPr id="5" name="Imagem 4">
          <a:extLst>
            <a:ext uri="{FF2B5EF4-FFF2-40B4-BE49-F238E27FC236}">
              <a16:creationId xmlns:a16="http://schemas.microsoft.com/office/drawing/2014/main" id="{1C873122-2432-4606-8E58-AD79D95BB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0450" y="5153025"/>
          <a:ext cx="895238" cy="53333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2</xdr:row>
      <xdr:rowOff>114300</xdr:rowOff>
    </xdr:from>
    <xdr:to>
      <xdr:col>3</xdr:col>
      <xdr:colOff>47624</xdr:colOff>
      <xdr:row>3</xdr:row>
      <xdr:rowOff>159285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85E5E98-5E1F-4C82-80BA-FEDF1098A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5300"/>
          <a:ext cx="1266824" cy="2354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33</xdr:row>
      <xdr:rowOff>95250</xdr:rowOff>
    </xdr:from>
    <xdr:to>
      <xdr:col>3</xdr:col>
      <xdr:colOff>27940</xdr:colOff>
      <xdr:row>34</xdr:row>
      <xdr:rowOff>168275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043D8C5-EC66-37DC-AE5B-E41837C11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91275"/>
          <a:ext cx="1247140" cy="26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454AA-924C-420B-AA85-B0CE71114703}">
  <dimension ref="A1:N41"/>
  <sheetViews>
    <sheetView tabSelected="1" workbookViewId="0">
      <selection activeCell="G7" sqref="G7"/>
    </sheetView>
  </sheetViews>
  <sheetFormatPr defaultRowHeight="14.25" x14ac:dyDescent="0.2"/>
  <cols>
    <col min="1" max="1" width="8.140625" style="1" customWidth="1"/>
    <col min="2" max="2" width="10" style="1" customWidth="1"/>
    <col min="3" max="4" width="9.140625" style="1"/>
    <col min="5" max="8" width="9.28515625" style="1" customWidth="1"/>
    <col min="9" max="9" width="9.140625" style="1"/>
    <col min="10" max="10" width="3.5703125" style="1" customWidth="1"/>
    <col min="11" max="11" width="14.140625" style="1" bestFit="1" customWidth="1"/>
    <col min="12" max="16384" width="9.140625" style="1"/>
  </cols>
  <sheetData>
    <row r="1" spans="1:14" ht="15" x14ac:dyDescent="0.25">
      <c r="A1" s="18"/>
      <c r="B1" s="18"/>
      <c r="C1" s="18"/>
      <c r="D1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" x14ac:dyDescent="0.25">
      <c r="A2" s="18"/>
      <c r="B2" s="18"/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 thickBot="1" x14ac:dyDescent="0.3">
      <c r="A4" s="18"/>
      <c r="B4" s="18"/>
      <c r="C4" s="18"/>
      <c r="D4" s="18"/>
      <c r="E4" s="18"/>
      <c r="F4" s="18"/>
      <c r="G4" s="18"/>
      <c r="H4" s="18"/>
      <c r="I4" s="18"/>
      <c r="J4" s="19"/>
      <c r="K4" s="18"/>
      <c r="L4" s="18"/>
      <c r="M4" s="18"/>
      <c r="N4" s="18"/>
    </row>
    <row r="5" spans="1:14" ht="15" customHeight="1" x14ac:dyDescent="0.25">
      <c r="A5" s="18"/>
      <c r="B5" s="41" t="s">
        <v>25</v>
      </c>
      <c r="C5" s="42"/>
      <c r="D5" s="42"/>
      <c r="E5" s="42"/>
      <c r="F5" s="42"/>
      <c r="G5" s="42"/>
      <c r="H5" s="43"/>
      <c r="I5" s="18"/>
      <c r="J5" s="19"/>
      <c r="K5" s="18"/>
      <c r="L5" s="18"/>
      <c r="M5" s="18"/>
      <c r="N5" s="18"/>
    </row>
    <row r="6" spans="1:14" ht="15" customHeight="1" x14ac:dyDescent="0.2">
      <c r="A6" s="18"/>
      <c r="B6" s="47" t="s">
        <v>19</v>
      </c>
      <c r="C6" s="48"/>
      <c r="D6" s="48"/>
      <c r="E6" s="48"/>
      <c r="F6" s="49"/>
      <c r="G6" s="40">
        <v>480</v>
      </c>
      <c r="H6" s="24" t="s">
        <v>8</v>
      </c>
      <c r="I6" s="18"/>
      <c r="J6" s="35"/>
      <c r="K6" s="36"/>
      <c r="L6" s="18"/>
      <c r="M6" s="18"/>
      <c r="N6" s="18"/>
    </row>
    <row r="7" spans="1:14" ht="15" customHeight="1" x14ac:dyDescent="0.25">
      <c r="A7" s="18"/>
      <c r="B7" s="47" t="s">
        <v>20</v>
      </c>
      <c r="C7" s="48"/>
      <c r="D7" s="48"/>
      <c r="E7" s="48"/>
      <c r="F7" s="49"/>
      <c r="G7" s="40">
        <v>110</v>
      </c>
      <c r="H7" s="29" t="s">
        <v>10</v>
      </c>
      <c r="I7" s="18"/>
      <c r="J7" s="19"/>
      <c r="K7" s="18"/>
      <c r="L7" s="18"/>
      <c r="M7" s="18"/>
      <c r="N7" s="18"/>
    </row>
    <row r="8" spans="1:14" ht="15" customHeight="1" thickBot="1" x14ac:dyDescent="0.25">
      <c r="A8" s="18"/>
      <c r="B8" s="50" t="s">
        <v>26</v>
      </c>
      <c r="C8" s="51"/>
      <c r="D8" s="51"/>
      <c r="E8" s="51"/>
      <c r="F8" s="51"/>
      <c r="G8" s="51"/>
      <c r="H8" s="52"/>
      <c r="I8" s="18"/>
      <c r="J8" s="18"/>
      <c r="K8" s="18"/>
      <c r="L8" s="18"/>
      <c r="M8" s="18"/>
      <c r="N8" s="18"/>
    </row>
    <row r="9" spans="1:14" ht="15" customHeight="1" x14ac:dyDescent="0.2">
      <c r="A9" s="18"/>
      <c r="B9" s="44" t="s">
        <v>22</v>
      </c>
      <c r="C9" s="45"/>
      <c r="D9" s="46"/>
      <c r="E9" s="53" t="s">
        <v>27</v>
      </c>
      <c r="F9" s="54"/>
      <c r="G9" s="54"/>
      <c r="H9" s="55"/>
      <c r="I9" s="18"/>
      <c r="J9" s="18"/>
      <c r="K9" s="18"/>
      <c r="L9" s="18"/>
      <c r="M9" s="18"/>
      <c r="N9" s="18"/>
    </row>
    <row r="10" spans="1:14" ht="15" customHeight="1" x14ac:dyDescent="0.2">
      <c r="A10" s="18"/>
      <c r="B10" s="4" t="s">
        <v>9</v>
      </c>
      <c r="C10" s="7" t="s">
        <v>6</v>
      </c>
      <c r="D10" s="25" t="s">
        <v>7</v>
      </c>
      <c r="E10" s="11">
        <v>0.05</v>
      </c>
      <c r="F10" s="8">
        <v>0.1</v>
      </c>
      <c r="G10" s="9">
        <v>0.3</v>
      </c>
      <c r="H10" s="10">
        <v>0.5</v>
      </c>
      <c r="I10" s="18"/>
      <c r="J10" s="35"/>
      <c r="K10" s="18"/>
      <c r="L10" s="18"/>
      <c r="M10" s="18"/>
      <c r="N10" s="18"/>
    </row>
    <row r="11" spans="1:14" ht="15" customHeight="1" x14ac:dyDescent="0.25">
      <c r="A11" s="18"/>
      <c r="B11" s="5">
        <v>2.5</v>
      </c>
      <c r="C11" s="21">
        <f>20.629/B11</f>
        <v>8.2515999999999998</v>
      </c>
      <c r="D11" s="26">
        <v>9.6000000000000002E-2</v>
      </c>
      <c r="E11" s="13">
        <f>(G6*G7*(E10^(1/2)))/((100*(3^(1/2)))*115*B11*((C11^2+D11^2)^(1/2)))*1000</f>
        <v>28.731142205834846</v>
      </c>
      <c r="F11" s="28">
        <f>(G6*G7*(F10^(1/2)))/((100*(3^(1/2)))*115*B11*((C11^2+D11^2)^(1/2)))*1000</f>
        <v>40.631970969961685</v>
      </c>
      <c r="G11" s="12">
        <f>(G6*G7*(G10^(1/2)))/((100*(3^(1/2)))*115*B11*((C11^2+D11^2)^(1/2)))*1000</f>
        <v>70.376638131637321</v>
      </c>
      <c r="H11" s="14">
        <f>(G6*G7*(H10^(1/2)))/((100*(3^(1/2)))*115*B11*((C11^2+D11^2)^(1/2)))*1000</f>
        <v>90.855849148632402</v>
      </c>
      <c r="I11" s="18"/>
      <c r="J11" s="19"/>
      <c r="K11" s="18"/>
      <c r="L11" s="18"/>
      <c r="M11" s="18"/>
      <c r="N11" s="18"/>
    </row>
    <row r="12" spans="1:14" ht="15" customHeight="1" x14ac:dyDescent="0.25">
      <c r="A12" s="18"/>
      <c r="B12" s="5">
        <v>4</v>
      </c>
      <c r="C12" s="21">
        <f t="shared" ref="C12:C24" si="0">20.629/B12</f>
        <v>5.1572500000000003</v>
      </c>
      <c r="D12" s="26">
        <v>9.6000000000000002E-2</v>
      </c>
      <c r="E12" s="13">
        <f>(G6*G7*(E10^(1/2)))/((100*(3^(1/2)))*115*B12*((C12^2+D12^2)^(1/2)))*1000</f>
        <v>28.72810980863246</v>
      </c>
      <c r="F12" s="28">
        <f>(G6*G7*(F10^(1/2)))/((100*(3^(1/2)))*115*B12*((C12^2+D12^2)^(1/2)))*1000</f>
        <v>40.627682512711566</v>
      </c>
      <c r="G12" s="12">
        <f>(G6*G7*(G10^(1/2)))/((100*(3^(1/2)))*115*B12*((C12^2+D12^2)^(1/2)))*1000</f>
        <v>70.369210305794027</v>
      </c>
      <c r="H12" s="14">
        <f>(G6*G7*(H10^(1/2)))/((100*(3^(1/2)))*115*B12*((C12^2+D12^2)^(1/2)))*1000</f>
        <v>90.846259866702539</v>
      </c>
      <c r="I12" s="18"/>
      <c r="J12" s="18"/>
      <c r="K12" s="18"/>
      <c r="L12" s="18"/>
      <c r="M12" s="18"/>
      <c r="N12" s="18"/>
    </row>
    <row r="13" spans="1:14" ht="15" customHeight="1" x14ac:dyDescent="0.25">
      <c r="A13" s="18"/>
      <c r="B13" s="5">
        <v>6</v>
      </c>
      <c r="C13" s="21">
        <f t="shared" si="0"/>
        <v>3.438166666666667</v>
      </c>
      <c r="D13" s="26">
        <v>9.6000000000000002E-2</v>
      </c>
      <c r="E13" s="13">
        <f>(G6*G7*(E10^(1/2)))/((100*(3^(1/2)))*115*B13*((C13^2+D13^2)^(1/2)))*1000</f>
        <v>28.721892510308109</v>
      </c>
      <c r="F13" s="28">
        <f>(G6*G7*(F10^(1/2)))/((100*(3^(1/2)))*115*B13*((C13^2+D13^2)^(1/2)))*1000</f>
        <v>40.61888992509995</v>
      </c>
      <c r="G13" s="12">
        <f>(G6*G7*(G10^(1/2)))/((100*(3^(1/2)))*115*B13*((C13^2+D13^2)^(1/2)))*1000</f>
        <v>70.353981097320698</v>
      </c>
      <c r="H13" s="14">
        <f>(G6*G7*(H10^(1/2)))/((100*(3^(1/2)))*115*B13*((C13^2+D13^2)^(1/2)))*1000</f>
        <v>90.826599043104849</v>
      </c>
      <c r="I13" s="18"/>
      <c r="J13" s="18"/>
      <c r="K13" s="18"/>
      <c r="L13" s="18"/>
      <c r="M13" s="18"/>
      <c r="N13" s="18"/>
    </row>
    <row r="14" spans="1:14" ht="15" customHeight="1" x14ac:dyDescent="0.25">
      <c r="A14" s="18"/>
      <c r="B14" s="5">
        <v>10</v>
      </c>
      <c r="C14" s="21">
        <f t="shared" si="0"/>
        <v>2.0629</v>
      </c>
      <c r="D14" s="26">
        <v>9.6000000000000002E-2</v>
      </c>
      <c r="E14" s="13">
        <f>(G6*G7*(E10^(1/2)))/((100*(3^(1/2)))*115*B14*((C14^2+D14^2)^(1/2)))*1000</f>
        <v>28.702024248517183</v>
      </c>
      <c r="F14" s="28">
        <f>(G6*G7*(F10^(1/2)))/((100*(3^(1/2)))*115*B14*((C14^2+D14^2)^(1/2)))*1000</f>
        <v>40.590791959814446</v>
      </c>
      <c r="G14" s="12">
        <f>(G6*G7*(G10^(1/2)))/((100*(3^(1/2)))*115*B14*((C14^2+D14^2)^(1/2)))*1000</f>
        <v>70.305313993856899</v>
      </c>
      <c r="H14" s="14">
        <f>(G6*G7*(H10^(1/2)))/((100*(3^(1/2)))*115*B14*((C14^2+D14^2)^(1/2)))*1000</f>
        <v>90.763770082697008</v>
      </c>
      <c r="I14" s="18"/>
      <c r="J14" s="35"/>
      <c r="K14" s="18"/>
      <c r="L14" s="18"/>
      <c r="M14" s="18"/>
      <c r="N14" s="18"/>
    </row>
    <row r="15" spans="1:14" ht="15" customHeight="1" x14ac:dyDescent="0.25">
      <c r="A15" s="18"/>
      <c r="B15" s="5">
        <v>16</v>
      </c>
      <c r="C15" s="21">
        <f t="shared" si="0"/>
        <v>1.2893125000000001</v>
      </c>
      <c r="D15" s="26">
        <v>9.6000000000000002E-2</v>
      </c>
      <c r="E15" s="13">
        <f>(G6*G7*(E10^(1/2)))/((100*(3^(1/2)))*115*B15*((C15^2+D15^2)^(1/2)))*1000</f>
        <v>28.653767573786858</v>
      </c>
      <c r="F15" s="28">
        <f>(G6*G7*(F10^(1/2)))/((100*(3^(1/2)))*115*B15*((C15^2+D15^2)^(1/2)))*1000</f>
        <v>40.522546715935789</v>
      </c>
      <c r="G15" s="12">
        <f>(G6*G7*(G10^(1/2)))/((100*(3^(1/2)))*115*B15*((C15^2+D15^2)^(1/2)))*1000</f>
        <v>70.187109764084141</v>
      </c>
      <c r="H15" s="14">
        <f>(G6*G7*(H10^(1/2)))/((100*(3^(1/2)))*115*B15*((C15^2+D15^2)^(1/2)))*1000</f>
        <v>90.611169078243307</v>
      </c>
      <c r="I15" s="18"/>
      <c r="J15" s="18"/>
      <c r="K15" s="18"/>
      <c r="L15" s="18"/>
      <c r="M15" s="18"/>
      <c r="N15" s="18"/>
    </row>
    <row r="16" spans="1:14" ht="15" customHeight="1" x14ac:dyDescent="0.25">
      <c r="A16" s="18"/>
      <c r="B16" s="5">
        <v>25</v>
      </c>
      <c r="C16" s="21">
        <f t="shared" si="0"/>
        <v>0.82516</v>
      </c>
      <c r="D16" s="26">
        <v>9.6000000000000002E-2</v>
      </c>
      <c r="E16" s="13">
        <f>(G6*G7*(E10^(1/2)))/((100*(3^(1/2)))*115*B16*((C16^2+D16^2)^(1/2)))*1000</f>
        <v>28.540583856652969</v>
      </c>
      <c r="F16" s="28">
        <f>(G6*G7*(F10^(1/2)))/((100*(3^(1/2)))*115*B16*((C16^2+D16^2)^(1/2)))*1000</f>
        <v>40.362480768125245</v>
      </c>
      <c r="G16" s="12">
        <f>(G6*G7*(G10^(1/2)))/((100*(3^(1/2)))*115*B16*((C16^2+D16^2)^(1/2)))*1000</f>
        <v>69.909867409914597</v>
      </c>
      <c r="H16" s="14">
        <f>(G6*G7*(H10^(1/2)))/((100*(3^(1/2)))*115*B16*((C16^2+D16^2)^(1/2)))*1000</f>
        <v>90.253250738055982</v>
      </c>
      <c r="I16" s="18"/>
      <c r="J16" s="18"/>
      <c r="K16" s="18"/>
      <c r="L16" s="18"/>
      <c r="M16" s="18"/>
      <c r="N16" s="18"/>
    </row>
    <row r="17" spans="1:14" ht="15" customHeight="1" x14ac:dyDescent="0.25">
      <c r="A17" s="18"/>
      <c r="B17" s="5">
        <v>35</v>
      </c>
      <c r="C17" s="21">
        <f t="shared" si="0"/>
        <v>0.58940000000000003</v>
      </c>
      <c r="D17" s="26">
        <v>9.6000000000000002E-2</v>
      </c>
      <c r="E17" s="13">
        <f>(G6*G7*(E10^(1/2)))/((100*(3^(1/2)))*115*B17*((C17^2+D17^2)^(1/2)))*1000</f>
        <v>28.359374815158986</v>
      </c>
      <c r="F17" s="28">
        <f>(G6*G7*(F10^(1/2)))/((100*(3^(1/2)))*115*B17*((C17^2+D17^2)^(1/2)))*1000</f>
        <v>40.106212484019821</v>
      </c>
      <c r="G17" s="12">
        <f>(G6*G7*(G10^(1/2)))/((100*(3^(1/2)))*115*B17*((C17^2+D17^2)^(1/2)))*1000</f>
        <v>69.465997721475517</v>
      </c>
      <c r="H17" s="14">
        <f>(G6*G7*(H10^(1/2)))/((100*(3^(1/2)))*115*B17*((C17^2+D17^2)^(1/2)))*1000</f>
        <v>89.680217434319033</v>
      </c>
      <c r="I17" s="18"/>
      <c r="J17" s="18"/>
      <c r="K17" s="18"/>
      <c r="L17" s="18"/>
      <c r="M17" s="18"/>
      <c r="N17" s="18"/>
    </row>
    <row r="18" spans="1:14" ht="15" customHeight="1" x14ac:dyDescent="0.25">
      <c r="A18" s="18"/>
      <c r="B18" s="5">
        <v>50</v>
      </c>
      <c r="C18" s="21">
        <f t="shared" si="0"/>
        <v>0.41258</v>
      </c>
      <c r="D18" s="26">
        <v>9.6000000000000002E-2</v>
      </c>
      <c r="E18" s="13">
        <f>(G6*G7*(E10^(1/2)))/((100*(3^(1/2)))*115*B18*((C18^2+D18^2)^(1/2)))*1000</f>
        <v>27.985491093479723</v>
      </c>
      <c r="F18" s="28">
        <f>(G6*G7*(F10^(1/2)))/((100*(3^(1/2)))*115*B18*((C18^2+D18^2)^(1/2)))*1000</f>
        <v>39.577461054070476</v>
      </c>
      <c r="G18" s="12">
        <f>(G6*G7*(G10^(1/2)))/((100*(3^(1/2)))*115*B18*((C18^2+D18^2)^(1/2)))*1000</f>
        <v>68.550173380228557</v>
      </c>
      <c r="H18" s="14">
        <f>(G6*G7*(H10^(1/2)))/((100*(3^(1/2)))*115*B18*((C18^2+D18^2)^(1/2)))*1000</f>
        <v>88.497893293752085</v>
      </c>
      <c r="I18" s="18"/>
      <c r="J18" s="35"/>
      <c r="K18" s="18"/>
      <c r="L18" s="18"/>
      <c r="M18" s="18"/>
      <c r="N18" s="18"/>
    </row>
    <row r="19" spans="1:14" ht="15" customHeight="1" x14ac:dyDescent="0.25">
      <c r="A19" s="18"/>
      <c r="B19" s="5">
        <v>70</v>
      </c>
      <c r="C19" s="21">
        <f t="shared" si="0"/>
        <v>0.29470000000000002</v>
      </c>
      <c r="D19" s="26">
        <v>9.6000000000000002E-2</v>
      </c>
      <c r="E19" s="13">
        <f>(G6*G7*(E10^(1/2)))/((100*(3^(1/2)))*115*B19*((C19^2+D19^2)^(1/2)))*1000</f>
        <v>27.320074570321278</v>
      </c>
      <c r="F19" s="28">
        <f>(G6*G7*(F10^(1/2)))/((100*(3^(1/2)))*115*B19*((C19^2+D19^2)^(1/2)))*1000</f>
        <v>38.63641998239266</v>
      </c>
      <c r="G19" s="12">
        <f>(G6*G7*(G10^(1/2)))/((100*(3^(1/2)))*115*B19*((C19^2+D19^2)^(1/2)))*1000</f>
        <v>66.920242432073522</v>
      </c>
      <c r="H19" s="14">
        <f>(G6*G7*(H10^(1/2)))/((100*(3^(1/2)))*115*B19*((C19^2+D19^2)^(1/2)))*1000</f>
        <v>86.393661487861237</v>
      </c>
      <c r="I19" s="18"/>
      <c r="J19" s="18"/>
      <c r="K19" s="18"/>
      <c r="L19" s="18"/>
      <c r="M19" s="18"/>
      <c r="N19" s="18"/>
    </row>
    <row r="20" spans="1:14" ht="15" customHeight="1" x14ac:dyDescent="0.25">
      <c r="A20" s="18"/>
      <c r="B20" s="5">
        <v>95</v>
      </c>
      <c r="C20" s="21">
        <f t="shared" si="0"/>
        <v>0.21714736842105264</v>
      </c>
      <c r="D20" s="26">
        <v>9.6000000000000002E-2</v>
      </c>
      <c r="E20" s="13">
        <f>(G6*G7*(E10^(1/2)))/((100*(3^(1/2)))*115*B20*((C20^2+D20^2)^(1/2)))*1000</f>
        <v>26.279479853750743</v>
      </c>
      <c r="F20" s="28">
        <f>(G6*G7*(F10^(1/2)))/((100*(3^(1/2)))*115*B20*((C20^2+D20^2)^(1/2)))*1000</f>
        <v>37.164796821284817</v>
      </c>
      <c r="G20" s="12">
        <f>(G6*G7*(G10^(1/2)))/((100*(3^(1/2)))*115*B20*((C20^2+D20^2)^(1/2)))*1000</f>
        <v>64.371316347439617</v>
      </c>
      <c r="H20" s="14">
        <f>(G6*G7*(H10^(1/2)))/((100*(3^(1/2)))*115*B20*((C20^2+D20^2)^(1/2)))*1000</f>
        <v>83.10301206236096</v>
      </c>
      <c r="I20" s="18"/>
      <c r="J20" s="19"/>
      <c r="K20" s="18"/>
      <c r="L20" s="18"/>
      <c r="M20" s="18"/>
      <c r="N20" s="18"/>
    </row>
    <row r="21" spans="1:14" ht="15" customHeight="1" x14ac:dyDescent="0.25">
      <c r="A21" s="18"/>
      <c r="B21" s="5">
        <v>120</v>
      </c>
      <c r="C21" s="21">
        <f t="shared" si="0"/>
        <v>0.17190833333333336</v>
      </c>
      <c r="D21" s="26">
        <v>9.6000000000000002E-2</v>
      </c>
      <c r="E21" s="13">
        <f>(G6*G7*(E10^(1/2)))/((100*(3^(1/2)))*115*B21*((C21^2+D21^2)^(1/2)))*1000</f>
        <v>25.086487155757293</v>
      </c>
      <c r="F21" s="28">
        <f>(G6*G7*(F10^(1/2)))/((100*(3^(1/2)))*115*B21*((C21^2+D21^2)^(1/2)))*1000</f>
        <v>35.477650367970412</v>
      </c>
      <c r="G21" s="12">
        <f>(G6*G7*(G10^(1/2)))/((100*(3^(1/2)))*115*B21*((C21^2+D21^2)^(1/2)))*1000</f>
        <v>61.449092970489431</v>
      </c>
      <c r="H21" s="14">
        <f>(G6*G7*(H10^(1/2)))/((100*(3^(1/2)))*115*B21*((C21^2+D21^2)^(1/2)))*1000</f>
        <v>79.330437904752273</v>
      </c>
      <c r="I21" s="18"/>
      <c r="J21" s="18"/>
      <c r="K21" s="18"/>
      <c r="L21" s="18"/>
      <c r="M21" s="18"/>
      <c r="N21" s="18"/>
    </row>
    <row r="22" spans="1:14" ht="15" customHeight="1" x14ac:dyDescent="0.25">
      <c r="A22" s="18"/>
      <c r="B22" s="5">
        <v>150</v>
      </c>
      <c r="C22" s="21">
        <f t="shared" si="0"/>
        <v>0.13752666666666669</v>
      </c>
      <c r="D22" s="26">
        <v>9.6000000000000002E-2</v>
      </c>
      <c r="E22" s="13">
        <f>(G6*G7*(E10^(1/2)))/((100*(3^(1/2)))*115*B22*((C22^2+D22^2)^(1/2)))*1000</f>
        <v>23.560664921595656</v>
      </c>
      <c r="F22" s="28">
        <f>(G6*G7*(F10^(1/2)))/((100*(3^(1/2)))*115*B22*((C22^2+D22^2)^(1/2)))*1000</f>
        <v>33.319811870648607</v>
      </c>
      <c r="G22" s="12">
        <f>(G6*G7*(G10^(1/2)))/((100*(3^(1/2)))*115*B22*((C22^2+D22^2)^(1/2)))*1000</f>
        <v>57.711607058599988</v>
      </c>
      <c r="H22" s="14">
        <f>(G6*G7*(H10^(1/2)))/((100*(3^(1/2)))*115*B22*((C22^2+D22^2)^(1/2)))*1000</f>
        <v>74.505364340274724</v>
      </c>
      <c r="I22" s="18"/>
      <c r="J22" s="18"/>
      <c r="K22" s="18"/>
      <c r="L22" s="18"/>
      <c r="M22" s="18"/>
      <c r="N22" s="18"/>
    </row>
    <row r="23" spans="1:14" ht="15" customHeight="1" x14ac:dyDescent="0.25">
      <c r="A23" s="18"/>
      <c r="B23" s="5">
        <v>185</v>
      </c>
      <c r="C23" s="21">
        <f t="shared" si="0"/>
        <v>0.11150810810810811</v>
      </c>
      <c r="D23" s="26">
        <v>9.6000000000000002E-2</v>
      </c>
      <c r="E23" s="13">
        <f>(G6*G7*(E10^(1/2)))/((100*(3^(1/2)))*115*B23*((C23^2+D23^2)^(1/2)))*1000</f>
        <v>21.775051697371705</v>
      </c>
      <c r="F23" s="28">
        <f>(G6*G7*(F10^(1/2)))/((100*(3^(1/2)))*115*B23*((C23^2+D23^2)^(1/2)))*1000</f>
        <v>30.794573431798348</v>
      </c>
      <c r="G23" s="12">
        <f>(G6*G7*(G10^(1/2)))/((100*(3^(1/2)))*115*B23*((C23^2+D23^2)^(1/2)))*1000</f>
        <v>53.337765781285427</v>
      </c>
      <c r="H23" s="14">
        <f>(G6*G7*(H10^(1/2)))/((100*(3^(1/2)))*115*B23*((C23^2+D23^2)^(1/2)))*1000</f>
        <v>68.858759531610104</v>
      </c>
      <c r="I23" s="18"/>
      <c r="J23" s="18"/>
      <c r="K23" s="18"/>
      <c r="L23" s="18"/>
      <c r="M23" s="18"/>
      <c r="N23" s="18"/>
    </row>
    <row r="24" spans="1:14" ht="15" customHeight="1" thickBot="1" x14ac:dyDescent="0.3">
      <c r="A24" s="18"/>
      <c r="B24" s="6">
        <v>240</v>
      </c>
      <c r="C24" s="22">
        <f t="shared" si="0"/>
        <v>8.5954166666666679E-2</v>
      </c>
      <c r="D24" s="27">
        <v>9.6000000000000002E-2</v>
      </c>
      <c r="E24" s="15">
        <f>(G6*G7*(E10^(1/2)))/((100*(3^(1/2)))*115*B24*((C24^2+D24^2)^(1/2)))*1000</f>
        <v>19.166433192731578</v>
      </c>
      <c r="F24" s="31">
        <f>(G6*G7*(F10^(1/2)))/((100*(3^(1/2)))*115*B24*((C24^2+D24^2)^(1/2)))*1000</f>
        <v>27.10542976347886</v>
      </c>
      <c r="G24" s="16">
        <f>(G6*G7*(G10^(1/2)))/((100*(3^(1/2)))*115*B24*((C24^2+D24^2)^(1/2)))*1000</f>
        <v>46.947981511335044</v>
      </c>
      <c r="H24" s="17">
        <f>(G6*G7*(H10^(1/2)))/((100*(3^(1/2)))*115*B24*((C24^2+D24^2)^(1/2)))*1000</f>
        <v>60.609583510484789</v>
      </c>
      <c r="I24" s="18"/>
      <c r="J24" s="18"/>
      <c r="K24" s="18"/>
      <c r="L24" s="18"/>
      <c r="M24" s="18"/>
      <c r="N24" s="18"/>
    </row>
    <row r="25" spans="1:14" x14ac:dyDescent="0.2">
      <c r="A25" s="18"/>
      <c r="B25" s="18"/>
      <c r="C25" s="18"/>
      <c r="D25" s="18"/>
      <c r="E25" s="18"/>
      <c r="F25" s="18"/>
      <c r="G25" s="18"/>
      <c r="H25" s="30"/>
      <c r="I25" s="18"/>
      <c r="J25" s="18"/>
      <c r="K25" s="18"/>
      <c r="L25" s="18"/>
      <c r="M25" s="18"/>
      <c r="N25" s="18"/>
    </row>
    <row r="26" spans="1:14" ht="15" x14ac:dyDescent="0.25">
      <c r="A26" s="18"/>
      <c r="B26" s="18"/>
      <c r="C26" s="18"/>
      <c r="D26" s="18"/>
      <c r="E26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15" x14ac:dyDescent="0.25">
      <c r="A27" s="18"/>
      <c r="B27" s="18"/>
      <c r="C27" s="19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x14ac:dyDescent="0.2">
      <c r="A41" s="18"/>
      <c r="B41" s="18"/>
      <c r="C41" s="18"/>
      <c r="D41" s="18"/>
      <c r="E41" s="18"/>
      <c r="F41" s="18"/>
      <c r="G41" s="18"/>
      <c r="H41" s="18"/>
      <c r="I41" s="18"/>
      <c r="L41" s="18"/>
      <c r="M41" s="18"/>
      <c r="N41" s="18"/>
    </row>
  </sheetData>
  <sheetProtection sheet="1" objects="1" scenarios="1" selectLockedCells="1"/>
  <mergeCells count="6">
    <mergeCell ref="B5:H5"/>
    <mergeCell ref="B9:D9"/>
    <mergeCell ref="B6:F6"/>
    <mergeCell ref="B8:H8"/>
    <mergeCell ref="E9:H9"/>
    <mergeCell ref="B7:F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93237-4036-4789-976C-DCBF61F0251F}">
  <dimension ref="A1:N41"/>
  <sheetViews>
    <sheetView workbookViewId="0">
      <selection activeCell="G6" sqref="G6"/>
    </sheetView>
  </sheetViews>
  <sheetFormatPr defaultRowHeight="14.25" x14ac:dyDescent="0.2"/>
  <cols>
    <col min="1" max="1" width="8.140625" style="1" customWidth="1"/>
    <col min="2" max="2" width="10" style="1" customWidth="1"/>
    <col min="3" max="4" width="9.140625" style="1"/>
    <col min="5" max="8" width="9.28515625" style="1" customWidth="1"/>
    <col min="9" max="9" width="9.140625" style="1"/>
    <col min="10" max="10" width="3.5703125" style="1" customWidth="1"/>
    <col min="11" max="11" width="14.140625" style="1" bestFit="1" customWidth="1"/>
    <col min="12" max="16384" width="9.140625" style="1"/>
  </cols>
  <sheetData>
    <row r="1" spans="1:14" ht="15" x14ac:dyDescent="0.25">
      <c r="A1" s="18"/>
      <c r="B1" s="18"/>
      <c r="C1" s="18"/>
      <c r="D1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" x14ac:dyDescent="0.25">
      <c r="A2" s="18"/>
      <c r="B2" s="18"/>
      <c r="C2" s="19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 thickBot="1" x14ac:dyDescent="0.3">
      <c r="A4" s="18"/>
      <c r="B4" s="18"/>
      <c r="C4" s="18"/>
      <c r="D4" s="18"/>
      <c r="E4" s="18"/>
      <c r="F4" s="18"/>
      <c r="G4" s="18"/>
      <c r="H4" s="18"/>
      <c r="I4" s="18"/>
      <c r="J4" s="19"/>
      <c r="K4" s="18"/>
      <c r="L4" s="18"/>
      <c r="M4" s="18"/>
      <c r="N4" s="18"/>
    </row>
    <row r="5" spans="1:14" ht="15" customHeight="1" x14ac:dyDescent="0.25">
      <c r="A5" s="18"/>
      <c r="B5" s="56" t="s">
        <v>17</v>
      </c>
      <c r="C5" s="57"/>
      <c r="D5" s="57"/>
      <c r="E5" s="57"/>
      <c r="F5" s="57"/>
      <c r="G5" s="57"/>
      <c r="H5" s="58"/>
      <c r="I5" s="18"/>
      <c r="J5" s="19"/>
      <c r="K5" s="18"/>
      <c r="L5" s="18"/>
      <c r="M5" s="18"/>
      <c r="N5" s="18"/>
    </row>
    <row r="6" spans="1:14" ht="15" customHeight="1" x14ac:dyDescent="0.2">
      <c r="A6" s="18"/>
      <c r="B6" s="47" t="s">
        <v>19</v>
      </c>
      <c r="C6" s="48"/>
      <c r="D6" s="48"/>
      <c r="E6" s="48"/>
      <c r="F6" s="49"/>
      <c r="G6" s="40">
        <v>480</v>
      </c>
      <c r="H6" s="24" t="s">
        <v>8</v>
      </c>
      <c r="I6" s="18"/>
      <c r="J6" s="35"/>
      <c r="K6" s="36"/>
      <c r="L6" s="18"/>
      <c r="M6" s="18"/>
      <c r="N6" s="18"/>
    </row>
    <row r="7" spans="1:14" ht="15" customHeight="1" x14ac:dyDescent="0.25">
      <c r="A7" s="18"/>
      <c r="B7" s="47" t="s">
        <v>20</v>
      </c>
      <c r="C7" s="48"/>
      <c r="D7" s="48"/>
      <c r="E7" s="48"/>
      <c r="F7" s="49"/>
      <c r="G7" s="40">
        <v>110</v>
      </c>
      <c r="H7" s="29" t="s">
        <v>10</v>
      </c>
      <c r="I7" s="18"/>
      <c r="J7" s="19"/>
      <c r="K7" s="18"/>
      <c r="L7" s="18"/>
      <c r="M7" s="18"/>
      <c r="N7" s="18"/>
    </row>
    <row r="8" spans="1:14" ht="15" customHeight="1" thickBot="1" x14ac:dyDescent="0.25">
      <c r="A8" s="18"/>
      <c r="B8" s="50" t="s">
        <v>26</v>
      </c>
      <c r="C8" s="51"/>
      <c r="D8" s="51"/>
      <c r="E8" s="51"/>
      <c r="F8" s="51"/>
      <c r="G8" s="51"/>
      <c r="H8" s="52"/>
      <c r="I8" s="18"/>
      <c r="J8" s="18"/>
      <c r="K8" s="18"/>
      <c r="L8" s="18"/>
      <c r="M8" s="18"/>
      <c r="N8" s="18"/>
    </row>
    <row r="9" spans="1:14" ht="15" customHeight="1" x14ac:dyDescent="0.2">
      <c r="A9" s="18"/>
      <c r="B9" s="44" t="s">
        <v>22</v>
      </c>
      <c r="C9" s="45"/>
      <c r="D9" s="46"/>
      <c r="E9" s="53" t="s">
        <v>27</v>
      </c>
      <c r="F9" s="54"/>
      <c r="G9" s="54"/>
      <c r="H9" s="55"/>
      <c r="I9" s="18"/>
      <c r="J9" s="18"/>
      <c r="K9" s="18"/>
      <c r="L9" s="18"/>
      <c r="M9" s="18"/>
      <c r="N9" s="18"/>
    </row>
    <row r="10" spans="1:14" ht="15" customHeight="1" x14ac:dyDescent="0.2">
      <c r="A10" s="18"/>
      <c r="B10" s="4" t="s">
        <v>9</v>
      </c>
      <c r="C10" s="7" t="s">
        <v>3</v>
      </c>
      <c r="D10" s="25" t="s">
        <v>7</v>
      </c>
      <c r="E10" s="11">
        <v>0.05</v>
      </c>
      <c r="F10" s="8">
        <v>0.1</v>
      </c>
      <c r="G10" s="9">
        <v>0.3</v>
      </c>
      <c r="H10" s="10">
        <v>0.5</v>
      </c>
      <c r="I10" s="18"/>
      <c r="J10" s="35"/>
      <c r="K10" s="18"/>
      <c r="L10" s="18"/>
      <c r="M10" s="18"/>
      <c r="N10" s="18"/>
    </row>
    <row r="11" spans="1:14" ht="15" customHeight="1" x14ac:dyDescent="0.25">
      <c r="A11" s="18"/>
      <c r="B11" s="5">
        <v>2.5</v>
      </c>
      <c r="C11" s="21">
        <f>21.984/B11</f>
        <v>8.7936000000000014</v>
      </c>
      <c r="D11" s="26">
        <v>9.6000000000000002E-2</v>
      </c>
      <c r="E11" s="13">
        <f>(G6*G7*(E10^(1/2)))/((100*(3^(1/2)))*115*B11*((C11^2+D11^2)^(1/2)))*1000</f>
        <v>26.960495095360663</v>
      </c>
      <c r="F11" s="28">
        <f>(G6*G7*(F10^(1/2)))/((100*(3^(1/2)))*115*B11*((C11^2+D11^2)^(1/2)))*1000</f>
        <v>38.127897812152362</v>
      </c>
      <c r="G11" s="12">
        <f>(G6*G7*(G10^(1/2)))/((100*(3^(1/2)))*115*B11*((C11^2+D11^2)^(1/2)))*1000</f>
        <v>66.039456196442117</v>
      </c>
      <c r="H11" s="14">
        <f>(G6*G7*(H10^(1/2)))/((100*(3^(1/2)))*115*B11*((C11^2+D11^2)^(1/2)))*1000</f>
        <v>85.256571347138191</v>
      </c>
      <c r="I11" s="18"/>
      <c r="J11" s="19"/>
      <c r="K11" s="18"/>
      <c r="L11" s="18"/>
      <c r="M11" s="18"/>
      <c r="N11" s="18"/>
    </row>
    <row r="12" spans="1:14" ht="15" customHeight="1" x14ac:dyDescent="0.25">
      <c r="A12" s="18"/>
      <c r="B12" s="5">
        <v>4</v>
      </c>
      <c r="C12" s="21">
        <f t="shared" ref="C12:C24" si="0">21.984/B12</f>
        <v>5.4960000000000004</v>
      </c>
      <c r="D12" s="26">
        <v>9.6000000000000002E-2</v>
      </c>
      <c r="E12" s="13">
        <f>(G6*G7*(E10^(1/2)))/((100*(3^(1/2)))*115*B12*((C12^2+D12^2)^(1/2)))*1000</f>
        <v>26.95798945223622</v>
      </c>
      <c r="F12" s="28">
        <f>(G6*G7*(F10^(1/2)))/((100*(3^(1/2)))*115*B12*((C12^2+D12^2)^(1/2)))*1000</f>
        <v>38.124354297663302</v>
      </c>
      <c r="G12" s="12">
        <f>(G6*G7*(G10^(1/2)))/((100*(3^(1/2)))*115*B12*((C12^2+D12^2)^(1/2)))*1000</f>
        <v>66.03331864930972</v>
      </c>
      <c r="H12" s="14">
        <f>(G6*G7*(H10^(1/2)))/((100*(3^(1/2)))*115*B12*((C12^2+D12^2)^(1/2)))*1000</f>
        <v>85.248647807861417</v>
      </c>
      <c r="I12" s="18"/>
      <c r="J12" s="18"/>
      <c r="K12" s="18"/>
      <c r="L12" s="18"/>
      <c r="M12" s="18"/>
      <c r="N12" s="18"/>
    </row>
    <row r="13" spans="1:14" ht="15" customHeight="1" x14ac:dyDescent="0.25">
      <c r="A13" s="18"/>
      <c r="B13" s="5">
        <v>6</v>
      </c>
      <c r="C13" s="21">
        <f t="shared" si="0"/>
        <v>3.6640000000000001</v>
      </c>
      <c r="D13" s="26">
        <v>9.6000000000000002E-2</v>
      </c>
      <c r="E13" s="13">
        <f>(G6*G7*(E10^(1/2)))/((100*(3^(1/2)))*115*B13*((C13^2+D13^2)^(1/2)))*1000</f>
        <v>26.952851857005044</v>
      </c>
      <c r="F13" s="28">
        <f>(G6*G7*(F10^(1/2)))/((100*(3^(1/2)))*115*B13*((C13^2+D13^2)^(1/2)))*1000</f>
        <v>38.117088640809392</v>
      </c>
      <c r="G13" s="12">
        <f>(G6*G7*(G10^(1/2)))/((100*(3^(1/2)))*115*B13*((C13^2+D13^2)^(1/2)))*1000</f>
        <v>66.020734162488395</v>
      </c>
      <c r="H13" s="14">
        <f>(G6*G7*(H10^(1/2)))/((100*(3^(1/2)))*115*B13*((C13^2+D13^2)^(1/2)))*1000</f>
        <v>85.232401305234873</v>
      </c>
      <c r="I13" s="18"/>
      <c r="J13" s="18"/>
      <c r="K13" s="18"/>
      <c r="L13" s="18"/>
      <c r="M13" s="18"/>
      <c r="N13" s="18"/>
    </row>
    <row r="14" spans="1:14" ht="15" customHeight="1" x14ac:dyDescent="0.25">
      <c r="A14" s="18"/>
      <c r="B14" s="5">
        <v>10</v>
      </c>
      <c r="C14" s="21">
        <f t="shared" si="0"/>
        <v>2.1984000000000004</v>
      </c>
      <c r="D14" s="26">
        <v>9.6000000000000002E-2</v>
      </c>
      <c r="E14" s="13">
        <f>(G6*G7*(E10^(1/2)))/((100*(3^(1/2)))*115*B14*((C14^2+D14^2)^(1/2)))*1000</f>
        <v>26.936431269865956</v>
      </c>
      <c r="F14" s="28">
        <f>(G6*G7*(F10^(1/2)))/((100*(3^(1/2)))*115*B14*((C14^2+D14^2)^(1/2)))*1000</f>
        <v>38.093866423775168</v>
      </c>
      <c r="G14" s="12">
        <f>(G6*G7*(G10^(1/2)))/((100*(3^(1/2)))*115*B14*((C14^2+D14^2)^(1/2)))*1000</f>
        <v>65.980512102720709</v>
      </c>
      <c r="H14" s="14">
        <f>(G6*G7*(H10^(1/2)))/((100*(3^(1/2)))*115*B14*((C14^2+D14^2)^(1/2)))*1000</f>
        <v>85.180474849358092</v>
      </c>
      <c r="I14" s="18"/>
      <c r="J14" s="35"/>
      <c r="K14" s="18"/>
      <c r="L14" s="18"/>
      <c r="M14" s="18"/>
      <c r="N14" s="18"/>
    </row>
    <row r="15" spans="1:14" ht="15" customHeight="1" x14ac:dyDescent="0.25">
      <c r="A15" s="18"/>
      <c r="B15" s="5">
        <v>16</v>
      </c>
      <c r="C15" s="21">
        <f t="shared" si="0"/>
        <v>1.3740000000000001</v>
      </c>
      <c r="D15" s="26">
        <v>9.6000000000000002E-2</v>
      </c>
      <c r="E15" s="13">
        <f>(G6*G7*(E10^(1/2)))/((100*(3^(1/2)))*115*B15*((C15^2+D15^2)^(1/2)))*1000</f>
        <v>26.896531486501804</v>
      </c>
      <c r="F15" s="28">
        <f>(G6*G7*(F10^(1/2)))/((100*(3^(1/2)))*115*B15*((C15^2+D15^2)^(1/2)))*1000</f>
        <v>38.037439609005837</v>
      </c>
      <c r="G15" s="12">
        <f>(G6*G7*(G10^(1/2)))/((100*(3^(1/2)))*115*B15*((C15^2+D15^2)^(1/2)))*1000</f>
        <v>65.882777992630949</v>
      </c>
      <c r="H15" s="14">
        <f>(G6*G7*(H10^(1/2)))/((100*(3^(1/2)))*115*B15*((C15^2+D15^2)^(1/2)))*1000</f>
        <v>85.054300655780082</v>
      </c>
      <c r="I15" s="18"/>
      <c r="J15" s="18"/>
      <c r="K15" s="18"/>
      <c r="L15" s="18"/>
      <c r="M15" s="18"/>
      <c r="N15" s="18"/>
    </row>
    <row r="16" spans="1:14" ht="15" customHeight="1" x14ac:dyDescent="0.25">
      <c r="A16" s="18"/>
      <c r="B16" s="5">
        <v>25</v>
      </c>
      <c r="C16" s="21">
        <f t="shared" si="0"/>
        <v>0.87936000000000003</v>
      </c>
      <c r="D16" s="26">
        <v>9.6000000000000002E-2</v>
      </c>
      <c r="E16" s="13">
        <f>(G6*G7*(E10^(1/2)))/((100*(3^(1/2)))*115*B16*((C16^2+D16^2)^(1/2)))*1000</f>
        <v>26.802854426930303</v>
      </c>
      <c r="F16" s="28">
        <f>(G6*G7*(F10^(1/2)))/((100*(3^(1/2)))*115*B16*((C16^2+D16^2)^(1/2)))*1000</f>
        <v>37.904960240876584</v>
      </c>
      <c r="G16" s="12">
        <f>(G6*G7*(G10^(1/2)))/((100*(3^(1/2)))*115*B16*((C16^2+D16^2)^(1/2)))*1000</f>
        <v>65.65331699607647</v>
      </c>
      <c r="H16" s="14">
        <f>(G6*G7*(H10^(1/2)))/((100*(3^(1/2)))*115*B16*((C16^2+D16^2)^(1/2)))*1000</f>
        <v>84.75806778302686</v>
      </c>
      <c r="I16" s="18"/>
      <c r="J16" s="18"/>
      <c r="K16" s="18"/>
      <c r="L16" s="18"/>
      <c r="M16" s="18"/>
      <c r="N16" s="18"/>
    </row>
    <row r="17" spans="1:14" ht="15" customHeight="1" x14ac:dyDescent="0.25">
      <c r="A17" s="18"/>
      <c r="B17" s="5">
        <v>35</v>
      </c>
      <c r="C17" s="21">
        <f t="shared" si="0"/>
        <v>0.62811428571428574</v>
      </c>
      <c r="D17" s="26">
        <v>9.6000000000000002E-2</v>
      </c>
      <c r="E17" s="13">
        <f>(G6*G7*(E10^(1/2)))/((100*(3^(1/2)))*115*B17*((C17^2+D17^2)^(1/2)))*1000</f>
        <v>26.652601798228488</v>
      </c>
      <c r="F17" s="28">
        <f>(G6*G7*(F10^(1/2)))/((100*(3^(1/2)))*115*B17*((C17^2+D17^2)^(1/2)))*1000</f>
        <v>37.692470935584268</v>
      </c>
      <c r="G17" s="12">
        <f>(G6*G7*(G10^(1/2)))/((100*(3^(1/2)))*115*B17*((C17^2+D17^2)^(1/2)))*1000</f>
        <v>65.285274723245166</v>
      </c>
      <c r="H17" s="14">
        <f>(G6*G7*(H10^(1/2)))/((100*(3^(1/2)))*115*B17*((C17^2+D17^2)^(1/2)))*1000</f>
        <v>84.28292725190154</v>
      </c>
      <c r="I17" s="18"/>
      <c r="J17" s="18"/>
      <c r="K17" s="18"/>
      <c r="L17" s="18"/>
      <c r="M17" s="18"/>
      <c r="N17" s="18"/>
    </row>
    <row r="18" spans="1:14" ht="15" customHeight="1" x14ac:dyDescent="0.25">
      <c r="A18" s="18"/>
      <c r="B18" s="5">
        <v>50</v>
      </c>
      <c r="C18" s="21">
        <f t="shared" si="0"/>
        <v>0.43968000000000002</v>
      </c>
      <c r="D18" s="26">
        <v>9.6000000000000002E-2</v>
      </c>
      <c r="E18" s="13">
        <f>(G6*G7*(E10^(1/2)))/((100*(3^(1/2)))*115*B18*((C18^2+D18^2)^(1/2)))*1000</f>
        <v>26.341526811641767</v>
      </c>
      <c r="F18" s="28">
        <f>(G6*G7*(F10^(1/2)))/((100*(3^(1/2)))*115*B18*((C18^2+D18^2)^(1/2)))*1000</f>
        <v>37.252544470638298</v>
      </c>
      <c r="G18" s="12">
        <f>(G6*G7*(G10^(1/2)))/((100*(3^(1/2)))*115*B18*((C18^2+D18^2)^(1/2)))*1000</f>
        <v>64.523299734364571</v>
      </c>
      <c r="H18" s="14">
        <f>(G6*G7*(H10^(1/2)))/((100*(3^(1/2)))*115*B18*((C18^2+D18^2)^(1/2)))*1000</f>
        <v>83.299221771181166</v>
      </c>
      <c r="I18" s="18"/>
      <c r="J18" s="35"/>
      <c r="K18" s="18"/>
      <c r="L18" s="18"/>
      <c r="M18" s="18"/>
      <c r="N18" s="18"/>
    </row>
    <row r="19" spans="1:14" ht="15" customHeight="1" x14ac:dyDescent="0.25">
      <c r="A19" s="18"/>
      <c r="B19" s="5">
        <v>70</v>
      </c>
      <c r="C19" s="21">
        <f t="shared" si="0"/>
        <v>0.31405714285714287</v>
      </c>
      <c r="D19" s="26">
        <v>9.6000000000000002E-2</v>
      </c>
      <c r="E19" s="13">
        <f>(G6*G7*(E10^(1/2)))/((100*(3^(1/2)))*115*B19*((C19^2+D19^2)^(1/2)))*1000</f>
        <v>25.784374042339827</v>
      </c>
      <c r="F19" s="28">
        <f>(G6*G7*(F10^(1/2)))/((100*(3^(1/2)))*115*B19*((C19^2+D19^2)^(1/2)))*1000</f>
        <v>36.464611467977768</v>
      </c>
      <c r="G19" s="12">
        <f>(G6*G7*(G10^(1/2)))/((100*(3^(1/2)))*115*B19*((C19^2+D19^2)^(1/2)))*1000</f>
        <v>63.15855974079625</v>
      </c>
      <c r="H19" s="14">
        <f>(G6*G7*(H10^(1/2)))/((100*(3^(1/2)))*115*B19*((C19^2+D19^2)^(1/2)))*1000</f>
        <v>81.537350015516708</v>
      </c>
      <c r="I19" s="18"/>
      <c r="J19" s="18"/>
      <c r="K19" s="18"/>
      <c r="L19" s="18"/>
      <c r="M19" s="18"/>
      <c r="N19" s="18"/>
    </row>
    <row r="20" spans="1:14" ht="15" customHeight="1" x14ac:dyDescent="0.25">
      <c r="A20" s="18"/>
      <c r="B20" s="5">
        <v>95</v>
      </c>
      <c r="C20" s="21">
        <f t="shared" si="0"/>
        <v>0.23141052631578948</v>
      </c>
      <c r="D20" s="26">
        <v>9.6000000000000002E-2</v>
      </c>
      <c r="E20" s="13">
        <f>(G6*G7*(E10^(1/2)))/((100*(3^(1/2)))*115*B20*((C20^2+D20^2)^(1/2)))*1000</f>
        <v>24.904151414133811</v>
      </c>
      <c r="F20" s="28">
        <f>(G6*G7*(F10^(1/2)))/((100*(3^(1/2)))*115*B20*((C20^2+D20^2)^(1/2)))*1000</f>
        <v>35.219788689261129</v>
      </c>
      <c r="G20" s="12">
        <f>(G6*G7*(G10^(1/2)))/((100*(3^(1/2)))*115*B20*((C20^2+D20^2)^(1/2)))*1000</f>
        <v>61.002463441639946</v>
      </c>
      <c r="H20" s="14">
        <f>(G6*G7*(H10^(1/2)))/((100*(3^(1/2)))*115*B20*((C20^2+D20^2)^(1/2)))*1000</f>
        <v>78.753841662366113</v>
      </c>
      <c r="I20" s="18"/>
      <c r="J20" s="19"/>
      <c r="K20" s="18"/>
      <c r="L20" s="18"/>
      <c r="M20" s="18"/>
      <c r="N20" s="18"/>
    </row>
    <row r="21" spans="1:14" ht="15" customHeight="1" x14ac:dyDescent="0.25">
      <c r="A21" s="18"/>
      <c r="B21" s="5">
        <v>120</v>
      </c>
      <c r="C21" s="21">
        <f t="shared" si="0"/>
        <v>0.1832</v>
      </c>
      <c r="D21" s="26">
        <v>9.6000000000000002E-2</v>
      </c>
      <c r="E21" s="13">
        <f>(G6*G7*(E10^(1/2)))/((100*(3^(1/2)))*115*B21*((C21^2+D21^2)^(1/2)))*1000</f>
        <v>23.881838361628724</v>
      </c>
      <c r="F21" s="28">
        <f>(G6*G7*(F10^(1/2)))/((100*(3^(1/2)))*115*B21*((C21^2+D21^2)^(1/2)))*1000</f>
        <v>33.774019705417395</v>
      </c>
      <c r="G21" s="12">
        <f>(G6*G7*(G10^(1/2)))/((100*(3^(1/2)))*115*B21*((C21^2+D21^2)^(1/2)))*1000</f>
        <v>58.498318105615368</v>
      </c>
      <c r="H21" s="14">
        <f>(G6*G7*(H10^(1/2)))/((100*(3^(1/2)))*115*B21*((C21^2+D21^2)^(1/2)))*1000</f>
        <v>75.521003934730729</v>
      </c>
      <c r="I21" s="18"/>
      <c r="J21" s="18"/>
      <c r="K21" s="18"/>
      <c r="L21" s="18"/>
      <c r="M21" s="18"/>
      <c r="N21" s="18"/>
    </row>
    <row r="22" spans="1:14" ht="15" customHeight="1" x14ac:dyDescent="0.25">
      <c r="A22" s="18"/>
      <c r="B22" s="5">
        <v>150</v>
      </c>
      <c r="C22" s="21">
        <f t="shared" si="0"/>
        <v>0.14656000000000002</v>
      </c>
      <c r="D22" s="26">
        <v>9.6000000000000002E-2</v>
      </c>
      <c r="E22" s="13">
        <f>(G6*G7*(E10^(1/2)))/((100*(3^(1/2)))*115*B22*((C22^2+D22^2)^(1/2)))*1000</f>
        <v>22.554306709075753</v>
      </c>
      <c r="F22" s="28">
        <f>(G6*G7*(F10^(1/2)))/((100*(3^(1/2)))*115*B22*((C22^2+D22^2)^(1/2)))*1000</f>
        <v>31.896606437897415</v>
      </c>
      <c r="G22" s="12">
        <f>(G6*G7*(G10^(1/2)))/((100*(3^(1/2)))*115*B22*((C22^2+D22^2)^(1/2)))*1000</f>
        <v>55.24654293946687</v>
      </c>
      <c r="H22" s="14">
        <f>(G6*G7*(H10^(1/2)))/((100*(3^(1/2)))*115*B22*((C22^2+D22^2)^(1/2)))*1000</f>
        <v>71.322980246696062</v>
      </c>
      <c r="I22" s="18"/>
      <c r="J22" s="18"/>
      <c r="K22" s="18"/>
      <c r="L22" s="18"/>
      <c r="M22" s="18"/>
      <c r="N22" s="18"/>
    </row>
    <row r="23" spans="1:14" ht="15" customHeight="1" x14ac:dyDescent="0.25">
      <c r="A23" s="18"/>
      <c r="B23" s="5">
        <v>185</v>
      </c>
      <c r="C23" s="21">
        <f t="shared" si="0"/>
        <v>0.11883243243243244</v>
      </c>
      <c r="D23" s="26">
        <v>9.6000000000000002E-2</v>
      </c>
      <c r="E23" s="13">
        <f>(G6*G7*(E10^(1/2)))/((100*(3^(1/2)))*115*B23*((C23^2+D23^2)^(1/2)))*1000</f>
        <v>20.97320721498307</v>
      </c>
      <c r="F23" s="28">
        <f>(G6*G7*(F10^(1/2)))/((100*(3^(1/2)))*115*B23*((C23^2+D23^2)^(1/2)))*1000</f>
        <v>29.660594089890306</v>
      </c>
      <c r="G23" s="12">
        <f>(G6*G7*(G10^(1/2)))/((100*(3^(1/2)))*115*B23*((C23^2+D23^2)^(1/2)))*1000</f>
        <v>51.37365594636718</v>
      </c>
      <c r="H23" s="14">
        <f>(G6*G7*(H10^(1/2)))/((100*(3^(1/2)))*115*B23*((C23^2+D23^2)^(1/2)))*1000</f>
        <v>66.323104638023239</v>
      </c>
      <c r="I23" s="18"/>
      <c r="J23" s="18"/>
      <c r="K23" s="18"/>
      <c r="L23" s="18"/>
      <c r="M23" s="18"/>
      <c r="N23" s="18"/>
    </row>
    <row r="24" spans="1:14" ht="15" customHeight="1" thickBot="1" x14ac:dyDescent="0.3">
      <c r="A24" s="18"/>
      <c r="B24" s="6">
        <v>240</v>
      </c>
      <c r="C24" s="22">
        <f t="shared" si="0"/>
        <v>9.1600000000000001E-2</v>
      </c>
      <c r="D24" s="27">
        <v>9.6000000000000002E-2</v>
      </c>
      <c r="E24" s="15">
        <f>(G6*G7*(E10^(1/2)))/((100*(3^(1/2)))*115*B24*((C24^2+D24^2)^(1/2)))*1000</f>
        <v>18.612810671599281</v>
      </c>
      <c r="F24" s="31">
        <f>(G6*G7*(F10^(1/2)))/((100*(3^(1/2)))*115*B24*((C24^2+D24^2)^(1/2)))*1000</f>
        <v>26.322489285658378</v>
      </c>
      <c r="G24" s="16">
        <f>(G6*G7*(G10^(1/2)))/((100*(3^(1/2)))*115*B24*((C24^2+D24^2)^(1/2)))*1000</f>
        <v>45.591888824447715</v>
      </c>
      <c r="H24" s="17">
        <f>(G6*G7*(H10^(1/2)))/((100*(3^(1/2)))*115*B24*((C24^2+D24^2)^(1/2)))*1000</f>
        <v>58.858875379742024</v>
      </c>
      <c r="I24" s="18"/>
      <c r="J24" s="18"/>
      <c r="K24" s="18"/>
      <c r="L24" s="18"/>
      <c r="M24" s="18"/>
      <c r="N24" s="18"/>
    </row>
    <row r="25" spans="1:14" x14ac:dyDescent="0.2">
      <c r="A25" s="18"/>
      <c r="B25" s="18"/>
      <c r="C25" s="18"/>
      <c r="D25" s="18"/>
      <c r="E25" s="18"/>
      <c r="F25" s="18"/>
      <c r="G25" s="18"/>
      <c r="H25" s="30"/>
      <c r="I25" s="18"/>
      <c r="J25" s="18"/>
      <c r="K25" s="18"/>
      <c r="L25" s="18"/>
      <c r="M25" s="18"/>
      <c r="N25" s="18"/>
    </row>
    <row r="26" spans="1:14" ht="15" x14ac:dyDescent="0.25">
      <c r="A26" s="18"/>
      <c r="B26" s="18"/>
      <c r="C26" s="18"/>
      <c r="D26" s="18"/>
      <c r="E26"/>
      <c r="F26" s="18"/>
      <c r="G26" s="18"/>
      <c r="H26" s="18"/>
      <c r="I26" s="18"/>
      <c r="J26" s="18"/>
      <c r="K26" s="18"/>
      <c r="L26" s="18"/>
      <c r="M26" s="18"/>
      <c r="N26" s="18"/>
    </row>
    <row r="27" spans="1:14" ht="15" x14ac:dyDescent="0.25">
      <c r="A27" s="18"/>
      <c r="B27" s="18"/>
      <c r="C27" s="19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1:14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1:14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4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4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1:14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x14ac:dyDescent="0.2">
      <c r="A41" s="18"/>
      <c r="B41" s="18"/>
      <c r="C41" s="18"/>
      <c r="D41" s="18"/>
      <c r="E41" s="18"/>
      <c r="F41" s="18"/>
      <c r="G41" s="18"/>
      <c r="H41" s="18"/>
      <c r="I41" s="18"/>
      <c r="L41" s="18"/>
      <c r="M41" s="18"/>
      <c r="N41" s="18"/>
    </row>
  </sheetData>
  <sheetProtection sheet="1" objects="1" scenarios="1" selectLockedCells="1"/>
  <mergeCells count="6">
    <mergeCell ref="B5:H5"/>
    <mergeCell ref="B6:F6"/>
    <mergeCell ref="B7:F7"/>
    <mergeCell ref="B8:H8"/>
    <mergeCell ref="B9:D9"/>
    <mergeCell ref="E9:H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0617-28D9-41C3-952A-8361C4FA308B}">
  <dimension ref="A1:R50"/>
  <sheetViews>
    <sheetView workbookViewId="0">
      <selection activeCell="G6" sqref="G6:G9"/>
    </sheetView>
  </sheetViews>
  <sheetFormatPr defaultRowHeight="15" x14ac:dyDescent="0.25"/>
  <cols>
    <col min="5" max="6" width="8.7109375" customWidth="1"/>
    <col min="7" max="7" width="11.7109375" customWidth="1"/>
    <col min="8" max="8" width="5.7109375" customWidth="1"/>
    <col min="9" max="9" width="12" bestFit="1" customWidth="1"/>
    <col min="10" max="10" width="3.5703125" customWidth="1"/>
    <col min="11" max="12" width="12" bestFit="1" customWidth="1"/>
    <col min="13" max="13" width="2.5703125" customWidth="1"/>
    <col min="16" max="16" width="2.85546875" customWidth="1"/>
  </cols>
  <sheetData>
    <row r="1" spans="1:18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5.75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5" customHeight="1" thickBot="1" x14ac:dyDescent="0.3">
      <c r="A5" s="19"/>
      <c r="B5" s="62" t="s">
        <v>25</v>
      </c>
      <c r="C5" s="63"/>
      <c r="D5" s="63"/>
      <c r="E5" s="63"/>
      <c r="F5" s="63"/>
      <c r="G5" s="63"/>
      <c r="H5" s="64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15" customHeight="1" x14ac:dyDescent="0.25">
      <c r="A6" s="19"/>
      <c r="B6" s="47" t="s">
        <v>18</v>
      </c>
      <c r="C6" s="48"/>
      <c r="D6" s="48"/>
      <c r="E6" s="48"/>
      <c r="F6" s="49"/>
      <c r="G6" s="40">
        <v>8.31</v>
      </c>
      <c r="H6" s="24" t="s">
        <v>14</v>
      </c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15" customHeight="1" x14ac:dyDescent="0.25">
      <c r="A7" s="19"/>
      <c r="B7" s="32" t="s">
        <v>19</v>
      </c>
      <c r="C7" s="33"/>
      <c r="D7" s="33"/>
      <c r="E7" s="33"/>
      <c r="F7" s="34"/>
      <c r="G7" s="40">
        <v>480</v>
      </c>
      <c r="H7" s="24" t="s">
        <v>8</v>
      </c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15" customHeight="1" x14ac:dyDescent="0.25">
      <c r="A8" s="19"/>
      <c r="B8" s="47" t="s">
        <v>20</v>
      </c>
      <c r="C8" s="48"/>
      <c r="D8" s="48"/>
      <c r="E8" s="48"/>
      <c r="F8" s="49"/>
      <c r="G8" s="40">
        <v>110</v>
      </c>
      <c r="H8" s="29" t="s">
        <v>10</v>
      </c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ht="15" customHeight="1" thickBot="1" x14ac:dyDescent="0.3">
      <c r="A9" s="19"/>
      <c r="B9" s="47" t="s">
        <v>21</v>
      </c>
      <c r="C9" s="48"/>
      <c r="D9" s="48"/>
      <c r="E9" s="48"/>
      <c r="F9" s="49"/>
      <c r="G9" s="40">
        <v>50</v>
      </c>
      <c r="H9" s="29" t="s">
        <v>16</v>
      </c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ht="15" customHeight="1" x14ac:dyDescent="0.25">
      <c r="A10" s="19"/>
      <c r="B10" s="65" t="s">
        <v>22</v>
      </c>
      <c r="C10" s="66"/>
      <c r="D10" s="67"/>
      <c r="E10" s="73" t="s">
        <v>23</v>
      </c>
      <c r="F10" s="74"/>
      <c r="G10" s="77" t="s">
        <v>24</v>
      </c>
      <c r="H10" s="78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15" customHeight="1" x14ac:dyDescent="0.25">
      <c r="A11" s="19"/>
      <c r="B11" s="68"/>
      <c r="C11" s="69"/>
      <c r="D11" s="70"/>
      <c r="E11" s="75"/>
      <c r="F11" s="76"/>
      <c r="G11" s="79"/>
      <c r="H11" s="80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ht="15" customHeight="1" x14ac:dyDescent="0.25">
      <c r="A12" s="19"/>
      <c r="B12" s="4" t="s">
        <v>0</v>
      </c>
      <c r="C12" s="7" t="s">
        <v>6</v>
      </c>
      <c r="D12" s="20" t="s">
        <v>7</v>
      </c>
      <c r="E12" s="75"/>
      <c r="F12" s="76"/>
      <c r="G12" s="79"/>
      <c r="H12" s="80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ht="15" customHeight="1" x14ac:dyDescent="0.25">
      <c r="A13" s="19"/>
      <c r="B13" s="5">
        <v>2.5</v>
      </c>
      <c r="C13" s="21">
        <f>20.629/B13</f>
        <v>8.2515999999999998</v>
      </c>
      <c r="D13" s="2">
        <v>9.6000000000000002E-2</v>
      </c>
      <c r="E13" s="59">
        <f>(((G7*(G8/100)))/(3^(1/2))/((((G9/1000)*C13)^2)+((((G9/1000)*D13)+((G7^2)/(G6*1000000)))^2))^(1/2))/1000</f>
        <v>0.73657970498639158</v>
      </c>
      <c r="F13" s="60"/>
      <c r="G13" s="60">
        <f>(115^2)*(B13^2)/(E13*1000)^2</f>
        <v>0.15234780485550958</v>
      </c>
      <c r="H13" s="61"/>
      <c r="I13" s="19"/>
      <c r="J13" s="19"/>
      <c r="K13" s="39"/>
      <c r="L13" s="19"/>
      <c r="M13" s="19"/>
      <c r="N13" s="19"/>
      <c r="O13" s="19"/>
      <c r="P13" s="19"/>
      <c r="Q13" s="19"/>
      <c r="R13" s="19"/>
    </row>
    <row r="14" spans="1:18" ht="15" customHeight="1" x14ac:dyDescent="0.25">
      <c r="A14" s="19"/>
      <c r="B14" s="5">
        <v>4</v>
      </c>
      <c r="C14" s="21">
        <f t="shared" ref="C14:C26" si="0">20.629/B14</f>
        <v>5.1572500000000003</v>
      </c>
      <c r="D14" s="2">
        <v>9.6000000000000002E-2</v>
      </c>
      <c r="E14" s="59">
        <f>(((G7*(G8/100)))/(3^(1/2))/((((G9/1000)*C14)^2)+((((G9/1000)*D14)+((G7^2)/(G6*1000000)))^2))^(1/2))/1000</f>
        <v>1.1728904498651527</v>
      </c>
      <c r="F14" s="60"/>
      <c r="G14" s="60">
        <f t="shared" ref="G14:G26" si="1">(115^2)*(B14^2)/(E14*1000)^2</f>
        <v>0.15381573432045517</v>
      </c>
      <c r="H14" s="61"/>
      <c r="I14" s="19"/>
      <c r="J14" s="19"/>
      <c r="K14" s="39"/>
      <c r="L14" s="19"/>
      <c r="M14" s="19"/>
      <c r="N14" s="19"/>
      <c r="O14" s="19"/>
      <c r="P14" s="19"/>
      <c r="Q14" s="19"/>
      <c r="R14" s="19"/>
    </row>
    <row r="15" spans="1:18" ht="15" customHeight="1" x14ac:dyDescent="0.25">
      <c r="A15" s="19"/>
      <c r="B15" s="5">
        <v>6</v>
      </c>
      <c r="C15" s="21">
        <f t="shared" si="0"/>
        <v>3.438166666666667</v>
      </c>
      <c r="D15" s="2">
        <v>9.6000000000000002E-2</v>
      </c>
      <c r="E15" s="59">
        <f>(((G7*(G8/100)))/(3^(1/2))/((((G9/1000)*C15)^2)+((((G9/1000)*D15)+((G7^2)/(G6*1000000)))^2))^(1/2))/1000</f>
        <v>1.7423638464772986</v>
      </c>
      <c r="F15" s="60"/>
      <c r="G15" s="60">
        <f t="shared" si="1"/>
        <v>0.15682687168444601</v>
      </c>
      <c r="H15" s="61"/>
      <c r="I15" s="19"/>
      <c r="J15" s="19"/>
      <c r="K15" s="39"/>
      <c r="L15" s="19"/>
      <c r="M15" s="19"/>
      <c r="N15" s="19"/>
      <c r="O15" s="19"/>
      <c r="P15" s="19"/>
      <c r="Q15" s="19"/>
      <c r="R15" s="19"/>
    </row>
    <row r="16" spans="1:18" ht="15" customHeight="1" x14ac:dyDescent="0.25">
      <c r="A16" s="19"/>
      <c r="B16" s="5">
        <v>10</v>
      </c>
      <c r="C16" s="21">
        <f t="shared" si="0"/>
        <v>2.0629</v>
      </c>
      <c r="D16" s="2">
        <v>9.6000000000000002E-2</v>
      </c>
      <c r="E16" s="59">
        <f>(((G7*(G8/100)))/(3^(1/2))/((((G9/1000)*C16)^2)+((((G9/1000)*D16)+((G7^2)/(G6*1000000)))^2))^(1/2))/1000</f>
        <v>2.8186400550929096</v>
      </c>
      <c r="F16" s="60"/>
      <c r="G16" s="60">
        <f t="shared" si="1"/>
        <v>0.16646251124921665</v>
      </c>
      <c r="H16" s="61"/>
      <c r="I16" s="19"/>
      <c r="J16" s="19"/>
      <c r="K16" s="39"/>
      <c r="L16" s="19"/>
      <c r="M16" s="19"/>
      <c r="N16" s="19"/>
      <c r="O16" s="19"/>
      <c r="P16" s="19"/>
      <c r="Q16" s="19"/>
      <c r="R16" s="19"/>
    </row>
    <row r="17" spans="1:18" ht="15" customHeight="1" x14ac:dyDescent="0.25">
      <c r="A17" s="19"/>
      <c r="B17" s="5">
        <v>16</v>
      </c>
      <c r="C17" s="21">
        <f t="shared" si="0"/>
        <v>1.2893125000000001</v>
      </c>
      <c r="D17" s="2">
        <v>9.6000000000000002E-2</v>
      </c>
      <c r="E17" s="59">
        <f>(((G7*(G8/100)))/(3^(1/2))/((((G9/1000)*C17)^2)+((((G9/1000)*D17)+((G7^2)/(G6*1000000)))^2))^(1/2))/1000</f>
        <v>4.221811900595152</v>
      </c>
      <c r="F17" s="60"/>
      <c r="G17" s="60">
        <f t="shared" si="1"/>
        <v>0.18994938268834524</v>
      </c>
      <c r="H17" s="61"/>
      <c r="I17" s="19"/>
      <c r="J17" s="19"/>
      <c r="K17" s="39"/>
      <c r="L17" s="19"/>
      <c r="M17" s="19"/>
      <c r="N17" s="19"/>
      <c r="O17" s="19"/>
      <c r="P17" s="19"/>
      <c r="Q17" s="19"/>
      <c r="R17" s="19"/>
    </row>
    <row r="18" spans="1:18" ht="15" customHeight="1" x14ac:dyDescent="0.25">
      <c r="A18" s="19"/>
      <c r="B18" s="5">
        <v>25</v>
      </c>
      <c r="C18" s="21">
        <f t="shared" si="0"/>
        <v>0.82516</v>
      </c>
      <c r="D18" s="2">
        <v>9.6000000000000002E-2</v>
      </c>
      <c r="E18" s="59">
        <f>(((G7*(G8/100)))/(3^(1/2))/((((G9/1000)*C18)^2)+((((G9/1000)*D18)+((G7^2)/(G6*1000000)))^2))^(1/2))/1000</f>
        <v>5.8024017559267884</v>
      </c>
      <c r="F18" s="60"/>
      <c r="G18" s="60">
        <f t="shared" si="1"/>
        <v>0.24550486705397612</v>
      </c>
      <c r="H18" s="61"/>
      <c r="I18" s="19"/>
      <c r="J18" s="19"/>
      <c r="K18" s="39"/>
      <c r="L18" s="19"/>
      <c r="M18" s="19"/>
      <c r="N18" s="19"/>
      <c r="O18" s="19"/>
      <c r="P18" s="19"/>
      <c r="Q18" s="19"/>
      <c r="R18" s="19"/>
    </row>
    <row r="19" spans="1:18" ht="15" customHeight="1" x14ac:dyDescent="0.25">
      <c r="A19" s="19"/>
      <c r="B19" s="5">
        <v>35</v>
      </c>
      <c r="C19" s="21">
        <f t="shared" si="0"/>
        <v>0.58940000000000003</v>
      </c>
      <c r="D19" s="2">
        <v>9.6000000000000002E-2</v>
      </c>
      <c r="E19" s="59">
        <f>(((G7*(G8/100)))/(3^(1/2))/((((G9/1000)*C19)^2)+((((G9/1000)*D19)+((G7^2)/(G6*1000000)))^2))^(1/2))/1000</f>
        <v>6.9454490284224057</v>
      </c>
      <c r="F19" s="60"/>
      <c r="G19" s="60">
        <f t="shared" si="1"/>
        <v>0.33583898797370115</v>
      </c>
      <c r="H19" s="61"/>
      <c r="I19" s="19"/>
      <c r="J19" s="19"/>
      <c r="K19" s="39"/>
      <c r="L19" s="19"/>
      <c r="M19" s="19"/>
      <c r="N19" s="19"/>
      <c r="O19" s="19"/>
      <c r="P19" s="19"/>
      <c r="Q19" s="19"/>
      <c r="R19" s="19"/>
    </row>
    <row r="20" spans="1:18" ht="15" customHeight="1" x14ac:dyDescent="0.25">
      <c r="A20" s="19"/>
      <c r="B20" s="5">
        <v>50</v>
      </c>
      <c r="C20" s="21">
        <f t="shared" si="0"/>
        <v>0.41258</v>
      </c>
      <c r="D20" s="2">
        <v>9.6000000000000002E-2</v>
      </c>
      <c r="E20" s="59">
        <f>(((G7*(G8/100)))/(3^(1/2))/((((G9/1000)*C20)^2)+((((G9/1000)*D20)+((G7^2)/(G6*1000000)))^2))^(1/2))/1000</f>
        <v>7.9146837313635912</v>
      </c>
      <c r="F20" s="60"/>
      <c r="G20" s="60">
        <f t="shared" si="1"/>
        <v>0.52779899492811699</v>
      </c>
      <c r="H20" s="61"/>
      <c r="I20" s="19"/>
      <c r="J20" s="19"/>
      <c r="K20" s="39"/>
      <c r="L20" s="19"/>
      <c r="M20" s="19"/>
      <c r="N20" s="19"/>
      <c r="O20" s="19"/>
      <c r="P20" s="19"/>
      <c r="Q20" s="19"/>
      <c r="R20" s="19"/>
    </row>
    <row r="21" spans="1:18" ht="15" customHeight="1" x14ac:dyDescent="0.25">
      <c r="A21" s="19"/>
      <c r="B21" s="5">
        <v>70</v>
      </c>
      <c r="C21" s="21">
        <f t="shared" si="0"/>
        <v>0.29470000000000002</v>
      </c>
      <c r="D21" s="2">
        <v>9.6000000000000002E-2</v>
      </c>
      <c r="E21" s="59">
        <f>(((G7*(G8/100)))/(3^(1/2))/((((G9/1000)*C21)^2)+((((G9/1000)*D21)+((G7^2)/(G6*1000000)))^2))^(1/2))/1000</f>
        <v>8.5371303076286047</v>
      </c>
      <c r="F21" s="60"/>
      <c r="G21" s="60">
        <f t="shared" si="1"/>
        <v>0.88913547860701747</v>
      </c>
      <c r="H21" s="61"/>
      <c r="I21" s="19"/>
      <c r="J21" s="19"/>
      <c r="K21" s="39"/>
      <c r="L21" s="19"/>
      <c r="M21" s="19"/>
      <c r="N21" s="19"/>
      <c r="O21" s="19"/>
      <c r="P21" s="19"/>
      <c r="Q21" s="19"/>
      <c r="R21" s="19"/>
    </row>
    <row r="22" spans="1:18" ht="15" customHeight="1" x14ac:dyDescent="0.25">
      <c r="A22" s="19"/>
      <c r="B22" s="5">
        <v>95</v>
      </c>
      <c r="C22" s="21">
        <f t="shared" si="0"/>
        <v>0.21714736842105264</v>
      </c>
      <c r="D22" s="2">
        <v>9.6000000000000002E-2</v>
      </c>
      <c r="E22" s="59">
        <f>(((G7*(G8/100)))/(3^(1/2))/((((G9/1000)*C22)^2)+((((G9/1000)*D22)+((G7^2)/(G6*1000000)))^2))^(1/2))/1000</f>
        <v>8.8901015189423411</v>
      </c>
      <c r="F22" s="60"/>
      <c r="G22" s="60">
        <f t="shared" si="1"/>
        <v>1.5101825599301271</v>
      </c>
      <c r="H22" s="61"/>
      <c r="I22" s="19"/>
      <c r="J22" s="19"/>
      <c r="K22" s="39"/>
      <c r="L22" s="19"/>
      <c r="M22" s="19"/>
      <c r="N22" s="19"/>
      <c r="O22" s="19"/>
      <c r="P22" s="19"/>
      <c r="Q22" s="19"/>
      <c r="R22" s="19"/>
    </row>
    <row r="23" spans="1:18" ht="15" customHeight="1" x14ac:dyDescent="0.25">
      <c r="A23" s="19"/>
      <c r="B23" s="5">
        <v>120</v>
      </c>
      <c r="C23" s="21">
        <f t="shared" si="0"/>
        <v>0.17190833333333336</v>
      </c>
      <c r="D23" s="2">
        <v>9.6000000000000002E-2</v>
      </c>
      <c r="E23" s="59">
        <f>(((G7*(G8/100)))/(3^(1/2))/((((G9/1000)*C23)^2)+((((G9/1000)*D23)+((G7^2)/(G6*1000000)))^2))^(1/2))/1000</f>
        <v>9.0612654118542473</v>
      </c>
      <c r="F23" s="60"/>
      <c r="G23" s="60">
        <f t="shared" si="1"/>
        <v>2.3194257265026645</v>
      </c>
      <c r="H23" s="61"/>
      <c r="I23" s="19"/>
      <c r="J23" s="19"/>
      <c r="K23" s="39"/>
      <c r="L23" s="19"/>
      <c r="M23" s="19"/>
      <c r="N23" s="19"/>
      <c r="O23" s="19"/>
      <c r="P23" s="19"/>
      <c r="Q23" s="19"/>
      <c r="R23" s="19"/>
    </row>
    <row r="24" spans="1:18" ht="15" customHeight="1" x14ac:dyDescent="0.25">
      <c r="A24" s="19"/>
      <c r="B24" s="5">
        <v>150</v>
      </c>
      <c r="C24" s="21">
        <f t="shared" si="0"/>
        <v>0.13752666666666669</v>
      </c>
      <c r="D24" s="2">
        <v>9.6000000000000002E-2</v>
      </c>
      <c r="E24" s="59">
        <f>(((G7*(G8/100)))/(3^(1/2))/((((G9/1000)*C24)^2)+((((G9/1000)*D24)+((G7^2)/(G6*1000000)))^2))^(1/2))/1000</f>
        <v>9.1696492358813639</v>
      </c>
      <c r="F24" s="60"/>
      <c r="G24" s="60">
        <f t="shared" si="1"/>
        <v>3.5389363589189538</v>
      </c>
      <c r="H24" s="61"/>
      <c r="I24" s="19"/>
      <c r="J24" s="19"/>
      <c r="K24" s="39"/>
      <c r="L24" s="19"/>
      <c r="M24" s="19"/>
      <c r="N24" s="19"/>
      <c r="O24" s="19"/>
      <c r="P24" s="19"/>
      <c r="Q24" s="19"/>
      <c r="R24" s="19"/>
    </row>
    <row r="25" spans="1:18" ht="15" customHeight="1" x14ac:dyDescent="0.25">
      <c r="A25" s="19"/>
      <c r="B25" s="5">
        <v>185</v>
      </c>
      <c r="C25" s="21">
        <f t="shared" si="0"/>
        <v>0.11150810810810811</v>
      </c>
      <c r="D25" s="2">
        <v>9.6000000000000002E-2</v>
      </c>
      <c r="E25" s="59">
        <f>(((G7*(G8/100)))/(3^(1/2))/((((G9/1000)*C25)^2)+((((G9/1000)*D25)+((G7^2)/(G6*1000000)))^2))^(1/2))/1000</f>
        <v>9.2375963867776019</v>
      </c>
      <c r="F25" s="60"/>
      <c r="G25" s="60">
        <f t="shared" si="1"/>
        <v>5.3042156385585804</v>
      </c>
      <c r="H25" s="61"/>
      <c r="I25" s="19"/>
      <c r="J25" s="19"/>
      <c r="K25" s="39"/>
      <c r="L25" s="19"/>
      <c r="M25" s="19"/>
      <c r="N25" s="19"/>
      <c r="O25" s="19"/>
      <c r="P25" s="19"/>
      <c r="Q25" s="19"/>
      <c r="R25" s="19"/>
    </row>
    <row r="26" spans="1:18" ht="15" customHeight="1" thickBot="1" x14ac:dyDescent="0.3">
      <c r="A26" s="19"/>
      <c r="B26" s="6">
        <v>240</v>
      </c>
      <c r="C26" s="22">
        <f t="shared" si="0"/>
        <v>8.5954166666666679E-2</v>
      </c>
      <c r="D26" s="3">
        <v>9.6000000000000002E-2</v>
      </c>
      <c r="E26" s="81">
        <f>(((G7*(G8/100)))/(3^(1/2))/((((G9/1000)*C26)^2)+((((G9/1000)*D26)+((G7^2)/(G6*1000000)))^2))^(1/2))/1000</f>
        <v>9.2915692788372741</v>
      </c>
      <c r="F26" s="71"/>
      <c r="G26" s="71">
        <f t="shared" si="1"/>
        <v>8.8234824327228729</v>
      </c>
      <c r="H26" s="72"/>
      <c r="I26" s="19"/>
      <c r="J26" s="19"/>
      <c r="K26" s="39"/>
      <c r="L26" s="19"/>
      <c r="M26" s="19"/>
      <c r="N26" s="19"/>
      <c r="O26" s="19"/>
      <c r="P26" s="19"/>
      <c r="Q26" s="19"/>
      <c r="R26" s="19"/>
    </row>
    <row r="27" spans="1:18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x14ac:dyDescent="0.25">
      <c r="A28" s="19"/>
      <c r="B28" s="19"/>
      <c r="C28" s="19"/>
      <c r="D28" s="19"/>
      <c r="E28" s="19"/>
      <c r="F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25">
      <c r="A32" s="19"/>
      <c r="B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25">
      <c r="A36" s="19"/>
      <c r="B36" s="19"/>
      <c r="C36" s="19"/>
      <c r="D36" s="19"/>
      <c r="E36" s="19"/>
      <c r="F36" s="19"/>
      <c r="G36" s="19"/>
      <c r="H36" s="19"/>
      <c r="I36" s="37"/>
      <c r="J36" s="19"/>
      <c r="K36" s="19"/>
      <c r="L36" s="19"/>
      <c r="M36" s="19"/>
      <c r="N36" s="19"/>
      <c r="O36" s="19"/>
      <c r="P36" s="19"/>
      <c r="Q36" s="19"/>
      <c r="R36" s="19"/>
    </row>
    <row r="37" spans="1:18" x14ac:dyDescent="0.25">
      <c r="A37" s="19"/>
      <c r="B37" s="19"/>
      <c r="C37" s="19"/>
      <c r="D37" s="19"/>
      <c r="E37" s="19"/>
      <c r="F37" s="19"/>
      <c r="G37" s="19"/>
      <c r="H37" s="19"/>
      <c r="I37" s="37"/>
      <c r="J37" s="19"/>
      <c r="K37" s="19"/>
      <c r="L37" s="19"/>
      <c r="M37" s="19"/>
      <c r="N37" s="19"/>
      <c r="O37" s="19"/>
      <c r="P37" s="19"/>
      <c r="Q37" s="19"/>
      <c r="R37" s="19"/>
    </row>
    <row r="38" spans="1:18" x14ac:dyDescent="0.25">
      <c r="A38" s="19"/>
      <c r="B38" s="19"/>
      <c r="C38" s="19"/>
      <c r="D38" s="19"/>
      <c r="E38" s="19"/>
      <c r="F38" s="19"/>
      <c r="G38" s="19"/>
      <c r="H38" s="19"/>
      <c r="I38" s="37"/>
      <c r="J38" s="19"/>
      <c r="K38" s="19"/>
      <c r="L38" s="19"/>
      <c r="M38" s="19"/>
      <c r="N38" s="19"/>
      <c r="O38" s="19"/>
      <c r="P38" s="19"/>
      <c r="Q38" s="19"/>
      <c r="R38" s="19"/>
    </row>
    <row r="39" spans="1:18" x14ac:dyDescent="0.25">
      <c r="A39" s="19"/>
      <c r="B39" s="19"/>
      <c r="C39" s="19"/>
      <c r="D39" s="19"/>
      <c r="E39" s="19"/>
      <c r="F39" s="19"/>
      <c r="G39" s="19"/>
      <c r="H39" s="19"/>
      <c r="I39" s="37"/>
      <c r="J39" s="19"/>
      <c r="K39" s="19"/>
      <c r="L39" s="19"/>
      <c r="M39" s="19"/>
      <c r="N39" s="19"/>
      <c r="O39" s="19"/>
      <c r="P39" s="19"/>
      <c r="Q39" s="19"/>
      <c r="R39" s="19"/>
    </row>
    <row r="40" spans="1:18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1:18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1:18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</row>
    <row r="44" spans="1:18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  <row r="45" spans="1:18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</row>
    <row r="46" spans="1:18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</row>
    <row r="47" spans="1:18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</row>
    <row r="48" spans="1:18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1:18" x14ac:dyDescent="0.2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</sheetData>
  <sheetProtection sheet="1" objects="1" scenarios="1" selectLockedCells="1"/>
  <mergeCells count="35">
    <mergeCell ref="G25:H25"/>
    <mergeCell ref="G26:H26"/>
    <mergeCell ref="E10:F12"/>
    <mergeCell ref="G10:H12"/>
    <mergeCell ref="G19:H19"/>
    <mergeCell ref="G20:H20"/>
    <mergeCell ref="G21:H21"/>
    <mergeCell ref="G22:H22"/>
    <mergeCell ref="G23:H23"/>
    <mergeCell ref="G24:H24"/>
    <mergeCell ref="E24:F24"/>
    <mergeCell ref="E25:F25"/>
    <mergeCell ref="E26:F26"/>
    <mergeCell ref="E23:F23"/>
    <mergeCell ref="E22:F22"/>
    <mergeCell ref="G18:H18"/>
    <mergeCell ref="B5:H5"/>
    <mergeCell ref="B10:D11"/>
    <mergeCell ref="B8:F8"/>
    <mergeCell ref="B9:F9"/>
    <mergeCell ref="B6:F6"/>
    <mergeCell ref="G13:H13"/>
    <mergeCell ref="G14:H14"/>
    <mergeCell ref="G15:H15"/>
    <mergeCell ref="G16:H16"/>
    <mergeCell ref="G17:H17"/>
    <mergeCell ref="E18:F18"/>
    <mergeCell ref="E19:F19"/>
    <mergeCell ref="E20:F20"/>
    <mergeCell ref="E21:F21"/>
    <mergeCell ref="E13:F13"/>
    <mergeCell ref="E14:F14"/>
    <mergeCell ref="E15:F15"/>
    <mergeCell ref="E16:F16"/>
    <mergeCell ref="E17:F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0F09-E6F7-42A9-8B7A-169E5E4D1DB2}">
  <dimension ref="A1:P528"/>
  <sheetViews>
    <sheetView topLeftCell="A32" workbookViewId="0">
      <selection activeCell="G37" sqref="G37:G40"/>
    </sheetView>
  </sheetViews>
  <sheetFormatPr defaultRowHeight="15" x14ac:dyDescent="0.25"/>
  <cols>
    <col min="5" max="6" width="8.7109375" customWidth="1"/>
    <col min="7" max="7" width="11.7109375" customWidth="1"/>
    <col min="8" max="8" width="5.7109375" customWidth="1"/>
    <col min="9" max="9" width="12" bestFit="1" customWidth="1"/>
    <col min="11" max="12" width="12" bestFit="1" customWidth="1"/>
  </cols>
  <sheetData>
    <row r="1" spans="1:16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5.75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ht="15" customHeight="1" thickBot="1" x14ac:dyDescent="0.3">
      <c r="A5" s="19"/>
      <c r="B5" s="62" t="s">
        <v>1</v>
      </c>
      <c r="C5" s="63"/>
      <c r="D5" s="63"/>
      <c r="E5" s="63"/>
      <c r="F5" s="63"/>
      <c r="G5" s="63"/>
      <c r="H5" s="64"/>
      <c r="I5" s="19"/>
      <c r="J5" s="19"/>
      <c r="K5" s="19"/>
      <c r="L5" s="19"/>
      <c r="M5" s="19"/>
      <c r="N5" s="19"/>
      <c r="O5" s="19"/>
      <c r="P5" s="19"/>
    </row>
    <row r="6" spans="1:16" ht="15" customHeight="1" x14ac:dyDescent="0.25">
      <c r="A6" s="19"/>
      <c r="B6" s="47" t="s">
        <v>13</v>
      </c>
      <c r="C6" s="48"/>
      <c r="D6" s="48"/>
      <c r="E6" s="48"/>
      <c r="F6" s="49"/>
      <c r="G6" s="23">
        <v>8.31</v>
      </c>
      <c r="H6" s="24" t="s">
        <v>14</v>
      </c>
      <c r="I6" s="19"/>
      <c r="J6" s="19"/>
      <c r="K6" s="19"/>
      <c r="L6" s="19"/>
      <c r="M6" s="19"/>
      <c r="N6" s="19"/>
      <c r="O6" s="19"/>
      <c r="P6" s="19"/>
    </row>
    <row r="7" spans="1:16" ht="15" customHeight="1" x14ac:dyDescent="0.25">
      <c r="A7" s="19"/>
      <c r="B7" s="32" t="s">
        <v>11</v>
      </c>
      <c r="C7" s="33"/>
      <c r="D7" s="33"/>
      <c r="E7" s="33"/>
      <c r="F7" s="34"/>
      <c r="G7" s="23">
        <v>480</v>
      </c>
      <c r="H7" s="24" t="s">
        <v>8</v>
      </c>
      <c r="I7" s="19"/>
      <c r="J7" s="19"/>
      <c r="K7" s="19"/>
      <c r="L7" s="19"/>
      <c r="M7" s="19"/>
      <c r="N7" s="19"/>
      <c r="O7" s="19"/>
      <c r="P7" s="19"/>
    </row>
    <row r="8" spans="1:16" ht="15" customHeight="1" x14ac:dyDescent="0.25">
      <c r="A8" s="19"/>
      <c r="B8" s="47" t="s">
        <v>12</v>
      </c>
      <c r="C8" s="48"/>
      <c r="D8" s="48"/>
      <c r="E8" s="48"/>
      <c r="F8" s="49"/>
      <c r="G8" s="23">
        <v>110</v>
      </c>
      <c r="H8" s="29" t="s">
        <v>10</v>
      </c>
      <c r="I8" s="19"/>
      <c r="J8" s="19"/>
      <c r="K8" s="19"/>
      <c r="L8" s="19"/>
      <c r="M8" s="19"/>
      <c r="N8" s="19"/>
      <c r="O8" s="19"/>
      <c r="P8" s="19"/>
    </row>
    <row r="9" spans="1:16" ht="15" customHeight="1" thickBot="1" x14ac:dyDescent="0.3">
      <c r="A9" s="19"/>
      <c r="B9" s="47" t="s">
        <v>15</v>
      </c>
      <c r="C9" s="48"/>
      <c r="D9" s="48"/>
      <c r="E9" s="48"/>
      <c r="F9" s="49"/>
      <c r="G9" s="23">
        <v>10</v>
      </c>
      <c r="H9" s="29" t="s">
        <v>16</v>
      </c>
      <c r="I9" s="19"/>
      <c r="J9" s="19"/>
      <c r="K9" s="19"/>
      <c r="L9" s="19"/>
      <c r="M9" s="19"/>
      <c r="N9" s="19"/>
      <c r="O9" s="19"/>
      <c r="P9" s="19"/>
    </row>
    <row r="10" spans="1:16" ht="15" customHeight="1" x14ac:dyDescent="0.25">
      <c r="A10" s="19"/>
      <c r="B10" s="65" t="s">
        <v>2</v>
      </c>
      <c r="C10" s="66"/>
      <c r="D10" s="67"/>
      <c r="E10" s="73" t="s">
        <v>5</v>
      </c>
      <c r="F10" s="74"/>
      <c r="G10" s="77" t="s">
        <v>4</v>
      </c>
      <c r="H10" s="78"/>
      <c r="I10" s="19"/>
      <c r="J10" s="19"/>
      <c r="K10" s="19"/>
      <c r="L10" s="19"/>
      <c r="M10" s="19"/>
      <c r="N10" s="19"/>
      <c r="O10" s="19"/>
      <c r="P10" s="19"/>
    </row>
    <row r="11" spans="1:16" ht="15" customHeight="1" x14ac:dyDescent="0.25">
      <c r="A11" s="19"/>
      <c r="B11" s="68"/>
      <c r="C11" s="69"/>
      <c r="D11" s="70"/>
      <c r="E11" s="75"/>
      <c r="F11" s="76"/>
      <c r="G11" s="79"/>
      <c r="H11" s="80"/>
      <c r="I11" s="19"/>
      <c r="J11" s="19"/>
      <c r="K11" s="19"/>
      <c r="L11" s="19"/>
      <c r="M11" s="19"/>
      <c r="N11" s="19"/>
      <c r="O11" s="19"/>
      <c r="P11" s="19"/>
    </row>
    <row r="12" spans="1:16" ht="15" customHeight="1" x14ac:dyDescent="0.25">
      <c r="A12" s="19"/>
      <c r="B12" s="4" t="s">
        <v>0</v>
      </c>
      <c r="C12" s="7" t="s">
        <v>3</v>
      </c>
      <c r="D12" s="20" t="s">
        <v>7</v>
      </c>
      <c r="E12" s="75"/>
      <c r="F12" s="76"/>
      <c r="G12" s="79"/>
      <c r="H12" s="80"/>
      <c r="I12" s="19"/>
      <c r="J12" s="19"/>
      <c r="K12" s="19"/>
      <c r="L12" s="19"/>
      <c r="M12" s="19"/>
      <c r="N12" s="19"/>
      <c r="O12" s="19"/>
      <c r="P12" s="19"/>
    </row>
    <row r="13" spans="1:16" ht="15" customHeight="1" x14ac:dyDescent="0.25">
      <c r="A13" s="19"/>
      <c r="B13" s="5">
        <v>2.5</v>
      </c>
      <c r="C13" s="21">
        <f>21.984/B13</f>
        <v>8.7936000000000014</v>
      </c>
      <c r="D13" s="2">
        <v>9.6000000000000002E-2</v>
      </c>
      <c r="E13" s="59">
        <f>(((G7*(G8/100)))/(3^(1/2))/((((G9/1000)*C13)^2)+((((G9/1000)*D13)+((G7^2)/(G6*1000000)))^2))^(1/2))/1000</f>
        <v>3.2957018668706946</v>
      </c>
      <c r="F13" s="60"/>
      <c r="G13" s="60">
        <f>(143^2)*(B13^2)/(E13*1000)^2</f>
        <v>1.1766742681081474E-2</v>
      </c>
      <c r="H13" s="61"/>
      <c r="I13" s="19"/>
      <c r="J13" s="19"/>
      <c r="K13" s="19"/>
      <c r="L13" s="19"/>
      <c r="M13" s="19"/>
      <c r="N13" s="19"/>
      <c r="O13" s="19"/>
      <c r="P13" s="19"/>
    </row>
    <row r="14" spans="1:16" ht="15" customHeight="1" x14ac:dyDescent="0.25">
      <c r="A14" s="19"/>
      <c r="B14" s="5">
        <v>4</v>
      </c>
      <c r="C14" s="21">
        <f t="shared" ref="C14:C26" si="0">21.984/B14</f>
        <v>5.4960000000000004</v>
      </c>
      <c r="D14" s="2">
        <v>9.6000000000000002E-2</v>
      </c>
      <c r="E14" s="59">
        <f>(((G7*(G8/100)))/(3^(1/2))/((((G9/1000)*C14)^2)+((((G9/1000)*D14)+((G7^2)/(G6*1000000)))^2))^(1/2))/1000</f>
        <v>4.9171302551405898</v>
      </c>
      <c r="F14" s="60"/>
      <c r="G14" s="60">
        <f t="shared" ref="G14:G26" si="1">(143^2)*(B14^2)/(E14*1000)^2</f>
        <v>1.3532206975568565E-2</v>
      </c>
      <c r="H14" s="61"/>
      <c r="I14" s="19"/>
      <c r="J14" s="19"/>
      <c r="K14" s="19"/>
      <c r="L14" s="19"/>
      <c r="M14" s="19"/>
      <c r="N14" s="19"/>
      <c r="O14" s="19"/>
      <c r="P14" s="19"/>
    </row>
    <row r="15" spans="1:16" ht="15" customHeight="1" x14ac:dyDescent="0.25">
      <c r="A15" s="19"/>
      <c r="B15" s="5">
        <v>6</v>
      </c>
      <c r="C15" s="21">
        <f t="shared" si="0"/>
        <v>3.6640000000000001</v>
      </c>
      <c r="D15" s="2">
        <v>9.6000000000000002E-2</v>
      </c>
      <c r="E15" s="59">
        <f>(((G7*(G8/100)))/(3^(1/2))/((((G9/1000)*C15)^2)+((((G9/1000)*D15)+((G7^2)/(G6*1000000)))^2))^(1/2))/1000</f>
        <v>6.5510171231706193</v>
      </c>
      <c r="F15" s="60"/>
      <c r="G15" s="60">
        <f t="shared" si="1"/>
        <v>1.7153672195029258E-2</v>
      </c>
      <c r="H15" s="61"/>
      <c r="I15" s="19"/>
      <c r="J15" s="19"/>
      <c r="K15" s="19"/>
      <c r="L15" s="19"/>
      <c r="M15" s="19"/>
      <c r="N15" s="19"/>
      <c r="O15" s="19"/>
      <c r="P15" s="19"/>
    </row>
    <row r="16" spans="1:16" ht="15" customHeight="1" x14ac:dyDescent="0.25">
      <c r="A16" s="19"/>
      <c r="B16" s="5">
        <v>10</v>
      </c>
      <c r="C16" s="21">
        <f t="shared" si="0"/>
        <v>2.1984000000000004</v>
      </c>
      <c r="D16" s="2">
        <v>9.6000000000000002E-2</v>
      </c>
      <c r="E16" s="59">
        <f>(((G7*(G8/100)))/(3^(1/2))/((((G9/1000)*C16)^2)+((((G9/1000)*D16)+((G7^2)/(G6*1000000)))^2))^(1/2))/1000</f>
        <v>8.4348005631639715</v>
      </c>
      <c r="F16" s="60"/>
      <c r="G16" s="60">
        <f t="shared" si="1"/>
        <v>2.87423608973035E-2</v>
      </c>
      <c r="H16" s="61"/>
      <c r="I16" s="19"/>
      <c r="J16" s="19"/>
      <c r="K16" s="19"/>
      <c r="L16" s="19"/>
      <c r="M16" s="19"/>
      <c r="N16" s="19"/>
      <c r="O16" s="19"/>
      <c r="P16" s="19"/>
    </row>
    <row r="17" spans="1:16" ht="15" customHeight="1" x14ac:dyDescent="0.25">
      <c r="A17" s="19"/>
      <c r="B17" s="5">
        <v>16</v>
      </c>
      <c r="C17" s="21">
        <f t="shared" si="0"/>
        <v>1.3740000000000001</v>
      </c>
      <c r="D17" s="2">
        <v>9.6000000000000002E-2</v>
      </c>
      <c r="E17" s="59">
        <f>(((G7*(G8/100)))/(3^(1/2))/((((G9/1000)*C17)^2)+((((G9/1000)*D17)+((G7^2)/(G6*1000000)))^2))^(1/2))/1000</f>
        <v>9.5842358706393629</v>
      </c>
      <c r="F17" s="60"/>
      <c r="G17" s="60">
        <f t="shared" si="1"/>
        <v>5.6989789609096952E-2</v>
      </c>
      <c r="H17" s="61"/>
      <c r="I17" s="19"/>
      <c r="J17" s="19"/>
      <c r="K17" s="19"/>
      <c r="L17" s="19"/>
      <c r="M17" s="19"/>
      <c r="N17" s="19"/>
      <c r="O17" s="19"/>
      <c r="P17" s="19"/>
    </row>
    <row r="18" spans="1:16" ht="15" customHeight="1" x14ac:dyDescent="0.25">
      <c r="A18" s="19"/>
      <c r="B18" s="5">
        <v>25</v>
      </c>
      <c r="C18" s="21">
        <f t="shared" si="0"/>
        <v>0.87936000000000003</v>
      </c>
      <c r="D18" s="2">
        <v>9.6000000000000002E-2</v>
      </c>
      <c r="E18" s="59">
        <f>(((G7*(G8/100)))/(3^(1/2))/((((G9/1000)*C18)^2)+((((G9/1000)*D18)+((G7^2)/(G6*1000000)))^2))^(1/2))/1000</f>
        <v>10.160276117143145</v>
      </c>
      <c r="F18" s="60"/>
      <c r="G18" s="60">
        <f t="shared" si="1"/>
        <v>0.1238058229081468</v>
      </c>
      <c r="H18" s="61"/>
      <c r="I18" s="19"/>
      <c r="J18" s="19"/>
      <c r="K18" s="38"/>
      <c r="L18" s="19"/>
      <c r="M18" s="19"/>
      <c r="N18" s="19"/>
      <c r="O18" s="19"/>
      <c r="P18" s="19"/>
    </row>
    <row r="19" spans="1:16" ht="15" customHeight="1" x14ac:dyDescent="0.25">
      <c r="A19" s="19"/>
      <c r="B19" s="5">
        <v>35</v>
      </c>
      <c r="C19" s="21">
        <f t="shared" si="0"/>
        <v>0.62811428571428574</v>
      </c>
      <c r="D19" s="2">
        <v>9.6000000000000002E-2</v>
      </c>
      <c r="E19" s="59">
        <f>(((G7*(G8/100)))/(3^(1/2))/((((G9/1000)*C19)^2)+((((G9/1000)*D19)+((G7^2)/(G6*1000000)))^2))^(1/2))/1000</f>
        <v>10.381007684973026</v>
      </c>
      <c r="F19" s="60"/>
      <c r="G19" s="60">
        <f t="shared" si="1"/>
        <v>0.23244977949196777</v>
      </c>
      <c r="H19" s="61"/>
      <c r="I19" s="19"/>
      <c r="J19" s="19"/>
      <c r="K19" s="19"/>
      <c r="L19" s="19"/>
      <c r="M19" s="19"/>
      <c r="N19" s="19"/>
      <c r="O19" s="19"/>
      <c r="P19" s="19"/>
    </row>
    <row r="20" spans="1:16" ht="15" customHeight="1" x14ac:dyDescent="0.25">
      <c r="A20" s="19"/>
      <c r="B20" s="5">
        <v>50</v>
      </c>
      <c r="C20" s="21">
        <f t="shared" si="0"/>
        <v>0.43968000000000002</v>
      </c>
      <c r="D20" s="2">
        <v>9.6000000000000002E-2</v>
      </c>
      <c r="E20" s="59">
        <f>(((G7*(G8/100)))/(3^(1/2))/((((G9/1000)*C20)^2)+((((G9/1000)*D20)+((G7^2)/(G6*1000000)))^2))^(1/2))/1000</f>
        <v>10.50428188333186</v>
      </c>
      <c r="F20" s="60"/>
      <c r="G20" s="60">
        <f t="shared" si="1"/>
        <v>0.46331818723258728</v>
      </c>
      <c r="H20" s="61"/>
      <c r="I20" s="19"/>
      <c r="J20" s="19"/>
      <c r="K20" s="38"/>
      <c r="L20" s="19"/>
      <c r="M20" s="19"/>
      <c r="N20" s="19"/>
      <c r="O20" s="19"/>
      <c r="P20" s="19"/>
    </row>
    <row r="21" spans="1:16" ht="15" customHeight="1" x14ac:dyDescent="0.25">
      <c r="A21" s="19"/>
      <c r="B21" s="5">
        <v>70</v>
      </c>
      <c r="C21" s="21">
        <f t="shared" si="0"/>
        <v>0.31405714285714287</v>
      </c>
      <c r="D21" s="2">
        <v>9.6000000000000002E-2</v>
      </c>
      <c r="E21" s="59">
        <f>(((G7*(G8/100)))/(3^(1/2))/((((G9/1000)*C21)^2)+((((G9/1000)*D21)+((G7^2)/(G6*1000000)))^2))^(1/2))/1000</f>
        <v>10.563833303560942</v>
      </c>
      <c r="F21" s="60"/>
      <c r="G21" s="60">
        <f t="shared" si="1"/>
        <v>0.89789401356787113</v>
      </c>
      <c r="H21" s="61"/>
      <c r="I21" s="19"/>
      <c r="J21" s="19"/>
      <c r="K21" s="19"/>
      <c r="L21" s="19"/>
      <c r="M21" s="19"/>
      <c r="N21" s="19"/>
      <c r="O21" s="19"/>
      <c r="P21" s="19"/>
    </row>
    <row r="22" spans="1:16" ht="15" customHeight="1" x14ac:dyDescent="0.25">
      <c r="A22" s="19"/>
      <c r="B22" s="5">
        <v>95</v>
      </c>
      <c r="C22" s="21">
        <f t="shared" si="0"/>
        <v>0.23141052631578948</v>
      </c>
      <c r="D22" s="2">
        <v>9.6000000000000002E-2</v>
      </c>
      <c r="E22" s="59">
        <f>(((G7*(G8/100)))/(3^(1/2))/((((G9/1000)*C22)^2)+((((G9/1000)*D22)+((G7^2)/(G6*1000000)))^2))^(1/2))/1000</f>
        <v>10.592544405175005</v>
      </c>
      <c r="F22" s="60"/>
      <c r="G22" s="60">
        <f t="shared" si="1"/>
        <v>1.6448212150816401</v>
      </c>
      <c r="H22" s="61"/>
      <c r="I22" s="19"/>
      <c r="J22" s="19"/>
      <c r="K22" s="38"/>
      <c r="L22" s="19"/>
      <c r="M22" s="19"/>
      <c r="N22" s="19"/>
      <c r="O22" s="19"/>
      <c r="P22" s="19"/>
    </row>
    <row r="23" spans="1:16" ht="15" customHeight="1" x14ac:dyDescent="0.25">
      <c r="A23" s="19"/>
      <c r="B23" s="5">
        <v>120</v>
      </c>
      <c r="C23" s="21">
        <f t="shared" si="0"/>
        <v>0.1832</v>
      </c>
      <c r="D23" s="2">
        <v>9.6000000000000002E-2</v>
      </c>
      <c r="E23" s="59">
        <f>(((G7*(G8/100)))/(3^(1/2))/((((G9/1000)*C23)^2)+((((G9/1000)*D23)+((G7^2)/(G6*1000000)))^2))^(1/2))/1000</f>
        <v>10.605349814599199</v>
      </c>
      <c r="F23" s="60"/>
      <c r="G23" s="60">
        <f t="shared" si="1"/>
        <v>2.6180899928117025</v>
      </c>
      <c r="H23" s="61"/>
      <c r="I23" s="19"/>
      <c r="J23" s="19"/>
      <c r="K23" s="19"/>
      <c r="L23" s="19"/>
      <c r="M23" s="19"/>
      <c r="N23" s="19"/>
      <c r="O23" s="19"/>
      <c r="P23" s="19"/>
    </row>
    <row r="24" spans="1:16" ht="15" customHeight="1" x14ac:dyDescent="0.25">
      <c r="A24" s="19"/>
      <c r="B24" s="5">
        <v>150</v>
      </c>
      <c r="C24" s="21">
        <f t="shared" si="0"/>
        <v>0.14656000000000002</v>
      </c>
      <c r="D24" s="2">
        <v>9.6000000000000002E-2</v>
      </c>
      <c r="E24" s="59">
        <f>(((G7*(G8/100)))/(3^(1/2))/((((G9/1000)*C24)^2)+((((G9/1000)*D24)+((G7^2)/(G6*1000000)))^2))^(1/2))/1000</f>
        <v>10.61311279503126</v>
      </c>
      <c r="F24" s="60"/>
      <c r="G24" s="60">
        <f t="shared" si="1"/>
        <v>4.0847834066932851</v>
      </c>
      <c r="H24" s="61"/>
      <c r="I24" s="19"/>
      <c r="J24" s="19"/>
      <c r="K24" s="19"/>
      <c r="L24" s="19"/>
      <c r="M24" s="19"/>
      <c r="N24" s="19"/>
      <c r="O24" s="19"/>
      <c r="P24" s="19"/>
    </row>
    <row r="25" spans="1:16" ht="15" customHeight="1" x14ac:dyDescent="0.25">
      <c r="A25" s="19"/>
      <c r="B25" s="5">
        <v>185</v>
      </c>
      <c r="C25" s="21">
        <f t="shared" si="0"/>
        <v>0.11883243243243244</v>
      </c>
      <c r="D25" s="2">
        <v>9.6000000000000002E-2</v>
      </c>
      <c r="E25" s="59">
        <f>(((G7*(G8/100)))/(3^(1/2))/((((G9/1000)*C25)^2)+((((G9/1000)*D25)+((G7^2)/(G6*1000000)))^2))^(1/2))/1000</f>
        <v>10.617849133229496</v>
      </c>
      <c r="F25" s="60"/>
      <c r="G25" s="60">
        <f t="shared" si="1"/>
        <v>6.2078673916021208</v>
      </c>
      <c r="H25" s="61"/>
      <c r="I25" s="19"/>
      <c r="J25" s="19"/>
      <c r="K25" s="19"/>
      <c r="L25" s="19"/>
      <c r="M25" s="19"/>
      <c r="N25" s="19"/>
      <c r="O25" s="19"/>
      <c r="P25" s="19"/>
    </row>
    <row r="26" spans="1:16" ht="15" customHeight="1" thickBot="1" x14ac:dyDescent="0.3">
      <c r="A26" s="19"/>
      <c r="B26" s="6">
        <v>240</v>
      </c>
      <c r="C26" s="22">
        <f t="shared" si="0"/>
        <v>9.1600000000000001E-2</v>
      </c>
      <c r="D26" s="3">
        <v>9.6000000000000002E-2</v>
      </c>
      <c r="E26" s="81">
        <f>(((G7*(G8/100)))/(3^(1/2))/((((G9/1000)*C26)^2)+((((G9/1000)*D26)+((G7^2)/(G6*1000000)))^2))^(1/2))/1000</f>
        <v>10.621541957967098</v>
      </c>
      <c r="F26" s="71"/>
      <c r="G26" s="71">
        <f t="shared" si="1"/>
        <v>10.440454866846812</v>
      </c>
      <c r="H26" s="72"/>
      <c r="I26" s="19"/>
      <c r="J26" s="19"/>
      <c r="K26" s="19"/>
      <c r="L26" s="19"/>
      <c r="M26" s="19"/>
      <c r="N26" s="19"/>
      <c r="O26" s="19"/>
      <c r="P26" s="19"/>
    </row>
    <row r="27" spans="1:16" x14ac:dyDescent="0.25">
      <c r="A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25">
      <c r="A28" s="19"/>
      <c r="B28" s="19"/>
      <c r="C28" s="19"/>
      <c r="D28" s="19"/>
      <c r="E28" s="19"/>
      <c r="F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6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5.75" thickBo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ht="15" customHeight="1" thickBot="1" x14ac:dyDescent="0.3">
      <c r="A36" s="19"/>
      <c r="B36" s="62" t="s">
        <v>17</v>
      </c>
      <c r="C36" s="63"/>
      <c r="D36" s="63"/>
      <c r="E36" s="63"/>
      <c r="F36" s="63"/>
      <c r="G36" s="63"/>
      <c r="H36" s="64"/>
      <c r="I36" s="19"/>
      <c r="J36" s="19"/>
      <c r="K36" s="19"/>
      <c r="L36" s="19"/>
      <c r="M36" s="19"/>
      <c r="N36" s="19"/>
      <c r="O36" s="19"/>
      <c r="P36" s="19"/>
    </row>
    <row r="37" spans="1:16" ht="15" customHeight="1" x14ac:dyDescent="0.25">
      <c r="A37" s="19"/>
      <c r="B37" s="47" t="s">
        <v>18</v>
      </c>
      <c r="C37" s="48"/>
      <c r="D37" s="48"/>
      <c r="E37" s="48"/>
      <c r="F37" s="49"/>
      <c r="G37" s="40">
        <v>8.31</v>
      </c>
      <c r="H37" s="24" t="s">
        <v>14</v>
      </c>
      <c r="I37" s="19"/>
      <c r="J37" s="19"/>
      <c r="K37" s="19"/>
      <c r="L37" s="19"/>
      <c r="M37" s="19"/>
      <c r="N37" s="19"/>
      <c r="O37" s="19"/>
      <c r="P37" s="19"/>
    </row>
    <row r="38" spans="1:16" ht="15" customHeight="1" x14ac:dyDescent="0.25">
      <c r="A38" s="19"/>
      <c r="B38" s="32" t="s">
        <v>19</v>
      </c>
      <c r="C38" s="33"/>
      <c r="D38" s="33"/>
      <c r="E38" s="33"/>
      <c r="F38" s="34"/>
      <c r="G38" s="40">
        <v>480</v>
      </c>
      <c r="H38" s="24" t="s">
        <v>8</v>
      </c>
      <c r="I38" s="19"/>
      <c r="J38" s="19"/>
      <c r="K38" s="19"/>
      <c r="L38" s="19"/>
      <c r="M38" s="19"/>
      <c r="N38" s="19"/>
      <c r="O38" s="19"/>
      <c r="P38" s="19"/>
    </row>
    <row r="39" spans="1:16" ht="15" customHeight="1" x14ac:dyDescent="0.25">
      <c r="A39" s="19"/>
      <c r="B39" s="47" t="s">
        <v>20</v>
      </c>
      <c r="C39" s="48"/>
      <c r="D39" s="48"/>
      <c r="E39" s="48"/>
      <c r="F39" s="49"/>
      <c r="G39" s="40">
        <v>110</v>
      </c>
      <c r="H39" s="29" t="s">
        <v>10</v>
      </c>
      <c r="I39" s="19"/>
      <c r="J39" s="19"/>
      <c r="K39" s="19"/>
      <c r="L39" s="19"/>
      <c r="M39" s="19"/>
      <c r="N39" s="19"/>
      <c r="O39" s="19"/>
      <c r="P39" s="19"/>
    </row>
    <row r="40" spans="1:16" ht="15" customHeight="1" thickBot="1" x14ac:dyDescent="0.3">
      <c r="A40" s="19"/>
      <c r="B40" s="47" t="s">
        <v>21</v>
      </c>
      <c r="C40" s="48"/>
      <c r="D40" s="48"/>
      <c r="E40" s="48"/>
      <c r="F40" s="49"/>
      <c r="G40" s="40">
        <v>10</v>
      </c>
      <c r="H40" s="29" t="s">
        <v>16</v>
      </c>
      <c r="I40" s="19"/>
      <c r="J40" s="19"/>
      <c r="K40" s="19"/>
      <c r="L40" s="19"/>
      <c r="M40" s="19"/>
      <c r="N40" s="19"/>
      <c r="O40" s="19"/>
      <c r="P40" s="19"/>
    </row>
    <row r="41" spans="1:16" ht="15" customHeight="1" x14ac:dyDescent="0.25">
      <c r="A41" s="19"/>
      <c r="B41" s="65" t="s">
        <v>22</v>
      </c>
      <c r="C41" s="66"/>
      <c r="D41" s="67"/>
      <c r="E41" s="73" t="s">
        <v>23</v>
      </c>
      <c r="F41" s="74"/>
      <c r="G41" s="77" t="s">
        <v>24</v>
      </c>
      <c r="H41" s="78"/>
      <c r="I41" s="19"/>
      <c r="J41" s="19"/>
      <c r="K41" s="19"/>
      <c r="L41" s="19"/>
      <c r="M41" s="19"/>
      <c r="N41" s="19"/>
      <c r="O41" s="19"/>
      <c r="P41" s="19"/>
    </row>
    <row r="42" spans="1:16" ht="15" customHeight="1" x14ac:dyDescent="0.25">
      <c r="A42" s="19"/>
      <c r="B42" s="68"/>
      <c r="C42" s="69"/>
      <c r="D42" s="70"/>
      <c r="E42" s="75"/>
      <c r="F42" s="76"/>
      <c r="G42" s="79"/>
      <c r="H42" s="80"/>
      <c r="I42" s="19"/>
      <c r="J42" s="19"/>
      <c r="K42" s="19"/>
      <c r="L42" s="19"/>
      <c r="M42" s="19"/>
      <c r="N42" s="19"/>
      <c r="O42" s="19"/>
      <c r="P42" s="19"/>
    </row>
    <row r="43" spans="1:16" ht="15" customHeight="1" x14ac:dyDescent="0.25">
      <c r="A43" s="19"/>
      <c r="B43" s="4" t="s">
        <v>0</v>
      </c>
      <c r="C43" s="7" t="s">
        <v>3</v>
      </c>
      <c r="D43" s="20" t="s">
        <v>7</v>
      </c>
      <c r="E43" s="75"/>
      <c r="F43" s="76"/>
      <c r="G43" s="79"/>
      <c r="H43" s="80"/>
      <c r="I43" s="19"/>
      <c r="J43" s="19"/>
      <c r="K43" s="19"/>
      <c r="L43" s="19"/>
      <c r="M43" s="19"/>
      <c r="N43" s="19"/>
      <c r="O43" s="19"/>
      <c r="P43" s="19"/>
    </row>
    <row r="44" spans="1:16" ht="15" customHeight="1" x14ac:dyDescent="0.25">
      <c r="A44" s="19"/>
      <c r="B44" s="5">
        <v>2.5</v>
      </c>
      <c r="C44" s="21">
        <f>21.984/B44</f>
        <v>8.7936000000000014</v>
      </c>
      <c r="D44" s="2">
        <v>9.6000000000000002E-2</v>
      </c>
      <c r="E44" s="59">
        <f>(((G38*(G39/100)))/(3^(1/2))/((((G40/1000)*C44)^2)+((((G40/1000)*D44)+((G38^2)/(G37*1000000)))^2))^(1/2))/1000</f>
        <v>3.2957018668706946</v>
      </c>
      <c r="F44" s="60"/>
      <c r="G44" s="60">
        <f>(143^2)*(B44^2)/(E44*1000)^2</f>
        <v>1.1766742681081474E-2</v>
      </c>
      <c r="H44" s="61"/>
      <c r="I44" s="19"/>
      <c r="J44" s="19"/>
      <c r="K44" s="19"/>
      <c r="L44" s="19"/>
      <c r="M44" s="19"/>
      <c r="N44" s="19"/>
      <c r="O44" s="19"/>
      <c r="P44" s="19"/>
    </row>
    <row r="45" spans="1:16" ht="15" customHeight="1" x14ac:dyDescent="0.25">
      <c r="A45" s="19"/>
      <c r="B45" s="5">
        <v>4</v>
      </c>
      <c r="C45" s="21">
        <f t="shared" ref="C45:C57" si="2">21.984/B45</f>
        <v>5.4960000000000004</v>
      </c>
      <c r="D45" s="2">
        <v>9.6000000000000002E-2</v>
      </c>
      <c r="E45" s="59">
        <f>(((G38*(G39/100)))/(3^(1/2))/((((G40/1000)*C45)^2)+((((G40/1000)*D45)+((G38^2)/(G37*1000000)))^2))^(1/2))/1000</f>
        <v>4.9171302551405898</v>
      </c>
      <c r="F45" s="60"/>
      <c r="G45" s="60">
        <f t="shared" ref="G45:G57" si="3">(143^2)*(B45^2)/(E45*1000)^2</f>
        <v>1.3532206975568565E-2</v>
      </c>
      <c r="H45" s="61"/>
      <c r="I45" s="19"/>
      <c r="J45" s="19"/>
      <c r="K45" s="19"/>
      <c r="L45" s="19"/>
      <c r="M45" s="19"/>
      <c r="N45" s="19"/>
      <c r="O45" s="19"/>
      <c r="P45" s="19"/>
    </row>
    <row r="46" spans="1:16" ht="15" customHeight="1" x14ac:dyDescent="0.25">
      <c r="A46" s="19"/>
      <c r="B46" s="5">
        <v>6</v>
      </c>
      <c r="C46" s="21">
        <f t="shared" si="2"/>
        <v>3.6640000000000001</v>
      </c>
      <c r="D46" s="2">
        <v>9.6000000000000002E-2</v>
      </c>
      <c r="E46" s="59">
        <f>(((G38*(G39/100)))/(3^(1/2))/((((G40/1000)*C46)^2)+((((G40/1000)*D46)+((G38^2)/(G37*1000000)))^2))^(1/2))/1000</f>
        <v>6.5510171231706193</v>
      </c>
      <c r="F46" s="60"/>
      <c r="G46" s="60">
        <f t="shared" si="3"/>
        <v>1.7153672195029258E-2</v>
      </c>
      <c r="H46" s="61"/>
      <c r="I46" s="19"/>
      <c r="J46" s="19"/>
      <c r="K46" s="19"/>
      <c r="L46" s="19"/>
      <c r="M46" s="19"/>
      <c r="N46" s="19"/>
      <c r="O46" s="19"/>
      <c r="P46" s="19"/>
    </row>
    <row r="47" spans="1:16" ht="15" customHeight="1" x14ac:dyDescent="0.25">
      <c r="A47" s="19"/>
      <c r="B47" s="5">
        <v>10</v>
      </c>
      <c r="C47" s="21">
        <f t="shared" si="2"/>
        <v>2.1984000000000004</v>
      </c>
      <c r="D47" s="2">
        <v>9.6000000000000002E-2</v>
      </c>
      <c r="E47" s="59">
        <f>(((G38*(G39/100)))/(3^(1/2))/((((G40/1000)*C47)^2)+((((G40/1000)*D47)+((G38^2)/(G37*1000000)))^2))^(1/2))/1000</f>
        <v>8.4348005631639715</v>
      </c>
      <c r="F47" s="60"/>
      <c r="G47" s="60">
        <f t="shared" si="3"/>
        <v>2.87423608973035E-2</v>
      </c>
      <c r="H47" s="61"/>
      <c r="I47" s="19"/>
      <c r="J47" s="19"/>
      <c r="K47" s="19"/>
      <c r="L47" s="19"/>
      <c r="M47" s="19"/>
      <c r="N47" s="19"/>
      <c r="O47" s="19"/>
      <c r="P47" s="19"/>
    </row>
    <row r="48" spans="1:16" ht="15" customHeight="1" x14ac:dyDescent="0.25">
      <c r="A48" s="19"/>
      <c r="B48" s="5">
        <v>16</v>
      </c>
      <c r="C48" s="21">
        <f t="shared" si="2"/>
        <v>1.3740000000000001</v>
      </c>
      <c r="D48" s="2">
        <v>9.6000000000000002E-2</v>
      </c>
      <c r="E48" s="59">
        <f>(((G38*(G39/100)))/(3^(1/2))/((((G40/1000)*C48)^2)+((((G40/1000)*D48)+((G38^2)/(G37*1000000)))^2))^(1/2))/1000</f>
        <v>9.5842358706393629</v>
      </c>
      <c r="F48" s="60"/>
      <c r="G48" s="60">
        <f t="shared" si="3"/>
        <v>5.6989789609096952E-2</v>
      </c>
      <c r="H48" s="61"/>
      <c r="I48" s="19"/>
      <c r="J48" s="19"/>
      <c r="K48" s="19"/>
      <c r="L48" s="19"/>
      <c r="M48" s="19"/>
      <c r="N48" s="19"/>
      <c r="O48" s="19"/>
      <c r="P48" s="19"/>
    </row>
    <row r="49" spans="1:16" ht="15" customHeight="1" x14ac:dyDescent="0.25">
      <c r="A49" s="19"/>
      <c r="B49" s="5">
        <v>25</v>
      </c>
      <c r="C49" s="21">
        <f t="shared" si="2"/>
        <v>0.87936000000000003</v>
      </c>
      <c r="D49" s="2">
        <v>9.6000000000000002E-2</v>
      </c>
      <c r="E49" s="59">
        <f>(((G38*(G39/100)))/(3^(1/2))/((((G40/1000)*C49)^2)+((((G40/1000)*D49)+((G38^2)/(G37*1000000)))^2))^(1/2))/1000</f>
        <v>10.160276117143145</v>
      </c>
      <c r="F49" s="60"/>
      <c r="G49" s="60">
        <f t="shared" si="3"/>
        <v>0.1238058229081468</v>
      </c>
      <c r="H49" s="61"/>
      <c r="I49" s="19"/>
      <c r="J49" s="19"/>
      <c r="K49" s="38"/>
      <c r="L49" s="19"/>
      <c r="M49" s="19"/>
      <c r="N49" s="19"/>
      <c r="O49" s="19"/>
      <c r="P49" s="19"/>
    </row>
    <row r="50" spans="1:16" ht="15" customHeight="1" x14ac:dyDescent="0.25">
      <c r="A50" s="19"/>
      <c r="B50" s="5">
        <v>35</v>
      </c>
      <c r="C50" s="21">
        <f t="shared" si="2"/>
        <v>0.62811428571428574</v>
      </c>
      <c r="D50" s="2">
        <v>9.6000000000000002E-2</v>
      </c>
      <c r="E50" s="59">
        <f>(((G38*(G39/100)))/(3^(1/2))/((((G40/1000)*C50)^2)+((((G40/1000)*D50)+((G38^2)/(G37*1000000)))^2))^(1/2))/1000</f>
        <v>10.381007684973026</v>
      </c>
      <c r="F50" s="60"/>
      <c r="G50" s="60">
        <f t="shared" si="3"/>
        <v>0.23244977949196777</v>
      </c>
      <c r="H50" s="61"/>
      <c r="I50" s="19"/>
      <c r="J50" s="19"/>
      <c r="K50" s="19"/>
      <c r="L50" s="19"/>
      <c r="M50" s="19"/>
      <c r="N50" s="19"/>
      <c r="O50" s="19"/>
      <c r="P50" s="19"/>
    </row>
    <row r="51" spans="1:16" ht="15" customHeight="1" x14ac:dyDescent="0.25">
      <c r="A51" s="19"/>
      <c r="B51" s="5">
        <v>50</v>
      </c>
      <c r="C51" s="21">
        <f t="shared" si="2"/>
        <v>0.43968000000000002</v>
      </c>
      <c r="D51" s="2">
        <v>9.6000000000000002E-2</v>
      </c>
      <c r="E51" s="59">
        <f>(((G38*(G39/100)))/(3^(1/2))/((((G40/1000)*C51)^2)+((((G40/1000)*D51)+((G38^2)/(G37*1000000)))^2))^(1/2))/1000</f>
        <v>10.50428188333186</v>
      </c>
      <c r="F51" s="60"/>
      <c r="G51" s="60">
        <f t="shared" si="3"/>
        <v>0.46331818723258728</v>
      </c>
      <c r="H51" s="61"/>
      <c r="I51" s="19"/>
      <c r="J51" s="19"/>
      <c r="K51" s="38"/>
      <c r="L51" s="19"/>
      <c r="M51" s="19"/>
      <c r="N51" s="19"/>
      <c r="O51" s="19"/>
      <c r="P51" s="19"/>
    </row>
    <row r="52" spans="1:16" ht="15" customHeight="1" x14ac:dyDescent="0.25">
      <c r="A52" s="19"/>
      <c r="B52" s="5">
        <v>70</v>
      </c>
      <c r="C52" s="21">
        <f t="shared" si="2"/>
        <v>0.31405714285714287</v>
      </c>
      <c r="D52" s="2">
        <v>9.6000000000000002E-2</v>
      </c>
      <c r="E52" s="59">
        <f>(((G38*(G39/100)))/(3^(1/2))/((((G40/1000)*C52)^2)+((((G40/1000)*D52)+((G38^2)/(G37*1000000)))^2))^(1/2))/1000</f>
        <v>10.563833303560942</v>
      </c>
      <c r="F52" s="60"/>
      <c r="G52" s="60">
        <f t="shared" si="3"/>
        <v>0.89789401356787113</v>
      </c>
      <c r="H52" s="61"/>
      <c r="I52" s="19"/>
      <c r="J52" s="19"/>
      <c r="K52" s="19"/>
      <c r="L52" s="19"/>
      <c r="M52" s="19"/>
      <c r="N52" s="19"/>
      <c r="O52" s="19"/>
      <c r="P52" s="19"/>
    </row>
    <row r="53" spans="1:16" ht="15" customHeight="1" x14ac:dyDescent="0.25">
      <c r="A53" s="19"/>
      <c r="B53" s="5">
        <v>95</v>
      </c>
      <c r="C53" s="21">
        <f t="shared" si="2"/>
        <v>0.23141052631578948</v>
      </c>
      <c r="D53" s="2">
        <v>9.6000000000000002E-2</v>
      </c>
      <c r="E53" s="59">
        <f>(((G38*(G39/100)))/(3^(1/2))/((((G40/1000)*C53)^2)+((((G40/1000)*D53)+((G38^2)/(G37*1000000)))^2))^(1/2))/1000</f>
        <v>10.592544405175005</v>
      </c>
      <c r="F53" s="60"/>
      <c r="G53" s="60">
        <f t="shared" si="3"/>
        <v>1.6448212150816401</v>
      </c>
      <c r="H53" s="61"/>
      <c r="I53" s="19"/>
      <c r="J53" s="19"/>
      <c r="K53" s="38"/>
      <c r="L53" s="19"/>
      <c r="M53" s="19"/>
      <c r="N53" s="19"/>
      <c r="O53" s="19"/>
      <c r="P53" s="19"/>
    </row>
    <row r="54" spans="1:16" ht="15" customHeight="1" x14ac:dyDescent="0.25">
      <c r="A54" s="19"/>
      <c r="B54" s="5">
        <v>120</v>
      </c>
      <c r="C54" s="21">
        <f t="shared" si="2"/>
        <v>0.1832</v>
      </c>
      <c r="D54" s="2">
        <v>9.6000000000000002E-2</v>
      </c>
      <c r="E54" s="59">
        <f>(((G38*(G39/100)))/(3^(1/2))/((((G40/1000)*C54)^2)+((((G40/1000)*D54)+((G38^2)/(G37*1000000)))^2))^(1/2))/1000</f>
        <v>10.605349814599199</v>
      </c>
      <c r="F54" s="60"/>
      <c r="G54" s="60">
        <f t="shared" si="3"/>
        <v>2.6180899928117025</v>
      </c>
      <c r="H54" s="61"/>
      <c r="I54" s="19"/>
      <c r="J54" s="19"/>
      <c r="K54" s="19"/>
      <c r="L54" s="19"/>
      <c r="M54" s="19"/>
      <c r="N54" s="19"/>
      <c r="O54" s="19"/>
      <c r="P54" s="19"/>
    </row>
    <row r="55" spans="1:16" ht="15" customHeight="1" x14ac:dyDescent="0.25">
      <c r="A55" s="19"/>
      <c r="B55" s="5">
        <v>150</v>
      </c>
      <c r="C55" s="21">
        <f t="shared" si="2"/>
        <v>0.14656000000000002</v>
      </c>
      <c r="D55" s="2">
        <v>9.6000000000000002E-2</v>
      </c>
      <c r="E55" s="59">
        <f>(((G38*(G39/100)))/(3^(1/2))/((((G40/1000)*C55)^2)+((((G40/1000)*D55)+((G38^2)/(G37*1000000)))^2))^(1/2))/1000</f>
        <v>10.61311279503126</v>
      </c>
      <c r="F55" s="60"/>
      <c r="G55" s="60">
        <f t="shared" si="3"/>
        <v>4.0847834066932851</v>
      </c>
      <c r="H55" s="61"/>
      <c r="I55" s="19"/>
      <c r="J55" s="19"/>
      <c r="K55" s="19"/>
      <c r="L55" s="19"/>
      <c r="M55" s="19"/>
      <c r="N55" s="19"/>
      <c r="O55" s="19"/>
      <c r="P55" s="19"/>
    </row>
    <row r="56" spans="1:16" ht="15" customHeight="1" x14ac:dyDescent="0.25">
      <c r="A56" s="19"/>
      <c r="B56" s="5">
        <v>185</v>
      </c>
      <c r="C56" s="21">
        <f t="shared" si="2"/>
        <v>0.11883243243243244</v>
      </c>
      <c r="D56" s="2">
        <v>9.6000000000000002E-2</v>
      </c>
      <c r="E56" s="59">
        <f>(((G38*(G39/100)))/(3^(1/2))/((((G40/1000)*C56)^2)+((((G40/1000)*D56)+((G38^2)/(G37*1000000)))^2))^(1/2))/1000</f>
        <v>10.617849133229496</v>
      </c>
      <c r="F56" s="60"/>
      <c r="G56" s="60">
        <f t="shared" si="3"/>
        <v>6.2078673916021208</v>
      </c>
      <c r="H56" s="61"/>
      <c r="I56" s="19"/>
      <c r="J56" s="19"/>
      <c r="K56" s="19"/>
      <c r="L56" s="19"/>
      <c r="M56" s="19"/>
      <c r="N56" s="19"/>
      <c r="O56" s="19"/>
      <c r="P56" s="19"/>
    </row>
    <row r="57" spans="1:16" ht="15" customHeight="1" thickBot="1" x14ac:dyDescent="0.3">
      <c r="A57" s="19"/>
      <c r="B57" s="6">
        <v>240</v>
      </c>
      <c r="C57" s="22">
        <f t="shared" si="2"/>
        <v>9.1600000000000001E-2</v>
      </c>
      <c r="D57" s="3">
        <v>9.6000000000000002E-2</v>
      </c>
      <c r="E57" s="81">
        <f>(((G38*(G39/100)))/(3^(1/2))/((((G40/1000)*C57)^2)+((((G40/1000)*D57)+((G38^2)/(G37*1000000)))^2))^(1/2))/1000</f>
        <v>10.621541957967098</v>
      </c>
      <c r="F57" s="71"/>
      <c r="G57" s="71">
        <f t="shared" si="3"/>
        <v>10.440454866846812</v>
      </c>
      <c r="H57" s="72"/>
      <c r="I57" s="19"/>
      <c r="J57" s="19"/>
      <c r="K57" s="19"/>
      <c r="L57" s="19"/>
      <c r="M57" s="19"/>
      <c r="N57" s="19"/>
      <c r="O57" s="19"/>
      <c r="P57" s="19"/>
    </row>
    <row r="58" spans="1:16" x14ac:dyDescent="0.25">
      <c r="A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x14ac:dyDescent="0.25">
      <c r="A59" s="19"/>
      <c r="B59" s="19"/>
      <c r="C59" s="19"/>
      <c r="D59" s="19"/>
      <c r="E59" s="19"/>
      <c r="F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  <row r="62" spans="1:16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</row>
    <row r="73" spans="1:16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spans="1:16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spans="1:16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  <row r="79" spans="1:16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</row>
    <row r="80" spans="1:16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spans="1:16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</row>
    <row r="84" spans="1:16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</row>
    <row r="85" spans="1:16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</row>
    <row r="86" spans="1:16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</row>
    <row r="87" spans="1:16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</row>
    <row r="88" spans="1:16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</row>
    <row r="89" spans="1:16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spans="1:16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</row>
    <row r="91" spans="1:16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</row>
    <row r="93" spans="1:16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spans="1:16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spans="1:16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</row>
    <row r="96" spans="1:16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</row>
    <row r="97" spans="1:16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</row>
    <row r="98" spans="1:16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</row>
    <row r="99" spans="1:16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</row>
    <row r="100" spans="1:16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spans="1:16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</row>
    <row r="102" spans="1:16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</row>
    <row r="103" spans="1:16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</row>
    <row r="104" spans="1:16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</row>
    <row r="105" spans="1:16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</row>
    <row r="106" spans="1:16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</row>
    <row r="107" spans="1:16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</row>
    <row r="108" spans="1:16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</row>
    <row r="109" spans="1:16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</row>
    <row r="110" spans="1:16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</row>
    <row r="111" spans="1:16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</row>
    <row r="112" spans="1:16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</row>
    <row r="113" spans="1:16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</row>
    <row r="114" spans="1:16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</row>
    <row r="115" spans="1:16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</row>
    <row r="116" spans="1:16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</row>
    <row r="117" spans="1:16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</row>
    <row r="118" spans="1:16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</row>
    <row r="119" spans="1:16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</row>
    <row r="120" spans="1:16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</row>
    <row r="121" spans="1:16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</row>
    <row r="122" spans="1:16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</row>
    <row r="123" spans="1:16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spans="1:16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</row>
    <row r="128" spans="1:16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</row>
    <row r="129" spans="1:16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</row>
    <row r="130" spans="1:16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</row>
    <row r="131" spans="1:16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</row>
    <row r="132" spans="1:16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</row>
    <row r="133" spans="1:16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</row>
    <row r="134" spans="1:16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</row>
    <row r="135" spans="1:16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</row>
    <row r="136" spans="1:16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</row>
    <row r="137" spans="1:16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</row>
    <row r="138" spans="1:16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</row>
    <row r="139" spans="1:16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</row>
    <row r="140" spans="1:16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</row>
    <row r="141" spans="1:16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</row>
    <row r="142" spans="1:16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</row>
    <row r="143" spans="1:16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</row>
    <row r="144" spans="1:16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</row>
    <row r="145" spans="1:16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</row>
    <row r="146" spans="1:16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</row>
    <row r="147" spans="1:16" x14ac:dyDescent="0.2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</row>
    <row r="148" spans="1:16" x14ac:dyDescent="0.2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</row>
    <row r="149" spans="1:16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</row>
    <row r="150" spans="1:16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</row>
    <row r="151" spans="1:16" x14ac:dyDescent="0.2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</row>
    <row r="152" spans="1:16" x14ac:dyDescent="0.2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</row>
    <row r="153" spans="1:16" x14ac:dyDescent="0.2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</row>
    <row r="154" spans="1:16" x14ac:dyDescent="0.2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</row>
    <row r="155" spans="1:16" x14ac:dyDescent="0.2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</row>
    <row r="156" spans="1:16" x14ac:dyDescent="0.2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</row>
    <row r="157" spans="1:16" x14ac:dyDescent="0.2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</row>
    <row r="158" spans="1:16" x14ac:dyDescent="0.2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</row>
    <row r="159" spans="1:16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</row>
    <row r="160" spans="1:16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</row>
    <row r="161" spans="1:16" x14ac:dyDescent="0.2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</row>
    <row r="162" spans="1:16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</row>
    <row r="163" spans="1:16" x14ac:dyDescent="0.2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</row>
    <row r="164" spans="1:16" x14ac:dyDescent="0.2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spans="1:16" x14ac:dyDescent="0.2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</row>
    <row r="166" spans="1:16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</row>
    <row r="167" spans="1:16" x14ac:dyDescent="0.2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</row>
    <row r="168" spans="1:16" x14ac:dyDescent="0.2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</row>
    <row r="169" spans="1:16" x14ac:dyDescent="0.2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</row>
    <row r="170" spans="1:16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</row>
    <row r="171" spans="1:16" x14ac:dyDescent="0.2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</row>
    <row r="172" spans="1:16" x14ac:dyDescent="0.2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16" x14ac:dyDescent="0.2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</row>
    <row r="174" spans="1:16" x14ac:dyDescent="0.2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</row>
    <row r="175" spans="1:16" x14ac:dyDescent="0.2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</row>
    <row r="176" spans="1:16" x14ac:dyDescent="0.2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</row>
    <row r="177" spans="1:16" x14ac:dyDescent="0.2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</row>
    <row r="178" spans="1:16" x14ac:dyDescent="0.2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</row>
    <row r="179" spans="1:16" x14ac:dyDescent="0.2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</row>
    <row r="180" spans="1:16" x14ac:dyDescent="0.2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</row>
    <row r="181" spans="1:16" x14ac:dyDescent="0.2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</row>
    <row r="182" spans="1:16" x14ac:dyDescent="0.2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 x14ac:dyDescent="0.2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 x14ac:dyDescent="0.2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 x14ac:dyDescent="0.2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</row>
    <row r="186" spans="1:16" x14ac:dyDescent="0.2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  <row r="187" spans="1:16" x14ac:dyDescent="0.2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</row>
    <row r="188" spans="1:16" x14ac:dyDescent="0.2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</row>
    <row r="189" spans="1:16" x14ac:dyDescent="0.2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</row>
    <row r="190" spans="1:16" x14ac:dyDescent="0.2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</row>
    <row r="191" spans="1:16" x14ac:dyDescent="0.2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</row>
    <row r="192" spans="1:16" x14ac:dyDescent="0.2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</row>
    <row r="193" spans="1:16" x14ac:dyDescent="0.2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</row>
    <row r="194" spans="1:16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</row>
    <row r="195" spans="1:16" x14ac:dyDescent="0.2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</row>
    <row r="196" spans="1:16" x14ac:dyDescent="0.2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</row>
    <row r="197" spans="1:16" x14ac:dyDescent="0.2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</row>
    <row r="198" spans="1:16" x14ac:dyDescent="0.2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spans="1:16" x14ac:dyDescent="0.2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spans="1:16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</row>
    <row r="201" spans="1:16" x14ac:dyDescent="0.2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</row>
    <row r="202" spans="1:16" x14ac:dyDescent="0.2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</row>
    <row r="203" spans="1:16" x14ac:dyDescent="0.2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</row>
    <row r="204" spans="1:16" x14ac:dyDescent="0.2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</row>
    <row r="205" spans="1:16" x14ac:dyDescent="0.2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</row>
    <row r="206" spans="1:16" x14ac:dyDescent="0.2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</row>
    <row r="207" spans="1:16" x14ac:dyDescent="0.2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</row>
    <row r="208" spans="1:16" x14ac:dyDescent="0.2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</row>
    <row r="209" spans="1:16" x14ac:dyDescent="0.2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</row>
    <row r="210" spans="1:16" x14ac:dyDescent="0.2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</row>
    <row r="211" spans="1:16" x14ac:dyDescent="0.2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</row>
    <row r="212" spans="1:16" x14ac:dyDescent="0.2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</row>
    <row r="213" spans="1:16" x14ac:dyDescent="0.2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</row>
    <row r="214" spans="1:16" x14ac:dyDescent="0.2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</row>
    <row r="215" spans="1:16" x14ac:dyDescent="0.2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</row>
    <row r="216" spans="1:16" x14ac:dyDescent="0.2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</row>
    <row r="217" spans="1:16" x14ac:dyDescent="0.2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 x14ac:dyDescent="0.2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</row>
    <row r="219" spans="1:16" x14ac:dyDescent="0.2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</row>
    <row r="220" spans="1:16" x14ac:dyDescent="0.2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</row>
    <row r="221" spans="1:16" x14ac:dyDescent="0.2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</row>
    <row r="222" spans="1:16" x14ac:dyDescent="0.2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</row>
    <row r="223" spans="1:16" x14ac:dyDescent="0.2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</row>
    <row r="224" spans="1:16" x14ac:dyDescent="0.2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</row>
    <row r="225" spans="1:16" x14ac:dyDescent="0.2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</row>
    <row r="226" spans="1:16" x14ac:dyDescent="0.2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</row>
    <row r="227" spans="1:16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</row>
    <row r="228" spans="1:16" x14ac:dyDescent="0.2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</row>
    <row r="229" spans="1:16" x14ac:dyDescent="0.2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</row>
    <row r="230" spans="1:16" x14ac:dyDescent="0.2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</row>
    <row r="231" spans="1:16" x14ac:dyDescent="0.2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 x14ac:dyDescent="0.2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 x14ac:dyDescent="0.2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 x14ac:dyDescent="0.2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 x14ac:dyDescent="0.2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</row>
    <row r="236" spans="1:16" x14ac:dyDescent="0.2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</row>
    <row r="237" spans="1:16" x14ac:dyDescent="0.2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</row>
    <row r="238" spans="1:16" x14ac:dyDescent="0.2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</row>
    <row r="239" spans="1:16" x14ac:dyDescent="0.2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</row>
    <row r="240" spans="1:16" x14ac:dyDescent="0.2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</row>
    <row r="241" spans="1:16" x14ac:dyDescent="0.2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</row>
    <row r="242" spans="1:16" x14ac:dyDescent="0.2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</row>
    <row r="243" spans="1:16" x14ac:dyDescent="0.2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</row>
    <row r="244" spans="1:16" x14ac:dyDescent="0.2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</row>
    <row r="245" spans="1:16" x14ac:dyDescent="0.2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</row>
    <row r="246" spans="1:16" x14ac:dyDescent="0.2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</row>
    <row r="247" spans="1:16" x14ac:dyDescent="0.2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</row>
    <row r="248" spans="1:16" x14ac:dyDescent="0.2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</row>
    <row r="249" spans="1:16" x14ac:dyDescent="0.2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</row>
    <row r="250" spans="1:16" x14ac:dyDescent="0.2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</row>
    <row r="251" spans="1:16" x14ac:dyDescent="0.2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</row>
    <row r="252" spans="1:16" x14ac:dyDescent="0.2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</row>
    <row r="253" spans="1:16" x14ac:dyDescent="0.2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</row>
    <row r="254" spans="1:16" x14ac:dyDescent="0.2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</row>
    <row r="255" spans="1:16" x14ac:dyDescent="0.2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</row>
    <row r="256" spans="1:16" x14ac:dyDescent="0.2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</row>
    <row r="257" spans="1:16" x14ac:dyDescent="0.2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</row>
    <row r="258" spans="1:16" x14ac:dyDescent="0.2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</row>
    <row r="259" spans="1:16" x14ac:dyDescent="0.2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</row>
    <row r="260" spans="1:16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</row>
    <row r="261" spans="1:16" x14ac:dyDescent="0.2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</row>
    <row r="262" spans="1:16" x14ac:dyDescent="0.2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</row>
    <row r="263" spans="1:16" x14ac:dyDescent="0.2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</row>
    <row r="264" spans="1:16" x14ac:dyDescent="0.2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</row>
    <row r="265" spans="1:16" x14ac:dyDescent="0.2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</row>
    <row r="266" spans="1:16" x14ac:dyDescent="0.2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</row>
    <row r="267" spans="1:16" x14ac:dyDescent="0.2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</row>
    <row r="268" spans="1:16" x14ac:dyDescent="0.2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</row>
    <row r="269" spans="1:16" x14ac:dyDescent="0.2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</row>
    <row r="270" spans="1:16" x14ac:dyDescent="0.2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</row>
    <row r="271" spans="1:16" x14ac:dyDescent="0.2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</row>
    <row r="272" spans="1:16" x14ac:dyDescent="0.2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spans="1:16" x14ac:dyDescent="0.2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spans="1:16" x14ac:dyDescent="0.2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</row>
    <row r="275" spans="1:16" x14ac:dyDescent="0.2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</row>
    <row r="276" spans="1:16" x14ac:dyDescent="0.2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</row>
    <row r="277" spans="1:16" x14ac:dyDescent="0.2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</row>
    <row r="278" spans="1:16" x14ac:dyDescent="0.2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</row>
    <row r="279" spans="1:16" x14ac:dyDescent="0.2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</row>
    <row r="280" spans="1:16" x14ac:dyDescent="0.2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</row>
    <row r="281" spans="1:16" x14ac:dyDescent="0.2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</row>
    <row r="282" spans="1:16" x14ac:dyDescent="0.2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</row>
    <row r="283" spans="1:16" x14ac:dyDescent="0.2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</row>
    <row r="284" spans="1:16" x14ac:dyDescent="0.2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</row>
    <row r="285" spans="1:16" x14ac:dyDescent="0.2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</row>
    <row r="286" spans="1:16" x14ac:dyDescent="0.2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</row>
    <row r="287" spans="1:16" x14ac:dyDescent="0.2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</row>
    <row r="288" spans="1:16" x14ac:dyDescent="0.2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</row>
    <row r="289" spans="1:16" x14ac:dyDescent="0.2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</row>
    <row r="290" spans="1:16" x14ac:dyDescent="0.2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</row>
    <row r="291" spans="1:16" x14ac:dyDescent="0.2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</row>
    <row r="292" spans="1:16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</row>
    <row r="293" spans="1:16" x14ac:dyDescent="0.2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</row>
    <row r="294" spans="1:16" x14ac:dyDescent="0.2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</row>
    <row r="295" spans="1:16" x14ac:dyDescent="0.2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</row>
    <row r="296" spans="1:16" x14ac:dyDescent="0.2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</row>
    <row r="297" spans="1:16" x14ac:dyDescent="0.2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</row>
    <row r="298" spans="1:16" x14ac:dyDescent="0.2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</row>
    <row r="299" spans="1:16" x14ac:dyDescent="0.2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</row>
    <row r="300" spans="1:16" x14ac:dyDescent="0.2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</row>
    <row r="301" spans="1:16" x14ac:dyDescent="0.2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</row>
    <row r="302" spans="1:16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</row>
    <row r="303" spans="1:16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</row>
    <row r="304" spans="1:16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</row>
    <row r="305" spans="1:16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</row>
    <row r="306" spans="1:16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</row>
    <row r="307" spans="1:16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</row>
    <row r="308" spans="1:16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  <row r="309" spans="1:16" x14ac:dyDescent="0.2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</row>
    <row r="310" spans="1:16" x14ac:dyDescent="0.2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</row>
    <row r="311" spans="1:16" x14ac:dyDescent="0.2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</row>
    <row r="312" spans="1:16" x14ac:dyDescent="0.2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</row>
    <row r="313" spans="1:16" x14ac:dyDescent="0.2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</row>
    <row r="314" spans="1:16" x14ac:dyDescent="0.2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</row>
    <row r="315" spans="1:16" x14ac:dyDescent="0.2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</row>
    <row r="316" spans="1:16" x14ac:dyDescent="0.2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</row>
    <row r="317" spans="1:16" x14ac:dyDescent="0.2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</row>
    <row r="318" spans="1:16" x14ac:dyDescent="0.2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</row>
    <row r="319" spans="1:16" x14ac:dyDescent="0.2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</row>
    <row r="320" spans="1:16" x14ac:dyDescent="0.2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</row>
    <row r="321" spans="1:16" x14ac:dyDescent="0.2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</row>
    <row r="322" spans="1:16" x14ac:dyDescent="0.2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</row>
    <row r="323" spans="1:16" x14ac:dyDescent="0.2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</row>
    <row r="324" spans="1:16" x14ac:dyDescent="0.2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</row>
    <row r="325" spans="1:16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</row>
    <row r="326" spans="1:16" x14ac:dyDescent="0.2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</row>
    <row r="327" spans="1:16" x14ac:dyDescent="0.2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</row>
    <row r="328" spans="1:16" x14ac:dyDescent="0.2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</row>
    <row r="329" spans="1:16" x14ac:dyDescent="0.2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</row>
    <row r="330" spans="1:16" x14ac:dyDescent="0.2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</row>
    <row r="331" spans="1:16" x14ac:dyDescent="0.2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</row>
    <row r="332" spans="1:16" x14ac:dyDescent="0.2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</row>
    <row r="333" spans="1:16" x14ac:dyDescent="0.2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</row>
    <row r="334" spans="1:16" x14ac:dyDescent="0.2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</row>
    <row r="335" spans="1:16" x14ac:dyDescent="0.2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</row>
    <row r="336" spans="1:16" x14ac:dyDescent="0.2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</row>
    <row r="337" spans="1:16" x14ac:dyDescent="0.2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</row>
    <row r="338" spans="1:16" x14ac:dyDescent="0.2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</row>
    <row r="339" spans="1:16" x14ac:dyDescent="0.2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</row>
    <row r="340" spans="1:16" x14ac:dyDescent="0.2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</row>
    <row r="341" spans="1:16" x14ac:dyDescent="0.2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</row>
    <row r="342" spans="1:16" x14ac:dyDescent="0.2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</row>
    <row r="343" spans="1:16" x14ac:dyDescent="0.2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</row>
    <row r="344" spans="1:16" x14ac:dyDescent="0.2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</row>
    <row r="345" spans="1:16" x14ac:dyDescent="0.2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</row>
    <row r="346" spans="1:16" x14ac:dyDescent="0.2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</row>
    <row r="347" spans="1:16" x14ac:dyDescent="0.2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</row>
    <row r="348" spans="1:16" x14ac:dyDescent="0.2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</row>
    <row r="349" spans="1:16" x14ac:dyDescent="0.2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</row>
    <row r="350" spans="1:16" x14ac:dyDescent="0.2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</row>
    <row r="351" spans="1:16" x14ac:dyDescent="0.2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</row>
    <row r="352" spans="1:16" x14ac:dyDescent="0.2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</row>
    <row r="353" spans="1:16" x14ac:dyDescent="0.2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</row>
    <row r="354" spans="1:16" x14ac:dyDescent="0.2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</row>
    <row r="355" spans="1:16" x14ac:dyDescent="0.2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</row>
    <row r="356" spans="1:16" x14ac:dyDescent="0.2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</row>
    <row r="357" spans="1:16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</row>
    <row r="358" spans="1:16" x14ac:dyDescent="0.2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</row>
    <row r="359" spans="1:16" x14ac:dyDescent="0.2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</row>
    <row r="360" spans="1:16" x14ac:dyDescent="0.2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</row>
    <row r="361" spans="1:16" x14ac:dyDescent="0.2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</row>
    <row r="362" spans="1:16" x14ac:dyDescent="0.2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</row>
    <row r="363" spans="1:16" x14ac:dyDescent="0.2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</row>
    <row r="364" spans="1:16" x14ac:dyDescent="0.2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</row>
    <row r="365" spans="1:16" x14ac:dyDescent="0.2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</row>
    <row r="366" spans="1:16" x14ac:dyDescent="0.2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</row>
    <row r="367" spans="1:16" x14ac:dyDescent="0.2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</row>
    <row r="368" spans="1:16" x14ac:dyDescent="0.2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</row>
    <row r="369" spans="1:16" x14ac:dyDescent="0.2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</row>
    <row r="370" spans="1:16" x14ac:dyDescent="0.2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</row>
    <row r="371" spans="1:16" x14ac:dyDescent="0.2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</row>
    <row r="372" spans="1:16" x14ac:dyDescent="0.2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</row>
    <row r="373" spans="1:16" x14ac:dyDescent="0.2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</row>
    <row r="374" spans="1:16" x14ac:dyDescent="0.2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</row>
    <row r="375" spans="1:16" x14ac:dyDescent="0.2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</row>
    <row r="376" spans="1:16" x14ac:dyDescent="0.2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</row>
    <row r="377" spans="1:16" x14ac:dyDescent="0.2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</row>
    <row r="378" spans="1:16" x14ac:dyDescent="0.2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</row>
    <row r="379" spans="1:16" x14ac:dyDescent="0.2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</row>
    <row r="380" spans="1:16" x14ac:dyDescent="0.2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</row>
    <row r="381" spans="1:16" x14ac:dyDescent="0.2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</row>
    <row r="382" spans="1:16" x14ac:dyDescent="0.2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</row>
    <row r="383" spans="1:16" x14ac:dyDescent="0.2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spans="1:16" x14ac:dyDescent="0.2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</row>
    <row r="385" spans="1:16" x14ac:dyDescent="0.2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</row>
    <row r="386" spans="1:16" x14ac:dyDescent="0.2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</row>
    <row r="387" spans="1:16" x14ac:dyDescent="0.2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</row>
    <row r="388" spans="1:16" x14ac:dyDescent="0.2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</row>
    <row r="389" spans="1:16" x14ac:dyDescent="0.2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</row>
    <row r="390" spans="1:16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</row>
    <row r="391" spans="1:16" x14ac:dyDescent="0.2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</row>
    <row r="392" spans="1:16" x14ac:dyDescent="0.2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</row>
    <row r="393" spans="1:16" x14ac:dyDescent="0.2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</row>
    <row r="394" spans="1:16" x14ac:dyDescent="0.2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</row>
    <row r="395" spans="1:16" x14ac:dyDescent="0.2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</row>
    <row r="396" spans="1:16" x14ac:dyDescent="0.2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</row>
    <row r="397" spans="1:16" x14ac:dyDescent="0.2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</row>
    <row r="398" spans="1:16" x14ac:dyDescent="0.2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</row>
    <row r="399" spans="1:16" x14ac:dyDescent="0.2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</row>
    <row r="400" spans="1:16" x14ac:dyDescent="0.2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</row>
    <row r="401" spans="1:16" x14ac:dyDescent="0.2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</row>
    <row r="402" spans="1:16" x14ac:dyDescent="0.2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</row>
    <row r="403" spans="1:16" x14ac:dyDescent="0.2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</row>
    <row r="404" spans="1:16" x14ac:dyDescent="0.2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</row>
    <row r="405" spans="1:16" x14ac:dyDescent="0.2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</row>
    <row r="406" spans="1:16" x14ac:dyDescent="0.2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</row>
    <row r="407" spans="1:16" x14ac:dyDescent="0.2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</row>
    <row r="408" spans="1:16" x14ac:dyDescent="0.2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</row>
    <row r="409" spans="1:16" x14ac:dyDescent="0.2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</row>
    <row r="410" spans="1:16" x14ac:dyDescent="0.2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</row>
    <row r="411" spans="1:16" x14ac:dyDescent="0.2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</row>
    <row r="412" spans="1:16" x14ac:dyDescent="0.2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</row>
    <row r="413" spans="1:16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</row>
    <row r="414" spans="1:16" x14ac:dyDescent="0.2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</row>
    <row r="415" spans="1:16" x14ac:dyDescent="0.2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</row>
    <row r="416" spans="1:16" x14ac:dyDescent="0.2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</row>
    <row r="417" spans="1:16" x14ac:dyDescent="0.2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</row>
    <row r="418" spans="1:16" x14ac:dyDescent="0.2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</row>
    <row r="419" spans="1:16" x14ac:dyDescent="0.2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</row>
    <row r="420" spans="1:16" x14ac:dyDescent="0.2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spans="1:16" x14ac:dyDescent="0.2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spans="1:16" x14ac:dyDescent="0.2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</row>
    <row r="423" spans="1:16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</row>
    <row r="424" spans="1:16" x14ac:dyDescent="0.2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</row>
    <row r="425" spans="1:16" x14ac:dyDescent="0.2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</row>
    <row r="426" spans="1:16" x14ac:dyDescent="0.2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</row>
    <row r="427" spans="1:16" x14ac:dyDescent="0.2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</row>
    <row r="428" spans="1:16" x14ac:dyDescent="0.2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</row>
    <row r="429" spans="1:16" x14ac:dyDescent="0.2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</row>
    <row r="430" spans="1:16" x14ac:dyDescent="0.2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</row>
    <row r="431" spans="1:16" x14ac:dyDescent="0.2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</row>
    <row r="432" spans="1:16" x14ac:dyDescent="0.2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</row>
    <row r="433" spans="1:16" x14ac:dyDescent="0.2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</row>
    <row r="434" spans="1:16" x14ac:dyDescent="0.2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</row>
    <row r="435" spans="1:16" x14ac:dyDescent="0.2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</row>
    <row r="436" spans="1:16" x14ac:dyDescent="0.2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</row>
    <row r="437" spans="1:16" x14ac:dyDescent="0.2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</row>
    <row r="438" spans="1:16" x14ac:dyDescent="0.2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</row>
    <row r="439" spans="1:16" x14ac:dyDescent="0.2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</row>
    <row r="440" spans="1:16" x14ac:dyDescent="0.2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</row>
    <row r="441" spans="1:16" x14ac:dyDescent="0.2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</row>
    <row r="442" spans="1:16" x14ac:dyDescent="0.2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</row>
    <row r="443" spans="1:16" x14ac:dyDescent="0.2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</row>
    <row r="444" spans="1:16" x14ac:dyDescent="0.2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</row>
    <row r="445" spans="1:16" x14ac:dyDescent="0.2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</row>
    <row r="446" spans="1:16" x14ac:dyDescent="0.2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</row>
    <row r="447" spans="1:16" x14ac:dyDescent="0.2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</row>
    <row r="448" spans="1:16" x14ac:dyDescent="0.2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</row>
    <row r="449" spans="1:16" x14ac:dyDescent="0.2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</row>
    <row r="450" spans="1:16" x14ac:dyDescent="0.2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</row>
    <row r="451" spans="1:16" x14ac:dyDescent="0.2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</row>
    <row r="452" spans="1:16" x14ac:dyDescent="0.2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</row>
    <row r="453" spans="1:16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</row>
    <row r="454" spans="1:16" x14ac:dyDescent="0.2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</row>
    <row r="455" spans="1:16" x14ac:dyDescent="0.2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</row>
    <row r="456" spans="1:16" x14ac:dyDescent="0.2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</row>
    <row r="457" spans="1:16" x14ac:dyDescent="0.2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</row>
    <row r="458" spans="1:16" x14ac:dyDescent="0.2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</row>
    <row r="459" spans="1:16" x14ac:dyDescent="0.2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</row>
    <row r="460" spans="1:16" x14ac:dyDescent="0.2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</row>
    <row r="461" spans="1:16" x14ac:dyDescent="0.2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</row>
    <row r="462" spans="1:16" x14ac:dyDescent="0.2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</row>
    <row r="463" spans="1:16" x14ac:dyDescent="0.2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</row>
    <row r="464" spans="1:16" x14ac:dyDescent="0.2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</row>
    <row r="465" spans="1:16" x14ac:dyDescent="0.2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</row>
    <row r="466" spans="1:16" x14ac:dyDescent="0.2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</row>
    <row r="467" spans="1:16" x14ac:dyDescent="0.2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</row>
    <row r="468" spans="1:16" x14ac:dyDescent="0.2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</row>
    <row r="469" spans="1:16" x14ac:dyDescent="0.2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</row>
    <row r="470" spans="1:16" x14ac:dyDescent="0.2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</row>
    <row r="471" spans="1:16" x14ac:dyDescent="0.2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</row>
    <row r="472" spans="1:16" x14ac:dyDescent="0.2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</row>
    <row r="473" spans="1:16" x14ac:dyDescent="0.2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</row>
    <row r="474" spans="1:16" x14ac:dyDescent="0.2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</row>
    <row r="475" spans="1:16" x14ac:dyDescent="0.2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</row>
    <row r="476" spans="1:16" x14ac:dyDescent="0.2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</row>
    <row r="477" spans="1:16" x14ac:dyDescent="0.2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</row>
    <row r="478" spans="1:16" x14ac:dyDescent="0.2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</row>
    <row r="479" spans="1:16" x14ac:dyDescent="0.2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</row>
    <row r="480" spans="1:16" x14ac:dyDescent="0.2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</row>
    <row r="481" spans="1:16" x14ac:dyDescent="0.2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</row>
    <row r="482" spans="1:16" x14ac:dyDescent="0.2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</row>
    <row r="483" spans="1:16" x14ac:dyDescent="0.2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</row>
    <row r="484" spans="1:16" x14ac:dyDescent="0.2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</row>
    <row r="485" spans="1:16" x14ac:dyDescent="0.2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</row>
    <row r="486" spans="1:16" x14ac:dyDescent="0.2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</row>
    <row r="487" spans="1:16" x14ac:dyDescent="0.2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</row>
    <row r="488" spans="1:16" x14ac:dyDescent="0.2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</row>
    <row r="489" spans="1:16" x14ac:dyDescent="0.2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</row>
    <row r="490" spans="1:16" x14ac:dyDescent="0.2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</row>
    <row r="491" spans="1:16" x14ac:dyDescent="0.2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</row>
    <row r="492" spans="1:16" x14ac:dyDescent="0.2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</row>
    <row r="493" spans="1:16" x14ac:dyDescent="0.2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</row>
    <row r="494" spans="1:16" x14ac:dyDescent="0.2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</row>
    <row r="495" spans="1:16" x14ac:dyDescent="0.2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</row>
    <row r="496" spans="1:16" x14ac:dyDescent="0.2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</row>
    <row r="497" spans="1:16" x14ac:dyDescent="0.2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</row>
    <row r="498" spans="1:16" x14ac:dyDescent="0.2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</row>
    <row r="499" spans="1:16" x14ac:dyDescent="0.2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</row>
    <row r="500" spans="1:16" x14ac:dyDescent="0.2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</row>
    <row r="501" spans="1:16" x14ac:dyDescent="0.2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</row>
    <row r="502" spans="1:16" x14ac:dyDescent="0.2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</row>
    <row r="503" spans="1:16" x14ac:dyDescent="0.2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</row>
    <row r="504" spans="1:16" x14ac:dyDescent="0.2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</row>
    <row r="505" spans="1:16" x14ac:dyDescent="0.2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</row>
    <row r="506" spans="1:16" x14ac:dyDescent="0.2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</row>
    <row r="507" spans="1:16" x14ac:dyDescent="0.2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</row>
    <row r="508" spans="1:16" x14ac:dyDescent="0.2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</row>
    <row r="509" spans="1:16" x14ac:dyDescent="0.2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</row>
    <row r="510" spans="1:16" x14ac:dyDescent="0.2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</row>
    <row r="511" spans="1:16" x14ac:dyDescent="0.2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</row>
    <row r="512" spans="1:16" x14ac:dyDescent="0.2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</row>
    <row r="513" spans="1:16" x14ac:dyDescent="0.2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</row>
    <row r="514" spans="1:16" x14ac:dyDescent="0.2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</row>
    <row r="515" spans="1:16" x14ac:dyDescent="0.2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</row>
    <row r="516" spans="1:16" x14ac:dyDescent="0.2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</row>
    <row r="517" spans="1:16" x14ac:dyDescent="0.2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</row>
    <row r="518" spans="1:16" x14ac:dyDescent="0.2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</row>
    <row r="519" spans="1:16" x14ac:dyDescent="0.2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</row>
    <row r="520" spans="1:16" x14ac:dyDescent="0.2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</row>
    <row r="521" spans="1:16" x14ac:dyDescent="0.2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</row>
    <row r="522" spans="1:16" x14ac:dyDescent="0.2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</row>
    <row r="523" spans="1:16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</row>
    <row r="524" spans="1:16" x14ac:dyDescent="0.2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</row>
    <row r="525" spans="1:16" x14ac:dyDescent="0.2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</row>
    <row r="526" spans="1:16" x14ac:dyDescent="0.2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</row>
    <row r="527" spans="1:16" x14ac:dyDescent="0.2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</row>
    <row r="528" spans="1:16" x14ac:dyDescent="0.2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</row>
  </sheetData>
  <sheetProtection sheet="1" objects="1" scenarios="1" selectLockedCells="1"/>
  <mergeCells count="70">
    <mergeCell ref="E25:F25"/>
    <mergeCell ref="G25:H25"/>
    <mergeCell ref="E26:F26"/>
    <mergeCell ref="G26:H26"/>
    <mergeCell ref="E22:F22"/>
    <mergeCell ref="G22:H22"/>
    <mergeCell ref="E23:F23"/>
    <mergeCell ref="G23:H23"/>
    <mergeCell ref="E24:F24"/>
    <mergeCell ref="G24:H24"/>
    <mergeCell ref="E19:F19"/>
    <mergeCell ref="G19:H19"/>
    <mergeCell ref="E20:F20"/>
    <mergeCell ref="G20:H20"/>
    <mergeCell ref="E21:F21"/>
    <mergeCell ref="G21:H21"/>
    <mergeCell ref="E16:F16"/>
    <mergeCell ref="G16:H16"/>
    <mergeCell ref="E17:F17"/>
    <mergeCell ref="G17:H17"/>
    <mergeCell ref="E18:F18"/>
    <mergeCell ref="G18:H18"/>
    <mergeCell ref="E13:F13"/>
    <mergeCell ref="G13:H13"/>
    <mergeCell ref="E14:F14"/>
    <mergeCell ref="G14:H14"/>
    <mergeCell ref="E15:F15"/>
    <mergeCell ref="G15:H15"/>
    <mergeCell ref="B5:H5"/>
    <mergeCell ref="B6:F6"/>
    <mergeCell ref="B8:F8"/>
    <mergeCell ref="B9:F9"/>
    <mergeCell ref="B10:D11"/>
    <mergeCell ref="E10:F12"/>
    <mergeCell ref="G10:H12"/>
    <mergeCell ref="B36:H36"/>
    <mergeCell ref="B37:F37"/>
    <mergeCell ref="B39:F39"/>
    <mergeCell ref="B40:F40"/>
    <mergeCell ref="B41:D42"/>
    <mergeCell ref="E41:F43"/>
    <mergeCell ref="G41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6:F56"/>
    <mergeCell ref="G56:H56"/>
    <mergeCell ref="E57:F57"/>
    <mergeCell ref="G57:H57"/>
    <mergeCell ref="E53:F53"/>
    <mergeCell ref="G53:H53"/>
    <mergeCell ref="E54:F54"/>
    <mergeCell ref="G54:H54"/>
    <mergeCell ref="E55:F55"/>
    <mergeCell ref="G55:H5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Cabos PVC R X e L</vt:lpstr>
      <vt:lpstr>Cabos EPR-XLPE R X e L</vt:lpstr>
      <vt:lpstr>Cabos PVC I e t</vt:lpstr>
      <vt:lpstr>Cabos EPR-XLPE I e t</vt:lpstr>
      <vt:lpstr>'Cabos EPR-XLPE R X e L'!Area_de_impressao</vt:lpstr>
      <vt:lpstr>'Cabos PVC R X e 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Canedo</dc:creator>
  <cp:lastModifiedBy>Gustavo Canedo</cp:lastModifiedBy>
  <cp:lastPrinted>2020-11-29T13:25:01Z</cp:lastPrinted>
  <dcterms:created xsi:type="dcterms:W3CDTF">2020-11-21T10:54:58Z</dcterms:created>
  <dcterms:modified xsi:type="dcterms:W3CDTF">2023-05-20T11:25:06Z</dcterms:modified>
</cp:coreProperties>
</file>