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aa166e6fbb7ae5e/EasyValuations/"/>
    </mc:Choice>
  </mc:AlternateContent>
  <xr:revisionPtr revIDLastSave="913" documentId="8_{FD74F85B-AEF2-4983-86C7-3844E0B20C22}" xr6:coauthVersionLast="47" xr6:coauthVersionMax="47" xr10:uidLastSave="{52EC410E-9D1A-44D8-A3D5-7093B3C03D8D}"/>
  <bookViews>
    <workbookView xWindow="-108" yWindow="-108" windowWidth="23256" windowHeight="12456" xr2:uid="{00000000-000D-0000-FFFF-FFFF00000000}"/>
  </bookViews>
  <sheets>
    <sheet name="Rent Chart" sheetId="2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" i="27" l="1"/>
  <c r="Y5" i="27"/>
  <c r="X6" i="27"/>
  <c r="AA6" i="27" s="1"/>
  <c r="Y6" i="27"/>
  <c r="AB6" i="27" s="1"/>
  <c r="Y8" i="27"/>
  <c r="Y9" i="27"/>
  <c r="X10" i="27"/>
  <c r="Y10" i="27" s="1"/>
  <c r="AB10" i="27" s="1"/>
  <c r="Y12" i="27"/>
  <c r="Y13" i="27"/>
  <c r="X14" i="27"/>
  <c r="Y14" i="27" s="1"/>
  <c r="AB14" i="27" s="1"/>
  <c r="Y16" i="27"/>
  <c r="Y17" i="27"/>
  <c r="X18" i="27"/>
  <c r="Y18" i="27" s="1"/>
  <c r="AB18" i="27" s="1"/>
  <c r="Y20" i="27"/>
  <c r="Y21" i="27"/>
  <c r="X22" i="27"/>
  <c r="Y22" i="27" s="1"/>
  <c r="AB22" i="27" s="1"/>
  <c r="Y30" i="27"/>
  <c r="Z30" i="27"/>
  <c r="AA30" i="27"/>
  <c r="AB30" i="27"/>
  <c r="AC30" i="27"/>
  <c r="AE30" i="27"/>
  <c r="AF30" i="27"/>
  <c r="AG30" i="27"/>
  <c r="AH30" i="27"/>
  <c r="W31" i="27"/>
  <c r="Y31" i="27" s="1"/>
  <c r="X31" i="27" s="1"/>
  <c r="W32" i="27"/>
  <c r="Y32" i="27"/>
  <c r="X32" i="27" s="1"/>
  <c r="W33" i="27"/>
  <c r="Y33" i="27" s="1"/>
  <c r="X33" i="27" s="1"/>
  <c r="W34" i="27"/>
  <c r="Y34" i="27" s="1"/>
  <c r="X34" i="27" s="1"/>
  <c r="W35" i="27"/>
  <c r="Y35" i="27" s="1"/>
  <c r="X35" i="27" s="1"/>
  <c r="X36" i="27"/>
  <c r="W37" i="27"/>
  <c r="Y37" i="27" s="1"/>
  <c r="X37" i="27" s="1"/>
  <c r="W38" i="27"/>
  <c r="Y38" i="27" s="1"/>
  <c r="X38" i="27" s="1"/>
  <c r="W39" i="27"/>
  <c r="Y39" i="27" s="1"/>
  <c r="X39" i="27" s="1"/>
  <c r="W40" i="27"/>
  <c r="Y40" i="27" s="1"/>
  <c r="X40" i="27" s="1"/>
  <c r="W41" i="27"/>
  <c r="Y41" i="27" s="1"/>
  <c r="X41" i="27" s="1"/>
  <c r="AA22" i="27" l="1"/>
  <c r="AC10" i="27"/>
  <c r="AA14" i="27"/>
  <c r="AA10" i="27"/>
  <c r="AC6" i="27"/>
  <c r="AC14" i="27"/>
  <c r="AC22" i="27"/>
  <c r="AC18" i="27"/>
  <c r="AA18" i="27"/>
  <c r="W122" i="27"/>
  <c r="W182" i="27"/>
  <c r="T182" i="27"/>
  <c r="W242" i="27"/>
  <c r="T242" i="27"/>
  <c r="T122" i="27"/>
  <c r="T302" i="27"/>
  <c r="W302" i="27"/>
  <c r="X362" i="27"/>
  <c r="X361" i="27" s="1"/>
  <c r="X360" i="27" s="1"/>
  <c r="X359" i="27" s="1"/>
  <c r="X358" i="27" s="1"/>
  <c r="X357" i="27" s="1"/>
  <c r="X356" i="27" s="1"/>
  <c r="X355" i="27" s="1"/>
  <c r="X354" i="27" s="1"/>
  <c r="X353" i="27" s="1"/>
  <c r="X352" i="27" s="1"/>
  <c r="X351" i="27" s="1"/>
  <c r="X350" i="27" s="1"/>
  <c r="X349" i="27" s="1"/>
  <c r="X348" i="27" s="1"/>
  <c r="X347" i="27" s="1"/>
  <c r="X346" i="27" s="1"/>
  <c r="X345" i="27" s="1"/>
  <c r="X344" i="27" s="1"/>
  <c r="X343" i="27" s="1"/>
  <c r="X342" i="27" s="1"/>
  <c r="X341" i="27" s="1"/>
  <c r="X340" i="27" s="1"/>
  <c r="X339" i="27" s="1"/>
  <c r="X338" i="27" s="1"/>
  <c r="X337" i="27" s="1"/>
  <c r="X336" i="27" s="1"/>
  <c r="X335" i="27" s="1"/>
  <c r="X334" i="27" s="1"/>
  <c r="X333" i="27" s="1"/>
  <c r="X332" i="27" s="1"/>
  <c r="X331" i="27" s="1"/>
  <c r="X330" i="27" s="1"/>
  <c r="X329" i="27" s="1"/>
  <c r="X328" i="27" s="1"/>
  <c r="X327" i="27" s="1"/>
  <c r="X326" i="27" s="1"/>
  <c r="X325" i="27" s="1"/>
  <c r="X324" i="27" s="1"/>
  <c r="X323" i="27" s="1"/>
  <c r="X322" i="27" s="1"/>
  <c r="X321" i="27" s="1"/>
  <c r="X320" i="27" s="1"/>
  <c r="X319" i="27" s="1"/>
  <c r="X318" i="27" s="1"/>
  <c r="X317" i="27" s="1"/>
  <c r="X316" i="27" s="1"/>
  <c r="X315" i="27" s="1"/>
  <c r="X314" i="27" s="1"/>
  <c r="X313" i="27" s="1"/>
  <c r="X312" i="27" s="1"/>
  <c r="X311" i="27" s="1"/>
  <c r="X310" i="27" s="1"/>
  <c r="X309" i="27" s="1"/>
  <c r="X308" i="27" s="1"/>
  <c r="X307" i="27" s="1"/>
  <c r="X306" i="27" s="1"/>
  <c r="X305" i="27" s="1"/>
  <c r="X304" i="27" s="1"/>
  <c r="X303" i="27" s="1"/>
  <c r="X302" i="27" s="1"/>
  <c r="X301" i="27" s="1"/>
  <c r="X300" i="27" s="1"/>
  <c r="X299" i="27" s="1"/>
  <c r="X298" i="27" s="1"/>
  <c r="X297" i="27" s="1"/>
  <c r="X296" i="27" s="1"/>
  <c r="X295" i="27" s="1"/>
  <c r="X294" i="27" s="1"/>
  <c r="X293" i="27" s="1"/>
  <c r="X292" i="27" s="1"/>
  <c r="X291" i="27" s="1"/>
  <c r="X290" i="27" s="1"/>
  <c r="X289" i="27" s="1"/>
  <c r="X288" i="27" s="1"/>
  <c r="X287" i="27" s="1"/>
  <c r="X286" i="27" s="1"/>
  <c r="X285" i="27" s="1"/>
  <c r="X284" i="27" s="1"/>
  <c r="X283" i="27" s="1"/>
  <c r="X282" i="27" s="1"/>
  <c r="X281" i="27" s="1"/>
  <c r="X280" i="27" s="1"/>
  <c r="X279" i="27" s="1"/>
  <c r="X278" i="27" s="1"/>
  <c r="X277" i="27" s="1"/>
  <c r="X276" i="27" s="1"/>
  <c r="X275" i="27" s="1"/>
  <c r="X274" i="27" s="1"/>
  <c r="X273" i="27" s="1"/>
  <c r="X272" i="27" s="1"/>
  <c r="X271" i="27" s="1"/>
  <c r="X270" i="27" s="1"/>
  <c r="X269" i="27" s="1"/>
  <c r="X268" i="27" s="1"/>
  <c r="X267" i="27" s="1"/>
  <c r="X266" i="27" s="1"/>
  <c r="X265" i="27" s="1"/>
  <c r="X264" i="27" s="1"/>
  <c r="X263" i="27" s="1"/>
  <c r="X262" i="27" s="1"/>
  <c r="X261" i="27" s="1"/>
  <c r="X260" i="27" s="1"/>
  <c r="X259" i="27" s="1"/>
  <c r="X258" i="27" s="1"/>
  <c r="X257" i="27" s="1"/>
  <c r="X256" i="27" s="1"/>
  <c r="X255" i="27" s="1"/>
  <c r="X254" i="27" s="1"/>
  <c r="X253" i="27" s="1"/>
  <c r="X252" i="27" s="1"/>
  <c r="X251" i="27" s="1"/>
  <c r="X250" i="27" s="1"/>
  <c r="X249" i="27" s="1"/>
  <c r="X248" i="27" s="1"/>
  <c r="X247" i="27" s="1"/>
  <c r="X246" i="27" s="1"/>
  <c r="X245" i="27" s="1"/>
  <c r="X244" i="27" s="1"/>
  <c r="X243" i="27" s="1"/>
  <c r="X242" i="27" s="1"/>
  <c r="X241" i="27" s="1"/>
  <c r="X240" i="27" s="1"/>
  <c r="X239" i="27" s="1"/>
  <c r="X238" i="27" s="1"/>
  <c r="X237" i="27" s="1"/>
  <c r="X236" i="27" s="1"/>
  <c r="X235" i="27" s="1"/>
  <c r="X234" i="27" s="1"/>
  <c r="X233" i="27" s="1"/>
  <c r="X232" i="27" s="1"/>
  <c r="X231" i="27" s="1"/>
  <c r="X230" i="27" s="1"/>
  <c r="X229" i="27" s="1"/>
  <c r="X228" i="27" s="1"/>
  <c r="X227" i="27" s="1"/>
  <c r="X226" i="27" s="1"/>
  <c r="X225" i="27" s="1"/>
  <c r="X224" i="27" s="1"/>
  <c r="X223" i="27" s="1"/>
  <c r="X222" i="27" s="1"/>
  <c r="X221" i="27" s="1"/>
  <c r="X220" i="27" s="1"/>
  <c r="X219" i="27" s="1"/>
  <c r="X218" i="27" s="1"/>
  <c r="X217" i="27" s="1"/>
  <c r="X216" i="27" s="1"/>
  <c r="X215" i="27" s="1"/>
  <c r="X214" i="27" s="1"/>
  <c r="X213" i="27" s="1"/>
  <c r="X212" i="27" s="1"/>
  <c r="X211" i="27" s="1"/>
  <c r="X210" i="27" s="1"/>
  <c r="X209" i="27" s="1"/>
  <c r="X208" i="27" s="1"/>
  <c r="X207" i="27" s="1"/>
  <c r="X206" i="27" s="1"/>
  <c r="X205" i="27" s="1"/>
  <c r="X204" i="27" s="1"/>
  <c r="X203" i="27" s="1"/>
  <c r="X202" i="27" s="1"/>
  <c r="X201" i="27" s="1"/>
  <c r="X200" i="27" s="1"/>
  <c r="X199" i="27" s="1"/>
  <c r="X198" i="27" s="1"/>
  <c r="X197" i="27" s="1"/>
  <c r="X196" i="27" s="1"/>
  <c r="X195" i="27" s="1"/>
  <c r="X194" i="27" s="1"/>
  <c r="X193" i="27" s="1"/>
  <c r="X192" i="27" s="1"/>
  <c r="X191" i="27" s="1"/>
  <c r="X190" i="27" s="1"/>
  <c r="X189" i="27" s="1"/>
  <c r="X188" i="27" s="1"/>
  <c r="X187" i="27" s="1"/>
  <c r="X186" i="27" s="1"/>
  <c r="X185" i="27" s="1"/>
  <c r="X184" i="27" s="1"/>
  <c r="X183" i="27" s="1"/>
  <c r="X182" i="27" s="1"/>
  <c r="X181" i="27" s="1"/>
  <c r="X180" i="27" s="1"/>
  <c r="X179" i="27" s="1"/>
  <c r="X178" i="27" s="1"/>
  <c r="X177" i="27" s="1"/>
  <c r="X176" i="27" s="1"/>
  <c r="X175" i="27" s="1"/>
  <c r="X174" i="27" s="1"/>
  <c r="X173" i="27" s="1"/>
  <c r="X172" i="27" s="1"/>
  <c r="X171" i="27" s="1"/>
  <c r="X170" i="27" s="1"/>
  <c r="X169" i="27" s="1"/>
  <c r="X168" i="27" s="1"/>
  <c r="X167" i="27" s="1"/>
  <c r="X166" i="27" s="1"/>
  <c r="X165" i="27" s="1"/>
  <c r="X164" i="27" s="1"/>
  <c r="X163" i="27" s="1"/>
  <c r="X162" i="27" s="1"/>
  <c r="X161" i="27" s="1"/>
  <c r="X160" i="27" s="1"/>
  <c r="X159" i="27" s="1"/>
  <c r="X158" i="27" s="1"/>
  <c r="X157" i="27" s="1"/>
  <c r="X156" i="27" s="1"/>
  <c r="X155" i="27" s="1"/>
  <c r="X154" i="27" s="1"/>
  <c r="X153" i="27" s="1"/>
  <c r="X152" i="27" s="1"/>
  <c r="X151" i="27" s="1"/>
  <c r="X150" i="27" s="1"/>
  <c r="X149" i="27" s="1"/>
  <c r="X148" i="27" s="1"/>
  <c r="X147" i="27" s="1"/>
  <c r="X146" i="27" s="1"/>
  <c r="X145" i="27" s="1"/>
  <c r="X144" i="27" s="1"/>
  <c r="X143" i="27" s="1"/>
  <c r="X142" i="27" s="1"/>
  <c r="X141" i="27" s="1"/>
  <c r="X140" i="27" s="1"/>
  <c r="X139" i="27" s="1"/>
  <c r="X138" i="27" s="1"/>
  <c r="X137" i="27" s="1"/>
  <c r="X136" i="27" s="1"/>
  <c r="X135" i="27" s="1"/>
  <c r="X134" i="27" s="1"/>
  <c r="X133" i="27" s="1"/>
  <c r="X132" i="27" s="1"/>
  <c r="X131" i="27" s="1"/>
  <c r="X130" i="27" s="1"/>
  <c r="X129" i="27" s="1"/>
  <c r="X128" i="27" s="1"/>
  <c r="X127" i="27" s="1"/>
  <c r="X126" i="27" s="1"/>
  <c r="U362" i="27"/>
  <c r="U361" i="27" s="1"/>
  <c r="O181" i="27"/>
  <c r="O180" i="27" s="1"/>
  <c r="O179" i="27" s="1"/>
  <c r="O178" i="27" s="1"/>
  <c r="O177" i="27" s="1"/>
  <c r="O176" i="27" s="1"/>
  <c r="O175" i="27" s="1"/>
  <c r="O174" i="27" s="1"/>
  <c r="O173" i="27" s="1"/>
  <c r="O172" i="27" s="1"/>
  <c r="O171" i="27" s="1"/>
  <c r="O170" i="27" s="1"/>
  <c r="O169" i="27" s="1"/>
  <c r="O168" i="27" s="1"/>
  <c r="O167" i="27" s="1"/>
  <c r="O166" i="27" s="1"/>
  <c r="O165" i="27" s="1"/>
  <c r="O164" i="27" s="1"/>
  <c r="O163" i="27" s="1"/>
  <c r="O162" i="27" s="1"/>
  <c r="O161" i="27" s="1"/>
  <c r="O160" i="27" s="1"/>
  <c r="O159" i="27" s="1"/>
  <c r="O158" i="27" s="1"/>
  <c r="O157" i="27" s="1"/>
  <c r="O156" i="27" s="1"/>
  <c r="O155" i="27" s="1"/>
  <c r="O154" i="27" s="1"/>
  <c r="O153" i="27" s="1"/>
  <c r="O152" i="27" s="1"/>
  <c r="O151" i="27" s="1"/>
  <c r="O150" i="27" s="1"/>
  <c r="O149" i="27" s="1"/>
  <c r="O148" i="27" s="1"/>
  <c r="O147" i="27" s="1"/>
  <c r="O146" i="27" s="1"/>
  <c r="O145" i="27" s="1"/>
  <c r="O144" i="27" s="1"/>
  <c r="O143" i="27" s="1"/>
  <c r="O142" i="27" s="1"/>
  <c r="O141" i="27" s="1"/>
  <c r="O140" i="27" s="1"/>
  <c r="O139" i="27" s="1"/>
  <c r="O138" i="27" s="1"/>
  <c r="O137" i="27" s="1"/>
  <c r="O136" i="27" s="1"/>
  <c r="O135" i="27" s="1"/>
  <c r="O134" i="27" s="1"/>
  <c r="O133" i="27" s="1"/>
  <c r="O132" i="27" s="1"/>
  <c r="O131" i="27" s="1"/>
  <c r="O130" i="27" s="1"/>
  <c r="O129" i="27" s="1"/>
  <c r="O128" i="27" s="1"/>
  <c r="O127" i="27" s="1"/>
  <c r="O126" i="27" s="1"/>
  <c r="O125" i="27" s="1"/>
  <c r="O124" i="27" s="1"/>
  <c r="O123" i="27" s="1"/>
  <c r="O241" i="27"/>
  <c r="O240" i="27" s="1"/>
  <c r="O239" i="27" s="1"/>
  <c r="O238" i="27" s="1"/>
  <c r="O237" i="27" s="1"/>
  <c r="O236" i="27" s="1"/>
  <c r="O235" i="27" s="1"/>
  <c r="O234" i="27" s="1"/>
  <c r="O233" i="27" s="1"/>
  <c r="O232" i="27" s="1"/>
  <c r="O231" i="27" s="1"/>
  <c r="O230" i="27" s="1"/>
  <c r="O229" i="27" s="1"/>
  <c r="O228" i="27" s="1"/>
  <c r="O227" i="27" s="1"/>
  <c r="O226" i="27" s="1"/>
  <c r="O225" i="27" s="1"/>
  <c r="O224" i="27" s="1"/>
  <c r="O223" i="27" s="1"/>
  <c r="O222" i="27" s="1"/>
  <c r="O221" i="27" s="1"/>
  <c r="O220" i="27" s="1"/>
  <c r="O219" i="27" s="1"/>
  <c r="O218" i="27" s="1"/>
  <c r="O217" i="27" s="1"/>
  <c r="O216" i="27" s="1"/>
  <c r="O215" i="27" s="1"/>
  <c r="O214" i="27" s="1"/>
  <c r="O213" i="27" s="1"/>
  <c r="O212" i="27" s="1"/>
  <c r="O211" i="27" s="1"/>
  <c r="O210" i="27" s="1"/>
  <c r="O209" i="27" s="1"/>
  <c r="O208" i="27" s="1"/>
  <c r="O207" i="27" s="1"/>
  <c r="O206" i="27" s="1"/>
  <c r="O205" i="27" s="1"/>
  <c r="O204" i="27" s="1"/>
  <c r="O203" i="27" s="1"/>
  <c r="O202" i="27" s="1"/>
  <c r="O201" i="27" s="1"/>
  <c r="O200" i="27" s="1"/>
  <c r="O199" i="27" s="1"/>
  <c r="O198" i="27" s="1"/>
  <c r="O197" i="27" s="1"/>
  <c r="O196" i="27" s="1"/>
  <c r="O195" i="27" s="1"/>
  <c r="O194" i="27" s="1"/>
  <c r="O193" i="27" s="1"/>
  <c r="O192" i="27" s="1"/>
  <c r="O191" i="27" s="1"/>
  <c r="O190" i="27" s="1"/>
  <c r="O189" i="27" s="1"/>
  <c r="O188" i="27" s="1"/>
  <c r="O187" i="27" s="1"/>
  <c r="O186" i="27" s="1"/>
  <c r="O185" i="27" s="1"/>
  <c r="O184" i="27" s="1"/>
  <c r="O183" i="27" s="1"/>
  <c r="O301" i="27"/>
  <c r="O300" i="27" s="1"/>
  <c r="O299" i="27" s="1"/>
  <c r="O298" i="27" s="1"/>
  <c r="O297" i="27" s="1"/>
  <c r="O296" i="27" s="1"/>
  <c r="O295" i="27" s="1"/>
  <c r="O294" i="27" s="1"/>
  <c r="O293" i="27" s="1"/>
  <c r="O292" i="27" s="1"/>
  <c r="O291" i="27" s="1"/>
  <c r="O290" i="27" s="1"/>
  <c r="O289" i="27" s="1"/>
  <c r="O288" i="27" s="1"/>
  <c r="O287" i="27" s="1"/>
  <c r="O286" i="27" s="1"/>
  <c r="O285" i="27" s="1"/>
  <c r="O284" i="27" s="1"/>
  <c r="O283" i="27" s="1"/>
  <c r="O282" i="27" s="1"/>
  <c r="O281" i="27" s="1"/>
  <c r="O280" i="27" s="1"/>
  <c r="O279" i="27" s="1"/>
  <c r="O278" i="27" s="1"/>
  <c r="O277" i="27" s="1"/>
  <c r="O276" i="27" s="1"/>
  <c r="O275" i="27" s="1"/>
  <c r="O274" i="27" s="1"/>
  <c r="O273" i="27" s="1"/>
  <c r="O272" i="27" s="1"/>
  <c r="O271" i="27" s="1"/>
  <c r="O270" i="27" s="1"/>
  <c r="O269" i="27" s="1"/>
  <c r="O268" i="27" s="1"/>
  <c r="O267" i="27" s="1"/>
  <c r="O266" i="27" s="1"/>
  <c r="O265" i="27" s="1"/>
  <c r="O264" i="27" s="1"/>
  <c r="O263" i="27" s="1"/>
  <c r="O262" i="27" s="1"/>
  <c r="O261" i="27" s="1"/>
  <c r="O260" i="27" s="1"/>
  <c r="O259" i="27" s="1"/>
  <c r="O258" i="27" s="1"/>
  <c r="O257" i="27" s="1"/>
  <c r="O256" i="27" s="1"/>
  <c r="O255" i="27" s="1"/>
  <c r="O254" i="27" s="1"/>
  <c r="O253" i="27" s="1"/>
  <c r="O252" i="27" s="1"/>
  <c r="O251" i="27" s="1"/>
  <c r="O250" i="27" s="1"/>
  <c r="O249" i="27" s="1"/>
  <c r="O248" i="27" s="1"/>
  <c r="O247" i="27" s="1"/>
  <c r="O246" i="27" s="1"/>
  <c r="O245" i="27" s="1"/>
  <c r="O244" i="27" s="1"/>
  <c r="O243" i="27" s="1"/>
  <c r="O361" i="27"/>
  <c r="O360" i="27" s="1"/>
  <c r="O359" i="27" s="1"/>
  <c r="O358" i="27" s="1"/>
  <c r="O357" i="27" s="1"/>
  <c r="O356" i="27" s="1"/>
  <c r="O355" i="27" s="1"/>
  <c r="O354" i="27" s="1"/>
  <c r="O353" i="27" s="1"/>
  <c r="O352" i="27" s="1"/>
  <c r="O351" i="27" s="1"/>
  <c r="O350" i="27" s="1"/>
  <c r="O349" i="27" s="1"/>
  <c r="O348" i="27" s="1"/>
  <c r="O347" i="27" s="1"/>
  <c r="O346" i="27" s="1"/>
  <c r="O345" i="27" s="1"/>
  <c r="O344" i="27" s="1"/>
  <c r="O343" i="27" s="1"/>
  <c r="O342" i="27" s="1"/>
  <c r="O341" i="27" s="1"/>
  <c r="O340" i="27" s="1"/>
  <c r="O339" i="27" s="1"/>
  <c r="O338" i="27" s="1"/>
  <c r="O337" i="27" s="1"/>
  <c r="O336" i="27" s="1"/>
  <c r="O335" i="27" s="1"/>
  <c r="O334" i="27" s="1"/>
  <c r="O333" i="27" s="1"/>
  <c r="O332" i="27" s="1"/>
  <c r="O331" i="27" s="1"/>
  <c r="O330" i="27" s="1"/>
  <c r="O329" i="27" s="1"/>
  <c r="O328" i="27" s="1"/>
  <c r="O327" i="27" s="1"/>
  <c r="O326" i="27" s="1"/>
  <c r="O325" i="27" s="1"/>
  <c r="O324" i="27" s="1"/>
  <c r="O323" i="27" s="1"/>
  <c r="O322" i="27" s="1"/>
  <c r="O321" i="27" s="1"/>
  <c r="O320" i="27" s="1"/>
  <c r="O319" i="27" s="1"/>
  <c r="O318" i="27" s="1"/>
  <c r="O317" i="27" s="1"/>
  <c r="O316" i="27" s="1"/>
  <c r="O315" i="27" s="1"/>
  <c r="O314" i="27" s="1"/>
  <c r="O313" i="27" s="1"/>
  <c r="O312" i="27" s="1"/>
  <c r="O311" i="27" s="1"/>
  <c r="O310" i="27" s="1"/>
  <c r="O309" i="27" s="1"/>
  <c r="O308" i="27" s="1"/>
  <c r="O307" i="27" s="1"/>
  <c r="O306" i="27" s="1"/>
  <c r="O305" i="27" s="1"/>
  <c r="O304" i="27" s="1"/>
  <c r="O303" i="27" s="1"/>
  <c r="T362" i="27"/>
  <c r="R362" i="27"/>
  <c r="R361" i="27" s="1"/>
  <c r="R360" i="27" s="1"/>
  <c r="R359" i="27" s="1"/>
  <c r="R358" i="27" s="1"/>
  <c r="R357" i="27" s="1"/>
  <c r="R356" i="27" s="1"/>
  <c r="R355" i="27" s="1"/>
  <c r="R354" i="27" s="1"/>
  <c r="R353" i="27" s="1"/>
  <c r="R352" i="27" s="1"/>
  <c r="R351" i="27" s="1"/>
  <c r="D128" i="27"/>
  <c r="C127" i="27"/>
  <c r="L41" i="27"/>
  <c r="L40" i="27"/>
  <c r="F41" i="27"/>
  <c r="F40" i="27"/>
  <c r="AA26" i="27" l="1"/>
  <c r="AB26" i="27" s="1"/>
  <c r="R350" i="27"/>
  <c r="R349" i="27" s="1"/>
  <c r="R348" i="27" s="1"/>
  <c r="R347" i="27" s="1"/>
  <c r="R346" i="27" s="1"/>
  <c r="R345" i="27" s="1"/>
  <c r="R344" i="27" s="1"/>
  <c r="R343" i="27" s="1"/>
  <c r="R342" i="27" s="1"/>
  <c r="R341" i="27" s="1"/>
  <c r="R340" i="27" s="1"/>
  <c r="R339" i="27" s="1"/>
  <c r="R338" i="27" s="1"/>
  <c r="R337" i="27" s="1"/>
  <c r="R336" i="27" s="1"/>
  <c r="R335" i="27" s="1"/>
  <c r="R334" i="27" s="1"/>
  <c r="R333" i="27" s="1"/>
  <c r="R332" i="27" s="1"/>
  <c r="R331" i="27" s="1"/>
  <c r="R330" i="27" s="1"/>
  <c r="R329" i="27" s="1"/>
  <c r="R328" i="27" s="1"/>
  <c r="R327" i="27" s="1"/>
  <c r="R326" i="27" s="1"/>
  <c r="R325" i="27" s="1"/>
  <c r="R324" i="27" s="1"/>
  <c r="R323" i="27" s="1"/>
  <c r="R322" i="27" s="1"/>
  <c r="R321" i="27" s="1"/>
  <c r="R320" i="27" s="1"/>
  <c r="R319" i="27" s="1"/>
  <c r="R318" i="27" s="1"/>
  <c r="R317" i="27" s="1"/>
  <c r="R316" i="27" s="1"/>
  <c r="R315" i="27" s="1"/>
  <c r="R314" i="27" s="1"/>
  <c r="R313" i="27" s="1"/>
  <c r="R312" i="27" s="1"/>
  <c r="R311" i="27" s="1"/>
  <c r="R310" i="27" s="1"/>
  <c r="R309" i="27" s="1"/>
  <c r="R308" i="27" s="1"/>
  <c r="R307" i="27" s="1"/>
  <c r="R306" i="27" s="1"/>
  <c r="R305" i="27" s="1"/>
  <c r="R304" i="27" s="1"/>
  <c r="R303" i="27" s="1"/>
  <c r="R302" i="27" s="1"/>
  <c r="R301" i="27" s="1"/>
  <c r="R300" i="27" s="1"/>
  <c r="R299" i="27" s="1"/>
  <c r="R298" i="27" s="1"/>
  <c r="R297" i="27" s="1"/>
  <c r="R296" i="27" s="1"/>
  <c r="R295" i="27" s="1"/>
  <c r="R294" i="27" s="1"/>
  <c r="R293" i="27" s="1"/>
  <c r="R292" i="27" s="1"/>
  <c r="R291" i="27" s="1"/>
  <c r="R290" i="27" s="1"/>
  <c r="R289" i="27" s="1"/>
  <c r="R288" i="27" s="1"/>
  <c r="R287" i="27" s="1"/>
  <c r="R286" i="27" s="1"/>
  <c r="R285" i="27" s="1"/>
  <c r="R284" i="27" s="1"/>
  <c r="R283" i="27" s="1"/>
  <c r="R282" i="27" s="1"/>
  <c r="R281" i="27" s="1"/>
  <c r="R280" i="27" s="1"/>
  <c r="R279" i="27" s="1"/>
  <c r="R278" i="27" s="1"/>
  <c r="R277" i="27" s="1"/>
  <c r="R276" i="27" s="1"/>
  <c r="R275" i="27" s="1"/>
  <c r="R274" i="27" s="1"/>
  <c r="R273" i="27" s="1"/>
  <c r="R272" i="27" s="1"/>
  <c r="R271" i="27" s="1"/>
  <c r="R270" i="27" s="1"/>
  <c r="R269" i="27" s="1"/>
  <c r="R268" i="27" s="1"/>
  <c r="R267" i="27" s="1"/>
  <c r="R266" i="27" s="1"/>
  <c r="R265" i="27" s="1"/>
  <c r="R264" i="27" s="1"/>
  <c r="R263" i="27" s="1"/>
  <c r="R262" i="27" s="1"/>
  <c r="R261" i="27" s="1"/>
  <c r="R260" i="27" s="1"/>
  <c r="R259" i="27" s="1"/>
  <c r="R258" i="27" s="1"/>
  <c r="R257" i="27" s="1"/>
  <c r="R256" i="27" s="1"/>
  <c r="R255" i="27" s="1"/>
  <c r="R254" i="27" s="1"/>
  <c r="R253" i="27" s="1"/>
  <c r="R252" i="27" s="1"/>
  <c r="R251" i="27" s="1"/>
  <c r="R250" i="27" s="1"/>
  <c r="R249" i="27" s="1"/>
  <c r="R248" i="27" s="1"/>
  <c r="R247" i="27" s="1"/>
  <c r="R246" i="27" s="1"/>
  <c r="R245" i="27" s="1"/>
  <c r="R244" i="27" s="1"/>
  <c r="R243" i="27" s="1"/>
  <c r="F126" i="27"/>
  <c r="I126" i="27"/>
  <c r="L126" i="27"/>
  <c r="M127" i="27"/>
  <c r="M128" i="27" s="1"/>
  <c r="M129" i="27" s="1"/>
  <c r="M130" i="27" s="1"/>
  <c r="M131" i="27" s="1"/>
  <c r="M132" i="27" s="1"/>
  <c r="M133" i="27" s="1"/>
  <c r="M134" i="27" s="1"/>
  <c r="M135" i="27" s="1"/>
  <c r="M136" i="27" s="1"/>
  <c r="M137" i="27" s="1"/>
  <c r="M138" i="27" s="1"/>
  <c r="M139" i="27" s="1"/>
  <c r="M140" i="27" s="1"/>
  <c r="M141" i="27" s="1"/>
  <c r="M142" i="27" s="1"/>
  <c r="M143" i="27" s="1"/>
  <c r="M144" i="27" s="1"/>
  <c r="M145" i="27" s="1"/>
  <c r="M146" i="27" s="1"/>
  <c r="M147" i="27" s="1"/>
  <c r="M148" i="27" s="1"/>
  <c r="M149" i="27" s="1"/>
  <c r="M150" i="27" s="1"/>
  <c r="M151" i="27" s="1"/>
  <c r="M152" i="27" s="1"/>
  <c r="M153" i="27" s="1"/>
  <c r="M154" i="27" s="1"/>
  <c r="M155" i="27" s="1"/>
  <c r="M156" i="27" s="1"/>
  <c r="M157" i="27" s="1"/>
  <c r="M158" i="27" s="1"/>
  <c r="M159" i="27" s="1"/>
  <c r="M160" i="27" s="1"/>
  <c r="M161" i="27" s="1"/>
  <c r="M162" i="27" s="1"/>
  <c r="M163" i="27" s="1"/>
  <c r="M164" i="27" s="1"/>
  <c r="M165" i="27" s="1"/>
  <c r="M166" i="27" s="1"/>
  <c r="M167" i="27" s="1"/>
  <c r="M168" i="27" s="1"/>
  <c r="M169" i="27" s="1"/>
  <c r="M170" i="27" s="1"/>
  <c r="M171" i="27" s="1"/>
  <c r="M172" i="27" s="1"/>
  <c r="M173" i="27" s="1"/>
  <c r="M174" i="27" s="1"/>
  <c r="M175" i="27" s="1"/>
  <c r="M176" i="27" s="1"/>
  <c r="M177" i="27" s="1"/>
  <c r="M178" i="27" s="1"/>
  <c r="M179" i="27" s="1"/>
  <c r="M180" i="27" s="1"/>
  <c r="M181" i="27" s="1"/>
  <c r="M182" i="27" s="1"/>
  <c r="M183" i="27" s="1"/>
  <c r="M184" i="27" s="1"/>
  <c r="M185" i="27" s="1"/>
  <c r="M186" i="27" s="1"/>
  <c r="M187" i="27" s="1"/>
  <c r="M188" i="27" s="1"/>
  <c r="M189" i="27" s="1"/>
  <c r="M190" i="27" s="1"/>
  <c r="M191" i="27" s="1"/>
  <c r="M192" i="27" s="1"/>
  <c r="M193" i="27" s="1"/>
  <c r="M194" i="27" s="1"/>
  <c r="M195" i="27" s="1"/>
  <c r="M196" i="27" s="1"/>
  <c r="M197" i="27" s="1"/>
  <c r="M198" i="27" s="1"/>
  <c r="M199" i="27" s="1"/>
  <c r="M200" i="27" s="1"/>
  <c r="M201" i="27" s="1"/>
  <c r="M202" i="27" s="1"/>
  <c r="M203" i="27" s="1"/>
  <c r="M204" i="27" s="1"/>
  <c r="M205" i="27" s="1"/>
  <c r="M206" i="27" s="1"/>
  <c r="M207" i="27" s="1"/>
  <c r="M208" i="27" s="1"/>
  <c r="M209" i="27" s="1"/>
  <c r="M210" i="27" s="1"/>
  <c r="M211" i="27" s="1"/>
  <c r="M212" i="27" s="1"/>
  <c r="M213" i="27" s="1"/>
  <c r="M214" i="27" s="1"/>
  <c r="M215" i="27" s="1"/>
  <c r="M216" i="27" s="1"/>
  <c r="M217" i="27" s="1"/>
  <c r="M218" i="27" s="1"/>
  <c r="M219" i="27" s="1"/>
  <c r="M220" i="27" s="1"/>
  <c r="M221" i="27" s="1"/>
  <c r="M222" i="27" s="1"/>
  <c r="M223" i="27" s="1"/>
  <c r="M224" i="27" s="1"/>
  <c r="M225" i="27" s="1"/>
  <c r="M226" i="27" s="1"/>
  <c r="M227" i="27" s="1"/>
  <c r="M228" i="27" s="1"/>
  <c r="M229" i="27" s="1"/>
  <c r="M230" i="27" s="1"/>
  <c r="M231" i="27" s="1"/>
  <c r="M232" i="27" s="1"/>
  <c r="M233" i="27" s="1"/>
  <c r="M234" i="27" s="1"/>
  <c r="M235" i="27" s="1"/>
  <c r="M236" i="27" s="1"/>
  <c r="M237" i="27" s="1"/>
  <c r="M238" i="27" s="1"/>
  <c r="M239" i="27" s="1"/>
  <c r="M240" i="27" s="1"/>
  <c r="M241" i="27" s="1"/>
  <c r="M242" i="27" s="1"/>
  <c r="M243" i="27" s="1"/>
  <c r="M244" i="27" s="1"/>
  <c r="M245" i="27" s="1"/>
  <c r="M246" i="27" s="1"/>
  <c r="M247" i="27" s="1"/>
  <c r="M248" i="27" s="1"/>
  <c r="M249" i="27" s="1"/>
  <c r="M250" i="27" s="1"/>
  <c r="M251" i="27" s="1"/>
  <c r="M252" i="27" s="1"/>
  <c r="M253" i="27" s="1"/>
  <c r="M254" i="27" s="1"/>
  <c r="M255" i="27" s="1"/>
  <c r="M256" i="27" s="1"/>
  <c r="M257" i="27" s="1"/>
  <c r="M258" i="27" s="1"/>
  <c r="M259" i="27" s="1"/>
  <c r="M260" i="27" s="1"/>
  <c r="M261" i="27" s="1"/>
  <c r="M262" i="27" s="1"/>
  <c r="M263" i="27" s="1"/>
  <c r="M264" i="27" s="1"/>
  <c r="M265" i="27" s="1"/>
  <c r="M266" i="27" s="1"/>
  <c r="M267" i="27" s="1"/>
  <c r="M268" i="27" s="1"/>
  <c r="M269" i="27" s="1"/>
  <c r="M270" i="27" s="1"/>
  <c r="M271" i="27" s="1"/>
  <c r="M272" i="27" s="1"/>
  <c r="M273" i="27" s="1"/>
  <c r="M274" i="27" s="1"/>
  <c r="M275" i="27" s="1"/>
  <c r="M276" i="27" s="1"/>
  <c r="M277" i="27" s="1"/>
  <c r="M278" i="27" s="1"/>
  <c r="M279" i="27" s="1"/>
  <c r="M280" i="27" s="1"/>
  <c r="M281" i="27" s="1"/>
  <c r="M282" i="27" s="1"/>
  <c r="M283" i="27" s="1"/>
  <c r="M284" i="27" s="1"/>
  <c r="M285" i="27" s="1"/>
  <c r="M286" i="27" s="1"/>
  <c r="M287" i="27" s="1"/>
  <c r="M288" i="27" s="1"/>
  <c r="M289" i="27" s="1"/>
  <c r="M290" i="27" s="1"/>
  <c r="M291" i="27" s="1"/>
  <c r="M292" i="27" s="1"/>
  <c r="M293" i="27" s="1"/>
  <c r="M294" i="27" s="1"/>
  <c r="M295" i="27" s="1"/>
  <c r="M296" i="27" s="1"/>
  <c r="M297" i="27" s="1"/>
  <c r="M298" i="27" s="1"/>
  <c r="M299" i="27" s="1"/>
  <c r="M300" i="27" s="1"/>
  <c r="M301" i="27" s="1"/>
  <c r="M302" i="27" s="1"/>
  <c r="M303" i="27" s="1"/>
  <c r="M304" i="27" s="1"/>
  <c r="M305" i="27" s="1"/>
  <c r="M306" i="27" s="1"/>
  <c r="M307" i="27" s="1"/>
  <c r="M308" i="27" s="1"/>
  <c r="M309" i="27" s="1"/>
  <c r="M310" i="27" s="1"/>
  <c r="M311" i="27" s="1"/>
  <c r="M312" i="27" s="1"/>
  <c r="M313" i="27" s="1"/>
  <c r="M314" i="27" s="1"/>
  <c r="M315" i="27" s="1"/>
  <c r="M316" i="27" s="1"/>
  <c r="M317" i="27" s="1"/>
  <c r="M318" i="27" s="1"/>
  <c r="M319" i="27" s="1"/>
  <c r="M320" i="27" s="1"/>
  <c r="M321" i="27" s="1"/>
  <c r="M322" i="27" s="1"/>
  <c r="M323" i="27" s="1"/>
  <c r="M324" i="27" s="1"/>
  <c r="M325" i="27" s="1"/>
  <c r="M326" i="27" s="1"/>
  <c r="M327" i="27" s="1"/>
  <c r="M328" i="27" s="1"/>
  <c r="M329" i="27" s="1"/>
  <c r="M330" i="27" s="1"/>
  <c r="M331" i="27" s="1"/>
  <c r="M332" i="27" s="1"/>
  <c r="M333" i="27" s="1"/>
  <c r="M334" i="27" s="1"/>
  <c r="M335" i="27" s="1"/>
  <c r="M336" i="27" s="1"/>
  <c r="M337" i="27" s="1"/>
  <c r="M338" i="27" s="1"/>
  <c r="M339" i="27" s="1"/>
  <c r="M340" i="27" s="1"/>
  <c r="M341" i="27" s="1"/>
  <c r="M342" i="27" s="1"/>
  <c r="M343" i="27" s="1"/>
  <c r="M344" i="27" s="1"/>
  <c r="M345" i="27" s="1"/>
  <c r="M346" i="27" s="1"/>
  <c r="M347" i="27" s="1"/>
  <c r="M348" i="27" s="1"/>
  <c r="M349" i="27" s="1"/>
  <c r="M350" i="27" s="1"/>
  <c r="M351" i="27" s="1"/>
  <c r="M352" i="27" s="1"/>
  <c r="M353" i="27" s="1"/>
  <c r="M354" i="27" s="1"/>
  <c r="M355" i="27" s="1"/>
  <c r="M356" i="27" s="1"/>
  <c r="M357" i="27" s="1"/>
  <c r="M358" i="27" s="1"/>
  <c r="M359" i="27" s="1"/>
  <c r="M360" i="27" s="1"/>
  <c r="M361" i="27" s="1"/>
  <c r="M362" i="27" s="1"/>
  <c r="M363" i="27" s="1"/>
  <c r="M364" i="27" s="1"/>
  <c r="M365" i="27" s="1"/>
  <c r="M366" i="27" s="1"/>
  <c r="M367" i="27" s="1"/>
  <c r="M368" i="27" s="1"/>
  <c r="M369" i="27" s="1"/>
  <c r="M370" i="27" s="1"/>
  <c r="M371" i="27" s="1"/>
  <c r="M372" i="27" s="1"/>
  <c r="M373" i="27" s="1"/>
  <c r="M374" i="27" s="1"/>
  <c r="M375" i="27" s="1"/>
  <c r="M376" i="27" s="1"/>
  <c r="M377" i="27" s="1"/>
  <c r="M378" i="27" s="1"/>
  <c r="M379" i="27" s="1"/>
  <c r="M380" i="27" s="1"/>
  <c r="M381" i="27" s="1"/>
  <c r="M382" i="27" s="1"/>
  <c r="M383" i="27" s="1"/>
  <c r="M384" i="27" s="1"/>
  <c r="M385" i="27" s="1"/>
  <c r="M386" i="27" s="1"/>
  <c r="M387" i="27" s="1"/>
  <c r="M388" i="27" s="1"/>
  <c r="M389" i="27" s="1"/>
  <c r="M390" i="27" s="1"/>
  <c r="M391" i="27" s="1"/>
  <c r="M392" i="27" s="1"/>
  <c r="M393" i="27" s="1"/>
  <c r="M394" i="27" s="1"/>
  <c r="M395" i="27" s="1"/>
  <c r="M396" i="27" s="1"/>
  <c r="M397" i="27" s="1"/>
  <c r="M398" i="27" s="1"/>
  <c r="M399" i="27" s="1"/>
  <c r="M400" i="27" s="1"/>
  <c r="M401" i="27" s="1"/>
  <c r="M402" i="27" s="1"/>
  <c r="M403" i="27" s="1"/>
  <c r="M404" i="27" s="1"/>
  <c r="M405" i="27" s="1"/>
  <c r="M406" i="27" s="1"/>
  <c r="M407" i="27" s="1"/>
  <c r="M408" i="27" s="1"/>
  <c r="M409" i="27" s="1"/>
  <c r="M410" i="27" s="1"/>
  <c r="M411" i="27" s="1"/>
  <c r="M412" i="27" s="1"/>
  <c r="M413" i="27" s="1"/>
  <c r="M414" i="27" s="1"/>
  <c r="M415" i="27" s="1"/>
  <c r="M416" i="27" s="1"/>
  <c r="M417" i="27" s="1"/>
  <c r="M418" i="27" s="1"/>
  <c r="M419" i="27" s="1"/>
  <c r="M420" i="27" s="1"/>
  <c r="M421" i="27" s="1"/>
  <c r="M422" i="27" s="1"/>
  <c r="M423" i="27" s="1"/>
  <c r="M424" i="27" s="1"/>
  <c r="M425" i="27" s="1"/>
  <c r="M426" i="27" s="1"/>
  <c r="M427" i="27" s="1"/>
  <c r="M428" i="27" s="1"/>
  <c r="M429" i="27" s="1"/>
  <c r="M430" i="27" s="1"/>
  <c r="M431" i="27" s="1"/>
  <c r="M432" i="27" s="1"/>
  <c r="M433" i="27" s="1"/>
  <c r="M434" i="27" s="1"/>
  <c r="M435" i="27" s="1"/>
  <c r="M436" i="27" s="1"/>
  <c r="M437" i="27" s="1"/>
  <c r="M438" i="27" s="1"/>
  <c r="M439" i="27" s="1"/>
  <c r="M440" i="27" s="1"/>
  <c r="M441" i="27" s="1"/>
  <c r="M442" i="27" s="1"/>
  <c r="M443" i="27" s="1"/>
  <c r="M444" i="27" s="1"/>
  <c r="M445" i="27" s="1"/>
  <c r="M446" i="27" s="1"/>
  <c r="M447" i="27" s="1"/>
  <c r="M448" i="27" s="1"/>
  <c r="M449" i="27" s="1"/>
  <c r="M450" i="27" s="1"/>
  <c r="M451" i="27" s="1"/>
  <c r="M452" i="27" s="1"/>
  <c r="M453" i="27" s="1"/>
  <c r="M454" i="27" s="1"/>
  <c r="M455" i="27" s="1"/>
  <c r="M456" i="27" s="1"/>
  <c r="M457" i="27" s="1"/>
  <c r="M458" i="27" s="1"/>
  <c r="M459" i="27" s="1"/>
  <c r="M460" i="27" s="1"/>
  <c r="M461" i="27" s="1"/>
  <c r="M462" i="27" s="1"/>
  <c r="M463" i="27" s="1"/>
  <c r="M464" i="27" s="1"/>
  <c r="M465" i="27" s="1"/>
  <c r="M466" i="27" s="1"/>
  <c r="M467" i="27" s="1"/>
  <c r="M468" i="27" s="1"/>
  <c r="M469" i="27" s="1"/>
  <c r="M470" i="27" s="1"/>
  <c r="M471" i="27" s="1"/>
  <c r="M472" i="27" s="1"/>
  <c r="M473" i="27" s="1"/>
  <c r="M474" i="27" s="1"/>
  <c r="M475" i="27" s="1"/>
  <c r="M476" i="27" s="1"/>
  <c r="M477" i="27" s="1"/>
  <c r="M478" i="27" s="1"/>
  <c r="M479" i="27" s="1"/>
  <c r="M480" i="27" s="1"/>
  <c r="M481" i="27" s="1"/>
  <c r="M482" i="27" s="1"/>
  <c r="M483" i="27" s="1"/>
  <c r="M484" i="27" s="1"/>
  <c r="M485" i="27" s="1"/>
  <c r="M486" i="27" s="1"/>
  <c r="M487" i="27" s="1"/>
  <c r="M488" i="27" s="1"/>
  <c r="M489" i="27" s="1"/>
  <c r="M490" i="27" s="1"/>
  <c r="M491" i="27" s="1"/>
  <c r="M492" i="27" s="1"/>
  <c r="M493" i="27" s="1"/>
  <c r="M494" i="27" s="1"/>
  <c r="M495" i="27" s="1"/>
  <c r="M496" i="27" s="1"/>
  <c r="M497" i="27" s="1"/>
  <c r="M498" i="27" s="1"/>
  <c r="M499" i="27" s="1"/>
  <c r="M500" i="27" s="1"/>
  <c r="M501" i="27" s="1"/>
  <c r="M502" i="27" s="1"/>
  <c r="M503" i="27" s="1"/>
  <c r="M504" i="27" s="1"/>
  <c r="M505" i="27" s="1"/>
  <c r="M506" i="27" s="1"/>
  <c r="M507" i="27" s="1"/>
  <c r="M508" i="27" s="1"/>
  <c r="M509" i="27" s="1"/>
  <c r="M510" i="27" s="1"/>
  <c r="M511" i="27" s="1"/>
  <c r="M512" i="27" s="1"/>
  <c r="M513" i="27" s="1"/>
  <c r="M514" i="27" s="1"/>
  <c r="M515" i="27" s="1"/>
  <c r="M516" i="27" s="1"/>
  <c r="M517" i="27" s="1"/>
  <c r="M518" i="27" s="1"/>
  <c r="M519" i="27" s="1"/>
  <c r="M520" i="27" s="1"/>
  <c r="M521" i="27" s="1"/>
  <c r="M522" i="27" s="1"/>
  <c r="M523" i="27" s="1"/>
  <c r="M524" i="27" s="1"/>
  <c r="M525" i="27" s="1"/>
  <c r="M526" i="27" s="1"/>
  <c r="M527" i="27" s="1"/>
  <c r="M528" i="27" s="1"/>
  <c r="M529" i="27" s="1"/>
  <c r="M530" i="27" s="1"/>
  <c r="M531" i="27" s="1"/>
  <c r="M532" i="27" s="1"/>
  <c r="M533" i="27" s="1"/>
  <c r="M534" i="27" s="1"/>
  <c r="M535" i="27" s="1"/>
  <c r="M536" i="27" s="1"/>
  <c r="M537" i="27" s="1"/>
  <c r="M538" i="27" s="1"/>
  <c r="M539" i="27" s="1"/>
  <c r="M540" i="27" s="1"/>
  <c r="M541" i="27" s="1"/>
  <c r="M542" i="27" s="1"/>
  <c r="M543" i="27" s="1"/>
  <c r="M544" i="27" s="1"/>
  <c r="M545" i="27" s="1"/>
  <c r="M546" i="27" s="1"/>
  <c r="M547" i="27" s="1"/>
  <c r="M548" i="27" s="1"/>
  <c r="M549" i="27" s="1"/>
  <c r="M550" i="27" s="1"/>
  <c r="M551" i="27" s="1"/>
  <c r="M552" i="27" s="1"/>
  <c r="M553" i="27" s="1"/>
  <c r="M554" i="27" s="1"/>
  <c r="M555" i="27" s="1"/>
  <c r="M556" i="27" s="1"/>
  <c r="M557" i="27" s="1"/>
  <c r="M558" i="27" s="1"/>
  <c r="M559" i="27" s="1"/>
  <c r="M560" i="27" s="1"/>
  <c r="M561" i="27" s="1"/>
  <c r="M562" i="27" s="1"/>
  <c r="M563" i="27" s="1"/>
  <c r="M564" i="27" s="1"/>
  <c r="M565" i="27" s="1"/>
  <c r="M566" i="27" s="1"/>
  <c r="M567" i="27" s="1"/>
  <c r="M568" i="27" s="1"/>
  <c r="M569" i="27" s="1"/>
  <c r="M570" i="27" s="1"/>
  <c r="M571" i="27" s="1"/>
  <c r="M572" i="27" s="1"/>
  <c r="M573" i="27" s="1"/>
  <c r="M574" i="27" s="1"/>
  <c r="M575" i="27" s="1"/>
  <c r="M576" i="27" s="1"/>
  <c r="M577" i="27" s="1"/>
  <c r="M578" i="27" s="1"/>
  <c r="M579" i="27" s="1"/>
  <c r="M580" i="27" s="1"/>
  <c r="M581" i="27" s="1"/>
  <c r="M582" i="27" s="1"/>
  <c r="M583" i="27" s="1"/>
  <c r="M584" i="27" s="1"/>
  <c r="M585" i="27" s="1"/>
  <c r="M586" i="27" s="1"/>
  <c r="M587" i="27" s="1"/>
  <c r="M588" i="27" s="1"/>
  <c r="M589" i="27" s="1"/>
  <c r="M590" i="27" s="1"/>
  <c r="M591" i="27" s="1"/>
  <c r="G127" i="27"/>
  <c r="G128" i="27" s="1"/>
  <c r="G129" i="27" s="1"/>
  <c r="G130" i="27" s="1"/>
  <c r="G131" i="27" s="1"/>
  <c r="G132" i="27" s="1"/>
  <c r="G133" i="27" s="1"/>
  <c r="G134" i="27" s="1"/>
  <c r="G135" i="27" s="1"/>
  <c r="G136" i="27" s="1"/>
  <c r="G137" i="27" s="1"/>
  <c r="G138" i="27" s="1"/>
  <c r="G139" i="27" s="1"/>
  <c r="G140" i="27" s="1"/>
  <c r="G141" i="27" s="1"/>
  <c r="G142" i="27" s="1"/>
  <c r="G143" i="27" s="1"/>
  <c r="G144" i="27" s="1"/>
  <c r="G145" i="27" s="1"/>
  <c r="G146" i="27" s="1"/>
  <c r="G147" i="27" s="1"/>
  <c r="G148" i="27" s="1"/>
  <c r="G149" i="27" s="1"/>
  <c r="G150" i="27" s="1"/>
  <c r="G151" i="27" s="1"/>
  <c r="G152" i="27" s="1"/>
  <c r="G153" i="27" s="1"/>
  <c r="G154" i="27" s="1"/>
  <c r="G155" i="27" s="1"/>
  <c r="G156" i="27" s="1"/>
  <c r="G157" i="27" s="1"/>
  <c r="G158" i="27" s="1"/>
  <c r="G159" i="27" s="1"/>
  <c r="G160" i="27" s="1"/>
  <c r="G161" i="27" s="1"/>
  <c r="G162" i="27" s="1"/>
  <c r="G163" i="27" s="1"/>
  <c r="G164" i="27" s="1"/>
  <c r="G165" i="27" s="1"/>
  <c r="G166" i="27" s="1"/>
  <c r="G167" i="27" s="1"/>
  <c r="G168" i="27" s="1"/>
  <c r="G169" i="27" s="1"/>
  <c r="G170" i="27" s="1"/>
  <c r="G171" i="27" s="1"/>
  <c r="G172" i="27" s="1"/>
  <c r="G173" i="27" s="1"/>
  <c r="G174" i="27" s="1"/>
  <c r="G175" i="27" s="1"/>
  <c r="G176" i="27" s="1"/>
  <c r="G177" i="27" s="1"/>
  <c r="G178" i="27" s="1"/>
  <c r="G179" i="27" s="1"/>
  <c r="G180" i="27" s="1"/>
  <c r="G181" i="27" s="1"/>
  <c r="G182" i="27" s="1"/>
  <c r="G183" i="27" s="1"/>
  <c r="G184" i="27" s="1"/>
  <c r="G185" i="27" s="1"/>
  <c r="G186" i="27" s="1"/>
  <c r="G187" i="27" s="1"/>
  <c r="G188" i="27" s="1"/>
  <c r="G189" i="27" s="1"/>
  <c r="G190" i="27" s="1"/>
  <c r="G191" i="27" s="1"/>
  <c r="G192" i="27" s="1"/>
  <c r="G193" i="27" s="1"/>
  <c r="G194" i="27" s="1"/>
  <c r="G195" i="27" s="1"/>
  <c r="G196" i="27" s="1"/>
  <c r="G197" i="27" s="1"/>
  <c r="G198" i="27" s="1"/>
  <c r="G199" i="27" s="1"/>
  <c r="G200" i="27" s="1"/>
  <c r="G201" i="27" s="1"/>
  <c r="G202" i="27" s="1"/>
  <c r="G203" i="27" s="1"/>
  <c r="G204" i="27" s="1"/>
  <c r="G205" i="27" s="1"/>
  <c r="G206" i="27" s="1"/>
  <c r="G207" i="27" s="1"/>
  <c r="G208" i="27" s="1"/>
  <c r="G209" i="27" s="1"/>
  <c r="G210" i="27" s="1"/>
  <c r="G211" i="27" s="1"/>
  <c r="G212" i="27" s="1"/>
  <c r="G213" i="27" s="1"/>
  <c r="G214" i="27" s="1"/>
  <c r="G215" i="27" s="1"/>
  <c r="G216" i="27" s="1"/>
  <c r="G217" i="27" s="1"/>
  <c r="G218" i="27" s="1"/>
  <c r="G219" i="27" s="1"/>
  <c r="G220" i="27" s="1"/>
  <c r="G221" i="27" s="1"/>
  <c r="G222" i="27" s="1"/>
  <c r="G223" i="27" s="1"/>
  <c r="G224" i="27" s="1"/>
  <c r="G225" i="27" s="1"/>
  <c r="G226" i="27" s="1"/>
  <c r="G227" i="27" s="1"/>
  <c r="G228" i="27" s="1"/>
  <c r="G229" i="27" s="1"/>
  <c r="G230" i="27" s="1"/>
  <c r="G231" i="27" s="1"/>
  <c r="G232" i="27" s="1"/>
  <c r="G233" i="27" s="1"/>
  <c r="G234" i="27" s="1"/>
  <c r="G235" i="27" s="1"/>
  <c r="G236" i="27" s="1"/>
  <c r="G237" i="27" s="1"/>
  <c r="G238" i="27" s="1"/>
  <c r="G239" i="27" s="1"/>
  <c r="G240" i="27" s="1"/>
  <c r="G241" i="27" s="1"/>
  <c r="G242" i="27" s="1"/>
  <c r="G243" i="27" s="1"/>
  <c r="G244" i="27" s="1"/>
  <c r="G245" i="27" s="1"/>
  <c r="G246" i="27" s="1"/>
  <c r="G247" i="27" s="1"/>
  <c r="G248" i="27" s="1"/>
  <c r="G249" i="27" s="1"/>
  <c r="G250" i="27" s="1"/>
  <c r="G251" i="27" s="1"/>
  <c r="G252" i="27" s="1"/>
  <c r="G253" i="27" s="1"/>
  <c r="G254" i="27" s="1"/>
  <c r="G255" i="27" s="1"/>
  <c r="G256" i="27" s="1"/>
  <c r="G257" i="27" s="1"/>
  <c r="G258" i="27" s="1"/>
  <c r="G259" i="27" s="1"/>
  <c r="G260" i="27" s="1"/>
  <c r="G261" i="27" s="1"/>
  <c r="G262" i="27" s="1"/>
  <c r="G263" i="27" s="1"/>
  <c r="G264" i="27" s="1"/>
  <c r="G265" i="27" s="1"/>
  <c r="G266" i="27" s="1"/>
  <c r="G267" i="27" s="1"/>
  <c r="G268" i="27" s="1"/>
  <c r="G269" i="27" s="1"/>
  <c r="G270" i="27" s="1"/>
  <c r="G271" i="27" s="1"/>
  <c r="G272" i="27" s="1"/>
  <c r="G273" i="27" s="1"/>
  <c r="G274" i="27" s="1"/>
  <c r="G275" i="27" s="1"/>
  <c r="G276" i="27" s="1"/>
  <c r="G277" i="27" s="1"/>
  <c r="G278" i="27" s="1"/>
  <c r="G279" i="27" s="1"/>
  <c r="G280" i="27" s="1"/>
  <c r="G281" i="27" s="1"/>
  <c r="G282" i="27" s="1"/>
  <c r="G283" i="27" s="1"/>
  <c r="G284" i="27" s="1"/>
  <c r="G285" i="27" s="1"/>
  <c r="G286" i="27" s="1"/>
  <c r="G287" i="27" s="1"/>
  <c r="G288" i="27" s="1"/>
  <c r="G289" i="27" s="1"/>
  <c r="G290" i="27" s="1"/>
  <c r="G291" i="27" s="1"/>
  <c r="G292" i="27" s="1"/>
  <c r="G293" i="27" s="1"/>
  <c r="G294" i="27" s="1"/>
  <c r="G295" i="27" s="1"/>
  <c r="G296" i="27" s="1"/>
  <c r="G297" i="27" s="1"/>
  <c r="G298" i="27" s="1"/>
  <c r="G299" i="27" s="1"/>
  <c r="G300" i="27" s="1"/>
  <c r="G301" i="27" s="1"/>
  <c r="G302" i="27" s="1"/>
  <c r="G303" i="27" s="1"/>
  <c r="G304" i="27" s="1"/>
  <c r="G305" i="27" s="1"/>
  <c r="G306" i="27" s="1"/>
  <c r="G307" i="27" s="1"/>
  <c r="G308" i="27" s="1"/>
  <c r="G309" i="27" s="1"/>
  <c r="G310" i="27" s="1"/>
  <c r="G311" i="27" s="1"/>
  <c r="G312" i="27" s="1"/>
  <c r="G313" i="27" s="1"/>
  <c r="G314" i="27" s="1"/>
  <c r="G315" i="27" s="1"/>
  <c r="G316" i="27" s="1"/>
  <c r="G317" i="27" s="1"/>
  <c r="G318" i="27" s="1"/>
  <c r="G319" i="27" s="1"/>
  <c r="G320" i="27" s="1"/>
  <c r="G321" i="27" s="1"/>
  <c r="G322" i="27" s="1"/>
  <c r="G323" i="27" s="1"/>
  <c r="G324" i="27" s="1"/>
  <c r="G325" i="27" s="1"/>
  <c r="G326" i="27" s="1"/>
  <c r="G327" i="27" s="1"/>
  <c r="G328" i="27" s="1"/>
  <c r="G329" i="27" s="1"/>
  <c r="G330" i="27" s="1"/>
  <c r="G331" i="27" s="1"/>
  <c r="G332" i="27" s="1"/>
  <c r="G333" i="27" s="1"/>
  <c r="G334" i="27" s="1"/>
  <c r="G335" i="27" s="1"/>
  <c r="G336" i="27" s="1"/>
  <c r="G337" i="27" s="1"/>
  <c r="G338" i="27" s="1"/>
  <c r="G339" i="27" s="1"/>
  <c r="G340" i="27" s="1"/>
  <c r="G341" i="27" s="1"/>
  <c r="G342" i="27" s="1"/>
  <c r="G343" i="27" s="1"/>
  <c r="G344" i="27" s="1"/>
  <c r="G345" i="27" s="1"/>
  <c r="G346" i="27" s="1"/>
  <c r="G347" i="27" s="1"/>
  <c r="G348" i="27" s="1"/>
  <c r="G349" i="27" s="1"/>
  <c r="G350" i="27" s="1"/>
  <c r="G351" i="27" s="1"/>
  <c r="G352" i="27" s="1"/>
  <c r="G353" i="27" s="1"/>
  <c r="G354" i="27" s="1"/>
  <c r="G355" i="27" s="1"/>
  <c r="G356" i="27" s="1"/>
  <c r="G357" i="27" s="1"/>
  <c r="G358" i="27" s="1"/>
  <c r="G359" i="27" s="1"/>
  <c r="G360" i="27" s="1"/>
  <c r="G361" i="27" s="1"/>
  <c r="G362" i="27" s="1"/>
  <c r="G363" i="27" s="1"/>
  <c r="G364" i="27" s="1"/>
  <c r="G365" i="27" s="1"/>
  <c r="G366" i="27" s="1"/>
  <c r="G367" i="27" s="1"/>
  <c r="G368" i="27" s="1"/>
  <c r="G369" i="27" s="1"/>
  <c r="G370" i="27" s="1"/>
  <c r="G371" i="27" s="1"/>
  <c r="G372" i="27" s="1"/>
  <c r="G373" i="27" s="1"/>
  <c r="G374" i="27" s="1"/>
  <c r="G375" i="27" s="1"/>
  <c r="G376" i="27" s="1"/>
  <c r="G377" i="27" s="1"/>
  <c r="G378" i="27" s="1"/>
  <c r="G379" i="27" s="1"/>
  <c r="G380" i="27" s="1"/>
  <c r="G381" i="27" s="1"/>
  <c r="G382" i="27" s="1"/>
  <c r="G383" i="27" s="1"/>
  <c r="G384" i="27" s="1"/>
  <c r="G385" i="27" s="1"/>
  <c r="G386" i="27" s="1"/>
  <c r="G387" i="27" s="1"/>
  <c r="G388" i="27" s="1"/>
  <c r="G389" i="27" s="1"/>
  <c r="G390" i="27" s="1"/>
  <c r="G391" i="27" s="1"/>
  <c r="G392" i="27" s="1"/>
  <c r="G393" i="27" s="1"/>
  <c r="G394" i="27" s="1"/>
  <c r="G395" i="27" s="1"/>
  <c r="G396" i="27" s="1"/>
  <c r="G397" i="27" s="1"/>
  <c r="G398" i="27" s="1"/>
  <c r="G399" i="27" s="1"/>
  <c r="G400" i="27" s="1"/>
  <c r="G401" i="27" s="1"/>
  <c r="G402" i="27" s="1"/>
  <c r="G403" i="27" s="1"/>
  <c r="G404" i="27" s="1"/>
  <c r="G405" i="27" s="1"/>
  <c r="G406" i="27" s="1"/>
  <c r="G407" i="27" s="1"/>
  <c r="G408" i="27" s="1"/>
  <c r="G409" i="27" s="1"/>
  <c r="G410" i="27" s="1"/>
  <c r="G411" i="27" s="1"/>
  <c r="G412" i="27" s="1"/>
  <c r="G413" i="27" s="1"/>
  <c r="G414" i="27" s="1"/>
  <c r="G415" i="27" s="1"/>
  <c r="G416" i="27" s="1"/>
  <c r="G417" i="27" s="1"/>
  <c r="G418" i="27" s="1"/>
  <c r="G419" i="27" s="1"/>
  <c r="G420" i="27" s="1"/>
  <c r="G421" i="27" s="1"/>
  <c r="G422" i="27" s="1"/>
  <c r="G423" i="27" s="1"/>
  <c r="G424" i="27" s="1"/>
  <c r="G425" i="27" s="1"/>
  <c r="G426" i="27" s="1"/>
  <c r="G427" i="27" s="1"/>
  <c r="G428" i="27" s="1"/>
  <c r="G429" i="27" s="1"/>
  <c r="G430" i="27" s="1"/>
  <c r="G431" i="27" s="1"/>
  <c r="G432" i="27" s="1"/>
  <c r="G433" i="27" s="1"/>
  <c r="G434" i="27" s="1"/>
  <c r="G435" i="27" s="1"/>
  <c r="G436" i="27" s="1"/>
  <c r="G437" i="27" s="1"/>
  <c r="G438" i="27" s="1"/>
  <c r="G439" i="27" s="1"/>
  <c r="G440" i="27" s="1"/>
  <c r="G441" i="27" s="1"/>
  <c r="G442" i="27" s="1"/>
  <c r="G443" i="27" s="1"/>
  <c r="G444" i="27" s="1"/>
  <c r="G445" i="27" s="1"/>
  <c r="G446" i="27" s="1"/>
  <c r="G447" i="27" s="1"/>
  <c r="G448" i="27" s="1"/>
  <c r="G449" i="27" s="1"/>
  <c r="G450" i="27" s="1"/>
  <c r="G451" i="27" s="1"/>
  <c r="G452" i="27" s="1"/>
  <c r="G453" i="27" s="1"/>
  <c r="G454" i="27" s="1"/>
  <c r="G455" i="27" s="1"/>
  <c r="G456" i="27" s="1"/>
  <c r="G457" i="27" s="1"/>
  <c r="G458" i="27" s="1"/>
  <c r="G459" i="27" s="1"/>
  <c r="G460" i="27" s="1"/>
  <c r="G461" i="27" s="1"/>
  <c r="G462" i="27" s="1"/>
  <c r="G463" i="27" s="1"/>
  <c r="G464" i="27" s="1"/>
  <c r="G465" i="27" s="1"/>
  <c r="G466" i="27" s="1"/>
  <c r="G467" i="27" s="1"/>
  <c r="G468" i="27" s="1"/>
  <c r="G469" i="27" s="1"/>
  <c r="G470" i="27" s="1"/>
  <c r="G471" i="27" s="1"/>
  <c r="G472" i="27" s="1"/>
  <c r="G473" i="27" s="1"/>
  <c r="G474" i="27" s="1"/>
  <c r="G475" i="27" s="1"/>
  <c r="G476" i="27" s="1"/>
  <c r="G477" i="27" s="1"/>
  <c r="G478" i="27" s="1"/>
  <c r="G479" i="27" s="1"/>
  <c r="G480" i="27" s="1"/>
  <c r="G481" i="27" s="1"/>
  <c r="G482" i="27" s="1"/>
  <c r="G483" i="27" s="1"/>
  <c r="G484" i="27" s="1"/>
  <c r="G485" i="27" s="1"/>
  <c r="G486" i="27" s="1"/>
  <c r="G487" i="27" s="1"/>
  <c r="G488" i="27" s="1"/>
  <c r="G489" i="27" s="1"/>
  <c r="G490" i="27" s="1"/>
  <c r="G491" i="27" s="1"/>
  <c r="G492" i="27" s="1"/>
  <c r="G493" i="27" s="1"/>
  <c r="G494" i="27" s="1"/>
  <c r="G495" i="27" s="1"/>
  <c r="G496" i="27" s="1"/>
  <c r="G497" i="27" s="1"/>
  <c r="G498" i="27" s="1"/>
  <c r="G499" i="27" s="1"/>
  <c r="G500" i="27" s="1"/>
  <c r="G501" i="27" s="1"/>
  <c r="G502" i="27" s="1"/>
  <c r="G503" i="27" s="1"/>
  <c r="G504" i="27" s="1"/>
  <c r="G505" i="27" s="1"/>
  <c r="G506" i="27" s="1"/>
  <c r="G507" i="27" s="1"/>
  <c r="G508" i="27" s="1"/>
  <c r="G509" i="27" s="1"/>
  <c r="G510" i="27" s="1"/>
  <c r="G511" i="27" s="1"/>
  <c r="G512" i="27" s="1"/>
  <c r="G513" i="27" s="1"/>
  <c r="G514" i="27" s="1"/>
  <c r="G515" i="27" s="1"/>
  <c r="G516" i="27" s="1"/>
  <c r="G517" i="27" s="1"/>
  <c r="G518" i="27" s="1"/>
  <c r="G519" i="27" s="1"/>
  <c r="G520" i="27" s="1"/>
  <c r="G521" i="27" s="1"/>
  <c r="G522" i="27" s="1"/>
  <c r="G523" i="27" s="1"/>
  <c r="G524" i="27" s="1"/>
  <c r="G525" i="27" s="1"/>
  <c r="G526" i="27" s="1"/>
  <c r="G527" i="27" s="1"/>
  <c r="G528" i="27" s="1"/>
  <c r="G529" i="27" s="1"/>
  <c r="G530" i="27" s="1"/>
  <c r="G531" i="27" s="1"/>
  <c r="G532" i="27" s="1"/>
  <c r="G533" i="27" s="1"/>
  <c r="G534" i="27" s="1"/>
  <c r="G535" i="27" s="1"/>
  <c r="G536" i="27" s="1"/>
  <c r="G537" i="27" s="1"/>
  <c r="G538" i="27" s="1"/>
  <c r="G539" i="27" s="1"/>
  <c r="G540" i="27" s="1"/>
  <c r="G541" i="27" s="1"/>
  <c r="G542" i="27" s="1"/>
  <c r="G543" i="27" s="1"/>
  <c r="G544" i="27" s="1"/>
  <c r="G545" i="27" s="1"/>
  <c r="G546" i="27" s="1"/>
  <c r="G547" i="27" s="1"/>
  <c r="G548" i="27" s="1"/>
  <c r="G549" i="27" s="1"/>
  <c r="G550" i="27" s="1"/>
  <c r="G551" i="27" s="1"/>
  <c r="G552" i="27" s="1"/>
  <c r="G553" i="27" s="1"/>
  <c r="G554" i="27" s="1"/>
  <c r="G555" i="27" s="1"/>
  <c r="G556" i="27" s="1"/>
  <c r="G557" i="27" s="1"/>
  <c r="G558" i="27" s="1"/>
  <c r="G559" i="27" s="1"/>
  <c r="G560" i="27" s="1"/>
  <c r="G561" i="27" s="1"/>
  <c r="G562" i="27" s="1"/>
  <c r="G563" i="27" s="1"/>
  <c r="G564" i="27" s="1"/>
  <c r="G565" i="27" s="1"/>
  <c r="G566" i="27" s="1"/>
  <c r="G567" i="27" s="1"/>
  <c r="G568" i="27" s="1"/>
  <c r="G569" i="27" s="1"/>
  <c r="G570" i="27" s="1"/>
  <c r="G571" i="27" s="1"/>
  <c r="G572" i="27" s="1"/>
  <c r="G573" i="27" s="1"/>
  <c r="G574" i="27" s="1"/>
  <c r="G575" i="27" s="1"/>
  <c r="G576" i="27" s="1"/>
  <c r="G577" i="27" s="1"/>
  <c r="G578" i="27" s="1"/>
  <c r="G579" i="27" s="1"/>
  <c r="J127" i="27"/>
  <c r="J128" i="27" s="1"/>
  <c r="J129" i="27" s="1"/>
  <c r="J130" i="27" s="1"/>
  <c r="J131" i="27" s="1"/>
  <c r="J132" i="27" s="1"/>
  <c r="J133" i="27" s="1"/>
  <c r="J134" i="27" s="1"/>
  <c r="J135" i="27" s="1"/>
  <c r="J136" i="27" s="1"/>
  <c r="J137" i="27" s="1"/>
  <c r="J138" i="27" s="1"/>
  <c r="J139" i="27" s="1"/>
  <c r="J140" i="27" s="1"/>
  <c r="J141" i="27" s="1"/>
  <c r="J142" i="27" s="1"/>
  <c r="J143" i="27" s="1"/>
  <c r="J144" i="27" s="1"/>
  <c r="J145" i="27" s="1"/>
  <c r="J146" i="27" s="1"/>
  <c r="J147" i="27" s="1"/>
  <c r="J148" i="27" s="1"/>
  <c r="J149" i="27" s="1"/>
  <c r="J150" i="27" s="1"/>
  <c r="J151" i="27" s="1"/>
  <c r="J152" i="27" s="1"/>
  <c r="J153" i="27" s="1"/>
  <c r="J154" i="27" s="1"/>
  <c r="J155" i="27" s="1"/>
  <c r="J156" i="27" s="1"/>
  <c r="J157" i="27" s="1"/>
  <c r="J158" i="27" s="1"/>
  <c r="J159" i="27" s="1"/>
  <c r="J160" i="27" s="1"/>
  <c r="J161" i="27" s="1"/>
  <c r="J162" i="27" s="1"/>
  <c r="J163" i="27" s="1"/>
  <c r="J164" i="27" s="1"/>
  <c r="J165" i="27" s="1"/>
  <c r="J166" i="27" s="1"/>
  <c r="J167" i="27" s="1"/>
  <c r="J168" i="27" s="1"/>
  <c r="J169" i="27" s="1"/>
  <c r="J170" i="27" s="1"/>
  <c r="J171" i="27" s="1"/>
  <c r="J172" i="27" s="1"/>
  <c r="J173" i="27" s="1"/>
  <c r="J174" i="27" s="1"/>
  <c r="J175" i="27" s="1"/>
  <c r="J176" i="27" s="1"/>
  <c r="J177" i="27" s="1"/>
  <c r="J178" i="27" s="1"/>
  <c r="J179" i="27" s="1"/>
  <c r="J180" i="27" s="1"/>
  <c r="J181" i="27" s="1"/>
  <c r="J182" i="27" s="1"/>
  <c r="J183" i="27" s="1"/>
  <c r="J184" i="27" s="1"/>
  <c r="J185" i="27" s="1"/>
  <c r="J186" i="27" s="1"/>
  <c r="J187" i="27" s="1"/>
  <c r="J188" i="27" s="1"/>
  <c r="J189" i="27" s="1"/>
  <c r="J190" i="27" s="1"/>
  <c r="J191" i="27" s="1"/>
  <c r="J192" i="27" s="1"/>
  <c r="J193" i="27" s="1"/>
  <c r="J194" i="27" s="1"/>
  <c r="J195" i="27" s="1"/>
  <c r="J196" i="27" s="1"/>
  <c r="J197" i="27" s="1"/>
  <c r="J198" i="27" s="1"/>
  <c r="J199" i="27" s="1"/>
  <c r="J200" i="27" s="1"/>
  <c r="J201" i="27" s="1"/>
  <c r="J202" i="27" s="1"/>
  <c r="J203" i="27" s="1"/>
  <c r="J204" i="27" s="1"/>
  <c r="J205" i="27" s="1"/>
  <c r="J206" i="27" s="1"/>
  <c r="J207" i="27" s="1"/>
  <c r="J208" i="27" s="1"/>
  <c r="J209" i="27" s="1"/>
  <c r="J210" i="27" s="1"/>
  <c r="J211" i="27" s="1"/>
  <c r="J212" i="27" s="1"/>
  <c r="J213" i="27" s="1"/>
  <c r="J214" i="27" s="1"/>
  <c r="J215" i="27" s="1"/>
  <c r="J216" i="27" s="1"/>
  <c r="J217" i="27" s="1"/>
  <c r="J218" i="27" s="1"/>
  <c r="J219" i="27" s="1"/>
  <c r="J220" i="27" s="1"/>
  <c r="J221" i="27" s="1"/>
  <c r="J222" i="27" s="1"/>
  <c r="J223" i="27" s="1"/>
  <c r="J224" i="27" s="1"/>
  <c r="J225" i="27" s="1"/>
  <c r="J226" i="27" s="1"/>
  <c r="J227" i="27" s="1"/>
  <c r="J228" i="27" s="1"/>
  <c r="J229" i="27" s="1"/>
  <c r="J230" i="27" s="1"/>
  <c r="J231" i="27" s="1"/>
  <c r="J232" i="27" s="1"/>
  <c r="J233" i="27" s="1"/>
  <c r="J234" i="27" s="1"/>
  <c r="J235" i="27" s="1"/>
  <c r="J236" i="27" s="1"/>
  <c r="J237" i="27" s="1"/>
  <c r="J238" i="27" s="1"/>
  <c r="J239" i="27" s="1"/>
  <c r="J240" i="27" s="1"/>
  <c r="J241" i="27" s="1"/>
  <c r="J242" i="27" s="1"/>
  <c r="J243" i="27" s="1"/>
  <c r="J244" i="27" s="1"/>
  <c r="J245" i="27" s="1"/>
  <c r="J246" i="27" s="1"/>
  <c r="J247" i="27" s="1"/>
  <c r="J248" i="27" s="1"/>
  <c r="J249" i="27" s="1"/>
  <c r="J250" i="27" s="1"/>
  <c r="J251" i="27" s="1"/>
  <c r="J252" i="27" s="1"/>
  <c r="J253" i="27" s="1"/>
  <c r="J254" i="27" s="1"/>
  <c r="J255" i="27" s="1"/>
  <c r="J256" i="27" s="1"/>
  <c r="J257" i="27" s="1"/>
  <c r="J258" i="27" s="1"/>
  <c r="J259" i="27" s="1"/>
  <c r="J260" i="27" s="1"/>
  <c r="J261" i="27" s="1"/>
  <c r="J262" i="27" s="1"/>
  <c r="J263" i="27" s="1"/>
  <c r="J264" i="27" s="1"/>
  <c r="J265" i="27" s="1"/>
  <c r="J266" i="27" s="1"/>
  <c r="J267" i="27" s="1"/>
  <c r="J268" i="27" s="1"/>
  <c r="J269" i="27" s="1"/>
  <c r="J270" i="27" s="1"/>
  <c r="J271" i="27" s="1"/>
  <c r="J272" i="27" s="1"/>
  <c r="J273" i="27" s="1"/>
  <c r="J274" i="27" s="1"/>
  <c r="J275" i="27" s="1"/>
  <c r="J276" i="27" s="1"/>
  <c r="J277" i="27" s="1"/>
  <c r="J278" i="27" s="1"/>
  <c r="J279" i="27" s="1"/>
  <c r="J280" i="27" s="1"/>
  <c r="J281" i="27" s="1"/>
  <c r="J282" i="27" s="1"/>
  <c r="J283" i="27" s="1"/>
  <c r="J284" i="27" s="1"/>
  <c r="J285" i="27" s="1"/>
  <c r="J286" i="27" s="1"/>
  <c r="J287" i="27" s="1"/>
  <c r="J288" i="27" s="1"/>
  <c r="J289" i="27" s="1"/>
  <c r="J290" i="27" s="1"/>
  <c r="J291" i="27" s="1"/>
  <c r="J292" i="27" s="1"/>
  <c r="J293" i="27" s="1"/>
  <c r="J294" i="27" s="1"/>
  <c r="J295" i="27" s="1"/>
  <c r="J296" i="27" s="1"/>
  <c r="J297" i="27" s="1"/>
  <c r="J298" i="27" s="1"/>
  <c r="J299" i="27" s="1"/>
  <c r="J300" i="27" s="1"/>
  <c r="J301" i="27" s="1"/>
  <c r="J302" i="27" s="1"/>
  <c r="J303" i="27" s="1"/>
  <c r="J304" i="27" s="1"/>
  <c r="J305" i="27" s="1"/>
  <c r="J306" i="27" s="1"/>
  <c r="J307" i="27" s="1"/>
  <c r="J308" i="27" s="1"/>
  <c r="J309" i="27" s="1"/>
  <c r="J310" i="27" s="1"/>
  <c r="J311" i="27" s="1"/>
  <c r="J312" i="27" s="1"/>
  <c r="J313" i="27" s="1"/>
  <c r="J314" i="27" s="1"/>
  <c r="J315" i="27" s="1"/>
  <c r="J316" i="27" s="1"/>
  <c r="J317" i="27" s="1"/>
  <c r="J318" i="27" s="1"/>
  <c r="J319" i="27" s="1"/>
  <c r="J320" i="27" s="1"/>
  <c r="J321" i="27" s="1"/>
  <c r="J322" i="27" s="1"/>
  <c r="J323" i="27" s="1"/>
  <c r="J324" i="27" s="1"/>
  <c r="J325" i="27" s="1"/>
  <c r="J326" i="27" s="1"/>
  <c r="J327" i="27" s="1"/>
  <c r="J328" i="27" s="1"/>
  <c r="J329" i="27" s="1"/>
  <c r="J330" i="27" s="1"/>
  <c r="J331" i="27" s="1"/>
  <c r="J332" i="27" s="1"/>
  <c r="J333" i="27" s="1"/>
  <c r="J334" i="27" s="1"/>
  <c r="J335" i="27" s="1"/>
  <c r="J336" i="27" s="1"/>
  <c r="J337" i="27" s="1"/>
  <c r="J338" i="27" s="1"/>
  <c r="J339" i="27" s="1"/>
  <c r="J340" i="27" s="1"/>
  <c r="J341" i="27" s="1"/>
  <c r="J342" i="27" s="1"/>
  <c r="J343" i="27" s="1"/>
  <c r="J344" i="27" s="1"/>
  <c r="J345" i="27" s="1"/>
  <c r="J346" i="27" s="1"/>
  <c r="J347" i="27" s="1"/>
  <c r="J348" i="27" s="1"/>
  <c r="J349" i="27" s="1"/>
  <c r="J350" i="27" s="1"/>
  <c r="J351" i="27" s="1"/>
  <c r="J352" i="27" s="1"/>
  <c r="J353" i="27" s="1"/>
  <c r="J354" i="27" s="1"/>
  <c r="J355" i="27" s="1"/>
  <c r="J356" i="27" s="1"/>
  <c r="J357" i="27" s="1"/>
  <c r="J358" i="27" s="1"/>
  <c r="J359" i="27" s="1"/>
  <c r="J360" i="27" s="1"/>
  <c r="J361" i="27" s="1"/>
  <c r="J362" i="27" s="1"/>
  <c r="J363" i="27" s="1"/>
  <c r="J364" i="27" s="1"/>
  <c r="J365" i="27" s="1"/>
  <c r="J366" i="27" s="1"/>
  <c r="J367" i="27" s="1"/>
  <c r="J368" i="27" s="1"/>
  <c r="J369" i="27" s="1"/>
  <c r="J370" i="27" s="1"/>
  <c r="J371" i="27" s="1"/>
  <c r="J372" i="27" s="1"/>
  <c r="J373" i="27" s="1"/>
  <c r="J374" i="27" s="1"/>
  <c r="J375" i="27" s="1"/>
  <c r="J376" i="27" s="1"/>
  <c r="J377" i="27" s="1"/>
  <c r="J378" i="27" s="1"/>
  <c r="J379" i="27" s="1"/>
  <c r="J380" i="27" s="1"/>
  <c r="J381" i="27" s="1"/>
  <c r="J382" i="27" s="1"/>
  <c r="J383" i="27" s="1"/>
  <c r="J384" i="27" s="1"/>
  <c r="J385" i="27" s="1"/>
  <c r="J386" i="27" s="1"/>
  <c r="J387" i="27" s="1"/>
  <c r="J388" i="27" s="1"/>
  <c r="J389" i="27" s="1"/>
  <c r="J390" i="27" s="1"/>
  <c r="J391" i="27" s="1"/>
  <c r="J392" i="27" s="1"/>
  <c r="J393" i="27" s="1"/>
  <c r="J394" i="27" s="1"/>
  <c r="J395" i="27" s="1"/>
  <c r="J396" i="27" s="1"/>
  <c r="J397" i="27" s="1"/>
  <c r="J398" i="27" s="1"/>
  <c r="J399" i="27" s="1"/>
  <c r="J400" i="27" s="1"/>
  <c r="J401" i="27" s="1"/>
  <c r="J402" i="27" s="1"/>
  <c r="J403" i="27" s="1"/>
  <c r="J404" i="27" s="1"/>
  <c r="J405" i="27" s="1"/>
  <c r="J406" i="27" s="1"/>
  <c r="J407" i="27" s="1"/>
  <c r="J408" i="27" s="1"/>
  <c r="J409" i="27" s="1"/>
  <c r="J410" i="27" s="1"/>
  <c r="J411" i="27" s="1"/>
  <c r="J412" i="27" s="1"/>
  <c r="J413" i="27" s="1"/>
  <c r="J414" i="27" s="1"/>
  <c r="J415" i="27" s="1"/>
  <c r="J416" i="27" s="1"/>
  <c r="J417" i="27" s="1"/>
  <c r="J418" i="27" s="1"/>
  <c r="J419" i="27" s="1"/>
  <c r="J420" i="27" s="1"/>
  <c r="J421" i="27" s="1"/>
  <c r="J422" i="27" s="1"/>
  <c r="J423" i="27" s="1"/>
  <c r="J424" i="27" s="1"/>
  <c r="J425" i="27" s="1"/>
  <c r="J426" i="27" s="1"/>
  <c r="J427" i="27" s="1"/>
  <c r="J428" i="27" s="1"/>
  <c r="J429" i="27" s="1"/>
  <c r="J430" i="27" s="1"/>
  <c r="J431" i="27" s="1"/>
  <c r="J432" i="27" s="1"/>
  <c r="J433" i="27" s="1"/>
  <c r="J434" i="27" s="1"/>
  <c r="J435" i="27" s="1"/>
  <c r="J436" i="27" s="1"/>
  <c r="J437" i="27" s="1"/>
  <c r="J438" i="27" s="1"/>
  <c r="J439" i="27" s="1"/>
  <c r="J440" i="27" s="1"/>
  <c r="J441" i="27" s="1"/>
  <c r="J442" i="27" s="1"/>
  <c r="J443" i="27" s="1"/>
  <c r="J444" i="27" s="1"/>
  <c r="J445" i="27" s="1"/>
  <c r="J446" i="27" s="1"/>
  <c r="J447" i="27" s="1"/>
  <c r="J448" i="27" s="1"/>
  <c r="J449" i="27" s="1"/>
  <c r="J450" i="27" s="1"/>
  <c r="J451" i="27" s="1"/>
  <c r="J452" i="27" s="1"/>
  <c r="J453" i="27" s="1"/>
  <c r="J454" i="27" s="1"/>
  <c r="J455" i="27" s="1"/>
  <c r="J456" i="27" s="1"/>
  <c r="J457" i="27" s="1"/>
  <c r="J458" i="27" s="1"/>
  <c r="J459" i="27" s="1"/>
  <c r="J460" i="27" s="1"/>
  <c r="J461" i="27" s="1"/>
  <c r="J462" i="27" s="1"/>
  <c r="J463" i="27" s="1"/>
  <c r="J464" i="27" s="1"/>
  <c r="J465" i="27" s="1"/>
  <c r="J466" i="27" s="1"/>
  <c r="J467" i="27" s="1"/>
  <c r="J468" i="27" s="1"/>
  <c r="J469" i="27" s="1"/>
  <c r="J470" i="27" s="1"/>
  <c r="J471" i="27" s="1"/>
  <c r="J472" i="27" s="1"/>
  <c r="J473" i="27" s="1"/>
  <c r="J474" i="27" s="1"/>
  <c r="J475" i="27" s="1"/>
  <c r="J476" i="27" s="1"/>
  <c r="J477" i="27" s="1"/>
  <c r="J478" i="27" s="1"/>
  <c r="J479" i="27" s="1"/>
  <c r="J480" i="27" s="1"/>
  <c r="J481" i="27" s="1"/>
  <c r="J482" i="27" s="1"/>
  <c r="J483" i="27" s="1"/>
  <c r="J484" i="27" s="1"/>
  <c r="J485" i="27" s="1"/>
  <c r="J486" i="27" s="1"/>
  <c r="J487" i="27" s="1"/>
  <c r="J488" i="27" s="1"/>
  <c r="J489" i="27" s="1"/>
  <c r="J490" i="27" s="1"/>
  <c r="J491" i="27" s="1"/>
  <c r="J492" i="27" s="1"/>
  <c r="J493" i="27" s="1"/>
  <c r="J494" i="27" s="1"/>
  <c r="J495" i="27" s="1"/>
  <c r="J496" i="27" s="1"/>
  <c r="J497" i="27" s="1"/>
  <c r="J498" i="27" s="1"/>
  <c r="J499" i="27" s="1"/>
  <c r="J500" i="27" s="1"/>
  <c r="J501" i="27" s="1"/>
  <c r="J502" i="27" s="1"/>
  <c r="J503" i="27" s="1"/>
  <c r="J504" i="27" s="1"/>
  <c r="J505" i="27" s="1"/>
  <c r="J506" i="27" s="1"/>
  <c r="J507" i="27" s="1"/>
  <c r="J508" i="27" s="1"/>
  <c r="J509" i="27" s="1"/>
  <c r="J510" i="27" s="1"/>
  <c r="J511" i="27" s="1"/>
  <c r="J512" i="27" s="1"/>
  <c r="J513" i="27" s="1"/>
  <c r="J514" i="27" s="1"/>
  <c r="J515" i="27" s="1"/>
  <c r="J516" i="27" s="1"/>
  <c r="J517" i="27" s="1"/>
  <c r="J518" i="27" s="1"/>
  <c r="J519" i="27" s="1"/>
  <c r="J520" i="27" s="1"/>
  <c r="J521" i="27" s="1"/>
  <c r="J522" i="27" s="1"/>
  <c r="J523" i="27" s="1"/>
  <c r="J524" i="27" s="1"/>
  <c r="J525" i="27" s="1"/>
  <c r="J526" i="27" s="1"/>
  <c r="J527" i="27" s="1"/>
  <c r="J528" i="27" s="1"/>
  <c r="J529" i="27" s="1"/>
  <c r="J530" i="27" s="1"/>
  <c r="J531" i="27" s="1"/>
  <c r="J532" i="27" s="1"/>
  <c r="J533" i="27" s="1"/>
  <c r="J534" i="27" s="1"/>
  <c r="J535" i="27" s="1"/>
  <c r="J536" i="27" s="1"/>
  <c r="J537" i="27" s="1"/>
  <c r="J538" i="27" s="1"/>
  <c r="J539" i="27" s="1"/>
  <c r="J540" i="27" s="1"/>
  <c r="J541" i="27" s="1"/>
  <c r="J542" i="27" s="1"/>
  <c r="J543" i="27" s="1"/>
  <c r="J544" i="27" s="1"/>
  <c r="J545" i="27" s="1"/>
  <c r="J546" i="27" s="1"/>
  <c r="J547" i="27" s="1"/>
  <c r="J548" i="27" s="1"/>
  <c r="J549" i="27" s="1"/>
  <c r="J550" i="27" s="1"/>
  <c r="J551" i="27" s="1"/>
  <c r="J552" i="27" s="1"/>
  <c r="J553" i="27" s="1"/>
  <c r="J554" i="27" s="1"/>
  <c r="J555" i="27" s="1"/>
  <c r="J556" i="27" s="1"/>
  <c r="J557" i="27" s="1"/>
  <c r="J558" i="27" s="1"/>
  <c r="J559" i="27" s="1"/>
  <c r="J560" i="27" s="1"/>
  <c r="J561" i="27" s="1"/>
  <c r="J562" i="27" s="1"/>
  <c r="J563" i="27" s="1"/>
  <c r="J564" i="27" s="1"/>
  <c r="J565" i="27" s="1"/>
  <c r="J566" i="27" s="1"/>
  <c r="J567" i="27" s="1"/>
  <c r="J568" i="27" s="1"/>
  <c r="J569" i="27" s="1"/>
  <c r="J570" i="27" s="1"/>
  <c r="J571" i="27" s="1"/>
  <c r="J572" i="27" s="1"/>
  <c r="J573" i="27" s="1"/>
  <c r="J574" i="27" s="1"/>
  <c r="J575" i="27" s="1"/>
  <c r="J576" i="27" s="1"/>
  <c r="J577" i="27" s="1"/>
  <c r="J578" i="27" s="1"/>
  <c r="J579" i="27" s="1"/>
  <c r="J580" i="27" s="1"/>
  <c r="J581" i="27" s="1"/>
  <c r="J582" i="27" s="1"/>
  <c r="J583" i="27" s="1"/>
  <c r="J584" i="27" s="1"/>
  <c r="J585" i="27" s="1"/>
  <c r="J586" i="27" s="1"/>
  <c r="J587" i="27" s="1"/>
  <c r="J588" i="27" s="1"/>
  <c r="J589" i="27" s="1"/>
  <c r="J590" i="27" s="1"/>
  <c r="J591" i="27" s="1"/>
  <c r="J592" i="27" s="1"/>
  <c r="J593" i="27" s="1"/>
  <c r="J594" i="27" s="1"/>
  <c r="J595" i="27" s="1"/>
  <c r="J596" i="27" s="1"/>
  <c r="J597" i="27" s="1"/>
  <c r="J598" i="27" s="1"/>
  <c r="J599" i="27" s="1"/>
  <c r="J600" i="27" s="1"/>
  <c r="J601" i="27" s="1"/>
  <c r="J602" i="27" s="1"/>
  <c r="J603" i="27" s="1"/>
  <c r="J604" i="27" s="1"/>
  <c r="J605" i="27" s="1"/>
  <c r="J606" i="27" s="1"/>
  <c r="J607" i="27" s="1"/>
  <c r="J608" i="27" s="1"/>
  <c r="J609" i="27" s="1"/>
  <c r="J610" i="27" s="1"/>
  <c r="J611" i="27" s="1"/>
  <c r="J612" i="27" s="1"/>
  <c r="J613" i="27" s="1"/>
  <c r="J614" i="27" s="1"/>
  <c r="J615" i="27" s="1"/>
  <c r="J616" i="27" s="1"/>
  <c r="J617" i="27" s="1"/>
  <c r="J618" i="27" s="1"/>
  <c r="J619" i="27" s="1"/>
  <c r="J620" i="27" s="1"/>
  <c r="J621" i="27" s="1"/>
  <c r="J622" i="27" s="1"/>
  <c r="J623" i="27" s="1"/>
  <c r="J624" i="27" s="1"/>
  <c r="J625" i="27" s="1"/>
  <c r="J626" i="27" s="1"/>
  <c r="J627" i="27" s="1"/>
  <c r="J628" i="27" s="1"/>
  <c r="J629" i="27" s="1"/>
  <c r="J630" i="27" s="1"/>
  <c r="J631" i="27" s="1"/>
  <c r="J632" i="27" s="1"/>
  <c r="J633" i="27" s="1"/>
  <c r="J634" i="27" s="1"/>
  <c r="J635" i="27" s="1"/>
  <c r="J636" i="27" s="1"/>
  <c r="J637" i="27" s="1"/>
  <c r="J638" i="27" s="1"/>
  <c r="J639" i="27" s="1"/>
  <c r="J640" i="27" s="1"/>
  <c r="J641" i="27" s="1"/>
  <c r="J642" i="27" s="1"/>
  <c r="J643" i="27" s="1"/>
  <c r="J644" i="27" s="1"/>
  <c r="J645" i="27" s="1"/>
  <c r="J646" i="27" s="1"/>
  <c r="J647" i="27" s="1"/>
  <c r="J648" i="27" s="1"/>
  <c r="J649" i="27" s="1"/>
  <c r="J650" i="27" s="1"/>
  <c r="J651" i="27" s="1"/>
  <c r="J652" i="27" s="1"/>
  <c r="J653" i="27" s="1"/>
  <c r="J654" i="27" s="1"/>
  <c r="J655" i="27" s="1"/>
  <c r="J656" i="27" s="1"/>
  <c r="J657" i="27" s="1"/>
  <c r="J658" i="27" s="1"/>
  <c r="J659" i="27" s="1"/>
  <c r="J660" i="27" s="1"/>
  <c r="J661" i="27" s="1"/>
  <c r="J662" i="27" s="1"/>
  <c r="J663" i="27" s="1"/>
  <c r="J664" i="27" s="1"/>
  <c r="J665" i="27" s="1"/>
  <c r="J666" i="27" s="1"/>
  <c r="J667" i="27" s="1"/>
  <c r="J668" i="27" s="1"/>
  <c r="J669" i="27" s="1"/>
  <c r="J670" i="27" s="1"/>
  <c r="J671" i="27" s="1"/>
  <c r="J672" i="27" s="1"/>
  <c r="J673" i="27" s="1"/>
  <c r="J674" i="27" s="1"/>
  <c r="J675" i="27" s="1"/>
  <c r="W362" i="27"/>
  <c r="W301" i="27"/>
  <c r="W300" i="27" s="1"/>
  <c r="W299" i="27" s="1"/>
  <c r="W298" i="27" s="1"/>
  <c r="W297" i="27" s="1"/>
  <c r="W296" i="27" s="1"/>
  <c r="W295" i="27" s="1"/>
  <c r="W294" i="27" s="1"/>
  <c r="W293" i="27" s="1"/>
  <c r="W292" i="27" s="1"/>
  <c r="W291" i="27" s="1"/>
  <c r="W290" i="27" s="1"/>
  <c r="W289" i="27" s="1"/>
  <c r="W288" i="27" s="1"/>
  <c r="W287" i="27" s="1"/>
  <c r="W286" i="27" s="1"/>
  <c r="W285" i="27" s="1"/>
  <c r="W284" i="27" s="1"/>
  <c r="W283" i="27" s="1"/>
  <c r="W282" i="27" s="1"/>
  <c r="W281" i="27" s="1"/>
  <c r="W280" i="27" s="1"/>
  <c r="W279" i="27" s="1"/>
  <c r="W278" i="27" s="1"/>
  <c r="W277" i="27" s="1"/>
  <c r="W276" i="27" s="1"/>
  <c r="W275" i="27" s="1"/>
  <c r="W274" i="27" s="1"/>
  <c r="W273" i="27" s="1"/>
  <c r="W272" i="27" s="1"/>
  <c r="W271" i="27" s="1"/>
  <c r="W270" i="27" s="1"/>
  <c r="W269" i="27" s="1"/>
  <c r="W268" i="27" s="1"/>
  <c r="W267" i="27" s="1"/>
  <c r="W266" i="27" s="1"/>
  <c r="W265" i="27" s="1"/>
  <c r="W264" i="27" s="1"/>
  <c r="W263" i="27" s="1"/>
  <c r="W262" i="27" s="1"/>
  <c r="W261" i="27" s="1"/>
  <c r="W260" i="27" s="1"/>
  <c r="W259" i="27" s="1"/>
  <c r="W258" i="27" s="1"/>
  <c r="W257" i="27" s="1"/>
  <c r="W256" i="27" s="1"/>
  <c r="W255" i="27" s="1"/>
  <c r="W254" i="27" s="1"/>
  <c r="W253" i="27" s="1"/>
  <c r="W252" i="27" s="1"/>
  <c r="W251" i="27" s="1"/>
  <c r="W250" i="27" s="1"/>
  <c r="W249" i="27" s="1"/>
  <c r="W248" i="27" s="1"/>
  <c r="W247" i="27" s="1"/>
  <c r="W246" i="27" s="1"/>
  <c r="W245" i="27" s="1"/>
  <c r="W244" i="27" s="1"/>
  <c r="W243" i="27" s="1"/>
  <c r="W241" i="27"/>
  <c r="W240" i="27" s="1"/>
  <c r="W239" i="27" s="1"/>
  <c r="W238" i="27" s="1"/>
  <c r="W237" i="27" s="1"/>
  <c r="W236" i="27" s="1"/>
  <c r="W235" i="27" s="1"/>
  <c r="W234" i="27" s="1"/>
  <c r="W233" i="27" s="1"/>
  <c r="W232" i="27" s="1"/>
  <c r="W231" i="27" s="1"/>
  <c r="W230" i="27" s="1"/>
  <c r="W229" i="27" s="1"/>
  <c r="W228" i="27" s="1"/>
  <c r="W227" i="27" s="1"/>
  <c r="W226" i="27" s="1"/>
  <c r="W225" i="27" s="1"/>
  <c r="W224" i="27" s="1"/>
  <c r="W223" i="27" s="1"/>
  <c r="W222" i="27" s="1"/>
  <c r="W221" i="27" s="1"/>
  <c r="W220" i="27" s="1"/>
  <c r="W219" i="27" s="1"/>
  <c r="W218" i="27" s="1"/>
  <c r="W217" i="27" s="1"/>
  <c r="W216" i="27" s="1"/>
  <c r="W215" i="27" s="1"/>
  <c r="W214" i="27" s="1"/>
  <c r="W213" i="27" s="1"/>
  <c r="W212" i="27" s="1"/>
  <c r="W211" i="27" s="1"/>
  <c r="W210" i="27" s="1"/>
  <c r="W209" i="27" s="1"/>
  <c r="W208" i="27" s="1"/>
  <c r="W207" i="27" s="1"/>
  <c r="W206" i="27" s="1"/>
  <c r="W205" i="27" s="1"/>
  <c r="W204" i="27" s="1"/>
  <c r="W203" i="27" s="1"/>
  <c r="W202" i="27" s="1"/>
  <c r="W201" i="27" s="1"/>
  <c r="W200" i="27" s="1"/>
  <c r="W199" i="27" s="1"/>
  <c r="W198" i="27" s="1"/>
  <c r="W197" i="27" s="1"/>
  <c r="W196" i="27" s="1"/>
  <c r="W195" i="27" s="1"/>
  <c r="W194" i="27" s="1"/>
  <c r="W193" i="27" s="1"/>
  <c r="W192" i="27" s="1"/>
  <c r="W191" i="27" s="1"/>
  <c r="W190" i="27" s="1"/>
  <c r="W189" i="27" s="1"/>
  <c r="W188" i="27" s="1"/>
  <c r="W187" i="27" s="1"/>
  <c r="W186" i="27" s="1"/>
  <c r="W185" i="27" s="1"/>
  <c r="W184" i="27" s="1"/>
  <c r="W183" i="27" s="1"/>
  <c r="W181" i="27"/>
  <c r="W180" i="27" s="1"/>
  <c r="W179" i="27" s="1"/>
  <c r="W178" i="27" s="1"/>
  <c r="W177" i="27" s="1"/>
  <c r="W176" i="27" s="1"/>
  <c r="W175" i="27" s="1"/>
  <c r="W174" i="27" s="1"/>
  <c r="W173" i="27" s="1"/>
  <c r="W172" i="27" s="1"/>
  <c r="W171" i="27" s="1"/>
  <c r="W170" i="27" s="1"/>
  <c r="W169" i="27" s="1"/>
  <c r="W168" i="27" s="1"/>
  <c r="W167" i="27" s="1"/>
  <c r="W166" i="27" s="1"/>
  <c r="W165" i="27" s="1"/>
  <c r="W164" i="27" s="1"/>
  <c r="C128" i="27"/>
  <c r="F128" i="27"/>
  <c r="F127" i="27"/>
  <c r="U360" i="27"/>
  <c r="U359" i="27" s="1"/>
  <c r="U358" i="27" s="1"/>
  <c r="U357" i="27" s="1"/>
  <c r="U356" i="27" s="1"/>
  <c r="U355" i="27" s="1"/>
  <c r="U354" i="27" s="1"/>
  <c r="U353" i="27" s="1"/>
  <c r="U352" i="27" s="1"/>
  <c r="U351" i="27" s="1"/>
  <c r="U350" i="27" s="1"/>
  <c r="U349" i="27" s="1"/>
  <c r="U348" i="27" s="1"/>
  <c r="U347" i="27" s="1"/>
  <c r="U346" i="27" s="1"/>
  <c r="U345" i="27" s="1"/>
  <c r="U344" i="27" s="1"/>
  <c r="U343" i="27" s="1"/>
  <c r="U342" i="27" s="1"/>
  <c r="U341" i="27" s="1"/>
  <c r="U340" i="27" s="1"/>
  <c r="U339" i="27" s="1"/>
  <c r="U338" i="27" s="1"/>
  <c r="U337" i="27" s="1"/>
  <c r="U336" i="27" s="1"/>
  <c r="U335" i="27" s="1"/>
  <c r="U334" i="27" s="1"/>
  <c r="U333" i="27" s="1"/>
  <c r="U332" i="27" s="1"/>
  <c r="U331" i="27" s="1"/>
  <c r="U330" i="27" s="1"/>
  <c r="U329" i="27" s="1"/>
  <c r="U328" i="27" s="1"/>
  <c r="U327" i="27" s="1"/>
  <c r="U326" i="27" s="1"/>
  <c r="U325" i="27" s="1"/>
  <c r="U324" i="27" s="1"/>
  <c r="U323" i="27" s="1"/>
  <c r="U322" i="27" s="1"/>
  <c r="U321" i="27" s="1"/>
  <c r="U320" i="27" s="1"/>
  <c r="U319" i="27" s="1"/>
  <c r="U318" i="27" s="1"/>
  <c r="U317" i="27" s="1"/>
  <c r="U316" i="27" s="1"/>
  <c r="U315" i="27" s="1"/>
  <c r="U314" i="27" s="1"/>
  <c r="U313" i="27" s="1"/>
  <c r="U312" i="27" s="1"/>
  <c r="U311" i="27" s="1"/>
  <c r="U310" i="27" s="1"/>
  <c r="U309" i="27" s="1"/>
  <c r="U308" i="27" s="1"/>
  <c r="U307" i="27" s="1"/>
  <c r="U306" i="27" s="1"/>
  <c r="U305" i="27" s="1"/>
  <c r="U304" i="27" s="1"/>
  <c r="U303" i="27" s="1"/>
  <c r="U302" i="27" s="1"/>
  <c r="U301" i="27" s="1"/>
  <c r="U300" i="27" s="1"/>
  <c r="U299" i="27" s="1"/>
  <c r="U298" i="27" s="1"/>
  <c r="U297" i="27" s="1"/>
  <c r="U296" i="27" s="1"/>
  <c r="U295" i="27" s="1"/>
  <c r="U294" i="27" s="1"/>
  <c r="U293" i="27" s="1"/>
  <c r="U292" i="27" s="1"/>
  <c r="U291" i="27" s="1"/>
  <c r="U290" i="27" s="1"/>
  <c r="U289" i="27" s="1"/>
  <c r="U288" i="27" s="1"/>
  <c r="U287" i="27" s="1"/>
  <c r="U286" i="27" s="1"/>
  <c r="U285" i="27" s="1"/>
  <c r="U284" i="27" s="1"/>
  <c r="U283" i="27" s="1"/>
  <c r="U282" i="27" s="1"/>
  <c r="U281" i="27" s="1"/>
  <c r="U280" i="27" s="1"/>
  <c r="U279" i="27" s="1"/>
  <c r="U278" i="27" s="1"/>
  <c r="U277" i="27" s="1"/>
  <c r="U276" i="27" s="1"/>
  <c r="U275" i="27" s="1"/>
  <c r="U274" i="27" s="1"/>
  <c r="U273" i="27" s="1"/>
  <c r="U272" i="27" s="1"/>
  <c r="U271" i="27" s="1"/>
  <c r="U270" i="27" s="1"/>
  <c r="U269" i="27" s="1"/>
  <c r="U268" i="27" s="1"/>
  <c r="U267" i="27" s="1"/>
  <c r="A674" i="27"/>
  <c r="A673" i="27" s="1"/>
  <c r="A672" i="27" s="1"/>
  <c r="A671" i="27" s="1"/>
  <c r="A670" i="27" s="1"/>
  <c r="A669" i="27" s="1"/>
  <c r="A668" i="27" s="1"/>
  <c r="A667" i="27" s="1"/>
  <c r="A666" i="27" s="1"/>
  <c r="A665" i="27" s="1"/>
  <c r="A664" i="27" s="1"/>
  <c r="A663" i="27" s="1"/>
  <c r="A662" i="27" s="1"/>
  <c r="A661" i="27" s="1"/>
  <c r="A660" i="27" s="1"/>
  <c r="A659" i="27" s="1"/>
  <c r="A658" i="27" s="1"/>
  <c r="A657" i="27" s="1"/>
  <c r="A656" i="27" s="1"/>
  <c r="A655" i="27" s="1"/>
  <c r="A654" i="27" s="1"/>
  <c r="A653" i="27" s="1"/>
  <c r="A652" i="27" s="1"/>
  <c r="A651" i="27" s="1"/>
  <c r="A650" i="27" s="1"/>
  <c r="A649" i="27" s="1"/>
  <c r="A648" i="27" s="1"/>
  <c r="A647" i="27" s="1"/>
  <c r="A646" i="27" s="1"/>
  <c r="A645" i="27" s="1"/>
  <c r="A644" i="27" s="1"/>
  <c r="A643" i="27" s="1"/>
  <c r="A642" i="27" s="1"/>
  <c r="A641" i="27" s="1"/>
  <c r="A640" i="27" s="1"/>
  <c r="A639" i="27" s="1"/>
  <c r="A638" i="27" s="1"/>
  <c r="A637" i="27" s="1"/>
  <c r="A636" i="27" s="1"/>
  <c r="A635" i="27" s="1"/>
  <c r="A634" i="27" s="1"/>
  <c r="A633" i="27" s="1"/>
  <c r="A632" i="27" s="1"/>
  <c r="A631" i="27" s="1"/>
  <c r="A630" i="27" s="1"/>
  <c r="A629" i="27" s="1"/>
  <c r="A628" i="27" s="1"/>
  <c r="A627" i="27" s="1"/>
  <c r="A626" i="27" s="1"/>
  <c r="A625" i="27" s="1"/>
  <c r="A624" i="27" s="1"/>
  <c r="A623" i="27" s="1"/>
  <c r="A622" i="27" s="1"/>
  <c r="A621" i="27" s="1"/>
  <c r="A620" i="27" s="1"/>
  <c r="A619" i="27" s="1"/>
  <c r="A618" i="27" s="1"/>
  <c r="A617" i="27" s="1"/>
  <c r="A616" i="27" s="1"/>
  <c r="A615" i="27" s="1"/>
  <c r="A614" i="27" s="1"/>
  <c r="A613" i="27" s="1"/>
  <c r="A612" i="27" s="1"/>
  <c r="A611" i="27" s="1"/>
  <c r="A610" i="27" s="1"/>
  <c r="A609" i="27" s="1"/>
  <c r="A608" i="27" s="1"/>
  <c r="A607" i="27" s="1"/>
  <c r="A606" i="27" s="1"/>
  <c r="A605" i="27" s="1"/>
  <c r="A604" i="27" s="1"/>
  <c r="A603" i="27" s="1"/>
  <c r="A602" i="27" s="1"/>
  <c r="A601" i="27" s="1"/>
  <c r="A600" i="27" s="1"/>
  <c r="A599" i="27" s="1"/>
  <c r="A598" i="27" s="1"/>
  <c r="A597" i="27" s="1"/>
  <c r="A596" i="27" s="1"/>
  <c r="A595" i="27" s="1"/>
  <c r="A594" i="27" s="1"/>
  <c r="A593" i="27" s="1"/>
  <c r="A592" i="27" s="1"/>
  <c r="A591" i="27" s="1"/>
  <c r="A590" i="27" s="1"/>
  <c r="A589" i="27" s="1"/>
  <c r="A588" i="27" s="1"/>
  <c r="A587" i="27" s="1"/>
  <c r="A586" i="27" s="1"/>
  <c r="A585" i="27" s="1"/>
  <c r="A584" i="27" s="1"/>
  <c r="A583" i="27" s="1"/>
  <c r="A582" i="27" s="1"/>
  <c r="A581" i="27" s="1"/>
  <c r="A580" i="27" s="1"/>
  <c r="A579" i="27" s="1"/>
  <c r="A578" i="27" s="1"/>
  <c r="A577" i="27" s="1"/>
  <c r="A576" i="27" s="1"/>
  <c r="A575" i="27" s="1"/>
  <c r="A574" i="27" s="1"/>
  <c r="A573" i="27" s="1"/>
  <c r="A572" i="27" s="1"/>
  <c r="A571" i="27" s="1"/>
  <c r="A570" i="27" s="1"/>
  <c r="A569" i="27" s="1"/>
  <c r="A568" i="27" s="1"/>
  <c r="A567" i="27" s="1"/>
  <c r="A566" i="27" s="1"/>
  <c r="A565" i="27" s="1"/>
  <c r="A564" i="27" s="1"/>
  <c r="A563" i="27" s="1"/>
  <c r="A562" i="27" s="1"/>
  <c r="A561" i="27" s="1"/>
  <c r="A560" i="27" s="1"/>
  <c r="A559" i="27" s="1"/>
  <c r="A558" i="27" s="1"/>
  <c r="A557" i="27" s="1"/>
  <c r="A556" i="27" s="1"/>
  <c r="A555" i="27" s="1"/>
  <c r="A554" i="27" s="1"/>
  <c r="A553" i="27" s="1"/>
  <c r="A552" i="27" s="1"/>
  <c r="A551" i="27" s="1"/>
  <c r="A550" i="27" s="1"/>
  <c r="A549" i="27" s="1"/>
  <c r="A548" i="27" s="1"/>
  <c r="A547" i="27" s="1"/>
  <c r="A546" i="27" s="1"/>
  <c r="A545" i="27" s="1"/>
  <c r="A544" i="27" s="1"/>
  <c r="A543" i="27" s="1"/>
  <c r="A542" i="27" s="1"/>
  <c r="A541" i="27" s="1"/>
  <c r="A540" i="27" s="1"/>
  <c r="A539" i="27" s="1"/>
  <c r="A538" i="27" s="1"/>
  <c r="A537" i="27" s="1"/>
  <c r="A536" i="27" s="1"/>
  <c r="A535" i="27" s="1"/>
  <c r="A534" i="27" s="1"/>
  <c r="A533" i="27" s="1"/>
  <c r="A532" i="27" s="1"/>
  <c r="A531" i="27" s="1"/>
  <c r="A530" i="27" s="1"/>
  <c r="A529" i="27" s="1"/>
  <c r="A528" i="27" s="1"/>
  <c r="A527" i="27" s="1"/>
  <c r="A526" i="27" s="1"/>
  <c r="A525" i="27" s="1"/>
  <c r="A524" i="27" s="1"/>
  <c r="A523" i="27" s="1"/>
  <c r="A522" i="27" s="1"/>
  <c r="A521" i="27" s="1"/>
  <c r="A520" i="27" s="1"/>
  <c r="A519" i="27" s="1"/>
  <c r="A518" i="27" s="1"/>
  <c r="A517" i="27" s="1"/>
  <c r="A516" i="27" s="1"/>
  <c r="A515" i="27" s="1"/>
  <c r="A514" i="27" s="1"/>
  <c r="A513" i="27" s="1"/>
  <c r="A512" i="27" s="1"/>
  <c r="A511" i="27" s="1"/>
  <c r="A510" i="27" s="1"/>
  <c r="A509" i="27" s="1"/>
  <c r="A508" i="27" s="1"/>
  <c r="A507" i="27" s="1"/>
  <c r="A506" i="27" s="1"/>
  <c r="A505" i="27" s="1"/>
  <c r="A504" i="27" s="1"/>
  <c r="A503" i="27" s="1"/>
  <c r="A502" i="27" s="1"/>
  <c r="A501" i="27" s="1"/>
  <c r="A500" i="27" s="1"/>
  <c r="A499" i="27" s="1"/>
  <c r="A498" i="27" s="1"/>
  <c r="A497" i="27" s="1"/>
  <c r="A496" i="27" s="1"/>
  <c r="A495" i="27" s="1"/>
  <c r="A494" i="27" s="1"/>
  <c r="A493" i="27" s="1"/>
  <c r="A492" i="27" s="1"/>
  <c r="A491" i="27" s="1"/>
  <c r="A490" i="27" s="1"/>
  <c r="A489" i="27" s="1"/>
  <c r="A488" i="27" s="1"/>
  <c r="A487" i="27" s="1"/>
  <c r="A486" i="27" s="1"/>
  <c r="A485" i="27" s="1"/>
  <c r="A484" i="27" s="1"/>
  <c r="A483" i="27" s="1"/>
  <c r="A482" i="27" s="1"/>
  <c r="A481" i="27" s="1"/>
  <c r="A480" i="27" s="1"/>
  <c r="A479" i="27" s="1"/>
  <c r="A478" i="27" s="1"/>
  <c r="A477" i="27" s="1"/>
  <c r="A476" i="27" s="1"/>
  <c r="A475" i="27" s="1"/>
  <c r="A474" i="27" s="1"/>
  <c r="A473" i="27" s="1"/>
  <c r="A472" i="27" s="1"/>
  <c r="A471" i="27" s="1"/>
  <c r="A470" i="27" s="1"/>
  <c r="A469" i="27" s="1"/>
  <c r="A468" i="27" s="1"/>
  <c r="A467" i="27" s="1"/>
  <c r="A466" i="27" s="1"/>
  <c r="A465" i="27" s="1"/>
  <c r="A464" i="27" s="1"/>
  <c r="A463" i="27" s="1"/>
  <c r="A462" i="27" s="1"/>
  <c r="A461" i="27" s="1"/>
  <c r="A460" i="27" s="1"/>
  <c r="A459" i="27" s="1"/>
  <c r="A458" i="27" s="1"/>
  <c r="A457" i="27" s="1"/>
  <c r="A456" i="27" s="1"/>
  <c r="A455" i="27" s="1"/>
  <c r="A454" i="27" s="1"/>
  <c r="A453" i="27" s="1"/>
  <c r="A452" i="27" s="1"/>
  <c r="A451" i="27" s="1"/>
  <c r="A450" i="27" s="1"/>
  <c r="A449" i="27" s="1"/>
  <c r="A448" i="27" s="1"/>
  <c r="A447" i="27" s="1"/>
  <c r="A446" i="27" s="1"/>
  <c r="A445" i="27" s="1"/>
  <c r="A444" i="27" s="1"/>
  <c r="A443" i="27" s="1"/>
  <c r="A442" i="27" s="1"/>
  <c r="A441" i="27" s="1"/>
  <c r="A440" i="27" s="1"/>
  <c r="A439" i="27" s="1"/>
  <c r="A438" i="27" s="1"/>
  <c r="A437" i="27" s="1"/>
  <c r="A436" i="27" s="1"/>
  <c r="A435" i="27" s="1"/>
  <c r="A434" i="27" s="1"/>
  <c r="A433" i="27" s="1"/>
  <c r="A432" i="27" s="1"/>
  <c r="A431" i="27" s="1"/>
  <c r="A430" i="27" s="1"/>
  <c r="A429" i="27" s="1"/>
  <c r="A428" i="27" s="1"/>
  <c r="A427" i="27" s="1"/>
  <c r="A426" i="27" s="1"/>
  <c r="A425" i="27" s="1"/>
  <c r="A424" i="27" s="1"/>
  <c r="A423" i="27" s="1"/>
  <c r="A422" i="27" s="1"/>
  <c r="A421" i="27" s="1"/>
  <c r="A420" i="27" s="1"/>
  <c r="A419" i="27" s="1"/>
  <c r="A418" i="27" s="1"/>
  <c r="A417" i="27" s="1"/>
  <c r="A416" i="27" s="1"/>
  <c r="A415" i="27" s="1"/>
  <c r="A414" i="27" s="1"/>
  <c r="A413" i="27" s="1"/>
  <c r="A412" i="27" s="1"/>
  <c r="A411" i="27" s="1"/>
  <c r="A410" i="27" s="1"/>
  <c r="A409" i="27" s="1"/>
  <c r="A408" i="27" s="1"/>
  <c r="A407" i="27" s="1"/>
  <c r="A406" i="27" s="1"/>
  <c r="A405" i="27" s="1"/>
  <c r="A404" i="27" s="1"/>
  <c r="A403" i="27" s="1"/>
  <c r="A402" i="27" s="1"/>
  <c r="A401" i="27" s="1"/>
  <c r="A400" i="27" s="1"/>
  <c r="A399" i="27" s="1"/>
  <c r="A398" i="27" s="1"/>
  <c r="A397" i="27" s="1"/>
  <c r="A396" i="27" s="1"/>
  <c r="A395" i="27" s="1"/>
  <c r="A394" i="27" s="1"/>
  <c r="A393" i="27" s="1"/>
  <c r="A392" i="27" s="1"/>
  <c r="A391" i="27" s="1"/>
  <c r="A390" i="27" s="1"/>
  <c r="A389" i="27" s="1"/>
  <c r="A388" i="27" s="1"/>
  <c r="A387" i="27" s="1"/>
  <c r="A386" i="27" s="1"/>
  <c r="A385" i="27" s="1"/>
  <c r="A384" i="27" s="1"/>
  <c r="A383" i="27" s="1"/>
  <c r="A382" i="27" s="1"/>
  <c r="A381" i="27" s="1"/>
  <c r="A380" i="27" s="1"/>
  <c r="A379" i="27" s="1"/>
  <c r="A378" i="27" s="1"/>
  <c r="A377" i="27" s="1"/>
  <c r="A376" i="27" s="1"/>
  <c r="A375" i="27" s="1"/>
  <c r="A374" i="27" s="1"/>
  <c r="A373" i="27" s="1"/>
  <c r="A372" i="27" s="1"/>
  <c r="A371" i="27" s="1"/>
  <c r="A370" i="27" s="1"/>
  <c r="A369" i="27" s="1"/>
  <c r="A368" i="27" s="1"/>
  <c r="A367" i="27" s="1"/>
  <c r="A366" i="27" s="1"/>
  <c r="A365" i="27" s="1"/>
  <c r="A364" i="27" s="1"/>
  <c r="A363" i="27" s="1"/>
  <c r="A362" i="27" s="1"/>
  <c r="A361" i="27" s="1"/>
  <c r="A360" i="27" s="1"/>
  <c r="A359" i="27" s="1"/>
  <c r="A358" i="27" s="1"/>
  <c r="A357" i="27" s="1"/>
  <c r="A356" i="27" s="1"/>
  <c r="A355" i="27" s="1"/>
  <c r="A354" i="27" s="1"/>
  <c r="A353" i="27" s="1"/>
  <c r="A352" i="27" s="1"/>
  <c r="A351" i="27" s="1"/>
  <c r="A350" i="27" s="1"/>
  <c r="A349" i="27" s="1"/>
  <c r="A348" i="27" s="1"/>
  <c r="A347" i="27" s="1"/>
  <c r="A346" i="27" s="1"/>
  <c r="A345" i="27" s="1"/>
  <c r="A344" i="27" s="1"/>
  <c r="A343" i="27" s="1"/>
  <c r="A342" i="27" s="1"/>
  <c r="A341" i="27" s="1"/>
  <c r="A340" i="27" s="1"/>
  <c r="A339" i="27" s="1"/>
  <c r="A338" i="27" s="1"/>
  <c r="A337" i="27" s="1"/>
  <c r="A336" i="27" s="1"/>
  <c r="A335" i="27" s="1"/>
  <c r="A334" i="27" s="1"/>
  <c r="A333" i="27" s="1"/>
  <c r="A332" i="27" s="1"/>
  <c r="A331" i="27" s="1"/>
  <c r="A330" i="27" s="1"/>
  <c r="A329" i="27" s="1"/>
  <c r="A328" i="27" s="1"/>
  <c r="A327" i="27" s="1"/>
  <c r="A326" i="27" s="1"/>
  <c r="A325" i="27" s="1"/>
  <c r="A324" i="27" s="1"/>
  <c r="A323" i="27" s="1"/>
  <c r="A322" i="27" s="1"/>
  <c r="A321" i="27" s="1"/>
  <c r="A320" i="27" s="1"/>
  <c r="A319" i="27" s="1"/>
  <c r="A318" i="27" s="1"/>
  <c r="A317" i="27" s="1"/>
  <c r="A316" i="27" s="1"/>
  <c r="A315" i="27" s="1"/>
  <c r="A314" i="27" s="1"/>
  <c r="A313" i="27" s="1"/>
  <c r="A312" i="27" s="1"/>
  <c r="A311" i="27" s="1"/>
  <c r="A310" i="27" s="1"/>
  <c r="A309" i="27" s="1"/>
  <c r="A308" i="27" s="1"/>
  <c r="A307" i="27" s="1"/>
  <c r="A306" i="27" s="1"/>
  <c r="A305" i="27" s="1"/>
  <c r="A304" i="27" s="1"/>
  <c r="A303" i="27" s="1"/>
  <c r="A302" i="27" s="1"/>
  <c r="A301" i="27" s="1"/>
  <c r="A300" i="27" s="1"/>
  <c r="A299" i="27" s="1"/>
  <c r="A298" i="27" s="1"/>
  <c r="A297" i="27" s="1"/>
  <c r="A296" i="27" s="1"/>
  <c r="A295" i="27" s="1"/>
  <c r="A294" i="27" s="1"/>
  <c r="A293" i="27" s="1"/>
  <c r="A292" i="27" s="1"/>
  <c r="A291" i="27" s="1"/>
  <c r="A290" i="27" s="1"/>
  <c r="A289" i="27" s="1"/>
  <c r="A288" i="27" s="1"/>
  <c r="A287" i="27" s="1"/>
  <c r="A286" i="27" s="1"/>
  <c r="A285" i="27" s="1"/>
  <c r="A284" i="27" s="1"/>
  <c r="A283" i="27" s="1"/>
  <c r="A282" i="27" s="1"/>
  <c r="A281" i="27" s="1"/>
  <c r="A280" i="27" s="1"/>
  <c r="A279" i="27" s="1"/>
  <c r="A278" i="27" s="1"/>
  <c r="A277" i="27" s="1"/>
  <c r="A276" i="27" s="1"/>
  <c r="A275" i="27" s="1"/>
  <c r="A274" i="27" s="1"/>
  <c r="A273" i="27" s="1"/>
  <c r="A272" i="27" s="1"/>
  <c r="A271" i="27" s="1"/>
  <c r="A270" i="27" s="1"/>
  <c r="A269" i="27" s="1"/>
  <c r="A268" i="27" s="1"/>
  <c r="A267" i="27" s="1"/>
  <c r="A266" i="27" s="1"/>
  <c r="A265" i="27" s="1"/>
  <c r="A264" i="27" s="1"/>
  <c r="A263" i="27" s="1"/>
  <c r="A262" i="27" s="1"/>
  <c r="A261" i="27" s="1"/>
  <c r="A260" i="27" s="1"/>
  <c r="A259" i="27" s="1"/>
  <c r="A258" i="27" s="1"/>
  <c r="A257" i="27" s="1"/>
  <c r="A256" i="27" s="1"/>
  <c r="A255" i="27" s="1"/>
  <c r="I663" i="27"/>
  <c r="C663" i="27"/>
  <c r="I662" i="27"/>
  <c r="C662" i="27"/>
  <c r="I661" i="27"/>
  <c r="C661" i="27"/>
  <c r="I660" i="27"/>
  <c r="C660" i="27"/>
  <c r="I659" i="27"/>
  <c r="C659" i="27"/>
  <c r="I658" i="27"/>
  <c r="C658" i="27"/>
  <c r="I657" i="27"/>
  <c r="C657" i="27"/>
  <c r="I656" i="27"/>
  <c r="C656" i="27"/>
  <c r="I655" i="27"/>
  <c r="C655" i="27"/>
  <c r="I654" i="27"/>
  <c r="C654" i="27"/>
  <c r="I653" i="27"/>
  <c r="C653" i="27"/>
  <c r="I652" i="27"/>
  <c r="C652" i="27"/>
  <c r="I651" i="27"/>
  <c r="C651" i="27"/>
  <c r="I650" i="27"/>
  <c r="C650" i="27"/>
  <c r="I649" i="27"/>
  <c r="C649" i="27"/>
  <c r="I648" i="27"/>
  <c r="C648" i="27"/>
  <c r="I647" i="27"/>
  <c r="C647" i="27"/>
  <c r="I646" i="27"/>
  <c r="C646" i="27"/>
  <c r="I645" i="27"/>
  <c r="C645" i="27"/>
  <c r="I644" i="27"/>
  <c r="C644" i="27"/>
  <c r="I643" i="27"/>
  <c r="C643" i="27"/>
  <c r="I642" i="27"/>
  <c r="C642" i="27"/>
  <c r="I641" i="27"/>
  <c r="C641" i="27"/>
  <c r="I640" i="27"/>
  <c r="C640" i="27"/>
  <c r="I639" i="27"/>
  <c r="C639" i="27"/>
  <c r="I638" i="27"/>
  <c r="C638" i="27"/>
  <c r="I637" i="27"/>
  <c r="C637" i="27"/>
  <c r="I636" i="27"/>
  <c r="C636" i="27"/>
  <c r="I635" i="27"/>
  <c r="C635" i="27"/>
  <c r="I634" i="27"/>
  <c r="C634" i="27"/>
  <c r="I633" i="27"/>
  <c r="C633" i="27"/>
  <c r="I632" i="27"/>
  <c r="C632" i="27"/>
  <c r="I631" i="27"/>
  <c r="C631" i="27"/>
  <c r="I630" i="27"/>
  <c r="C630" i="27"/>
  <c r="I629" i="27"/>
  <c r="C629" i="27"/>
  <c r="I628" i="27"/>
  <c r="C628" i="27"/>
  <c r="I627" i="27"/>
  <c r="C627" i="27"/>
  <c r="I626" i="27"/>
  <c r="C626" i="27"/>
  <c r="I625" i="27"/>
  <c r="C625" i="27"/>
  <c r="I624" i="27"/>
  <c r="C624" i="27"/>
  <c r="I623" i="27"/>
  <c r="C623" i="27"/>
  <c r="I622" i="27"/>
  <c r="C622" i="27"/>
  <c r="I621" i="27"/>
  <c r="C621" i="27"/>
  <c r="I620" i="27"/>
  <c r="C620" i="27"/>
  <c r="I619" i="27"/>
  <c r="C619" i="27"/>
  <c r="I618" i="27"/>
  <c r="C618" i="27"/>
  <c r="I617" i="27"/>
  <c r="C617" i="27"/>
  <c r="I616" i="27"/>
  <c r="C616" i="27"/>
  <c r="I615" i="27"/>
  <c r="C615" i="27"/>
  <c r="I614" i="27"/>
  <c r="C614" i="27"/>
  <c r="I613" i="27"/>
  <c r="C613" i="27"/>
  <c r="I612" i="27"/>
  <c r="C612" i="27"/>
  <c r="I611" i="27"/>
  <c r="C611" i="27"/>
  <c r="I610" i="27"/>
  <c r="C610" i="27"/>
  <c r="I609" i="27"/>
  <c r="C609" i="27"/>
  <c r="I608" i="27"/>
  <c r="C608" i="27"/>
  <c r="I607" i="27"/>
  <c r="C607" i="27"/>
  <c r="I606" i="27"/>
  <c r="C606" i="27"/>
  <c r="I605" i="27"/>
  <c r="C605" i="27"/>
  <c r="I604" i="27"/>
  <c r="C604" i="27"/>
  <c r="I603" i="27"/>
  <c r="C603" i="27"/>
  <c r="I602" i="27"/>
  <c r="C602" i="27"/>
  <c r="I601" i="27"/>
  <c r="C601" i="27"/>
  <c r="I600" i="27"/>
  <c r="C600" i="27"/>
  <c r="I599" i="27"/>
  <c r="C599" i="27"/>
  <c r="I598" i="27"/>
  <c r="C598" i="27"/>
  <c r="I597" i="27"/>
  <c r="C597" i="27"/>
  <c r="I596" i="27"/>
  <c r="C596" i="27"/>
  <c r="I595" i="27"/>
  <c r="C595" i="27"/>
  <c r="I594" i="27"/>
  <c r="C594" i="27"/>
  <c r="I593" i="27"/>
  <c r="C593" i="27"/>
  <c r="I592" i="27"/>
  <c r="C592" i="27"/>
  <c r="I591" i="27"/>
  <c r="C591" i="27"/>
  <c r="I590" i="27"/>
  <c r="C590" i="27"/>
  <c r="I589" i="27"/>
  <c r="C589" i="27"/>
  <c r="I588" i="27"/>
  <c r="C588" i="27"/>
  <c r="I587" i="27"/>
  <c r="C587" i="27"/>
  <c r="I586" i="27"/>
  <c r="C586" i="27"/>
  <c r="I585" i="27"/>
  <c r="C585" i="27"/>
  <c r="I584" i="27"/>
  <c r="C584" i="27"/>
  <c r="I583" i="27"/>
  <c r="C583" i="27"/>
  <c r="I582" i="27"/>
  <c r="C582" i="27"/>
  <c r="I581" i="27"/>
  <c r="C581" i="27"/>
  <c r="I580" i="27"/>
  <c r="C580" i="27"/>
  <c r="L579" i="27"/>
  <c r="I579" i="27"/>
  <c r="C579" i="27"/>
  <c r="L578" i="27"/>
  <c r="I578" i="27"/>
  <c r="C578" i="27"/>
  <c r="L577" i="27"/>
  <c r="I577" i="27"/>
  <c r="C577" i="27"/>
  <c r="L576" i="27"/>
  <c r="I576" i="27"/>
  <c r="C576" i="27"/>
  <c r="L575" i="27"/>
  <c r="I575" i="27"/>
  <c r="C575" i="27"/>
  <c r="L574" i="27"/>
  <c r="I574" i="27"/>
  <c r="C574" i="27"/>
  <c r="L573" i="27"/>
  <c r="I573" i="27"/>
  <c r="C573" i="27"/>
  <c r="L572" i="27"/>
  <c r="I572" i="27"/>
  <c r="C572" i="27"/>
  <c r="L571" i="27"/>
  <c r="I571" i="27"/>
  <c r="C571" i="27"/>
  <c r="L570" i="27"/>
  <c r="I570" i="27"/>
  <c r="C570" i="27"/>
  <c r="L569" i="27"/>
  <c r="I569" i="27"/>
  <c r="C569" i="27"/>
  <c r="L568" i="27"/>
  <c r="I568" i="27"/>
  <c r="C568" i="27"/>
  <c r="L567" i="27"/>
  <c r="I567" i="27"/>
  <c r="F567" i="27"/>
  <c r="C567" i="27"/>
  <c r="L566" i="27"/>
  <c r="I566" i="27"/>
  <c r="F566" i="27"/>
  <c r="C566" i="27"/>
  <c r="L565" i="27"/>
  <c r="I565" i="27"/>
  <c r="F565" i="27"/>
  <c r="C565" i="27"/>
  <c r="L564" i="27"/>
  <c r="I564" i="27"/>
  <c r="F564" i="27"/>
  <c r="C564" i="27"/>
  <c r="L563" i="27"/>
  <c r="I563" i="27"/>
  <c r="F563" i="27"/>
  <c r="C563" i="27"/>
  <c r="L562" i="27"/>
  <c r="I562" i="27"/>
  <c r="F562" i="27"/>
  <c r="C562" i="27"/>
  <c r="L561" i="27"/>
  <c r="I561" i="27"/>
  <c r="F561" i="27"/>
  <c r="C561" i="27"/>
  <c r="L560" i="27"/>
  <c r="I560" i="27"/>
  <c r="F560" i="27"/>
  <c r="C560" i="27"/>
  <c r="L559" i="27"/>
  <c r="I559" i="27"/>
  <c r="F559" i="27"/>
  <c r="C559" i="27"/>
  <c r="L558" i="27"/>
  <c r="I558" i="27"/>
  <c r="F558" i="27"/>
  <c r="C558" i="27"/>
  <c r="L557" i="27"/>
  <c r="I557" i="27"/>
  <c r="F557" i="27"/>
  <c r="C557" i="27"/>
  <c r="L556" i="27"/>
  <c r="I556" i="27"/>
  <c r="F556" i="27"/>
  <c r="C556" i="27"/>
  <c r="L555" i="27"/>
  <c r="I555" i="27"/>
  <c r="F555" i="27"/>
  <c r="C555" i="27"/>
  <c r="L554" i="27"/>
  <c r="I554" i="27"/>
  <c r="F554" i="27"/>
  <c r="C554" i="27"/>
  <c r="L553" i="27"/>
  <c r="I553" i="27"/>
  <c r="F553" i="27"/>
  <c r="C553" i="27"/>
  <c r="L552" i="27"/>
  <c r="I552" i="27"/>
  <c r="F552" i="27"/>
  <c r="C552" i="27"/>
  <c r="L551" i="27"/>
  <c r="I551" i="27"/>
  <c r="F551" i="27"/>
  <c r="C551" i="27"/>
  <c r="L550" i="27"/>
  <c r="I550" i="27"/>
  <c r="F550" i="27"/>
  <c r="C550" i="27"/>
  <c r="L549" i="27"/>
  <c r="I549" i="27"/>
  <c r="F549" i="27"/>
  <c r="C549" i="27"/>
  <c r="L548" i="27"/>
  <c r="I548" i="27"/>
  <c r="F548" i="27"/>
  <c r="C548" i="27"/>
  <c r="L547" i="27"/>
  <c r="I547" i="27"/>
  <c r="F547" i="27"/>
  <c r="C547" i="27"/>
  <c r="L546" i="27"/>
  <c r="I546" i="27"/>
  <c r="F546" i="27"/>
  <c r="C546" i="27"/>
  <c r="L545" i="27"/>
  <c r="I545" i="27"/>
  <c r="F545" i="27"/>
  <c r="C545" i="27"/>
  <c r="L544" i="27"/>
  <c r="I544" i="27"/>
  <c r="F544" i="27"/>
  <c r="C544" i="27"/>
  <c r="L543" i="27"/>
  <c r="I543" i="27"/>
  <c r="F543" i="27"/>
  <c r="C543" i="27"/>
  <c r="L542" i="27"/>
  <c r="I542" i="27"/>
  <c r="F542" i="27"/>
  <c r="C542" i="27"/>
  <c r="L541" i="27"/>
  <c r="I541" i="27"/>
  <c r="F541" i="27"/>
  <c r="C541" i="27"/>
  <c r="L540" i="27"/>
  <c r="I540" i="27"/>
  <c r="F540" i="27"/>
  <c r="C540" i="27"/>
  <c r="L539" i="27"/>
  <c r="I539" i="27"/>
  <c r="F539" i="27"/>
  <c r="C539" i="27"/>
  <c r="L538" i="27"/>
  <c r="I538" i="27"/>
  <c r="F538" i="27"/>
  <c r="C538" i="27"/>
  <c r="L537" i="27"/>
  <c r="I537" i="27"/>
  <c r="F537" i="27"/>
  <c r="C537" i="27"/>
  <c r="L536" i="27"/>
  <c r="I536" i="27"/>
  <c r="F536" i="27"/>
  <c r="C536" i="27"/>
  <c r="L535" i="27"/>
  <c r="I535" i="27"/>
  <c r="F535" i="27"/>
  <c r="C535" i="27"/>
  <c r="L534" i="27"/>
  <c r="I534" i="27"/>
  <c r="F534" i="27"/>
  <c r="C534" i="27"/>
  <c r="L533" i="27"/>
  <c r="I533" i="27"/>
  <c r="F533" i="27"/>
  <c r="C533" i="27"/>
  <c r="L532" i="27"/>
  <c r="I532" i="27"/>
  <c r="F532" i="27"/>
  <c r="C532" i="27"/>
  <c r="L531" i="27"/>
  <c r="I531" i="27"/>
  <c r="F531" i="27"/>
  <c r="C531" i="27"/>
  <c r="L530" i="27"/>
  <c r="I530" i="27"/>
  <c r="F530" i="27"/>
  <c r="C530" i="27"/>
  <c r="L529" i="27"/>
  <c r="I529" i="27"/>
  <c r="F529" i="27"/>
  <c r="C529" i="27"/>
  <c r="L528" i="27"/>
  <c r="I528" i="27"/>
  <c r="F528" i="27"/>
  <c r="C528" i="27"/>
  <c r="L527" i="27"/>
  <c r="I527" i="27"/>
  <c r="F527" i="27"/>
  <c r="C527" i="27"/>
  <c r="L526" i="27"/>
  <c r="I526" i="27"/>
  <c r="F526" i="27"/>
  <c r="C526" i="27"/>
  <c r="L525" i="27"/>
  <c r="I525" i="27"/>
  <c r="F525" i="27"/>
  <c r="C525" i="27"/>
  <c r="L524" i="27"/>
  <c r="I524" i="27"/>
  <c r="F524" i="27"/>
  <c r="C524" i="27"/>
  <c r="L523" i="27"/>
  <c r="I523" i="27"/>
  <c r="F523" i="27"/>
  <c r="C523" i="27"/>
  <c r="L522" i="27"/>
  <c r="I522" i="27"/>
  <c r="F522" i="27"/>
  <c r="C522" i="27"/>
  <c r="L521" i="27"/>
  <c r="I521" i="27"/>
  <c r="F521" i="27"/>
  <c r="C521" i="27"/>
  <c r="L520" i="27"/>
  <c r="I520" i="27"/>
  <c r="F520" i="27"/>
  <c r="C520" i="27"/>
  <c r="L519" i="27"/>
  <c r="I519" i="27"/>
  <c r="F519" i="27"/>
  <c r="C519" i="27"/>
  <c r="L518" i="27"/>
  <c r="I518" i="27"/>
  <c r="F518" i="27"/>
  <c r="C518" i="27"/>
  <c r="L517" i="27"/>
  <c r="I517" i="27"/>
  <c r="F517" i="27"/>
  <c r="C517" i="27"/>
  <c r="L516" i="27"/>
  <c r="I516" i="27"/>
  <c r="F516" i="27"/>
  <c r="C516" i="27"/>
  <c r="L515" i="27"/>
  <c r="I515" i="27"/>
  <c r="F515" i="27"/>
  <c r="C515" i="27"/>
  <c r="L514" i="27"/>
  <c r="I514" i="27"/>
  <c r="F514" i="27"/>
  <c r="C514" i="27"/>
  <c r="L513" i="27"/>
  <c r="I513" i="27"/>
  <c r="F513" i="27"/>
  <c r="C513" i="27"/>
  <c r="L512" i="27"/>
  <c r="I512" i="27"/>
  <c r="F512" i="27"/>
  <c r="C512" i="27"/>
  <c r="L511" i="27"/>
  <c r="I511" i="27"/>
  <c r="F511" i="27"/>
  <c r="C511" i="27"/>
  <c r="L510" i="27"/>
  <c r="I510" i="27"/>
  <c r="F510" i="27"/>
  <c r="C510" i="27"/>
  <c r="L509" i="27"/>
  <c r="I509" i="27"/>
  <c r="F509" i="27"/>
  <c r="C509" i="27"/>
  <c r="L508" i="27"/>
  <c r="I508" i="27"/>
  <c r="F508" i="27"/>
  <c r="C508" i="27"/>
  <c r="L507" i="27"/>
  <c r="I507" i="27"/>
  <c r="F507" i="27"/>
  <c r="C507" i="27"/>
  <c r="L506" i="27"/>
  <c r="I506" i="27"/>
  <c r="F506" i="27"/>
  <c r="C506" i="27"/>
  <c r="L505" i="27"/>
  <c r="I505" i="27"/>
  <c r="F505" i="27"/>
  <c r="C505" i="27"/>
  <c r="L504" i="27"/>
  <c r="I504" i="27"/>
  <c r="F504" i="27"/>
  <c r="C504" i="27"/>
  <c r="L503" i="27"/>
  <c r="I503" i="27"/>
  <c r="F503" i="27"/>
  <c r="C503" i="27"/>
  <c r="L502" i="27"/>
  <c r="I502" i="27"/>
  <c r="F502" i="27"/>
  <c r="C502" i="27"/>
  <c r="L501" i="27"/>
  <c r="I501" i="27"/>
  <c r="F501" i="27"/>
  <c r="C501" i="27"/>
  <c r="L500" i="27"/>
  <c r="I500" i="27"/>
  <c r="F500" i="27"/>
  <c r="C500" i="27"/>
  <c r="L499" i="27"/>
  <c r="I499" i="27"/>
  <c r="F499" i="27"/>
  <c r="C499" i="27"/>
  <c r="L498" i="27"/>
  <c r="I498" i="27"/>
  <c r="F498" i="27"/>
  <c r="C498" i="27"/>
  <c r="L497" i="27"/>
  <c r="I497" i="27"/>
  <c r="F497" i="27"/>
  <c r="C497" i="27"/>
  <c r="L496" i="27"/>
  <c r="I496" i="27"/>
  <c r="F496" i="27"/>
  <c r="C496" i="27"/>
  <c r="L495" i="27"/>
  <c r="I495" i="27"/>
  <c r="F495" i="27"/>
  <c r="C495" i="27"/>
  <c r="L494" i="27"/>
  <c r="I494" i="27"/>
  <c r="F494" i="27"/>
  <c r="C494" i="27"/>
  <c r="L493" i="27"/>
  <c r="I493" i="27"/>
  <c r="F493" i="27"/>
  <c r="C493" i="27"/>
  <c r="L492" i="27"/>
  <c r="I492" i="27"/>
  <c r="F492" i="27"/>
  <c r="C492" i="27"/>
  <c r="L491" i="27"/>
  <c r="I491" i="27"/>
  <c r="F491" i="27"/>
  <c r="C491" i="27"/>
  <c r="L490" i="27"/>
  <c r="I490" i="27"/>
  <c r="F490" i="27"/>
  <c r="C490" i="27"/>
  <c r="L489" i="27"/>
  <c r="I489" i="27"/>
  <c r="F489" i="27"/>
  <c r="C489" i="27"/>
  <c r="L488" i="27"/>
  <c r="I488" i="27"/>
  <c r="F488" i="27"/>
  <c r="C488" i="27"/>
  <c r="L487" i="27"/>
  <c r="I487" i="27"/>
  <c r="F487" i="27"/>
  <c r="C487" i="27"/>
  <c r="L486" i="27"/>
  <c r="I486" i="27"/>
  <c r="F486" i="27"/>
  <c r="C486" i="27"/>
  <c r="L485" i="27"/>
  <c r="I485" i="27"/>
  <c r="F485" i="27"/>
  <c r="C485" i="27"/>
  <c r="L484" i="27"/>
  <c r="I484" i="27"/>
  <c r="F484" i="27"/>
  <c r="C484" i="27"/>
  <c r="L483" i="27"/>
  <c r="I483" i="27"/>
  <c r="F483" i="27"/>
  <c r="C483" i="27"/>
  <c r="L482" i="27"/>
  <c r="I482" i="27"/>
  <c r="F482" i="27"/>
  <c r="C482" i="27"/>
  <c r="L481" i="27"/>
  <c r="I481" i="27"/>
  <c r="F481" i="27"/>
  <c r="C481" i="27"/>
  <c r="L480" i="27"/>
  <c r="I480" i="27"/>
  <c r="F480" i="27"/>
  <c r="C480" i="27"/>
  <c r="L479" i="27"/>
  <c r="I479" i="27"/>
  <c r="F479" i="27"/>
  <c r="C479" i="27"/>
  <c r="L478" i="27"/>
  <c r="I478" i="27"/>
  <c r="F478" i="27"/>
  <c r="C478" i="27"/>
  <c r="L477" i="27"/>
  <c r="I477" i="27"/>
  <c r="F477" i="27"/>
  <c r="C477" i="27"/>
  <c r="L476" i="27"/>
  <c r="I476" i="27"/>
  <c r="F476" i="27"/>
  <c r="C476" i="27"/>
  <c r="L475" i="27"/>
  <c r="I475" i="27"/>
  <c r="F475" i="27"/>
  <c r="C475" i="27"/>
  <c r="L474" i="27"/>
  <c r="I474" i="27"/>
  <c r="F474" i="27"/>
  <c r="C474" i="27"/>
  <c r="L473" i="27"/>
  <c r="I473" i="27"/>
  <c r="F473" i="27"/>
  <c r="C473" i="27"/>
  <c r="L472" i="27"/>
  <c r="I472" i="27"/>
  <c r="F472" i="27"/>
  <c r="C472" i="27"/>
  <c r="L471" i="27"/>
  <c r="I471" i="27"/>
  <c r="F471" i="27"/>
  <c r="C471" i="27"/>
  <c r="L470" i="27"/>
  <c r="I470" i="27"/>
  <c r="F470" i="27"/>
  <c r="C470" i="27"/>
  <c r="L469" i="27"/>
  <c r="I469" i="27"/>
  <c r="F469" i="27"/>
  <c r="C469" i="27"/>
  <c r="L468" i="27"/>
  <c r="I468" i="27"/>
  <c r="F468" i="27"/>
  <c r="C468" i="27"/>
  <c r="L467" i="27"/>
  <c r="I467" i="27"/>
  <c r="F467" i="27"/>
  <c r="C467" i="27"/>
  <c r="L466" i="27"/>
  <c r="I466" i="27"/>
  <c r="F466" i="27"/>
  <c r="C466" i="27"/>
  <c r="L465" i="27"/>
  <c r="I465" i="27"/>
  <c r="F465" i="27"/>
  <c r="C465" i="27"/>
  <c r="L464" i="27"/>
  <c r="I464" i="27"/>
  <c r="F464" i="27"/>
  <c r="C464" i="27"/>
  <c r="L463" i="27"/>
  <c r="I463" i="27"/>
  <c r="F463" i="27"/>
  <c r="C463" i="27"/>
  <c r="L462" i="27"/>
  <c r="I462" i="27"/>
  <c r="F462" i="27"/>
  <c r="C462" i="27"/>
  <c r="L461" i="27"/>
  <c r="I461" i="27"/>
  <c r="F461" i="27"/>
  <c r="C461" i="27"/>
  <c r="L460" i="27"/>
  <c r="I460" i="27"/>
  <c r="F460" i="27"/>
  <c r="C460" i="27"/>
  <c r="L459" i="27"/>
  <c r="I459" i="27"/>
  <c r="F459" i="27"/>
  <c r="C459" i="27"/>
  <c r="L458" i="27"/>
  <c r="I458" i="27"/>
  <c r="F458" i="27"/>
  <c r="C458" i="27"/>
  <c r="L457" i="27"/>
  <c r="I457" i="27"/>
  <c r="F457" i="27"/>
  <c r="C457" i="27"/>
  <c r="L456" i="27"/>
  <c r="I456" i="27"/>
  <c r="F456" i="27"/>
  <c r="C456" i="27"/>
  <c r="L455" i="27"/>
  <c r="I455" i="27"/>
  <c r="F455" i="27"/>
  <c r="C455" i="27"/>
  <c r="L454" i="27"/>
  <c r="I454" i="27"/>
  <c r="F454" i="27"/>
  <c r="C454" i="27"/>
  <c r="L453" i="27"/>
  <c r="I453" i="27"/>
  <c r="F453" i="27"/>
  <c r="C453" i="27"/>
  <c r="L452" i="27"/>
  <c r="I452" i="27"/>
  <c r="F452" i="27"/>
  <c r="C452" i="27"/>
  <c r="L451" i="27"/>
  <c r="I451" i="27"/>
  <c r="F451" i="27"/>
  <c r="C451" i="27"/>
  <c r="L450" i="27"/>
  <c r="I450" i="27"/>
  <c r="F450" i="27"/>
  <c r="C450" i="27"/>
  <c r="L449" i="27"/>
  <c r="I449" i="27"/>
  <c r="F449" i="27"/>
  <c r="C449" i="27"/>
  <c r="L448" i="27"/>
  <c r="I448" i="27"/>
  <c r="F448" i="27"/>
  <c r="C448" i="27"/>
  <c r="L447" i="27"/>
  <c r="I447" i="27"/>
  <c r="F447" i="27"/>
  <c r="C447" i="27"/>
  <c r="L446" i="27"/>
  <c r="I446" i="27"/>
  <c r="F446" i="27"/>
  <c r="C446" i="27"/>
  <c r="L445" i="27"/>
  <c r="I445" i="27"/>
  <c r="F445" i="27"/>
  <c r="C445" i="27"/>
  <c r="L444" i="27"/>
  <c r="I444" i="27"/>
  <c r="F444" i="27"/>
  <c r="C444" i="27"/>
  <c r="L443" i="27"/>
  <c r="I443" i="27"/>
  <c r="F443" i="27"/>
  <c r="C443" i="27"/>
  <c r="L442" i="27"/>
  <c r="I442" i="27"/>
  <c r="F442" i="27"/>
  <c r="C442" i="27"/>
  <c r="L441" i="27"/>
  <c r="I441" i="27"/>
  <c r="F441" i="27"/>
  <c r="C441" i="27"/>
  <c r="L440" i="27"/>
  <c r="I440" i="27"/>
  <c r="F440" i="27"/>
  <c r="C440" i="27"/>
  <c r="L439" i="27"/>
  <c r="I439" i="27"/>
  <c r="F439" i="27"/>
  <c r="C439" i="27"/>
  <c r="L438" i="27"/>
  <c r="I438" i="27"/>
  <c r="F438" i="27"/>
  <c r="C438" i="27"/>
  <c r="L437" i="27"/>
  <c r="I437" i="27"/>
  <c r="F437" i="27"/>
  <c r="C437" i="27"/>
  <c r="L436" i="27"/>
  <c r="I436" i="27"/>
  <c r="F436" i="27"/>
  <c r="C436" i="27"/>
  <c r="L435" i="27"/>
  <c r="I435" i="27"/>
  <c r="F435" i="27"/>
  <c r="C435" i="27"/>
  <c r="L434" i="27"/>
  <c r="I434" i="27"/>
  <c r="F434" i="27"/>
  <c r="C434" i="27"/>
  <c r="L433" i="27"/>
  <c r="I433" i="27"/>
  <c r="F433" i="27"/>
  <c r="C433" i="27"/>
  <c r="L432" i="27"/>
  <c r="I432" i="27"/>
  <c r="F432" i="27"/>
  <c r="C432" i="27"/>
  <c r="L431" i="27"/>
  <c r="I431" i="27"/>
  <c r="F431" i="27"/>
  <c r="C431" i="27"/>
  <c r="L430" i="27"/>
  <c r="I430" i="27"/>
  <c r="F430" i="27"/>
  <c r="C430" i="27"/>
  <c r="L429" i="27"/>
  <c r="I429" i="27"/>
  <c r="F429" i="27"/>
  <c r="C429" i="27"/>
  <c r="L428" i="27"/>
  <c r="I428" i="27"/>
  <c r="F428" i="27"/>
  <c r="C428" i="27"/>
  <c r="L427" i="27"/>
  <c r="I427" i="27"/>
  <c r="F427" i="27"/>
  <c r="C427" i="27"/>
  <c r="L426" i="27"/>
  <c r="I426" i="27"/>
  <c r="F426" i="27"/>
  <c r="C426" i="27"/>
  <c r="L425" i="27"/>
  <c r="I425" i="27"/>
  <c r="F425" i="27"/>
  <c r="C425" i="27"/>
  <c r="L424" i="27"/>
  <c r="I424" i="27"/>
  <c r="F424" i="27"/>
  <c r="C424" i="27"/>
  <c r="L423" i="27"/>
  <c r="I423" i="27"/>
  <c r="F423" i="27"/>
  <c r="C423" i="27"/>
  <c r="L422" i="27"/>
  <c r="I422" i="27"/>
  <c r="F422" i="27"/>
  <c r="C422" i="27"/>
  <c r="L421" i="27"/>
  <c r="I421" i="27"/>
  <c r="F421" i="27"/>
  <c r="C421" i="27"/>
  <c r="L420" i="27"/>
  <c r="I420" i="27"/>
  <c r="F420" i="27"/>
  <c r="C420" i="27"/>
  <c r="L419" i="27"/>
  <c r="I419" i="27"/>
  <c r="F419" i="27"/>
  <c r="C419" i="27"/>
  <c r="L418" i="27"/>
  <c r="I418" i="27"/>
  <c r="F418" i="27"/>
  <c r="C418" i="27"/>
  <c r="L417" i="27"/>
  <c r="I417" i="27"/>
  <c r="F417" i="27"/>
  <c r="C417" i="27"/>
  <c r="L416" i="27"/>
  <c r="I416" i="27"/>
  <c r="F416" i="27"/>
  <c r="C416" i="27"/>
  <c r="L415" i="27"/>
  <c r="I415" i="27"/>
  <c r="F415" i="27"/>
  <c r="C415" i="27"/>
  <c r="L414" i="27"/>
  <c r="I414" i="27"/>
  <c r="F414" i="27"/>
  <c r="C414" i="27"/>
  <c r="L413" i="27"/>
  <c r="I413" i="27"/>
  <c r="F413" i="27"/>
  <c r="C413" i="27"/>
  <c r="L412" i="27"/>
  <c r="I412" i="27"/>
  <c r="F412" i="27"/>
  <c r="C412" i="27"/>
  <c r="L411" i="27"/>
  <c r="I411" i="27"/>
  <c r="F411" i="27"/>
  <c r="C411" i="27"/>
  <c r="L410" i="27"/>
  <c r="I410" i="27"/>
  <c r="F410" i="27"/>
  <c r="C410" i="27"/>
  <c r="L409" i="27"/>
  <c r="I409" i="27"/>
  <c r="F409" i="27"/>
  <c r="C409" i="27"/>
  <c r="L408" i="27"/>
  <c r="I408" i="27"/>
  <c r="F408" i="27"/>
  <c r="C408" i="27"/>
  <c r="L407" i="27"/>
  <c r="I407" i="27"/>
  <c r="F407" i="27"/>
  <c r="C407" i="27"/>
  <c r="L406" i="27"/>
  <c r="I406" i="27"/>
  <c r="F406" i="27"/>
  <c r="C406" i="27"/>
  <c r="L405" i="27"/>
  <c r="I405" i="27"/>
  <c r="F405" i="27"/>
  <c r="C405" i="27"/>
  <c r="L404" i="27"/>
  <c r="I404" i="27"/>
  <c r="F404" i="27"/>
  <c r="C404" i="27"/>
  <c r="L403" i="27"/>
  <c r="I403" i="27"/>
  <c r="F403" i="27"/>
  <c r="C403" i="27"/>
  <c r="L402" i="27"/>
  <c r="I402" i="27"/>
  <c r="F402" i="27"/>
  <c r="C402" i="27"/>
  <c r="L401" i="27"/>
  <c r="I401" i="27"/>
  <c r="F401" i="27"/>
  <c r="C401" i="27"/>
  <c r="L400" i="27"/>
  <c r="I400" i="27"/>
  <c r="F400" i="27"/>
  <c r="C400" i="27"/>
  <c r="L399" i="27"/>
  <c r="I399" i="27"/>
  <c r="F399" i="27"/>
  <c r="C399" i="27"/>
  <c r="L398" i="27"/>
  <c r="I398" i="27"/>
  <c r="F398" i="27"/>
  <c r="C398" i="27"/>
  <c r="L397" i="27"/>
  <c r="I397" i="27"/>
  <c r="F397" i="27"/>
  <c r="C397" i="27"/>
  <c r="L396" i="27"/>
  <c r="I396" i="27"/>
  <c r="F396" i="27"/>
  <c r="C396" i="27"/>
  <c r="L395" i="27"/>
  <c r="I395" i="27"/>
  <c r="F395" i="27"/>
  <c r="C395" i="27"/>
  <c r="L394" i="27"/>
  <c r="I394" i="27"/>
  <c r="F394" i="27"/>
  <c r="C394" i="27"/>
  <c r="L393" i="27"/>
  <c r="I393" i="27"/>
  <c r="F393" i="27"/>
  <c r="C393" i="27"/>
  <c r="L392" i="27"/>
  <c r="I392" i="27"/>
  <c r="F392" i="27"/>
  <c r="C392" i="27"/>
  <c r="L391" i="27"/>
  <c r="I391" i="27"/>
  <c r="F391" i="27"/>
  <c r="C391" i="27"/>
  <c r="L390" i="27"/>
  <c r="I390" i="27"/>
  <c r="F390" i="27"/>
  <c r="C390" i="27"/>
  <c r="L389" i="27"/>
  <c r="I389" i="27"/>
  <c r="F389" i="27"/>
  <c r="C389" i="27"/>
  <c r="L388" i="27"/>
  <c r="I388" i="27"/>
  <c r="F388" i="27"/>
  <c r="C388" i="27"/>
  <c r="L387" i="27"/>
  <c r="I387" i="27"/>
  <c r="F387" i="27"/>
  <c r="C387" i="27"/>
  <c r="L386" i="27"/>
  <c r="I386" i="27"/>
  <c r="F386" i="27"/>
  <c r="C386" i="27"/>
  <c r="L385" i="27"/>
  <c r="I385" i="27"/>
  <c r="F385" i="27"/>
  <c r="C385" i="27"/>
  <c r="L384" i="27"/>
  <c r="I384" i="27"/>
  <c r="F384" i="27"/>
  <c r="C384" i="27"/>
  <c r="L383" i="27"/>
  <c r="I383" i="27"/>
  <c r="F383" i="27"/>
  <c r="C383" i="27"/>
  <c r="L382" i="27"/>
  <c r="I382" i="27"/>
  <c r="F382" i="27"/>
  <c r="C382" i="27"/>
  <c r="L381" i="27"/>
  <c r="I381" i="27"/>
  <c r="F381" i="27"/>
  <c r="C381" i="27"/>
  <c r="L380" i="27"/>
  <c r="I380" i="27"/>
  <c r="F380" i="27"/>
  <c r="C380" i="27"/>
  <c r="L379" i="27"/>
  <c r="I379" i="27"/>
  <c r="F379" i="27"/>
  <c r="C379" i="27"/>
  <c r="L378" i="27"/>
  <c r="I378" i="27"/>
  <c r="F378" i="27"/>
  <c r="C378" i="27"/>
  <c r="L377" i="27"/>
  <c r="I377" i="27"/>
  <c r="F377" i="27"/>
  <c r="C377" i="27"/>
  <c r="L376" i="27"/>
  <c r="I376" i="27"/>
  <c r="F376" i="27"/>
  <c r="C376" i="27"/>
  <c r="L375" i="27"/>
  <c r="I375" i="27"/>
  <c r="F375" i="27"/>
  <c r="C375" i="27"/>
  <c r="L374" i="27"/>
  <c r="I374" i="27"/>
  <c r="F374" i="27"/>
  <c r="C374" i="27"/>
  <c r="L373" i="27"/>
  <c r="I373" i="27"/>
  <c r="F373" i="27"/>
  <c r="C373" i="27"/>
  <c r="L372" i="27"/>
  <c r="I372" i="27"/>
  <c r="F372" i="27"/>
  <c r="C372" i="27"/>
  <c r="L371" i="27"/>
  <c r="I371" i="27"/>
  <c r="F371" i="27"/>
  <c r="C371" i="27"/>
  <c r="L370" i="27"/>
  <c r="I370" i="27"/>
  <c r="F370" i="27"/>
  <c r="C370" i="27"/>
  <c r="L369" i="27"/>
  <c r="I369" i="27"/>
  <c r="F369" i="27"/>
  <c r="C369" i="27"/>
  <c r="L368" i="27"/>
  <c r="I368" i="27"/>
  <c r="F368" i="27"/>
  <c r="C368" i="27"/>
  <c r="L367" i="27"/>
  <c r="I367" i="27"/>
  <c r="F367" i="27"/>
  <c r="C367" i="27"/>
  <c r="L366" i="27"/>
  <c r="I366" i="27"/>
  <c r="F366" i="27"/>
  <c r="C366" i="27"/>
  <c r="L365" i="27"/>
  <c r="I365" i="27"/>
  <c r="F365" i="27"/>
  <c r="C365" i="27"/>
  <c r="L364" i="27"/>
  <c r="I364" i="27"/>
  <c r="F364" i="27"/>
  <c r="C364" i="27"/>
  <c r="L363" i="27"/>
  <c r="I363" i="27"/>
  <c r="F363" i="27"/>
  <c r="C363" i="27"/>
  <c r="L362" i="27"/>
  <c r="I362" i="27"/>
  <c r="F362" i="27"/>
  <c r="C362" i="27"/>
  <c r="L361" i="27"/>
  <c r="I361" i="27"/>
  <c r="F361" i="27"/>
  <c r="C361" i="27"/>
  <c r="L360" i="27"/>
  <c r="I360" i="27"/>
  <c r="F360" i="27"/>
  <c r="C360" i="27"/>
  <c r="L359" i="27"/>
  <c r="I359" i="27"/>
  <c r="F359" i="27"/>
  <c r="C359" i="27"/>
  <c r="L358" i="27"/>
  <c r="I358" i="27"/>
  <c r="F358" i="27"/>
  <c r="C358" i="27"/>
  <c r="L357" i="27"/>
  <c r="I357" i="27"/>
  <c r="F357" i="27"/>
  <c r="C357" i="27"/>
  <c r="L356" i="27"/>
  <c r="I356" i="27"/>
  <c r="F356" i="27"/>
  <c r="C356" i="27"/>
  <c r="L355" i="27"/>
  <c r="I355" i="27"/>
  <c r="F355" i="27"/>
  <c r="C355" i="27"/>
  <c r="L354" i="27"/>
  <c r="I354" i="27"/>
  <c r="F354" i="27"/>
  <c r="C354" i="27"/>
  <c r="L353" i="27"/>
  <c r="I353" i="27"/>
  <c r="F353" i="27"/>
  <c r="C353" i="27"/>
  <c r="L352" i="27"/>
  <c r="I352" i="27"/>
  <c r="F352" i="27"/>
  <c r="C352" i="27"/>
  <c r="L351" i="27"/>
  <c r="I351" i="27"/>
  <c r="F351" i="27"/>
  <c r="C351" i="27"/>
  <c r="L350" i="27"/>
  <c r="I350" i="27"/>
  <c r="F350" i="27"/>
  <c r="C350" i="27"/>
  <c r="L349" i="27"/>
  <c r="I349" i="27"/>
  <c r="F349" i="27"/>
  <c r="C349" i="27"/>
  <c r="L348" i="27"/>
  <c r="I348" i="27"/>
  <c r="F348" i="27"/>
  <c r="C348" i="27"/>
  <c r="L347" i="27"/>
  <c r="I347" i="27"/>
  <c r="F347" i="27"/>
  <c r="C347" i="27"/>
  <c r="L346" i="27"/>
  <c r="I346" i="27"/>
  <c r="F346" i="27"/>
  <c r="C346" i="27"/>
  <c r="L345" i="27"/>
  <c r="I345" i="27"/>
  <c r="F345" i="27"/>
  <c r="C345" i="27"/>
  <c r="L344" i="27"/>
  <c r="I344" i="27"/>
  <c r="F344" i="27"/>
  <c r="C344" i="27"/>
  <c r="L343" i="27"/>
  <c r="I343" i="27"/>
  <c r="F343" i="27"/>
  <c r="C343" i="27"/>
  <c r="L342" i="27"/>
  <c r="I342" i="27"/>
  <c r="F342" i="27"/>
  <c r="C342" i="27"/>
  <c r="L341" i="27"/>
  <c r="I341" i="27"/>
  <c r="F341" i="27"/>
  <c r="C341" i="27"/>
  <c r="L340" i="27"/>
  <c r="I340" i="27"/>
  <c r="F340" i="27"/>
  <c r="C340" i="27"/>
  <c r="L339" i="27"/>
  <c r="I339" i="27"/>
  <c r="F339" i="27"/>
  <c r="C339" i="27"/>
  <c r="L338" i="27"/>
  <c r="I338" i="27"/>
  <c r="F338" i="27"/>
  <c r="C338" i="27"/>
  <c r="L337" i="27"/>
  <c r="I337" i="27"/>
  <c r="F337" i="27"/>
  <c r="C337" i="27"/>
  <c r="L336" i="27"/>
  <c r="I336" i="27"/>
  <c r="F336" i="27"/>
  <c r="C336" i="27"/>
  <c r="L335" i="27"/>
  <c r="I335" i="27"/>
  <c r="F335" i="27"/>
  <c r="C335" i="27"/>
  <c r="L334" i="27"/>
  <c r="I334" i="27"/>
  <c r="F334" i="27"/>
  <c r="C334" i="27"/>
  <c r="L333" i="27"/>
  <c r="I333" i="27"/>
  <c r="F333" i="27"/>
  <c r="C333" i="27"/>
  <c r="L332" i="27"/>
  <c r="I332" i="27"/>
  <c r="F332" i="27"/>
  <c r="C332" i="27"/>
  <c r="L331" i="27"/>
  <c r="I331" i="27"/>
  <c r="F331" i="27"/>
  <c r="C331" i="27"/>
  <c r="L330" i="27"/>
  <c r="I330" i="27"/>
  <c r="F330" i="27"/>
  <c r="C330" i="27"/>
  <c r="L329" i="27"/>
  <c r="I329" i="27"/>
  <c r="F329" i="27"/>
  <c r="C329" i="27"/>
  <c r="L328" i="27"/>
  <c r="I328" i="27"/>
  <c r="F328" i="27"/>
  <c r="C328" i="27"/>
  <c r="L327" i="27"/>
  <c r="I327" i="27"/>
  <c r="F327" i="27"/>
  <c r="C327" i="27"/>
  <c r="L326" i="27"/>
  <c r="I326" i="27"/>
  <c r="F326" i="27"/>
  <c r="C326" i="27"/>
  <c r="L325" i="27"/>
  <c r="I325" i="27"/>
  <c r="F325" i="27"/>
  <c r="C325" i="27"/>
  <c r="L324" i="27"/>
  <c r="I324" i="27"/>
  <c r="F324" i="27"/>
  <c r="C324" i="27"/>
  <c r="L323" i="27"/>
  <c r="I323" i="27"/>
  <c r="F323" i="27"/>
  <c r="C323" i="27"/>
  <c r="L322" i="27"/>
  <c r="I322" i="27"/>
  <c r="F322" i="27"/>
  <c r="C322" i="27"/>
  <c r="L321" i="27"/>
  <c r="I321" i="27"/>
  <c r="F321" i="27"/>
  <c r="C321" i="27"/>
  <c r="L320" i="27"/>
  <c r="I320" i="27"/>
  <c r="F320" i="27"/>
  <c r="C320" i="27"/>
  <c r="L319" i="27"/>
  <c r="I319" i="27"/>
  <c r="F319" i="27"/>
  <c r="C319" i="27"/>
  <c r="L318" i="27"/>
  <c r="I318" i="27"/>
  <c r="F318" i="27"/>
  <c r="C318" i="27"/>
  <c r="L317" i="27"/>
  <c r="I317" i="27"/>
  <c r="F317" i="27"/>
  <c r="C317" i="27"/>
  <c r="L316" i="27"/>
  <c r="I316" i="27"/>
  <c r="F316" i="27"/>
  <c r="C316" i="27"/>
  <c r="L315" i="27"/>
  <c r="I315" i="27"/>
  <c r="F315" i="27"/>
  <c r="C315" i="27"/>
  <c r="L314" i="27"/>
  <c r="I314" i="27"/>
  <c r="F314" i="27"/>
  <c r="C314" i="27"/>
  <c r="L313" i="27"/>
  <c r="I313" i="27"/>
  <c r="F313" i="27"/>
  <c r="C313" i="27"/>
  <c r="L312" i="27"/>
  <c r="I312" i="27"/>
  <c r="F312" i="27"/>
  <c r="C312" i="27"/>
  <c r="L311" i="27"/>
  <c r="I311" i="27"/>
  <c r="F311" i="27"/>
  <c r="C311" i="27"/>
  <c r="L310" i="27"/>
  <c r="I310" i="27"/>
  <c r="F310" i="27"/>
  <c r="C310" i="27"/>
  <c r="L309" i="27"/>
  <c r="I309" i="27"/>
  <c r="F309" i="27"/>
  <c r="C309" i="27"/>
  <c r="L308" i="27"/>
  <c r="I308" i="27"/>
  <c r="F308" i="27"/>
  <c r="C308" i="27"/>
  <c r="L307" i="27"/>
  <c r="I307" i="27"/>
  <c r="F307" i="27"/>
  <c r="C307" i="27"/>
  <c r="L306" i="27"/>
  <c r="I306" i="27"/>
  <c r="F306" i="27"/>
  <c r="C306" i="27"/>
  <c r="L305" i="27"/>
  <c r="I305" i="27"/>
  <c r="F305" i="27"/>
  <c r="C305" i="27"/>
  <c r="L304" i="27"/>
  <c r="I304" i="27"/>
  <c r="F304" i="27"/>
  <c r="C304" i="27"/>
  <c r="L303" i="27"/>
  <c r="I303" i="27"/>
  <c r="F303" i="27"/>
  <c r="C303" i="27"/>
  <c r="L302" i="27"/>
  <c r="I302" i="27"/>
  <c r="F302" i="27"/>
  <c r="C302" i="27"/>
  <c r="L301" i="27"/>
  <c r="I301" i="27"/>
  <c r="F301" i="27"/>
  <c r="C301" i="27"/>
  <c r="L300" i="27"/>
  <c r="I300" i="27"/>
  <c r="F300" i="27"/>
  <c r="C300" i="27"/>
  <c r="L299" i="27"/>
  <c r="I299" i="27"/>
  <c r="F299" i="27"/>
  <c r="C299" i="27"/>
  <c r="L298" i="27"/>
  <c r="I298" i="27"/>
  <c r="F298" i="27"/>
  <c r="C298" i="27"/>
  <c r="L297" i="27"/>
  <c r="I297" i="27"/>
  <c r="F297" i="27"/>
  <c r="C297" i="27"/>
  <c r="L296" i="27"/>
  <c r="I296" i="27"/>
  <c r="F296" i="27"/>
  <c r="C296" i="27"/>
  <c r="L295" i="27"/>
  <c r="I295" i="27"/>
  <c r="F295" i="27"/>
  <c r="C295" i="27"/>
  <c r="L294" i="27"/>
  <c r="I294" i="27"/>
  <c r="F294" i="27"/>
  <c r="C294" i="27"/>
  <c r="L293" i="27"/>
  <c r="I293" i="27"/>
  <c r="F293" i="27"/>
  <c r="C293" i="27"/>
  <c r="L292" i="27"/>
  <c r="I292" i="27"/>
  <c r="F292" i="27"/>
  <c r="C292" i="27"/>
  <c r="L291" i="27"/>
  <c r="I291" i="27"/>
  <c r="F291" i="27"/>
  <c r="C291" i="27"/>
  <c r="L290" i="27"/>
  <c r="I290" i="27"/>
  <c r="F290" i="27"/>
  <c r="C290" i="27"/>
  <c r="L289" i="27"/>
  <c r="I289" i="27"/>
  <c r="F289" i="27"/>
  <c r="C289" i="27"/>
  <c r="L288" i="27"/>
  <c r="I288" i="27"/>
  <c r="F288" i="27"/>
  <c r="C288" i="27"/>
  <c r="L287" i="27"/>
  <c r="I287" i="27"/>
  <c r="F287" i="27"/>
  <c r="C287" i="27"/>
  <c r="L286" i="27"/>
  <c r="I286" i="27"/>
  <c r="F286" i="27"/>
  <c r="C286" i="27"/>
  <c r="L285" i="27"/>
  <c r="I285" i="27"/>
  <c r="F285" i="27"/>
  <c r="C285" i="27"/>
  <c r="L284" i="27"/>
  <c r="I284" i="27"/>
  <c r="F284" i="27"/>
  <c r="C284" i="27"/>
  <c r="L283" i="27"/>
  <c r="I283" i="27"/>
  <c r="F283" i="27"/>
  <c r="C283" i="27"/>
  <c r="L282" i="27"/>
  <c r="I282" i="27"/>
  <c r="F282" i="27"/>
  <c r="C282" i="27"/>
  <c r="L281" i="27"/>
  <c r="I281" i="27"/>
  <c r="F281" i="27"/>
  <c r="C281" i="27"/>
  <c r="L280" i="27"/>
  <c r="I280" i="27"/>
  <c r="F280" i="27"/>
  <c r="C280" i="27"/>
  <c r="L279" i="27"/>
  <c r="I279" i="27"/>
  <c r="F279" i="27"/>
  <c r="C279" i="27"/>
  <c r="L278" i="27"/>
  <c r="I278" i="27"/>
  <c r="F278" i="27"/>
  <c r="C278" i="27"/>
  <c r="L277" i="27"/>
  <c r="I277" i="27"/>
  <c r="F277" i="27"/>
  <c r="C277" i="27"/>
  <c r="L276" i="27"/>
  <c r="I276" i="27"/>
  <c r="F276" i="27"/>
  <c r="C276" i="27"/>
  <c r="L275" i="27"/>
  <c r="I275" i="27"/>
  <c r="F275" i="27"/>
  <c r="C275" i="27"/>
  <c r="L274" i="27"/>
  <c r="I274" i="27"/>
  <c r="F274" i="27"/>
  <c r="C274" i="27"/>
  <c r="L273" i="27"/>
  <c r="I273" i="27"/>
  <c r="F273" i="27"/>
  <c r="C273" i="27"/>
  <c r="L272" i="27"/>
  <c r="I272" i="27"/>
  <c r="F272" i="27"/>
  <c r="C272" i="27"/>
  <c r="L271" i="27"/>
  <c r="I271" i="27"/>
  <c r="F271" i="27"/>
  <c r="C271" i="27"/>
  <c r="L270" i="27"/>
  <c r="I270" i="27"/>
  <c r="F270" i="27"/>
  <c r="C270" i="27"/>
  <c r="L269" i="27"/>
  <c r="I269" i="27"/>
  <c r="F269" i="27"/>
  <c r="C269" i="27"/>
  <c r="L268" i="27"/>
  <c r="I268" i="27"/>
  <c r="F268" i="27"/>
  <c r="C268" i="27"/>
  <c r="L267" i="27"/>
  <c r="I267" i="27"/>
  <c r="F267" i="27"/>
  <c r="C267" i="27"/>
  <c r="L266" i="27"/>
  <c r="I266" i="27"/>
  <c r="F266" i="27"/>
  <c r="C266" i="27"/>
  <c r="L265" i="27"/>
  <c r="I265" i="27"/>
  <c r="F265" i="27"/>
  <c r="C265" i="27"/>
  <c r="L264" i="27"/>
  <c r="I264" i="27"/>
  <c r="F264" i="27"/>
  <c r="C264" i="27"/>
  <c r="L263" i="27"/>
  <c r="I263" i="27"/>
  <c r="F263" i="27"/>
  <c r="C263" i="27"/>
  <c r="L262" i="27"/>
  <c r="I262" i="27"/>
  <c r="F262" i="27"/>
  <c r="C262" i="27"/>
  <c r="L261" i="27"/>
  <c r="I261" i="27"/>
  <c r="F261" i="27"/>
  <c r="C261" i="27"/>
  <c r="L260" i="27"/>
  <c r="I260" i="27"/>
  <c r="F260" i="27"/>
  <c r="C260" i="27"/>
  <c r="L259" i="27"/>
  <c r="I259" i="27"/>
  <c r="F259" i="27"/>
  <c r="C259" i="27"/>
  <c r="L258" i="27"/>
  <c r="I258" i="27"/>
  <c r="F258" i="27"/>
  <c r="C258" i="27"/>
  <c r="L257" i="27"/>
  <c r="I257" i="27"/>
  <c r="F257" i="27"/>
  <c r="C257" i="27"/>
  <c r="L256" i="27"/>
  <c r="I256" i="27"/>
  <c r="F256" i="27"/>
  <c r="C256" i="27"/>
  <c r="L255" i="27"/>
  <c r="I255" i="27"/>
  <c r="F255" i="27"/>
  <c r="C255" i="27"/>
  <c r="L254" i="27"/>
  <c r="I254" i="27"/>
  <c r="F254" i="27"/>
  <c r="C254" i="27"/>
  <c r="L253" i="27"/>
  <c r="I253" i="27"/>
  <c r="F253" i="27"/>
  <c r="C253" i="27"/>
  <c r="L252" i="27"/>
  <c r="I252" i="27"/>
  <c r="F252" i="27"/>
  <c r="C252" i="27"/>
  <c r="L251" i="27"/>
  <c r="I251" i="27"/>
  <c r="F251" i="27"/>
  <c r="C251" i="27"/>
  <c r="L250" i="27"/>
  <c r="I250" i="27"/>
  <c r="F250" i="27"/>
  <c r="C250" i="27"/>
  <c r="L249" i="27"/>
  <c r="I249" i="27"/>
  <c r="F249" i="27"/>
  <c r="C249" i="27"/>
  <c r="L248" i="27"/>
  <c r="I248" i="27"/>
  <c r="F248" i="27"/>
  <c r="C248" i="27"/>
  <c r="L247" i="27"/>
  <c r="I247" i="27"/>
  <c r="F247" i="27"/>
  <c r="C247" i="27"/>
  <c r="L246" i="27"/>
  <c r="I246" i="27"/>
  <c r="F246" i="27"/>
  <c r="C246" i="27"/>
  <c r="L245" i="27"/>
  <c r="I245" i="27"/>
  <c r="F245" i="27"/>
  <c r="C245" i="27"/>
  <c r="L244" i="27"/>
  <c r="I244" i="27"/>
  <c r="F244" i="27"/>
  <c r="C244" i="27"/>
  <c r="L243" i="27"/>
  <c r="I243" i="27"/>
  <c r="F243" i="27"/>
  <c r="C243" i="27"/>
  <c r="L242" i="27"/>
  <c r="I242" i="27"/>
  <c r="F242" i="27"/>
  <c r="C242" i="27"/>
  <c r="L241" i="27"/>
  <c r="I241" i="27"/>
  <c r="F241" i="27"/>
  <c r="C241" i="27"/>
  <c r="L240" i="27"/>
  <c r="I240" i="27"/>
  <c r="F240" i="27"/>
  <c r="C240" i="27"/>
  <c r="L239" i="27"/>
  <c r="I239" i="27"/>
  <c r="F239" i="27"/>
  <c r="C239" i="27"/>
  <c r="L238" i="27"/>
  <c r="I238" i="27"/>
  <c r="F238" i="27"/>
  <c r="C238" i="27"/>
  <c r="L237" i="27"/>
  <c r="I237" i="27"/>
  <c r="F237" i="27"/>
  <c r="C237" i="27"/>
  <c r="L236" i="27"/>
  <c r="I236" i="27"/>
  <c r="F236" i="27"/>
  <c r="C236" i="27"/>
  <c r="L235" i="27"/>
  <c r="I235" i="27"/>
  <c r="F235" i="27"/>
  <c r="C235" i="27"/>
  <c r="L234" i="27"/>
  <c r="I234" i="27"/>
  <c r="F234" i="27"/>
  <c r="C234" i="27"/>
  <c r="L233" i="27"/>
  <c r="I233" i="27"/>
  <c r="F233" i="27"/>
  <c r="C233" i="27"/>
  <c r="L232" i="27"/>
  <c r="I232" i="27"/>
  <c r="F232" i="27"/>
  <c r="C232" i="27"/>
  <c r="L231" i="27"/>
  <c r="I231" i="27"/>
  <c r="F231" i="27"/>
  <c r="C231" i="27"/>
  <c r="L230" i="27"/>
  <c r="I230" i="27"/>
  <c r="F230" i="27"/>
  <c r="C230" i="27"/>
  <c r="L229" i="27"/>
  <c r="I229" i="27"/>
  <c r="F229" i="27"/>
  <c r="C229" i="27"/>
  <c r="L228" i="27"/>
  <c r="I228" i="27"/>
  <c r="F228" i="27"/>
  <c r="C228" i="27"/>
  <c r="L227" i="27"/>
  <c r="I227" i="27"/>
  <c r="F227" i="27"/>
  <c r="C227" i="27"/>
  <c r="L226" i="27"/>
  <c r="I226" i="27"/>
  <c r="F226" i="27"/>
  <c r="C226" i="27"/>
  <c r="L225" i="27"/>
  <c r="I225" i="27"/>
  <c r="F225" i="27"/>
  <c r="C225" i="27"/>
  <c r="L224" i="27"/>
  <c r="I224" i="27"/>
  <c r="F224" i="27"/>
  <c r="C224" i="27"/>
  <c r="L223" i="27"/>
  <c r="I223" i="27"/>
  <c r="F223" i="27"/>
  <c r="C223" i="27"/>
  <c r="L222" i="27"/>
  <c r="I222" i="27"/>
  <c r="F222" i="27"/>
  <c r="C222" i="27"/>
  <c r="L221" i="27"/>
  <c r="I221" i="27"/>
  <c r="F221" i="27"/>
  <c r="C221" i="27"/>
  <c r="L220" i="27"/>
  <c r="I220" i="27"/>
  <c r="F220" i="27"/>
  <c r="C220" i="27"/>
  <c r="L219" i="27"/>
  <c r="I219" i="27"/>
  <c r="F219" i="27"/>
  <c r="C219" i="27"/>
  <c r="L218" i="27"/>
  <c r="I218" i="27"/>
  <c r="F218" i="27"/>
  <c r="C218" i="27"/>
  <c r="L217" i="27"/>
  <c r="I217" i="27"/>
  <c r="F217" i="27"/>
  <c r="C217" i="27"/>
  <c r="L216" i="27"/>
  <c r="I216" i="27"/>
  <c r="F216" i="27"/>
  <c r="C216" i="27"/>
  <c r="L215" i="27"/>
  <c r="I215" i="27"/>
  <c r="F215" i="27"/>
  <c r="C215" i="27"/>
  <c r="L214" i="27"/>
  <c r="I214" i="27"/>
  <c r="F214" i="27"/>
  <c r="C214" i="27"/>
  <c r="L213" i="27"/>
  <c r="I213" i="27"/>
  <c r="F213" i="27"/>
  <c r="C213" i="27"/>
  <c r="L212" i="27"/>
  <c r="I212" i="27"/>
  <c r="F212" i="27"/>
  <c r="C212" i="27"/>
  <c r="L211" i="27"/>
  <c r="I211" i="27"/>
  <c r="F211" i="27"/>
  <c r="C211" i="27"/>
  <c r="L210" i="27"/>
  <c r="I210" i="27"/>
  <c r="F210" i="27"/>
  <c r="C210" i="27"/>
  <c r="L209" i="27"/>
  <c r="I209" i="27"/>
  <c r="F209" i="27"/>
  <c r="C209" i="27"/>
  <c r="L208" i="27"/>
  <c r="I208" i="27"/>
  <c r="F208" i="27"/>
  <c r="C208" i="27"/>
  <c r="L207" i="27"/>
  <c r="I207" i="27"/>
  <c r="F207" i="27"/>
  <c r="C207" i="27"/>
  <c r="L206" i="27"/>
  <c r="I206" i="27"/>
  <c r="F206" i="27"/>
  <c r="C206" i="27"/>
  <c r="L205" i="27"/>
  <c r="I205" i="27"/>
  <c r="F205" i="27"/>
  <c r="C205" i="27"/>
  <c r="L204" i="27"/>
  <c r="I204" i="27"/>
  <c r="F204" i="27"/>
  <c r="C204" i="27"/>
  <c r="L203" i="27"/>
  <c r="I203" i="27"/>
  <c r="F203" i="27"/>
  <c r="C203" i="27"/>
  <c r="L202" i="27"/>
  <c r="I202" i="27"/>
  <c r="F202" i="27"/>
  <c r="C202" i="27"/>
  <c r="L201" i="27"/>
  <c r="I201" i="27"/>
  <c r="F201" i="27"/>
  <c r="C201" i="27"/>
  <c r="L200" i="27"/>
  <c r="I200" i="27"/>
  <c r="F200" i="27"/>
  <c r="C200" i="27"/>
  <c r="L199" i="27"/>
  <c r="I199" i="27"/>
  <c r="F199" i="27"/>
  <c r="C199" i="27"/>
  <c r="L198" i="27"/>
  <c r="I198" i="27"/>
  <c r="F198" i="27"/>
  <c r="C198" i="27"/>
  <c r="L197" i="27"/>
  <c r="I197" i="27"/>
  <c r="F197" i="27"/>
  <c r="C197" i="27"/>
  <c r="L196" i="27"/>
  <c r="I196" i="27"/>
  <c r="F196" i="27"/>
  <c r="C196" i="27"/>
  <c r="L195" i="27"/>
  <c r="I195" i="27"/>
  <c r="F195" i="27"/>
  <c r="C195" i="27"/>
  <c r="L194" i="27"/>
  <c r="I194" i="27"/>
  <c r="F194" i="27"/>
  <c r="C194" i="27"/>
  <c r="L193" i="27"/>
  <c r="I193" i="27"/>
  <c r="F193" i="27"/>
  <c r="C193" i="27"/>
  <c r="L192" i="27"/>
  <c r="I192" i="27"/>
  <c r="F192" i="27"/>
  <c r="C192" i="27"/>
  <c r="L191" i="27"/>
  <c r="I191" i="27"/>
  <c r="F191" i="27"/>
  <c r="C191" i="27"/>
  <c r="L190" i="27"/>
  <c r="I190" i="27"/>
  <c r="F190" i="27"/>
  <c r="C190" i="27"/>
  <c r="L189" i="27"/>
  <c r="I189" i="27"/>
  <c r="F189" i="27"/>
  <c r="C189" i="27"/>
  <c r="L188" i="27"/>
  <c r="I188" i="27"/>
  <c r="F188" i="27"/>
  <c r="C188" i="27"/>
  <c r="L187" i="27"/>
  <c r="I187" i="27"/>
  <c r="F187" i="27"/>
  <c r="C187" i="27"/>
  <c r="L186" i="27"/>
  <c r="I186" i="27"/>
  <c r="F186" i="27"/>
  <c r="C186" i="27"/>
  <c r="L185" i="27"/>
  <c r="I185" i="27"/>
  <c r="F185" i="27"/>
  <c r="C185" i="27"/>
  <c r="L184" i="27"/>
  <c r="I184" i="27"/>
  <c r="F184" i="27"/>
  <c r="C184" i="27"/>
  <c r="L183" i="27"/>
  <c r="I183" i="27"/>
  <c r="F183" i="27"/>
  <c r="C183" i="27"/>
  <c r="L182" i="27"/>
  <c r="I182" i="27"/>
  <c r="F182" i="27"/>
  <c r="C182" i="27"/>
  <c r="L181" i="27"/>
  <c r="I181" i="27"/>
  <c r="F181" i="27"/>
  <c r="C181" i="27"/>
  <c r="L180" i="27"/>
  <c r="I180" i="27"/>
  <c r="F180" i="27"/>
  <c r="C180" i="27"/>
  <c r="L179" i="27"/>
  <c r="I179" i="27"/>
  <c r="F179" i="27"/>
  <c r="C179" i="27"/>
  <c r="L178" i="27"/>
  <c r="I178" i="27"/>
  <c r="F178" i="27"/>
  <c r="C178" i="27"/>
  <c r="L177" i="27"/>
  <c r="I177" i="27"/>
  <c r="F177" i="27"/>
  <c r="C177" i="27"/>
  <c r="L176" i="27"/>
  <c r="I176" i="27"/>
  <c r="F176" i="27"/>
  <c r="C176" i="27"/>
  <c r="L175" i="27"/>
  <c r="I175" i="27"/>
  <c r="F175" i="27"/>
  <c r="C175" i="27"/>
  <c r="L174" i="27"/>
  <c r="I174" i="27"/>
  <c r="F174" i="27"/>
  <c r="C174" i="27"/>
  <c r="L173" i="27"/>
  <c r="I173" i="27"/>
  <c r="F173" i="27"/>
  <c r="C173" i="27"/>
  <c r="L172" i="27"/>
  <c r="I172" i="27"/>
  <c r="F172" i="27"/>
  <c r="C172" i="27"/>
  <c r="L171" i="27"/>
  <c r="I171" i="27"/>
  <c r="F171" i="27"/>
  <c r="C171" i="27"/>
  <c r="L170" i="27"/>
  <c r="I170" i="27"/>
  <c r="F170" i="27"/>
  <c r="C170" i="27"/>
  <c r="L169" i="27"/>
  <c r="I169" i="27"/>
  <c r="F169" i="27"/>
  <c r="C169" i="27"/>
  <c r="L168" i="27"/>
  <c r="I168" i="27"/>
  <c r="F168" i="27"/>
  <c r="C168" i="27"/>
  <c r="L167" i="27"/>
  <c r="I167" i="27"/>
  <c r="F167" i="27"/>
  <c r="C167" i="27"/>
  <c r="L166" i="27"/>
  <c r="I166" i="27"/>
  <c r="F166" i="27"/>
  <c r="C166" i="27"/>
  <c r="L165" i="27"/>
  <c r="I165" i="27"/>
  <c r="F165" i="27"/>
  <c r="C165" i="27"/>
  <c r="L164" i="27"/>
  <c r="I164" i="27"/>
  <c r="F164" i="27"/>
  <c r="C164" i="27"/>
  <c r="L163" i="27"/>
  <c r="I163" i="27"/>
  <c r="F163" i="27"/>
  <c r="C163" i="27"/>
  <c r="L162" i="27"/>
  <c r="I162" i="27"/>
  <c r="F162" i="27"/>
  <c r="C162" i="27"/>
  <c r="L161" i="27"/>
  <c r="I161" i="27"/>
  <c r="F161" i="27"/>
  <c r="C161" i="27"/>
  <c r="L160" i="27"/>
  <c r="I160" i="27"/>
  <c r="F160" i="27"/>
  <c r="C160" i="27"/>
  <c r="L159" i="27"/>
  <c r="I159" i="27"/>
  <c r="F159" i="27"/>
  <c r="C159" i="27"/>
  <c r="L158" i="27"/>
  <c r="I158" i="27"/>
  <c r="F158" i="27"/>
  <c r="C158" i="27"/>
  <c r="L157" i="27"/>
  <c r="I157" i="27"/>
  <c r="F157" i="27"/>
  <c r="C157" i="27"/>
  <c r="L156" i="27"/>
  <c r="I156" i="27"/>
  <c r="F156" i="27"/>
  <c r="C156" i="27"/>
  <c r="L155" i="27"/>
  <c r="I155" i="27"/>
  <c r="F155" i="27"/>
  <c r="C155" i="27"/>
  <c r="L154" i="27"/>
  <c r="I154" i="27"/>
  <c r="F154" i="27"/>
  <c r="C154" i="27"/>
  <c r="L153" i="27"/>
  <c r="I153" i="27"/>
  <c r="F153" i="27"/>
  <c r="C153" i="27"/>
  <c r="L152" i="27"/>
  <c r="I152" i="27"/>
  <c r="F152" i="27"/>
  <c r="C152" i="27"/>
  <c r="L151" i="27"/>
  <c r="I151" i="27"/>
  <c r="F151" i="27"/>
  <c r="C151" i="27"/>
  <c r="L150" i="27"/>
  <c r="I150" i="27"/>
  <c r="F150" i="27"/>
  <c r="C150" i="27"/>
  <c r="L149" i="27"/>
  <c r="I149" i="27"/>
  <c r="F149" i="27"/>
  <c r="C149" i="27"/>
  <c r="L148" i="27"/>
  <c r="I148" i="27"/>
  <c r="F148" i="27"/>
  <c r="C148" i="27"/>
  <c r="L147" i="27"/>
  <c r="I147" i="27"/>
  <c r="F147" i="27"/>
  <c r="C147" i="27"/>
  <c r="L146" i="27"/>
  <c r="I146" i="27"/>
  <c r="F146" i="27"/>
  <c r="C146" i="27"/>
  <c r="L145" i="27"/>
  <c r="I145" i="27"/>
  <c r="F145" i="27"/>
  <c r="C145" i="27"/>
  <c r="L144" i="27"/>
  <c r="I144" i="27"/>
  <c r="F144" i="27"/>
  <c r="C144" i="27"/>
  <c r="L143" i="27"/>
  <c r="I143" i="27"/>
  <c r="F143" i="27"/>
  <c r="C143" i="27"/>
  <c r="L142" i="27"/>
  <c r="I142" i="27"/>
  <c r="F142" i="27"/>
  <c r="C142" i="27"/>
  <c r="L141" i="27"/>
  <c r="I141" i="27"/>
  <c r="F141" i="27"/>
  <c r="C141" i="27"/>
  <c r="L140" i="27"/>
  <c r="I140" i="27"/>
  <c r="F140" i="27"/>
  <c r="C140" i="27"/>
  <c r="L139" i="27"/>
  <c r="I139" i="27"/>
  <c r="F139" i="27"/>
  <c r="C139" i="27"/>
  <c r="L138" i="27"/>
  <c r="I138" i="27"/>
  <c r="F138" i="27"/>
  <c r="C138" i="27"/>
  <c r="L137" i="27"/>
  <c r="I137" i="27"/>
  <c r="F137" i="27"/>
  <c r="C137" i="27"/>
  <c r="L136" i="27"/>
  <c r="I136" i="27"/>
  <c r="F136" i="27"/>
  <c r="C136" i="27"/>
  <c r="L135" i="27"/>
  <c r="I135" i="27"/>
  <c r="F135" i="27"/>
  <c r="C135" i="27"/>
  <c r="L134" i="27"/>
  <c r="I134" i="27"/>
  <c r="F134" i="27"/>
  <c r="C134" i="27"/>
  <c r="L133" i="27"/>
  <c r="I133" i="27"/>
  <c r="F133" i="27"/>
  <c r="C133" i="27"/>
  <c r="L132" i="27"/>
  <c r="I132" i="27"/>
  <c r="F132" i="27"/>
  <c r="C132" i="27"/>
  <c r="L131" i="27"/>
  <c r="I131" i="27"/>
  <c r="F131" i="27"/>
  <c r="C131" i="27"/>
  <c r="L130" i="27"/>
  <c r="I130" i="27"/>
  <c r="F130" i="27"/>
  <c r="C130" i="27"/>
  <c r="L129" i="27"/>
  <c r="I129" i="27"/>
  <c r="F129" i="27"/>
  <c r="C129" i="27"/>
  <c r="L128" i="27"/>
  <c r="I128" i="27"/>
  <c r="D129" i="27"/>
  <c r="D130" i="27" s="1"/>
  <c r="D131" i="27" s="1"/>
  <c r="D132" i="27" s="1"/>
  <c r="D133" i="27" s="1"/>
  <c r="D134" i="27" s="1"/>
  <c r="D135" i="27" s="1"/>
  <c r="D136" i="27" s="1"/>
  <c r="D137" i="27" s="1"/>
  <c r="D138" i="27" s="1"/>
  <c r="D139" i="27" s="1"/>
  <c r="D140" i="27" s="1"/>
  <c r="D141" i="27" s="1"/>
  <c r="D142" i="27" s="1"/>
  <c r="D143" i="27" s="1"/>
  <c r="D144" i="27" s="1"/>
  <c r="D145" i="27" s="1"/>
  <c r="D146" i="27" s="1"/>
  <c r="D147" i="27" s="1"/>
  <c r="D148" i="27" s="1"/>
  <c r="D149" i="27" s="1"/>
  <c r="D150" i="27" s="1"/>
  <c r="D151" i="27" s="1"/>
  <c r="D152" i="27" s="1"/>
  <c r="D153" i="27" s="1"/>
  <c r="D154" i="27" s="1"/>
  <c r="D155" i="27" s="1"/>
  <c r="D156" i="27" s="1"/>
  <c r="D157" i="27" s="1"/>
  <c r="D158" i="27" s="1"/>
  <c r="D159" i="27" s="1"/>
  <c r="D160" i="27" s="1"/>
  <c r="D161" i="27" s="1"/>
  <c r="D162" i="27" s="1"/>
  <c r="D163" i="27" s="1"/>
  <c r="D164" i="27" s="1"/>
  <c r="D165" i="27" s="1"/>
  <c r="D166" i="27" s="1"/>
  <c r="D167" i="27" s="1"/>
  <c r="D168" i="27" s="1"/>
  <c r="D169" i="27" s="1"/>
  <c r="D170" i="27" s="1"/>
  <c r="D171" i="27" s="1"/>
  <c r="D172" i="27" s="1"/>
  <c r="D173" i="27" s="1"/>
  <c r="D174" i="27" s="1"/>
  <c r="D175" i="27" s="1"/>
  <c r="D176" i="27" s="1"/>
  <c r="D177" i="27" s="1"/>
  <c r="D178" i="27" s="1"/>
  <c r="D179" i="27" s="1"/>
  <c r="D180" i="27" s="1"/>
  <c r="D181" i="27" s="1"/>
  <c r="D182" i="27" s="1"/>
  <c r="D183" i="27" s="1"/>
  <c r="D184" i="27" s="1"/>
  <c r="D185" i="27" s="1"/>
  <c r="D186" i="27" s="1"/>
  <c r="D187" i="27" s="1"/>
  <c r="D188" i="27" s="1"/>
  <c r="D189" i="27" s="1"/>
  <c r="D190" i="27" s="1"/>
  <c r="D191" i="27" s="1"/>
  <c r="D192" i="27" s="1"/>
  <c r="D193" i="27" s="1"/>
  <c r="D194" i="27" s="1"/>
  <c r="D195" i="27" s="1"/>
  <c r="D196" i="27" s="1"/>
  <c r="D197" i="27" s="1"/>
  <c r="D198" i="27" s="1"/>
  <c r="D199" i="27" s="1"/>
  <c r="D200" i="27" s="1"/>
  <c r="D201" i="27" s="1"/>
  <c r="D202" i="27" s="1"/>
  <c r="D203" i="27" s="1"/>
  <c r="D204" i="27" s="1"/>
  <c r="D205" i="27" s="1"/>
  <c r="D206" i="27" s="1"/>
  <c r="D207" i="27" s="1"/>
  <c r="D208" i="27" s="1"/>
  <c r="D209" i="27" s="1"/>
  <c r="D210" i="27" s="1"/>
  <c r="D211" i="27" s="1"/>
  <c r="D212" i="27" s="1"/>
  <c r="D213" i="27" s="1"/>
  <c r="D214" i="27" s="1"/>
  <c r="D215" i="27" s="1"/>
  <c r="D216" i="27" s="1"/>
  <c r="D217" i="27" s="1"/>
  <c r="D218" i="27" s="1"/>
  <c r="D219" i="27" s="1"/>
  <c r="D220" i="27" s="1"/>
  <c r="D221" i="27" s="1"/>
  <c r="D222" i="27" s="1"/>
  <c r="D223" i="27" s="1"/>
  <c r="D224" i="27" s="1"/>
  <c r="D225" i="27" s="1"/>
  <c r="D226" i="27" s="1"/>
  <c r="D227" i="27" s="1"/>
  <c r="D228" i="27" s="1"/>
  <c r="D229" i="27" s="1"/>
  <c r="D230" i="27" s="1"/>
  <c r="D231" i="27" s="1"/>
  <c r="D232" i="27" s="1"/>
  <c r="D233" i="27" s="1"/>
  <c r="D234" i="27" s="1"/>
  <c r="D235" i="27" s="1"/>
  <c r="D236" i="27" s="1"/>
  <c r="D237" i="27" s="1"/>
  <c r="D238" i="27" s="1"/>
  <c r="D239" i="27" s="1"/>
  <c r="D240" i="27" s="1"/>
  <c r="D241" i="27" s="1"/>
  <c r="D242" i="27" s="1"/>
  <c r="D243" i="27" s="1"/>
  <c r="D244" i="27" s="1"/>
  <c r="D245" i="27" s="1"/>
  <c r="D246" i="27" s="1"/>
  <c r="D247" i="27" s="1"/>
  <c r="D248" i="27" s="1"/>
  <c r="D249" i="27" s="1"/>
  <c r="D250" i="27" s="1"/>
  <c r="D251" i="27" s="1"/>
  <c r="D252" i="27" s="1"/>
  <c r="D253" i="27" s="1"/>
  <c r="D254" i="27" s="1"/>
  <c r="D255" i="27" s="1"/>
  <c r="D256" i="27" s="1"/>
  <c r="D257" i="27" s="1"/>
  <c r="D258" i="27" s="1"/>
  <c r="D259" i="27" s="1"/>
  <c r="D260" i="27" s="1"/>
  <c r="D261" i="27" s="1"/>
  <c r="D262" i="27" s="1"/>
  <c r="D263" i="27" s="1"/>
  <c r="D264" i="27" s="1"/>
  <c r="D265" i="27" s="1"/>
  <c r="D266" i="27" s="1"/>
  <c r="D267" i="27" s="1"/>
  <c r="D268" i="27" s="1"/>
  <c r="D269" i="27" s="1"/>
  <c r="D270" i="27" s="1"/>
  <c r="D271" i="27" s="1"/>
  <c r="D272" i="27" s="1"/>
  <c r="D273" i="27" s="1"/>
  <c r="D274" i="27" s="1"/>
  <c r="D275" i="27" s="1"/>
  <c r="D276" i="27" s="1"/>
  <c r="D277" i="27" s="1"/>
  <c r="D278" i="27" s="1"/>
  <c r="D279" i="27" s="1"/>
  <c r="D280" i="27" s="1"/>
  <c r="D281" i="27" s="1"/>
  <c r="D282" i="27" s="1"/>
  <c r="D283" i="27" s="1"/>
  <c r="D284" i="27" s="1"/>
  <c r="D285" i="27" s="1"/>
  <c r="D286" i="27" s="1"/>
  <c r="D287" i="27" s="1"/>
  <c r="D288" i="27" s="1"/>
  <c r="D289" i="27" s="1"/>
  <c r="D290" i="27" s="1"/>
  <c r="D291" i="27" s="1"/>
  <c r="D292" i="27" s="1"/>
  <c r="D293" i="27" s="1"/>
  <c r="D294" i="27" s="1"/>
  <c r="D295" i="27" s="1"/>
  <c r="D296" i="27" s="1"/>
  <c r="D297" i="27" s="1"/>
  <c r="D298" i="27" s="1"/>
  <c r="D299" i="27" s="1"/>
  <c r="D300" i="27" s="1"/>
  <c r="D301" i="27" s="1"/>
  <c r="D302" i="27" s="1"/>
  <c r="D303" i="27" s="1"/>
  <c r="D304" i="27" s="1"/>
  <c r="D305" i="27" s="1"/>
  <c r="D306" i="27" s="1"/>
  <c r="D307" i="27" s="1"/>
  <c r="D308" i="27" s="1"/>
  <c r="D309" i="27" s="1"/>
  <c r="D310" i="27" s="1"/>
  <c r="D311" i="27" s="1"/>
  <c r="D312" i="27" s="1"/>
  <c r="D313" i="27" s="1"/>
  <c r="D314" i="27" s="1"/>
  <c r="D315" i="27" s="1"/>
  <c r="D316" i="27" s="1"/>
  <c r="D317" i="27" s="1"/>
  <c r="D318" i="27" s="1"/>
  <c r="D319" i="27" s="1"/>
  <c r="D320" i="27" s="1"/>
  <c r="D321" i="27" s="1"/>
  <c r="D322" i="27" s="1"/>
  <c r="D323" i="27" s="1"/>
  <c r="D324" i="27" s="1"/>
  <c r="D325" i="27" s="1"/>
  <c r="D326" i="27" s="1"/>
  <c r="D327" i="27" s="1"/>
  <c r="D328" i="27" s="1"/>
  <c r="D329" i="27" s="1"/>
  <c r="D330" i="27" s="1"/>
  <c r="D331" i="27" s="1"/>
  <c r="D332" i="27" s="1"/>
  <c r="D333" i="27" s="1"/>
  <c r="D334" i="27" s="1"/>
  <c r="D335" i="27" s="1"/>
  <c r="D336" i="27" s="1"/>
  <c r="D337" i="27" s="1"/>
  <c r="D338" i="27" s="1"/>
  <c r="D339" i="27" s="1"/>
  <c r="D340" i="27" s="1"/>
  <c r="D341" i="27" s="1"/>
  <c r="D342" i="27" s="1"/>
  <c r="D343" i="27" s="1"/>
  <c r="D344" i="27" s="1"/>
  <c r="D345" i="27" s="1"/>
  <c r="D346" i="27" s="1"/>
  <c r="D347" i="27" s="1"/>
  <c r="D348" i="27" s="1"/>
  <c r="D349" i="27" s="1"/>
  <c r="D350" i="27" s="1"/>
  <c r="D351" i="27" s="1"/>
  <c r="D352" i="27" s="1"/>
  <c r="D353" i="27" s="1"/>
  <c r="D354" i="27" s="1"/>
  <c r="D355" i="27" s="1"/>
  <c r="D356" i="27" s="1"/>
  <c r="D357" i="27" s="1"/>
  <c r="D358" i="27" s="1"/>
  <c r="D359" i="27" s="1"/>
  <c r="D360" i="27" s="1"/>
  <c r="D361" i="27" s="1"/>
  <c r="D362" i="27" s="1"/>
  <c r="D363" i="27" s="1"/>
  <c r="D364" i="27" s="1"/>
  <c r="D365" i="27" s="1"/>
  <c r="D366" i="27" s="1"/>
  <c r="D367" i="27" s="1"/>
  <c r="D368" i="27" s="1"/>
  <c r="D369" i="27" s="1"/>
  <c r="D370" i="27" s="1"/>
  <c r="D371" i="27" s="1"/>
  <c r="D372" i="27" s="1"/>
  <c r="D373" i="27" s="1"/>
  <c r="D374" i="27" s="1"/>
  <c r="D375" i="27" s="1"/>
  <c r="D376" i="27" s="1"/>
  <c r="D377" i="27" s="1"/>
  <c r="D378" i="27" s="1"/>
  <c r="D379" i="27" s="1"/>
  <c r="D380" i="27" s="1"/>
  <c r="D381" i="27" s="1"/>
  <c r="D382" i="27" s="1"/>
  <c r="D383" i="27" s="1"/>
  <c r="D384" i="27" s="1"/>
  <c r="D385" i="27" s="1"/>
  <c r="D386" i="27" s="1"/>
  <c r="D387" i="27" s="1"/>
  <c r="D388" i="27" s="1"/>
  <c r="D389" i="27" s="1"/>
  <c r="D390" i="27" s="1"/>
  <c r="D391" i="27" s="1"/>
  <c r="D392" i="27" s="1"/>
  <c r="D393" i="27" s="1"/>
  <c r="D394" i="27" s="1"/>
  <c r="D395" i="27" s="1"/>
  <c r="D396" i="27" s="1"/>
  <c r="D397" i="27" s="1"/>
  <c r="D398" i="27" s="1"/>
  <c r="D399" i="27" s="1"/>
  <c r="D400" i="27" s="1"/>
  <c r="D401" i="27" s="1"/>
  <c r="D402" i="27" s="1"/>
  <c r="D403" i="27" s="1"/>
  <c r="D404" i="27" s="1"/>
  <c r="D405" i="27" s="1"/>
  <c r="D406" i="27" s="1"/>
  <c r="D407" i="27" s="1"/>
  <c r="D408" i="27" s="1"/>
  <c r="D409" i="27" s="1"/>
  <c r="D410" i="27" s="1"/>
  <c r="D411" i="27" s="1"/>
  <c r="D412" i="27" s="1"/>
  <c r="D413" i="27" s="1"/>
  <c r="D414" i="27" s="1"/>
  <c r="D415" i="27" s="1"/>
  <c r="D416" i="27" s="1"/>
  <c r="D417" i="27" s="1"/>
  <c r="D418" i="27" s="1"/>
  <c r="D419" i="27" s="1"/>
  <c r="D420" i="27" s="1"/>
  <c r="D421" i="27" s="1"/>
  <c r="D422" i="27" s="1"/>
  <c r="D423" i="27" s="1"/>
  <c r="D424" i="27" s="1"/>
  <c r="D425" i="27" s="1"/>
  <c r="D426" i="27" s="1"/>
  <c r="D427" i="27" s="1"/>
  <c r="D428" i="27" s="1"/>
  <c r="D429" i="27" s="1"/>
  <c r="D430" i="27" s="1"/>
  <c r="D431" i="27" s="1"/>
  <c r="D432" i="27" s="1"/>
  <c r="D433" i="27" s="1"/>
  <c r="D434" i="27" s="1"/>
  <c r="D435" i="27" s="1"/>
  <c r="D436" i="27" s="1"/>
  <c r="D437" i="27" s="1"/>
  <c r="D438" i="27" s="1"/>
  <c r="D439" i="27" s="1"/>
  <c r="D440" i="27" s="1"/>
  <c r="D441" i="27" s="1"/>
  <c r="D442" i="27" s="1"/>
  <c r="D443" i="27" s="1"/>
  <c r="D444" i="27" s="1"/>
  <c r="D445" i="27" s="1"/>
  <c r="D446" i="27" s="1"/>
  <c r="D447" i="27" s="1"/>
  <c r="D448" i="27" s="1"/>
  <c r="D449" i="27" s="1"/>
  <c r="D450" i="27" s="1"/>
  <c r="D451" i="27" s="1"/>
  <c r="D452" i="27" s="1"/>
  <c r="D453" i="27" s="1"/>
  <c r="D454" i="27" s="1"/>
  <c r="D455" i="27" s="1"/>
  <c r="D456" i="27" s="1"/>
  <c r="D457" i="27" s="1"/>
  <c r="D458" i="27" s="1"/>
  <c r="D459" i="27" s="1"/>
  <c r="D460" i="27" s="1"/>
  <c r="D461" i="27" s="1"/>
  <c r="D462" i="27" s="1"/>
  <c r="D463" i="27" s="1"/>
  <c r="D464" i="27" s="1"/>
  <c r="D465" i="27" s="1"/>
  <c r="D466" i="27" s="1"/>
  <c r="D467" i="27" s="1"/>
  <c r="D468" i="27" s="1"/>
  <c r="D469" i="27" s="1"/>
  <c r="D470" i="27" s="1"/>
  <c r="D471" i="27" s="1"/>
  <c r="D472" i="27" s="1"/>
  <c r="D473" i="27" s="1"/>
  <c r="D474" i="27" s="1"/>
  <c r="D475" i="27" s="1"/>
  <c r="D476" i="27" s="1"/>
  <c r="D477" i="27" s="1"/>
  <c r="D478" i="27" s="1"/>
  <c r="D479" i="27" s="1"/>
  <c r="D480" i="27" s="1"/>
  <c r="D481" i="27" s="1"/>
  <c r="D482" i="27" s="1"/>
  <c r="D483" i="27" s="1"/>
  <c r="D484" i="27" s="1"/>
  <c r="D485" i="27" s="1"/>
  <c r="D486" i="27" s="1"/>
  <c r="D487" i="27" s="1"/>
  <c r="D488" i="27" s="1"/>
  <c r="D489" i="27" s="1"/>
  <c r="D490" i="27" s="1"/>
  <c r="D491" i="27" s="1"/>
  <c r="D492" i="27" s="1"/>
  <c r="D493" i="27" s="1"/>
  <c r="D494" i="27" s="1"/>
  <c r="D495" i="27" s="1"/>
  <c r="D496" i="27" s="1"/>
  <c r="D497" i="27" s="1"/>
  <c r="D498" i="27" s="1"/>
  <c r="D499" i="27" s="1"/>
  <c r="D500" i="27" s="1"/>
  <c r="D501" i="27" s="1"/>
  <c r="D502" i="27" s="1"/>
  <c r="D503" i="27" s="1"/>
  <c r="D504" i="27" s="1"/>
  <c r="D505" i="27" s="1"/>
  <c r="D506" i="27" s="1"/>
  <c r="D507" i="27" s="1"/>
  <c r="D508" i="27" s="1"/>
  <c r="D509" i="27" s="1"/>
  <c r="D510" i="27" s="1"/>
  <c r="D511" i="27" s="1"/>
  <c r="D512" i="27" s="1"/>
  <c r="D513" i="27" s="1"/>
  <c r="D514" i="27" s="1"/>
  <c r="D515" i="27" s="1"/>
  <c r="D516" i="27" s="1"/>
  <c r="D517" i="27" s="1"/>
  <c r="D518" i="27" s="1"/>
  <c r="D519" i="27" s="1"/>
  <c r="D520" i="27" s="1"/>
  <c r="D521" i="27" s="1"/>
  <c r="D522" i="27" s="1"/>
  <c r="D523" i="27" s="1"/>
  <c r="D524" i="27" s="1"/>
  <c r="D525" i="27" s="1"/>
  <c r="D526" i="27" s="1"/>
  <c r="D527" i="27" s="1"/>
  <c r="D528" i="27" s="1"/>
  <c r="D529" i="27" s="1"/>
  <c r="D530" i="27" s="1"/>
  <c r="D531" i="27" s="1"/>
  <c r="D532" i="27" s="1"/>
  <c r="D533" i="27" s="1"/>
  <c r="D534" i="27" s="1"/>
  <c r="D535" i="27" s="1"/>
  <c r="D536" i="27" s="1"/>
  <c r="D537" i="27" s="1"/>
  <c r="D538" i="27" s="1"/>
  <c r="D539" i="27" s="1"/>
  <c r="D540" i="27" s="1"/>
  <c r="D541" i="27" s="1"/>
  <c r="D542" i="27" s="1"/>
  <c r="D543" i="27" s="1"/>
  <c r="D544" i="27" s="1"/>
  <c r="D545" i="27" s="1"/>
  <c r="D546" i="27" s="1"/>
  <c r="D547" i="27" s="1"/>
  <c r="D548" i="27" s="1"/>
  <c r="D549" i="27" s="1"/>
  <c r="D550" i="27" s="1"/>
  <c r="D551" i="27" s="1"/>
  <c r="D552" i="27" s="1"/>
  <c r="D553" i="27" s="1"/>
  <c r="D554" i="27" s="1"/>
  <c r="D555" i="27" s="1"/>
  <c r="D556" i="27" s="1"/>
  <c r="D557" i="27" s="1"/>
  <c r="D558" i="27" s="1"/>
  <c r="D559" i="27" s="1"/>
  <c r="D560" i="27" s="1"/>
  <c r="D561" i="27" s="1"/>
  <c r="D562" i="27" s="1"/>
  <c r="D563" i="27" s="1"/>
  <c r="D564" i="27" s="1"/>
  <c r="D565" i="27" s="1"/>
  <c r="D566" i="27" s="1"/>
  <c r="D567" i="27" s="1"/>
  <c r="D568" i="27" s="1"/>
  <c r="D569" i="27" s="1"/>
  <c r="D570" i="27" s="1"/>
  <c r="D571" i="27" s="1"/>
  <c r="D572" i="27" s="1"/>
  <c r="D573" i="27" s="1"/>
  <c r="D574" i="27" s="1"/>
  <c r="D575" i="27" s="1"/>
  <c r="D576" i="27" s="1"/>
  <c r="D577" i="27" s="1"/>
  <c r="D578" i="27" s="1"/>
  <c r="D579" i="27" s="1"/>
  <c r="D580" i="27" s="1"/>
  <c r="D581" i="27" s="1"/>
  <c r="D582" i="27" s="1"/>
  <c r="D583" i="27" s="1"/>
  <c r="D584" i="27" s="1"/>
  <c r="D585" i="27" s="1"/>
  <c r="D586" i="27" s="1"/>
  <c r="D587" i="27" s="1"/>
  <c r="D588" i="27" s="1"/>
  <c r="D589" i="27" s="1"/>
  <c r="D590" i="27" s="1"/>
  <c r="D591" i="27" s="1"/>
  <c r="D592" i="27" s="1"/>
  <c r="D593" i="27" s="1"/>
  <c r="D594" i="27" s="1"/>
  <c r="D595" i="27" s="1"/>
  <c r="D596" i="27" s="1"/>
  <c r="D597" i="27" s="1"/>
  <c r="D598" i="27" s="1"/>
  <c r="D599" i="27" s="1"/>
  <c r="D600" i="27" s="1"/>
  <c r="D601" i="27" s="1"/>
  <c r="D602" i="27" s="1"/>
  <c r="D603" i="27" s="1"/>
  <c r="D604" i="27" s="1"/>
  <c r="D605" i="27" s="1"/>
  <c r="D606" i="27" s="1"/>
  <c r="D607" i="27" s="1"/>
  <c r="D608" i="27" s="1"/>
  <c r="D609" i="27" s="1"/>
  <c r="D610" i="27" s="1"/>
  <c r="D611" i="27" s="1"/>
  <c r="D612" i="27" s="1"/>
  <c r="D613" i="27" s="1"/>
  <c r="D614" i="27" s="1"/>
  <c r="D615" i="27" s="1"/>
  <c r="D616" i="27" s="1"/>
  <c r="D617" i="27" s="1"/>
  <c r="D618" i="27" s="1"/>
  <c r="D619" i="27" s="1"/>
  <c r="D620" i="27" s="1"/>
  <c r="D621" i="27" s="1"/>
  <c r="D622" i="27" s="1"/>
  <c r="D623" i="27" s="1"/>
  <c r="D624" i="27" s="1"/>
  <c r="D625" i="27" s="1"/>
  <c r="D626" i="27" s="1"/>
  <c r="D627" i="27" s="1"/>
  <c r="D628" i="27" s="1"/>
  <c r="D629" i="27" s="1"/>
  <c r="D630" i="27" s="1"/>
  <c r="D631" i="27" s="1"/>
  <c r="D632" i="27" s="1"/>
  <c r="D633" i="27" s="1"/>
  <c r="D634" i="27" s="1"/>
  <c r="D635" i="27" s="1"/>
  <c r="D636" i="27" s="1"/>
  <c r="D637" i="27" s="1"/>
  <c r="D638" i="27" s="1"/>
  <c r="D639" i="27" s="1"/>
  <c r="D640" i="27" s="1"/>
  <c r="D641" i="27" s="1"/>
  <c r="D642" i="27" s="1"/>
  <c r="D643" i="27" s="1"/>
  <c r="D644" i="27" s="1"/>
  <c r="D645" i="27" s="1"/>
  <c r="D646" i="27" s="1"/>
  <c r="D647" i="27" s="1"/>
  <c r="D648" i="27" s="1"/>
  <c r="D649" i="27" s="1"/>
  <c r="D650" i="27" s="1"/>
  <c r="D651" i="27" s="1"/>
  <c r="D652" i="27" s="1"/>
  <c r="D653" i="27" s="1"/>
  <c r="D654" i="27" s="1"/>
  <c r="D655" i="27" s="1"/>
  <c r="D656" i="27" s="1"/>
  <c r="D657" i="27" s="1"/>
  <c r="D658" i="27" s="1"/>
  <c r="D659" i="27" s="1"/>
  <c r="D660" i="27" s="1"/>
  <c r="D661" i="27" s="1"/>
  <c r="D662" i="27" s="1"/>
  <c r="D663" i="27" s="1"/>
  <c r="D664" i="27" s="1"/>
  <c r="D665" i="27" s="1"/>
  <c r="D666" i="27" s="1"/>
  <c r="D667" i="27" s="1"/>
  <c r="D668" i="27" s="1"/>
  <c r="D669" i="27" s="1"/>
  <c r="D670" i="27" s="1"/>
  <c r="D671" i="27" s="1"/>
  <c r="D672" i="27" s="1"/>
  <c r="D673" i="27" s="1"/>
  <c r="D674" i="27" s="1"/>
  <c r="D675" i="27" s="1"/>
  <c r="L127" i="27"/>
  <c r="I127" i="27"/>
  <c r="R242" i="27" l="1"/>
  <c r="R241" i="27" s="1"/>
  <c r="R240" i="27" s="1"/>
  <c r="R239" i="27" s="1"/>
  <c r="R238" i="27" s="1"/>
  <c r="R237" i="27" s="1"/>
  <c r="R236" i="27" s="1"/>
  <c r="R235" i="27" s="1"/>
  <c r="R234" i="27" s="1"/>
  <c r="R233" i="27" s="1"/>
  <c r="R232" i="27" s="1"/>
  <c r="R231" i="27" s="1"/>
  <c r="R230" i="27" s="1"/>
  <c r="R229" i="27" s="1"/>
  <c r="R228" i="27" s="1"/>
  <c r="R227" i="27" s="1"/>
  <c r="R226" i="27" s="1"/>
  <c r="R225" i="27" s="1"/>
  <c r="R224" i="27" s="1"/>
  <c r="R223" i="27" s="1"/>
  <c r="R222" i="27" s="1"/>
  <c r="R221" i="27" s="1"/>
  <c r="R220" i="27" s="1"/>
  <c r="R219" i="27" s="1"/>
  <c r="R218" i="27" s="1"/>
  <c r="R217" i="27" s="1"/>
  <c r="R216" i="27" s="1"/>
  <c r="R215" i="27" s="1"/>
  <c r="R214" i="27" s="1"/>
  <c r="R213" i="27" s="1"/>
  <c r="R212" i="27" s="1"/>
  <c r="R211" i="27" s="1"/>
  <c r="R210" i="27" s="1"/>
  <c r="R209" i="27" s="1"/>
  <c r="R208" i="27" s="1"/>
  <c r="R207" i="27" s="1"/>
  <c r="R206" i="27" s="1"/>
  <c r="R205" i="27" s="1"/>
  <c r="R204" i="27" s="1"/>
  <c r="R203" i="27" s="1"/>
  <c r="R202" i="27" s="1"/>
  <c r="R201" i="27" s="1"/>
  <c r="R200" i="27" s="1"/>
  <c r="R199" i="27" s="1"/>
  <c r="R198" i="27" s="1"/>
  <c r="R197" i="27" s="1"/>
  <c r="R196" i="27" s="1"/>
  <c r="R195" i="27" s="1"/>
  <c r="R194" i="27" s="1"/>
  <c r="R193" i="27" s="1"/>
  <c r="R192" i="27" s="1"/>
  <c r="R191" i="27" s="1"/>
  <c r="R190" i="27" s="1"/>
  <c r="R189" i="27" s="1"/>
  <c r="R188" i="27" s="1"/>
  <c r="R187" i="27" s="1"/>
  <c r="R186" i="27" s="1"/>
  <c r="R185" i="27" s="1"/>
  <c r="R184" i="27" s="1"/>
  <c r="R183" i="27" s="1"/>
  <c r="R182" i="27" s="1"/>
  <c r="R181" i="27" s="1"/>
  <c r="R180" i="27" s="1"/>
  <c r="R179" i="27" s="1"/>
  <c r="R178" i="27" s="1"/>
  <c r="R177" i="27" s="1"/>
  <c r="R176" i="27" s="1"/>
  <c r="R175" i="27" s="1"/>
  <c r="R174" i="27" s="1"/>
  <c r="R173" i="27" s="1"/>
  <c r="R172" i="27" s="1"/>
  <c r="R171" i="27" s="1"/>
  <c r="R170" i="27" s="1"/>
  <c r="R169" i="27" s="1"/>
  <c r="R168" i="27" s="1"/>
  <c r="R167" i="27" s="1"/>
  <c r="R166" i="27" s="1"/>
  <c r="R165" i="27" s="1"/>
  <c r="R164" i="27" s="1"/>
  <c r="R163" i="27" s="1"/>
  <c r="R162" i="27" s="1"/>
  <c r="R161" i="27" s="1"/>
  <c r="R160" i="27" s="1"/>
  <c r="R159" i="27" s="1"/>
  <c r="R158" i="27" s="1"/>
  <c r="R157" i="27" s="1"/>
  <c r="R156" i="27" s="1"/>
  <c r="R155" i="27" s="1"/>
  <c r="R154" i="27" s="1"/>
  <c r="R153" i="27" s="1"/>
  <c r="R152" i="27" s="1"/>
  <c r="R151" i="27" s="1"/>
  <c r="R150" i="27" s="1"/>
  <c r="R149" i="27" s="1"/>
  <c r="R148" i="27" s="1"/>
  <c r="R147" i="27" s="1"/>
  <c r="R146" i="27" s="1"/>
  <c r="R145" i="27" s="1"/>
  <c r="R144" i="27" s="1"/>
  <c r="R143" i="27" s="1"/>
  <c r="R142" i="27" s="1"/>
  <c r="R141" i="27" s="1"/>
  <c r="R140" i="27" s="1"/>
  <c r="R139" i="27" s="1"/>
  <c r="R138" i="27" s="1"/>
  <c r="R137" i="27" s="1"/>
  <c r="R136" i="27" s="1"/>
  <c r="R135" i="27" s="1"/>
  <c r="R134" i="27" s="1"/>
  <c r="R133" i="27" s="1"/>
  <c r="R132" i="27" s="1"/>
  <c r="R131" i="27" s="1"/>
  <c r="R130" i="27" s="1"/>
  <c r="R129" i="27" s="1"/>
  <c r="R128" i="27" s="1"/>
  <c r="R127" i="27" s="1"/>
  <c r="R126" i="27" s="1"/>
  <c r="R125" i="27" s="1"/>
  <c r="R124" i="27" s="1"/>
  <c r="R123" i="27" s="1"/>
  <c r="R122" i="27" s="1"/>
  <c r="U266" i="27"/>
  <c r="U265" i="27" s="1"/>
  <c r="U264" i="27" s="1"/>
  <c r="U263" i="27" s="1"/>
  <c r="U262" i="27" s="1"/>
  <c r="U261" i="27" s="1"/>
  <c r="U260" i="27" s="1"/>
  <c r="U259" i="27" s="1"/>
  <c r="U258" i="27" s="1"/>
  <c r="U257" i="27" s="1"/>
  <c r="U256" i="27" s="1"/>
  <c r="U255" i="27" s="1"/>
  <c r="U254" i="27" s="1"/>
  <c r="U253" i="27" s="1"/>
  <c r="U252" i="27" s="1"/>
  <c r="U251" i="27" s="1"/>
  <c r="U250" i="27" s="1"/>
  <c r="U249" i="27" s="1"/>
  <c r="U248" i="27" s="1"/>
  <c r="U247" i="27" s="1"/>
  <c r="U246" i="27" s="1"/>
  <c r="U245" i="27" s="1"/>
  <c r="U244" i="27" s="1"/>
  <c r="U243" i="27" s="1"/>
  <c r="U242" i="27" s="1"/>
  <c r="U241" i="27" s="1"/>
  <c r="U240" i="27" s="1"/>
  <c r="U239" i="27" s="1"/>
  <c r="U238" i="27" s="1"/>
  <c r="U237" i="27" s="1"/>
  <c r="U236" i="27" s="1"/>
  <c r="U235" i="27" s="1"/>
  <c r="U234" i="27" s="1"/>
  <c r="U233" i="27" s="1"/>
  <c r="U232" i="27" s="1"/>
  <c r="U231" i="27" s="1"/>
  <c r="U230" i="27" s="1"/>
  <c r="U229" i="27" s="1"/>
  <c r="U228" i="27" s="1"/>
  <c r="U227" i="27" s="1"/>
  <c r="U226" i="27" s="1"/>
  <c r="U225" i="27" s="1"/>
  <c r="U224" i="27" s="1"/>
  <c r="U223" i="27" s="1"/>
  <c r="U222" i="27" s="1"/>
  <c r="U221" i="27" s="1"/>
  <c r="U220" i="27" s="1"/>
  <c r="M44" i="27"/>
  <c r="X125" i="27" s="1"/>
  <c r="X124" i="27" s="1"/>
  <c r="X123" i="27" s="1"/>
  <c r="X122" i="27" s="1"/>
  <c r="X121" i="27" s="1"/>
  <c r="X120" i="27" s="1"/>
  <c r="X119" i="27" s="1"/>
  <c r="X118" i="27" s="1"/>
  <c r="X117" i="27" s="1"/>
  <c r="X116" i="27" s="1"/>
  <c r="X115" i="27" s="1"/>
  <c r="X114" i="27" s="1"/>
  <c r="X113" i="27" s="1"/>
  <c r="X112" i="27" s="1"/>
  <c r="X111" i="27" s="1"/>
  <c r="X110" i="27" s="1"/>
  <c r="X109" i="27" s="1"/>
  <c r="X108" i="27" s="1"/>
  <c r="X107" i="27" s="1"/>
  <c r="X106" i="27" s="1"/>
  <c r="X105" i="27" s="1"/>
  <c r="X104" i="27" s="1"/>
  <c r="X103" i="27" s="1"/>
  <c r="X102" i="27" s="1"/>
  <c r="X101" i="27" s="1"/>
  <c r="X100" i="27" s="1"/>
  <c r="X99" i="27" s="1"/>
  <c r="X98" i="27" s="1"/>
  <c r="X97" i="27" s="1"/>
  <c r="X96" i="27" s="1"/>
  <c r="X95" i="27" s="1"/>
  <c r="X94" i="27" s="1"/>
  <c r="X93" i="27" s="1"/>
  <c r="X92" i="27" s="1"/>
  <c r="X91" i="27" s="1"/>
  <c r="X90" i="27" s="1"/>
  <c r="X89" i="27" s="1"/>
  <c r="X88" i="27" s="1"/>
  <c r="X87" i="27" s="1"/>
  <c r="X86" i="27" s="1"/>
  <c r="X85" i="27" s="1"/>
  <c r="X84" i="27" s="1"/>
  <c r="X83" i="27" s="1"/>
  <c r="X82" i="27" s="1"/>
  <c r="X81" i="27" s="1"/>
  <c r="X80" i="27" s="1"/>
  <c r="X79" i="27" s="1"/>
  <c r="X78" i="27" s="1"/>
  <c r="X77" i="27" s="1"/>
  <c r="X76" i="27" s="1"/>
  <c r="X75" i="27" s="1"/>
  <c r="X74" i="27" s="1"/>
  <c r="X73" i="27" s="1"/>
  <c r="X72" i="27" s="1"/>
  <c r="X71" i="27" s="1"/>
  <c r="X70" i="27" s="1"/>
  <c r="X69" i="27" s="1"/>
  <c r="X68" i="27" s="1"/>
  <c r="X67" i="27" s="1"/>
  <c r="X66" i="27" s="1"/>
  <c r="X65" i="27" s="1"/>
  <c r="X64" i="27" s="1"/>
  <c r="X63" i="27" s="1"/>
  <c r="X62" i="27" s="1"/>
  <c r="G47" i="27"/>
  <c r="G45" i="27"/>
  <c r="G44" i="27"/>
  <c r="G46" i="27"/>
  <c r="M47" i="27"/>
  <c r="M45" i="27"/>
  <c r="M46" i="27"/>
  <c r="A254" i="27"/>
  <c r="A253" i="27" s="1"/>
  <c r="A252" i="27" s="1"/>
  <c r="A251" i="27" s="1"/>
  <c r="A250" i="27" s="1"/>
  <c r="A249" i="27" s="1"/>
  <c r="A248" i="27" s="1"/>
  <c r="A247" i="27" s="1"/>
  <c r="A246" i="27" s="1"/>
  <c r="A245" i="27" s="1"/>
  <c r="A244" i="27" s="1"/>
  <c r="A243" i="27" s="1"/>
  <c r="A242" i="27" s="1"/>
  <c r="A241" i="27" s="1"/>
  <c r="A240" i="27" s="1"/>
  <c r="A239" i="27" s="1"/>
  <c r="A238" i="27" s="1"/>
  <c r="A237" i="27" s="1"/>
  <c r="A236" i="27" s="1"/>
  <c r="A235" i="27" s="1"/>
  <c r="A234" i="27" s="1"/>
  <c r="A233" i="27" s="1"/>
  <c r="A232" i="27" s="1"/>
  <c r="A231" i="27" s="1"/>
  <c r="A230" i="27" s="1"/>
  <c r="A229" i="27" s="1"/>
  <c r="A228" i="27" s="1"/>
  <c r="A227" i="27" s="1"/>
  <c r="A226" i="27" s="1"/>
  <c r="A225" i="27" s="1"/>
  <c r="A224" i="27" s="1"/>
  <c r="A223" i="27" s="1"/>
  <c r="A222" i="27" s="1"/>
  <c r="A221" i="27" s="1"/>
  <c r="A220" i="27" s="1"/>
  <c r="A219" i="27" s="1"/>
  <c r="A218" i="27" s="1"/>
  <c r="A217" i="27" s="1"/>
  <c r="A216" i="27" s="1"/>
  <c r="A215" i="27" s="1"/>
  <c r="A214" i="27" s="1"/>
  <c r="A213" i="27" s="1"/>
  <c r="A212" i="27" s="1"/>
  <c r="A211" i="27" s="1"/>
  <c r="A210" i="27" s="1"/>
  <c r="A209" i="27" s="1"/>
  <c r="A208" i="27" s="1"/>
  <c r="A207" i="27" s="1"/>
  <c r="A206" i="27" s="1"/>
  <c r="A205" i="27" s="1"/>
  <c r="A204" i="27" s="1"/>
  <c r="A203" i="27" s="1"/>
  <c r="A202" i="27" s="1"/>
  <c r="A201" i="27" s="1"/>
  <c r="A200" i="27" s="1"/>
  <c r="A199" i="27" s="1"/>
  <c r="A198" i="27" s="1"/>
  <c r="A197" i="27" s="1"/>
  <c r="A196" i="27" s="1"/>
  <c r="A195" i="27" s="1"/>
  <c r="A194" i="27" s="1"/>
  <c r="A193" i="27" s="1"/>
  <c r="A192" i="27" s="1"/>
  <c r="A191" i="27" s="1"/>
  <c r="A190" i="27" s="1"/>
  <c r="A189" i="27" s="1"/>
  <c r="A188" i="27" s="1"/>
  <c r="A187" i="27" s="1"/>
  <c r="A186" i="27" s="1"/>
  <c r="A185" i="27" s="1"/>
  <c r="A184" i="27" s="1"/>
  <c r="A183" i="27" s="1"/>
  <c r="A182" i="27" s="1"/>
  <c r="A181" i="27" s="1"/>
  <c r="A180" i="27" s="1"/>
  <c r="A179" i="27" s="1"/>
  <c r="A178" i="27" s="1"/>
  <c r="A177" i="27" s="1"/>
  <c r="A176" i="27" s="1"/>
  <c r="A175" i="27" s="1"/>
  <c r="A174" i="27" s="1"/>
  <c r="A173" i="27" s="1"/>
  <c r="A172" i="27" s="1"/>
  <c r="A171" i="27" s="1"/>
  <c r="A170" i="27" s="1"/>
  <c r="A169" i="27" s="1"/>
  <c r="A168" i="27" s="1"/>
  <c r="A167" i="27" s="1"/>
  <c r="A166" i="27" s="1"/>
  <c r="A165" i="27" s="1"/>
  <c r="A164" i="27" s="1"/>
  <c r="A163" i="27" s="1"/>
  <c r="A162" i="27" s="1"/>
  <c r="A161" i="27" s="1"/>
  <c r="A160" i="27" s="1"/>
  <c r="A159" i="27" s="1"/>
  <c r="A158" i="27" s="1"/>
  <c r="A157" i="27" s="1"/>
  <c r="A156" i="27" s="1"/>
  <c r="A155" i="27" s="1"/>
  <c r="A154" i="27" s="1"/>
  <c r="A153" i="27" s="1"/>
  <c r="A152" i="27" s="1"/>
  <c r="A151" i="27" s="1"/>
  <c r="A150" i="27" s="1"/>
  <c r="A149" i="27" s="1"/>
  <c r="A148" i="27" s="1"/>
  <c r="A147" i="27" s="1"/>
  <c r="A146" i="27" s="1"/>
  <c r="A145" i="27" s="1"/>
  <c r="A144" i="27" s="1"/>
  <c r="A143" i="27" s="1"/>
  <c r="A142" i="27" s="1"/>
  <c r="A141" i="27" s="1"/>
  <c r="A140" i="27" s="1"/>
  <c r="A139" i="27" s="1"/>
  <c r="A138" i="27" s="1"/>
  <c r="A137" i="27" s="1"/>
  <c r="A136" i="27" s="1"/>
  <c r="A135" i="27" s="1"/>
  <c r="A134" i="27" s="1"/>
  <c r="A133" i="27" s="1"/>
  <c r="A132" i="27" s="1"/>
  <c r="A131" i="27" s="1"/>
  <c r="A130" i="27" s="1"/>
  <c r="A129" i="27" s="1"/>
  <c r="A128" i="27" s="1"/>
  <c r="A127" i="27" s="1"/>
  <c r="A126" i="27" s="1"/>
  <c r="G40" i="27"/>
  <c r="M40" i="27"/>
  <c r="W163" i="27"/>
  <c r="W162" i="27" s="1"/>
  <c r="W161" i="27" s="1"/>
  <c r="W160" i="27" s="1"/>
  <c r="W159" i="27" s="1"/>
  <c r="W158" i="27" s="1"/>
  <c r="W157" i="27" s="1"/>
  <c r="W156" i="27" s="1"/>
  <c r="W155" i="27" s="1"/>
  <c r="W154" i="27" s="1"/>
  <c r="W153" i="27" s="1"/>
  <c r="W152" i="27" s="1"/>
  <c r="W151" i="27" s="1"/>
  <c r="W150" i="27" s="1"/>
  <c r="W149" i="27" s="1"/>
  <c r="W148" i="27" s="1"/>
  <c r="W147" i="27" s="1"/>
  <c r="W146" i="27" s="1"/>
  <c r="W145" i="27" s="1"/>
  <c r="W144" i="27" s="1"/>
  <c r="W143" i="27" s="1"/>
  <c r="W142" i="27" s="1"/>
  <c r="W141" i="27" s="1"/>
  <c r="W140" i="27" s="1"/>
  <c r="W139" i="27" s="1"/>
  <c r="W138" i="27" s="1"/>
  <c r="W137" i="27" s="1"/>
  <c r="W136" i="27" s="1"/>
  <c r="W135" i="27" s="1"/>
  <c r="W134" i="27" s="1"/>
  <c r="W133" i="27" s="1"/>
  <c r="W132" i="27" s="1"/>
  <c r="W131" i="27" s="1"/>
  <c r="W130" i="27" s="1"/>
  <c r="W129" i="27" s="1"/>
  <c r="W128" i="27" s="1"/>
  <c r="W127" i="27" s="1"/>
  <c r="W126" i="27" s="1"/>
  <c r="W125" i="27" s="1"/>
  <c r="W124" i="27" s="1"/>
  <c r="W123" i="27" s="1"/>
  <c r="W361" i="27"/>
  <c r="W360" i="27" s="1"/>
  <c r="W359" i="27" s="1"/>
  <c r="W358" i="27" s="1"/>
  <c r="W357" i="27" s="1"/>
  <c r="W356" i="27" s="1"/>
  <c r="W355" i="27" s="1"/>
  <c r="W354" i="27" s="1"/>
  <c r="W353" i="27" s="1"/>
  <c r="W352" i="27" s="1"/>
  <c r="W351" i="27" s="1"/>
  <c r="W350" i="27" s="1"/>
  <c r="W349" i="27" s="1"/>
  <c r="W348" i="27" s="1"/>
  <c r="W347" i="27" s="1"/>
  <c r="W346" i="27" s="1"/>
  <c r="W345" i="27" s="1"/>
  <c r="W344" i="27" s="1"/>
  <c r="W343" i="27" s="1"/>
  <c r="W342" i="27" s="1"/>
  <c r="W341" i="27" s="1"/>
  <c r="W340" i="27" s="1"/>
  <c r="W339" i="27" s="1"/>
  <c r="W338" i="27" s="1"/>
  <c r="W337" i="27" s="1"/>
  <c r="W336" i="27" s="1"/>
  <c r="W335" i="27" s="1"/>
  <c r="W334" i="27" s="1"/>
  <c r="W333" i="27" s="1"/>
  <c r="W332" i="27" s="1"/>
  <c r="W331" i="27" s="1"/>
  <c r="W330" i="27" s="1"/>
  <c r="W329" i="27" s="1"/>
  <c r="W328" i="27" s="1"/>
  <c r="W327" i="27" s="1"/>
  <c r="W326" i="27" s="1"/>
  <c r="W325" i="27" s="1"/>
  <c r="W324" i="27" s="1"/>
  <c r="W323" i="27" s="1"/>
  <c r="W322" i="27" s="1"/>
  <c r="W321" i="27" s="1"/>
  <c r="W320" i="27" s="1"/>
  <c r="W319" i="27" s="1"/>
  <c r="W318" i="27" s="1"/>
  <c r="W317" i="27" s="1"/>
  <c r="W316" i="27" s="1"/>
  <c r="W315" i="27" s="1"/>
  <c r="W314" i="27" s="1"/>
  <c r="W313" i="27" s="1"/>
  <c r="W312" i="27" s="1"/>
  <c r="W311" i="27" s="1"/>
  <c r="W310" i="27" s="1"/>
  <c r="W309" i="27" s="1"/>
  <c r="W308" i="27" s="1"/>
  <c r="W307" i="27" s="1"/>
  <c r="W306" i="27" s="1"/>
  <c r="W305" i="27" s="1"/>
  <c r="W304" i="27" s="1"/>
  <c r="W303" i="27" s="1"/>
  <c r="T361" i="27"/>
  <c r="T360" i="27" s="1"/>
  <c r="T359" i="27" s="1"/>
  <c r="T358" i="27" s="1"/>
  <c r="U219" i="27" l="1"/>
  <c r="U218" i="27" s="1"/>
  <c r="U217" i="27" s="1"/>
  <c r="U216" i="27" s="1"/>
  <c r="U215" i="27" s="1"/>
  <c r="U214" i="27" s="1"/>
  <c r="U213" i="27" s="1"/>
  <c r="U212" i="27" s="1"/>
  <c r="U211" i="27" s="1"/>
  <c r="U210" i="27" s="1"/>
  <c r="U209" i="27" s="1"/>
  <c r="U208" i="27" s="1"/>
  <c r="U207" i="27" s="1"/>
  <c r="U206" i="27" s="1"/>
  <c r="U205" i="27" s="1"/>
  <c r="U204" i="27" s="1"/>
  <c r="U203" i="27" s="1"/>
  <c r="U202" i="27" s="1"/>
  <c r="U201" i="27" s="1"/>
  <c r="U200" i="27" s="1"/>
  <c r="U199" i="27" s="1"/>
  <c r="U198" i="27" s="1"/>
  <c r="U197" i="27" s="1"/>
  <c r="U196" i="27" s="1"/>
  <c r="U195" i="27" s="1"/>
  <c r="U194" i="27" s="1"/>
  <c r="U193" i="27" s="1"/>
  <c r="U192" i="27" s="1"/>
  <c r="U191" i="27" s="1"/>
  <c r="U190" i="27" s="1"/>
  <c r="U189" i="27" s="1"/>
  <c r="U188" i="27" s="1"/>
  <c r="U187" i="27" s="1"/>
  <c r="U186" i="27" s="1"/>
  <c r="U185" i="27" s="1"/>
  <c r="U184" i="27" s="1"/>
  <c r="U183" i="27" s="1"/>
  <c r="U182" i="27" s="1"/>
  <c r="U181" i="27" s="1"/>
  <c r="A125" i="27"/>
  <c r="A124" i="27" s="1"/>
  <c r="A123" i="27" s="1"/>
  <c r="A122" i="27" s="1"/>
  <c r="A121" i="27" s="1"/>
  <c r="A120" i="27" s="1"/>
  <c r="A119" i="27" s="1"/>
  <c r="A118" i="27" s="1"/>
  <c r="A117" i="27" s="1"/>
  <c r="A116" i="27" s="1"/>
  <c r="A115" i="27" s="1"/>
  <c r="A114" i="27" s="1"/>
  <c r="A113" i="27" s="1"/>
  <c r="A112" i="27" s="1"/>
  <c r="A111" i="27" s="1"/>
  <c r="A110" i="27" s="1"/>
  <c r="A109" i="27" s="1"/>
  <c r="A108" i="27" s="1"/>
  <c r="A107" i="27" s="1"/>
  <c r="A106" i="27" s="1"/>
  <c r="A105" i="27" s="1"/>
  <c r="A104" i="27" s="1"/>
  <c r="A103" i="27" s="1"/>
  <c r="A102" i="27" s="1"/>
  <c r="A101" i="27" s="1"/>
  <c r="A100" i="27" s="1"/>
  <c r="A99" i="27" s="1"/>
  <c r="A98" i="27" s="1"/>
  <c r="A97" i="27" s="1"/>
  <c r="A96" i="27" s="1"/>
  <c r="A95" i="27" s="1"/>
  <c r="A94" i="27" s="1"/>
  <c r="A93" i="27" s="1"/>
  <c r="A92" i="27" s="1"/>
  <c r="A91" i="27" s="1"/>
  <c r="A90" i="27" s="1"/>
  <c r="A89" i="27" s="1"/>
  <c r="A88" i="27" s="1"/>
  <c r="A87" i="27" s="1"/>
  <c r="A86" i="27" s="1"/>
  <c r="A85" i="27" s="1"/>
  <c r="A84" i="27" s="1"/>
  <c r="A83" i="27" s="1"/>
  <c r="A82" i="27" s="1"/>
  <c r="A81" i="27" s="1"/>
  <c r="A80" i="27" s="1"/>
  <c r="A79" i="27" s="1"/>
  <c r="A78" i="27" s="1"/>
  <c r="A77" i="27" s="1"/>
  <c r="A76" i="27" s="1"/>
  <c r="A75" i="27" s="1"/>
  <c r="A74" i="27" s="1"/>
  <c r="A73" i="27" s="1"/>
  <c r="A72" i="27" s="1"/>
  <c r="A71" i="27" s="1"/>
  <c r="A70" i="27" s="1"/>
  <c r="A69" i="27" s="1"/>
  <c r="A68" i="27" s="1"/>
  <c r="A67" i="27" s="1"/>
  <c r="A66" i="27" s="1"/>
  <c r="A65" i="27" s="1"/>
  <c r="A64" i="27" s="1"/>
  <c r="A63" i="27" s="1"/>
  <c r="A62" i="27" s="1"/>
  <c r="A61" i="27" s="1"/>
  <c r="A60" i="27" s="1"/>
  <c r="A59" i="27" s="1"/>
  <c r="A58" i="27" s="1"/>
  <c r="A57" i="27" s="1"/>
  <c r="A56" i="27" s="1"/>
  <c r="A55" i="27" s="1"/>
  <c r="A54" i="27" s="1"/>
  <c r="A53" i="27" s="1"/>
  <c r="A52" i="27" s="1"/>
  <c r="A51" i="27" s="1"/>
  <c r="M41" i="27"/>
  <c r="M42" i="27" s="1"/>
  <c r="G41" i="27"/>
  <c r="G42" i="27" s="1"/>
  <c r="T357" i="27"/>
  <c r="L42" i="27" l="1"/>
  <c r="L43" i="27"/>
  <c r="F42" i="27"/>
  <c r="F43" i="27"/>
  <c r="U180" i="27"/>
  <c r="U179" i="27" s="1"/>
  <c r="U178" i="27" s="1"/>
  <c r="U177" i="27" s="1"/>
  <c r="U176" i="27" s="1"/>
  <c r="U175" i="27" s="1"/>
  <c r="U174" i="27" s="1"/>
  <c r="U173" i="27" s="1"/>
  <c r="U172" i="27" s="1"/>
  <c r="U171" i="27" s="1"/>
  <c r="U170" i="27" s="1"/>
  <c r="U169" i="27" s="1"/>
  <c r="U168" i="27" s="1"/>
  <c r="U167" i="27" s="1"/>
  <c r="U166" i="27" s="1"/>
  <c r="U165" i="27" s="1"/>
  <c r="U164" i="27" s="1"/>
  <c r="U163" i="27" s="1"/>
  <c r="U162" i="27" s="1"/>
  <c r="U161" i="27" s="1"/>
  <c r="U160" i="27" s="1"/>
  <c r="U159" i="27" s="1"/>
  <c r="U158" i="27" s="1"/>
  <c r="U157" i="27" s="1"/>
  <c r="U156" i="27" s="1"/>
  <c r="U155" i="27" s="1"/>
  <c r="U154" i="27" s="1"/>
  <c r="U153" i="27" s="1"/>
  <c r="U152" i="27" s="1"/>
  <c r="U151" i="27" s="1"/>
  <c r="U150" i="27" s="1"/>
  <c r="U149" i="27" s="1"/>
  <c r="U148" i="27" s="1"/>
  <c r="U147" i="27" s="1"/>
  <c r="U146" i="27" s="1"/>
  <c r="U145" i="27" s="1"/>
  <c r="U144" i="27" s="1"/>
  <c r="U143" i="27" s="1"/>
  <c r="U142" i="27" s="1"/>
  <c r="U141" i="27" s="1"/>
  <c r="U140" i="27" s="1"/>
  <c r="U139" i="27" s="1"/>
  <c r="U138" i="27" s="1"/>
  <c r="U137" i="27" s="1"/>
  <c r="U136" i="27" s="1"/>
  <c r="U135" i="27" s="1"/>
  <c r="U134" i="27" s="1"/>
  <c r="U133" i="27" s="1"/>
  <c r="U132" i="27" s="1"/>
  <c r="U131" i="27" s="1"/>
  <c r="T356" i="27"/>
  <c r="U130" i="27" l="1"/>
  <c r="U129" i="27" s="1"/>
  <c r="U128" i="27" s="1"/>
  <c r="U127" i="27" s="1"/>
  <c r="U126" i="27" s="1"/>
  <c r="U125" i="27" s="1"/>
  <c r="U124" i="27" s="1"/>
  <c r="U123" i="27" s="1"/>
  <c r="T355" i="27"/>
  <c r="U122" i="27" l="1"/>
  <c r="U121" i="27" s="1"/>
  <c r="U120" i="27" s="1"/>
  <c r="U119" i="27" s="1"/>
  <c r="U118" i="27" s="1"/>
  <c r="U117" i="27" s="1"/>
  <c r="U116" i="27" s="1"/>
  <c r="U115" i="27" s="1"/>
  <c r="U114" i="27" s="1"/>
  <c r="U113" i="27" s="1"/>
  <c r="U112" i="27" s="1"/>
  <c r="U111" i="27" s="1"/>
  <c r="U110" i="27" s="1"/>
  <c r="U109" i="27" s="1"/>
  <c r="U108" i="27" s="1"/>
  <c r="U107" i="27" s="1"/>
  <c r="U106" i="27" s="1"/>
  <c r="U105" i="27" s="1"/>
  <c r="U104" i="27" s="1"/>
  <c r="U103" i="27" s="1"/>
  <c r="U102" i="27" s="1"/>
  <c r="U101" i="27" s="1"/>
  <c r="U100" i="27" s="1"/>
  <c r="U99" i="27" s="1"/>
  <c r="U98" i="27" s="1"/>
  <c r="U97" i="27" s="1"/>
  <c r="U96" i="27" s="1"/>
  <c r="U95" i="27" s="1"/>
  <c r="U94" i="27" s="1"/>
  <c r="U93" i="27" s="1"/>
  <c r="U92" i="27" s="1"/>
  <c r="U91" i="27" s="1"/>
  <c r="U90" i="27" s="1"/>
  <c r="U89" i="27" s="1"/>
  <c r="U88" i="27" s="1"/>
  <c r="U87" i="27" s="1"/>
  <c r="U86" i="27" s="1"/>
  <c r="U85" i="27" s="1"/>
  <c r="U84" i="27" s="1"/>
  <c r="U83" i="27" s="1"/>
  <c r="U82" i="27" s="1"/>
  <c r="U81" i="27" s="1"/>
  <c r="U80" i="27" s="1"/>
  <c r="U79" i="27" s="1"/>
  <c r="U78" i="27" s="1"/>
  <c r="U77" i="27" s="1"/>
  <c r="U76" i="27" s="1"/>
  <c r="U75" i="27" s="1"/>
  <c r="U74" i="27" s="1"/>
  <c r="U73" i="27" s="1"/>
  <c r="U72" i="27" s="1"/>
  <c r="U71" i="27" s="1"/>
  <c r="U70" i="27" s="1"/>
  <c r="U69" i="27" s="1"/>
  <c r="U68" i="27" s="1"/>
  <c r="U67" i="27" s="1"/>
  <c r="U66" i="27" s="1"/>
  <c r="U65" i="27" s="1"/>
  <c r="U64" i="27" s="1"/>
  <c r="U63" i="27" s="1"/>
  <c r="U62" i="27" s="1"/>
  <c r="T354" i="27"/>
  <c r="T353" i="27" l="1"/>
  <c r="T352" i="27" l="1"/>
  <c r="T351" i="27" l="1"/>
  <c r="T350" i="27" l="1"/>
  <c r="T349" i="27" l="1"/>
  <c r="T348" i="27" l="1"/>
  <c r="T347" i="27" l="1"/>
  <c r="T346" i="27" l="1"/>
  <c r="T345" i="27" l="1"/>
  <c r="T344" i="27" l="1"/>
  <c r="T343" i="27" l="1"/>
  <c r="T342" i="27" l="1"/>
  <c r="T341" i="27" l="1"/>
  <c r="T340" i="27" l="1"/>
  <c r="T339" i="27" l="1"/>
  <c r="T338" i="27" l="1"/>
  <c r="T337" i="27" l="1"/>
  <c r="T241" i="27" l="1"/>
  <c r="T336" i="27"/>
  <c r="T240" i="27" l="1"/>
  <c r="T335" i="27"/>
  <c r="T239" i="27" l="1"/>
  <c r="T334" i="27"/>
  <c r="T238" i="27" l="1"/>
  <c r="T333" i="27"/>
  <c r="T237" i="27" l="1"/>
  <c r="T332" i="27"/>
  <c r="T236" i="27" l="1"/>
  <c r="T331" i="27"/>
  <c r="T235" i="27" l="1"/>
  <c r="T330" i="27"/>
  <c r="T234" i="27" l="1"/>
  <c r="T329" i="27"/>
  <c r="T233" i="27" l="1"/>
  <c r="T328" i="27"/>
  <c r="T232" i="27" l="1"/>
  <c r="T327" i="27"/>
  <c r="T231" i="27" l="1"/>
  <c r="T326" i="27"/>
  <c r="T230" i="27" l="1"/>
  <c r="T181" i="27"/>
  <c r="T325" i="27"/>
  <c r="T229" i="27" l="1"/>
  <c r="T180" i="27"/>
  <c r="T324" i="27"/>
  <c r="T228" i="27" l="1"/>
  <c r="T179" i="27"/>
  <c r="T323" i="27"/>
  <c r="T227" i="27" l="1"/>
  <c r="T178" i="27"/>
  <c r="T322" i="27"/>
  <c r="T226" i="27" l="1"/>
  <c r="T177" i="27"/>
  <c r="T321" i="27"/>
  <c r="T225" i="27" l="1"/>
  <c r="T176" i="27"/>
  <c r="T320" i="27"/>
  <c r="T224" i="27" l="1"/>
  <c r="T175" i="27"/>
  <c r="T319" i="27"/>
  <c r="T223" i="27" l="1"/>
  <c r="T174" i="27"/>
  <c r="T318" i="27"/>
  <c r="T222" i="27" l="1"/>
  <c r="T173" i="27"/>
  <c r="T317" i="27"/>
  <c r="T221" i="27" l="1"/>
  <c r="T172" i="27"/>
  <c r="T316" i="27"/>
  <c r="T220" i="27" l="1"/>
  <c r="T219" i="27" s="1"/>
  <c r="T218" i="27" s="1"/>
  <c r="T217" i="27" s="1"/>
  <c r="T216" i="27" s="1"/>
  <c r="T215" i="27" s="1"/>
  <c r="T214" i="27" s="1"/>
  <c r="T213" i="27" s="1"/>
  <c r="T212" i="27" s="1"/>
  <c r="T211" i="27" s="1"/>
  <c r="T210" i="27" s="1"/>
  <c r="T209" i="27" s="1"/>
  <c r="T208" i="27" s="1"/>
  <c r="T207" i="27" s="1"/>
  <c r="T206" i="27" s="1"/>
  <c r="T205" i="27" s="1"/>
  <c r="T204" i="27" s="1"/>
  <c r="T203" i="27" s="1"/>
  <c r="T202" i="27" s="1"/>
  <c r="T201" i="27" s="1"/>
  <c r="T200" i="27" s="1"/>
  <c r="T199" i="27" s="1"/>
  <c r="T198" i="27" s="1"/>
  <c r="T197" i="27" s="1"/>
  <c r="T196" i="27" s="1"/>
  <c r="T195" i="27" s="1"/>
  <c r="T194" i="27" s="1"/>
  <c r="T193" i="27" s="1"/>
  <c r="T192" i="27" s="1"/>
  <c r="T191" i="27" s="1"/>
  <c r="T190" i="27" s="1"/>
  <c r="T189" i="27" s="1"/>
  <c r="T188" i="27" s="1"/>
  <c r="T187" i="27" s="1"/>
  <c r="T186" i="27" s="1"/>
  <c r="T185" i="27" s="1"/>
  <c r="T184" i="27" s="1"/>
  <c r="T183" i="27" s="1"/>
  <c r="T171" i="27"/>
  <c r="T315" i="27"/>
  <c r="T170" i="27" l="1"/>
  <c r="T314" i="27"/>
  <c r="T169" i="27" l="1"/>
  <c r="T313" i="27"/>
  <c r="T168" i="27" l="1"/>
  <c r="T312" i="27"/>
  <c r="T167" i="27" l="1"/>
  <c r="T311" i="27"/>
  <c r="T166" i="27" l="1"/>
  <c r="T310" i="27"/>
  <c r="T165" i="27" l="1"/>
  <c r="T309" i="27"/>
  <c r="T164" i="27" l="1"/>
  <c r="T308" i="27"/>
  <c r="T163" i="27" l="1"/>
  <c r="T307" i="27"/>
  <c r="T162" i="27" l="1"/>
  <c r="T306" i="27"/>
  <c r="T161" i="27" l="1"/>
  <c r="T305" i="27"/>
  <c r="T160" i="27" l="1"/>
  <c r="T304" i="27"/>
  <c r="T159" i="27" l="1"/>
  <c r="T303" i="27"/>
  <c r="T158" i="27" l="1"/>
  <c r="T157" i="27" l="1"/>
  <c r="T301" i="27"/>
  <c r="T156" i="27" l="1"/>
  <c r="T300" i="27"/>
  <c r="T155" i="27" l="1"/>
  <c r="T299" i="27"/>
  <c r="T154" i="27" l="1"/>
  <c r="T298" i="27"/>
  <c r="T153" i="27" l="1"/>
  <c r="T297" i="27"/>
  <c r="T152" i="27" l="1"/>
  <c r="T296" i="27"/>
  <c r="T151" i="27" l="1"/>
  <c r="T295" i="27"/>
  <c r="T150" i="27" l="1"/>
  <c r="T294" i="27"/>
  <c r="T149" i="27" l="1"/>
  <c r="T293" i="27"/>
  <c r="T148" i="27" l="1"/>
  <c r="T292" i="27"/>
  <c r="T147" i="27" l="1"/>
  <c r="T291" i="27"/>
  <c r="T146" i="27" l="1"/>
  <c r="T290" i="27"/>
  <c r="T145" i="27" l="1"/>
  <c r="T289" i="27"/>
  <c r="T144" i="27" l="1"/>
  <c r="T288" i="27"/>
  <c r="T143" i="27" l="1"/>
  <c r="T287" i="27"/>
  <c r="T142" i="27" l="1"/>
  <c r="T286" i="27"/>
  <c r="T141" i="27" l="1"/>
  <c r="T285" i="27"/>
  <c r="T140" i="27" l="1"/>
  <c r="T284" i="27"/>
  <c r="T139" i="27" l="1"/>
  <c r="T283" i="27"/>
  <c r="T138" i="27" l="1"/>
  <c r="T282" i="27"/>
  <c r="T137" i="27" l="1"/>
  <c r="T281" i="27"/>
  <c r="T136" i="27" l="1"/>
  <c r="T280" i="27"/>
  <c r="T135" i="27" l="1"/>
  <c r="T279" i="27"/>
  <c r="T134" i="27" l="1"/>
  <c r="T278" i="27"/>
  <c r="T133" i="27" l="1"/>
  <c r="T277" i="27"/>
  <c r="T132" i="27" l="1"/>
  <c r="T276" i="27"/>
  <c r="T131" i="27" l="1"/>
  <c r="T275" i="27"/>
  <c r="T130" i="27" l="1"/>
  <c r="T274" i="27"/>
  <c r="T129" i="27" l="1"/>
  <c r="T273" i="27"/>
  <c r="T128" i="27" l="1"/>
  <c r="T127" i="27" s="1"/>
  <c r="T126" i="27" s="1"/>
  <c r="T272" i="27"/>
  <c r="T125" i="27" l="1"/>
  <c r="T124" i="27" s="1"/>
  <c r="T123" i="27" s="1"/>
  <c r="T271" i="27"/>
  <c r="T270" i="27" l="1"/>
  <c r="T269" i="27" l="1"/>
  <c r="T268" i="27" l="1"/>
  <c r="T267" i="27" l="1"/>
  <c r="T266" i="27" s="1"/>
  <c r="T265" i="27" s="1"/>
  <c r="T264" i="27" s="1"/>
  <c r="T263" i="27" s="1"/>
  <c r="T262" i="27" s="1"/>
  <c r="T261" i="27" s="1"/>
  <c r="T260" i="27" s="1"/>
  <c r="T259" i="27" s="1"/>
  <c r="T258" i="27" s="1"/>
  <c r="T257" i="27" s="1"/>
  <c r="T256" i="27" s="1"/>
  <c r="T255" i="27" s="1"/>
  <c r="T254" i="27" s="1"/>
  <c r="T253" i="27" s="1"/>
  <c r="T252" i="27" s="1"/>
  <c r="T251" i="27" s="1"/>
  <c r="T250" i="27" s="1"/>
  <c r="T249" i="27" s="1"/>
  <c r="T248" i="27" s="1"/>
  <c r="T247" i="27" s="1"/>
  <c r="T246" i="27" s="1"/>
  <c r="T245" i="27" s="1"/>
  <c r="T244" i="27" s="1"/>
  <c r="T243" i="27" s="1"/>
</calcChain>
</file>

<file path=xl/sharedStrings.xml><?xml version="1.0" encoding="utf-8"?>
<sst xmlns="http://schemas.openxmlformats.org/spreadsheetml/2006/main" count="46" uniqueCount="34">
  <si>
    <t>3yrs Av</t>
  </si>
  <si>
    <t>5yrs Av</t>
  </si>
  <si>
    <t>10yrs Av</t>
  </si>
  <si>
    <t xml:space="preserve">CPI = </t>
  </si>
  <si>
    <t>https://inflationdata.com/Inflation/Consumer_Price_Index/HistoricalCPI.aspx?reloaded=true</t>
  </si>
  <si>
    <t xml:space="preserve">RPI = </t>
  </si>
  <si>
    <t>https://www.ons.gov.uk/economy/inflationandpriceindices/timeseries/cdko/mm23</t>
  </si>
  <si>
    <t>https://tradingeconomics.com/united-kingdom/consumer-price-index-cpi/forecast</t>
  </si>
  <si>
    <t>https://www.ons.gov.uk/economy/inflationandpriceindices/timeseries/chaw/mm23</t>
  </si>
  <si>
    <t>https://uk.investing.com/rates-bonds/uk-50-year-bond-yield</t>
  </si>
  <si>
    <t>https://finance.yahoo.com/bonds/</t>
  </si>
  <si>
    <t>https://www.ons.gov.uk/economy/inflationandpriceindices/datasets/consumerpriceinflation</t>
  </si>
  <si>
    <t>Table 38</t>
  </si>
  <si>
    <t>UK - CPI (1913 base)</t>
  </si>
  <si>
    <t>year %</t>
  </si>
  <si>
    <t>UK - CPI (1988 base)</t>
  </si>
  <si>
    <t>UK - RPI (1974 base)</t>
  </si>
  <si>
    <t>UK - RPI (1987 base)</t>
  </si>
  <si>
    <t>12 Mth Av</t>
  </si>
  <si>
    <t>CPI-88 (CAGR)</t>
  </si>
  <si>
    <t>RPI-87 (CAGR)</t>
  </si>
  <si>
    <t>Passing Rent</t>
  </si>
  <si>
    <t>Benchmark Indexed</t>
  </si>
  <si>
    <t>58 High Road, Baldock</t>
  </si>
  <si>
    <t>Basement</t>
  </si>
  <si>
    <t>Gross-to-Net</t>
  </si>
  <si>
    <t>Ground Floor</t>
  </si>
  <si>
    <t>Mezzanine</t>
  </si>
  <si>
    <t>First</t>
  </si>
  <si>
    <t>Second</t>
  </si>
  <si>
    <t>Net Internal</t>
  </si>
  <si>
    <t>Rent ITZA/sq.ft p.a.</t>
  </si>
  <si>
    <t>270 Town Road - Ground Floor Shop - Capial Value (ITZA)</t>
  </si>
  <si>
    <t>Yield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</si>
</sst>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&quot;£&quot;* #,##0_-;\-&quot;£&quot;* #,##0_-;_-&quot;£&quot;* &quot;-&quot;??_-;_-@_-"/>
    <numFmt numFmtId="165" formatCode="_-[$£-809]* #,##0_-;\-[$£-809]* #,##0_-;_-[$£-809]* &quot;-&quot;??_-;_-@_-"/>
    <numFmt numFmtId="166" formatCode="[$-F800]dddd\,\ mmmm\ dd\,\ yyyy"/>
    <numFmt numFmtId="167" formatCode="_-* #,##0.000_-;\-* #,##0.000_-;_-* &quot;-&quot;??_-;_-@_-"/>
    <numFmt numFmtId="168" formatCode="_-* #,##0.0_-;\-* #,##0.0_-;_-* &quot;-&quot;??_-;_-@_-"/>
    <numFmt numFmtId="169" formatCode="_(* #,##0_);_(* \(#,##0\);_(* &quot;-&quot;??_);_(@_)"/>
    <numFmt numFmtId="170" formatCode="#,##0.00\ &quot; years&quot;"/>
    <numFmt numFmtId="179" formatCode="#,##0.00\ &quot;m&quot;"/>
    <numFmt numFmtId="180" formatCode="#,##0.00\ &quot;ft&quot;"/>
    <numFmt numFmtId="181" formatCode="#,##0.00\ &quot;sqm&quot;"/>
    <numFmt numFmtId="182" formatCode="#,##0\ &quot;sq.ft&quot;"/>
    <numFmt numFmtId="183" formatCode="&quot;£&quot;#,##0\ &quot;/sqm&quot;"/>
    <numFmt numFmtId="184" formatCode="&quot;£&quot;#,##0.00\ &quot;/sq.ft&quot;"/>
    <numFmt numFmtId="185" formatCode="&quot;£&quot;#,##0\ &quot;/sq.ft&quot;"/>
  </numFmts>
  <fonts count="38" x14ac:knownFonts="1">
    <font>
      <sz val="10"/>
      <name val="Arial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color rgb="FF0070C0"/>
      <name val="Arial"/>
      <family val="2"/>
    </font>
    <font>
      <b/>
      <sz val="10"/>
      <color rgb="FFFF33CC"/>
      <name val="Arial"/>
      <family val="2"/>
    </font>
    <font>
      <b/>
      <sz val="9"/>
      <color rgb="FFFF33CC"/>
      <name val="Arial"/>
      <family val="2"/>
    </font>
    <font>
      <b/>
      <sz val="11"/>
      <color rgb="FFFFFF00"/>
      <name val="Calibri"/>
      <family val="2"/>
      <scheme val="minor"/>
    </font>
    <font>
      <sz val="11"/>
      <color theme="1"/>
      <name val="Trebuchet MS"/>
      <family val="2"/>
    </font>
    <font>
      <b/>
      <sz val="14"/>
      <name val="Calibri"/>
      <family val="2"/>
      <scheme val="minor"/>
    </font>
    <font>
      <b/>
      <u/>
      <sz val="14"/>
      <color rgb="FF0070C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b/>
      <u/>
      <sz val="14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rgb="FFFF00FF"/>
      <name val="Calibri"/>
      <family val="2"/>
      <scheme val="minor"/>
    </font>
    <font>
      <b/>
      <sz val="10"/>
      <color rgb="FF002060"/>
      <name val="Calibri"/>
      <family val="2"/>
      <scheme val="minor"/>
    </font>
    <font>
      <u/>
      <sz val="10"/>
      <name val="Arial"/>
      <family val="2"/>
    </font>
    <font>
      <b/>
      <sz val="1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1"/>
      <color indexed="12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Arial"/>
      <family val="2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3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157">
    <xf numFmtId="0" fontId="0" fillId="0" borderId="0" xfId="0"/>
    <xf numFmtId="164" fontId="0" fillId="0" borderId="0" xfId="2" applyNumberFormat="1" applyFont="1"/>
    <xf numFmtId="164" fontId="7" fillId="3" borderId="8" xfId="2" applyNumberFormat="1" applyFont="1" applyFill="1" applyBorder="1"/>
    <xf numFmtId="164" fontId="6" fillId="3" borderId="8" xfId="2" applyNumberFormat="1" applyFont="1" applyFill="1" applyBorder="1"/>
    <xf numFmtId="164" fontId="4" fillId="3" borderId="8" xfId="2" applyNumberFormat="1" applyFont="1" applyFill="1" applyBorder="1"/>
    <xf numFmtId="164" fontId="2" fillId="2" borderId="6" xfId="2" applyNumberFormat="1" applyFont="1" applyFill="1" applyBorder="1"/>
    <xf numFmtId="164" fontId="3" fillId="2" borderId="7" xfId="2" applyNumberFormat="1" applyFont="1" applyFill="1" applyBorder="1"/>
    <xf numFmtId="0" fontId="10" fillId="0" borderId="0" xfId="4"/>
    <xf numFmtId="0" fontId="11" fillId="0" borderId="0" xfId="0" applyFont="1" applyAlignment="1">
      <alignment horizontal="right"/>
    </xf>
    <xf numFmtId="0" fontId="3" fillId="5" borderId="10" xfId="0" applyFont="1" applyFill="1" applyBorder="1" applyAlignment="1">
      <alignment horizontal="center" wrapText="1"/>
    </xf>
    <xf numFmtId="0" fontId="2" fillId="5" borderId="11" xfId="0" applyFont="1" applyFill="1" applyBorder="1" applyAlignment="1">
      <alignment horizontal="right"/>
    </xf>
    <xf numFmtId="0" fontId="3" fillId="5" borderId="12" xfId="0" applyFont="1" applyFill="1" applyBorder="1" applyAlignment="1">
      <alignment horizontal="center" wrapText="1"/>
    </xf>
    <xf numFmtId="0" fontId="3" fillId="4" borderId="10" xfId="0" applyFont="1" applyFill="1" applyBorder="1" applyAlignment="1">
      <alignment horizontal="center" wrapText="1"/>
    </xf>
    <xf numFmtId="0" fontId="2" fillId="4" borderId="11" xfId="0" applyFont="1" applyFill="1" applyBorder="1" applyAlignment="1">
      <alignment horizontal="right"/>
    </xf>
    <xf numFmtId="0" fontId="3" fillId="4" borderId="12" xfId="0" applyFont="1" applyFill="1" applyBorder="1" applyAlignment="1">
      <alignment horizontal="right"/>
    </xf>
    <xf numFmtId="15" fontId="2" fillId="3" borderId="4" xfId="0" applyNumberFormat="1" applyFont="1" applyFill="1" applyBorder="1" applyAlignment="1">
      <alignment horizontal="center"/>
    </xf>
    <xf numFmtId="167" fontId="12" fillId="5" borderId="13" xfId="1" applyNumberFormat="1" applyFont="1" applyFill="1" applyBorder="1"/>
    <xf numFmtId="10" fontId="0" fillId="5" borderId="14" xfId="3" applyNumberFormat="1" applyFont="1" applyFill="1" applyBorder="1"/>
    <xf numFmtId="43" fontId="9" fillId="5" borderId="15" xfId="1" applyFont="1" applyFill="1" applyBorder="1"/>
    <xf numFmtId="168" fontId="12" fillId="4" borderId="13" xfId="1" applyNumberFormat="1" applyFont="1" applyFill="1" applyBorder="1"/>
    <xf numFmtId="10" fontId="0" fillId="4" borderId="14" xfId="3" applyNumberFormat="1" applyFont="1" applyFill="1" applyBorder="1"/>
    <xf numFmtId="43" fontId="9" fillId="4" borderId="15" xfId="1" applyFont="1" applyFill="1" applyBorder="1"/>
    <xf numFmtId="15" fontId="2" fillId="3" borderId="1" xfId="0" applyNumberFormat="1" applyFont="1" applyFill="1" applyBorder="1" applyAlignment="1">
      <alignment horizontal="center"/>
    </xf>
    <xf numFmtId="167" fontId="12" fillId="5" borderId="16" xfId="1" applyNumberFormat="1" applyFont="1" applyFill="1" applyBorder="1"/>
    <xf numFmtId="10" fontId="0" fillId="5" borderId="0" xfId="3" applyNumberFormat="1" applyFont="1" applyFill="1" applyBorder="1"/>
    <xf numFmtId="43" fontId="9" fillId="5" borderId="17" xfId="1" applyFont="1" applyFill="1" applyBorder="1"/>
    <xf numFmtId="168" fontId="12" fillId="4" borderId="16" xfId="1" applyNumberFormat="1" applyFont="1" applyFill="1" applyBorder="1"/>
    <xf numFmtId="10" fontId="0" fillId="4" borderId="0" xfId="3" applyNumberFormat="1" applyFont="1" applyFill="1" applyBorder="1"/>
    <xf numFmtId="43" fontId="9" fillId="4" borderId="17" xfId="1" applyFont="1" applyFill="1" applyBorder="1"/>
    <xf numFmtId="43" fontId="13" fillId="2" borderId="18" xfId="1" applyFont="1" applyFill="1" applyBorder="1"/>
    <xf numFmtId="43" fontId="9" fillId="6" borderId="17" xfId="1" applyFont="1" applyFill="1" applyBorder="1"/>
    <xf numFmtId="168" fontId="8" fillId="4" borderId="16" xfId="1" applyNumberFormat="1" applyFont="1" applyFill="1" applyBorder="1"/>
    <xf numFmtId="167" fontId="12" fillId="5" borderId="19" xfId="1" applyNumberFormat="1" applyFont="1" applyFill="1" applyBorder="1"/>
    <xf numFmtId="10" fontId="0" fillId="5" borderId="20" xfId="3" applyNumberFormat="1" applyFont="1" applyFill="1" applyBorder="1"/>
    <xf numFmtId="43" fontId="9" fillId="5" borderId="21" xfId="1" applyFont="1" applyFill="1" applyBorder="1"/>
    <xf numFmtId="169" fontId="14" fillId="0" borderId="0" xfId="1" applyNumberFormat="1" applyFont="1" applyAlignment="1">
      <alignment horizontal="right"/>
    </xf>
    <xf numFmtId="168" fontId="12" fillId="4" borderId="19" xfId="1" applyNumberFormat="1" applyFont="1" applyFill="1" applyBorder="1"/>
    <xf numFmtId="10" fontId="0" fillId="4" borderId="20" xfId="3" applyNumberFormat="1" applyFont="1" applyFill="1" applyBorder="1"/>
    <xf numFmtId="43" fontId="9" fillId="4" borderId="21" xfId="1" applyFont="1" applyFill="1" applyBorder="1"/>
    <xf numFmtId="169" fontId="13" fillId="0" borderId="0" xfId="1" applyNumberFormat="1" applyFont="1" applyAlignment="1">
      <alignment horizontal="right"/>
    </xf>
    <xf numFmtId="15" fontId="3" fillId="2" borderId="5" xfId="0" applyNumberFormat="1" applyFont="1" applyFill="1" applyBorder="1" applyAlignment="1">
      <alignment horizontal="center"/>
    </xf>
    <xf numFmtId="43" fontId="0" fillId="0" borderId="24" xfId="1" applyFont="1" applyBorder="1" applyAlignment="1">
      <alignment horizontal="center"/>
    </xf>
    <xf numFmtId="43" fontId="0" fillId="0" borderId="26" xfId="1" applyFont="1" applyBorder="1" applyAlignment="1">
      <alignment horizontal="center"/>
    </xf>
    <xf numFmtId="10" fontId="11" fillId="0" borderId="28" xfId="3" applyNumberFormat="1" applyFont="1" applyBorder="1" applyAlignment="1">
      <alignment horizontal="center"/>
    </xf>
    <xf numFmtId="165" fontId="5" fillId="0" borderId="2" xfId="2" applyNumberFormat="1" applyFont="1" applyBorder="1"/>
    <xf numFmtId="164" fontId="2" fillId="2" borderId="29" xfId="2" applyNumberFormat="1" applyFont="1" applyFill="1" applyBorder="1"/>
    <xf numFmtId="164" fontId="2" fillId="2" borderId="7" xfId="2" applyNumberFormat="1" applyFont="1" applyFill="1" applyBorder="1"/>
    <xf numFmtId="0" fontId="0" fillId="0" borderId="17" xfId="0" applyBorder="1"/>
    <xf numFmtId="164" fontId="11" fillId="0" borderId="16" xfId="0" applyNumberFormat="1" applyFont="1" applyBorder="1" applyAlignment="1">
      <alignment horizontal="left"/>
    </xf>
    <xf numFmtId="164" fontId="11" fillId="0" borderId="19" xfId="0" applyNumberFormat="1" applyFont="1" applyBorder="1" applyAlignment="1">
      <alignment horizontal="left"/>
    </xf>
    <xf numFmtId="164" fontId="11" fillId="0" borderId="13" xfId="0" applyNumberFormat="1" applyFont="1" applyBorder="1" applyAlignment="1">
      <alignment horizontal="left"/>
    </xf>
    <xf numFmtId="10" fontId="11" fillId="0" borderId="16" xfId="3" applyNumberFormat="1" applyFont="1" applyBorder="1" applyAlignment="1">
      <alignment horizontal="center"/>
    </xf>
    <xf numFmtId="10" fontId="11" fillId="3" borderId="31" xfId="3" applyNumberFormat="1" applyFont="1" applyFill="1" applyBorder="1" applyAlignment="1">
      <alignment horizontal="right"/>
    </xf>
    <xf numFmtId="10" fontId="11" fillId="3" borderId="18" xfId="3" applyNumberFormat="1" applyFont="1" applyFill="1" applyBorder="1" applyAlignment="1">
      <alignment horizontal="right"/>
    </xf>
    <xf numFmtId="10" fontId="11" fillId="3" borderId="32" xfId="3" applyNumberFormat="1" applyFont="1" applyFill="1" applyBorder="1" applyAlignment="1">
      <alignment horizontal="right"/>
    </xf>
    <xf numFmtId="0" fontId="0" fillId="0" borderId="9" xfId="0" applyBorder="1"/>
    <xf numFmtId="0" fontId="3" fillId="5" borderId="3" xfId="0" applyFont="1" applyFill="1" applyBorder="1" applyAlignment="1">
      <alignment horizontal="center" wrapText="1"/>
    </xf>
    <xf numFmtId="0" fontId="2" fillId="5" borderId="12" xfId="0" applyFont="1" applyFill="1" applyBorder="1" applyAlignment="1">
      <alignment horizontal="right"/>
    </xf>
    <xf numFmtId="0" fontId="2" fillId="4" borderId="12" xfId="0" applyFont="1" applyFill="1" applyBorder="1" applyAlignment="1">
      <alignment horizontal="right"/>
    </xf>
    <xf numFmtId="10" fontId="3" fillId="2" borderId="29" xfId="3" applyNumberFormat="1" applyFont="1" applyFill="1" applyBorder="1" applyAlignment="1">
      <alignment horizontal="center"/>
    </xf>
    <xf numFmtId="164" fontId="4" fillId="3" borderId="30" xfId="2" applyNumberFormat="1" applyFont="1" applyFill="1" applyBorder="1"/>
    <xf numFmtId="165" fontId="5" fillId="3" borderId="8" xfId="2" applyNumberFormat="1" applyFont="1" applyFill="1" applyBorder="1"/>
    <xf numFmtId="165" fontId="5" fillId="3" borderId="30" xfId="2" applyNumberFormat="1" applyFont="1" applyFill="1" applyBorder="1"/>
    <xf numFmtId="164" fontId="5" fillId="3" borderId="8" xfId="2" applyNumberFormat="1" applyFont="1" applyFill="1" applyBorder="1"/>
    <xf numFmtId="0" fontId="1" fillId="0" borderId="0" xfId="0" applyFont="1"/>
    <xf numFmtId="164" fontId="7" fillId="3" borderId="1" xfId="2" applyNumberFormat="1" applyFont="1" applyFill="1" applyBorder="1"/>
    <xf numFmtId="164" fontId="2" fillId="2" borderId="33" xfId="2" applyNumberFormat="1" applyFont="1" applyFill="1" applyBorder="1"/>
    <xf numFmtId="164" fontId="5" fillId="3" borderId="1" xfId="2" applyNumberFormat="1" applyFont="1" applyFill="1" applyBorder="1"/>
    <xf numFmtId="165" fontId="5" fillId="0" borderId="8" xfId="2" applyNumberFormat="1" applyFont="1" applyBorder="1"/>
    <xf numFmtId="165" fontId="5" fillId="0" borderId="30" xfId="2" applyNumberFormat="1" applyFont="1" applyBorder="1"/>
    <xf numFmtId="0" fontId="5" fillId="0" borderId="8" xfId="2" applyNumberFormat="1" applyFont="1" applyBorder="1"/>
    <xf numFmtId="0" fontId="5" fillId="0" borderId="30" xfId="2" applyNumberFormat="1" applyFont="1" applyBorder="1"/>
    <xf numFmtId="165" fontId="18" fillId="7" borderId="9" xfId="2" applyNumberFormat="1" applyFont="1" applyFill="1" applyBorder="1"/>
    <xf numFmtId="165" fontId="18" fillId="7" borderId="8" xfId="2" applyNumberFormat="1" applyFont="1" applyFill="1" applyBorder="1"/>
    <xf numFmtId="165" fontId="18" fillId="7" borderId="30" xfId="2" applyNumberFormat="1" applyFont="1" applyFill="1" applyBorder="1"/>
    <xf numFmtId="166" fontId="16" fillId="2" borderId="25" xfId="0" applyNumberFormat="1" applyFont="1" applyFill="1" applyBorder="1" applyAlignment="1">
      <alignment horizontal="center" wrapText="1"/>
    </xf>
    <xf numFmtId="166" fontId="17" fillId="2" borderId="27" xfId="0" applyNumberFormat="1" applyFont="1" applyFill="1" applyBorder="1" applyAlignment="1">
      <alignment horizontal="center" wrapText="1"/>
    </xf>
    <xf numFmtId="170" fontId="11" fillId="3" borderId="18" xfId="1" applyNumberFormat="1" applyFont="1" applyFill="1" applyBorder="1" applyAlignment="1">
      <alignment horizontal="center" wrapText="1"/>
    </xf>
    <xf numFmtId="0" fontId="15" fillId="0" borderId="22" xfId="0" applyFont="1" applyBorder="1" applyAlignment="1">
      <alignment horizontal="center"/>
    </xf>
    <xf numFmtId="0" fontId="15" fillId="0" borderId="23" xfId="0" applyFont="1" applyBorder="1"/>
    <xf numFmtId="0" fontId="19" fillId="0" borderId="0" xfId="0" applyFont="1"/>
    <xf numFmtId="0" fontId="19" fillId="0" borderId="35" xfId="0" applyFont="1" applyBorder="1"/>
    <xf numFmtId="0" fontId="20" fillId="10" borderId="4" xfId="0" applyFont="1" applyFill="1" applyBorder="1" applyAlignment="1">
      <alignment horizontal="left"/>
    </xf>
    <xf numFmtId="0" fontId="21" fillId="10" borderId="35" xfId="0" applyFont="1" applyFill="1" applyBorder="1" applyAlignment="1">
      <alignment horizontal="left"/>
    </xf>
    <xf numFmtId="0" fontId="22" fillId="10" borderId="35" xfId="0" applyFont="1" applyFill="1" applyBorder="1" applyAlignment="1">
      <alignment horizontal="center"/>
    </xf>
    <xf numFmtId="0" fontId="23" fillId="10" borderId="35" xfId="0" applyFont="1" applyFill="1" applyBorder="1" applyAlignment="1">
      <alignment horizontal="left"/>
    </xf>
    <xf numFmtId="0" fontId="22" fillId="10" borderId="37" xfId="0" applyFont="1" applyFill="1" applyBorder="1" applyAlignment="1">
      <alignment horizontal="center"/>
    </xf>
    <xf numFmtId="0" fontId="24" fillId="3" borderId="4" xfId="0" applyFont="1" applyFill="1" applyBorder="1" applyAlignment="1">
      <alignment horizontal="left"/>
    </xf>
    <xf numFmtId="0" fontId="24" fillId="3" borderId="35" xfId="0" applyFont="1" applyFill="1" applyBorder="1" applyAlignment="1">
      <alignment horizontal="center"/>
    </xf>
    <xf numFmtId="0" fontId="25" fillId="3" borderId="35" xfId="0" applyFont="1" applyFill="1" applyBorder="1" applyAlignment="1">
      <alignment horizontal="center"/>
    </xf>
    <xf numFmtId="0" fontId="0" fillId="3" borderId="37" xfId="0" applyFill="1" applyBorder="1"/>
    <xf numFmtId="0" fontId="1" fillId="3" borderId="1" xfId="0" applyFont="1" applyFill="1" applyBorder="1"/>
    <xf numFmtId="179" fontId="3" fillId="3" borderId="0" xfId="0" applyNumberFormat="1" applyFont="1" applyFill="1" applyAlignment="1">
      <alignment horizontal="right"/>
    </xf>
    <xf numFmtId="180" fontId="5" fillId="3" borderId="0" xfId="0" applyNumberFormat="1" applyFont="1" applyFill="1" applyAlignment="1">
      <alignment horizontal="left"/>
    </xf>
    <xf numFmtId="180" fontId="3" fillId="3" borderId="0" xfId="0" applyNumberFormat="1" applyFont="1" applyFill="1" applyAlignment="1">
      <alignment horizontal="left"/>
    </xf>
    <xf numFmtId="180" fontId="8" fillId="3" borderId="0" xfId="0" applyNumberFormat="1" applyFont="1" applyFill="1" applyAlignment="1">
      <alignment horizontal="left"/>
    </xf>
    <xf numFmtId="0" fontId="1" fillId="3" borderId="2" xfId="0" applyFont="1" applyFill="1" applyBorder="1"/>
    <xf numFmtId="0" fontId="0" fillId="3" borderId="1" xfId="0" applyFill="1" applyBorder="1"/>
    <xf numFmtId="179" fontId="26" fillId="3" borderId="0" xfId="0" applyNumberFormat="1" applyFont="1" applyFill="1" applyAlignment="1">
      <alignment horizontal="right"/>
    </xf>
    <xf numFmtId="180" fontId="27" fillId="3" borderId="0" xfId="0" applyNumberFormat="1" applyFont="1" applyFill="1" applyAlignment="1">
      <alignment horizontal="left"/>
    </xf>
    <xf numFmtId="10" fontId="1" fillId="3" borderId="2" xfId="3" applyNumberFormat="1" applyFont="1" applyFill="1" applyBorder="1"/>
    <xf numFmtId="181" fontId="5" fillId="3" borderId="0" xfId="0" applyNumberFormat="1" applyFont="1" applyFill="1" applyAlignment="1">
      <alignment horizontal="right"/>
    </xf>
    <xf numFmtId="9" fontId="3" fillId="3" borderId="0" xfId="3" applyFont="1" applyFill="1" applyBorder="1" applyAlignment="1">
      <alignment horizontal="left"/>
    </xf>
    <xf numFmtId="181" fontId="5" fillId="3" borderId="0" xfId="0" applyNumberFormat="1" applyFont="1" applyFill="1" applyAlignment="1">
      <alignment horizontal="left"/>
    </xf>
    <xf numFmtId="182" fontId="5" fillId="3" borderId="0" xfId="0" applyNumberFormat="1" applyFont="1" applyFill="1" applyAlignment="1">
      <alignment horizontal="right"/>
    </xf>
    <xf numFmtId="9" fontId="28" fillId="3" borderId="2" xfId="3" applyFont="1" applyFill="1" applyBorder="1" applyAlignment="1">
      <alignment horizontal="left"/>
    </xf>
    <xf numFmtId="182" fontId="5" fillId="3" borderId="0" xfId="0" applyNumberFormat="1" applyFont="1" applyFill="1" applyAlignment="1">
      <alignment horizontal="left"/>
    </xf>
    <xf numFmtId="180" fontId="28" fillId="3" borderId="2" xfId="0" applyNumberFormat="1" applyFont="1" applyFill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179" fontId="5" fillId="3" borderId="0" xfId="0" applyNumberFormat="1" applyFont="1" applyFill="1" applyAlignment="1">
      <alignment horizontal="right"/>
    </xf>
    <xf numFmtId="180" fontId="8" fillId="3" borderId="0" xfId="0" applyNumberFormat="1" applyFont="1" applyFill="1" applyAlignment="1">
      <alignment horizontal="right"/>
    </xf>
    <xf numFmtId="0" fontId="1" fillId="3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left"/>
    </xf>
    <xf numFmtId="180" fontId="25" fillId="11" borderId="4" xfId="0" applyNumberFormat="1" applyFont="1" applyFill="1" applyBorder="1" applyAlignment="1">
      <alignment horizontal="center"/>
    </xf>
    <xf numFmtId="0" fontId="29" fillId="11" borderId="37" xfId="0" applyFont="1" applyFill="1" applyBorder="1" applyAlignment="1">
      <alignment horizontal="center"/>
    </xf>
    <xf numFmtId="0" fontId="0" fillId="3" borderId="36" xfId="0" applyFill="1" applyBorder="1"/>
    <xf numFmtId="181" fontId="5" fillId="3" borderId="34" xfId="0" applyNumberFormat="1" applyFont="1" applyFill="1" applyBorder="1" applyAlignment="1">
      <alignment horizontal="right"/>
    </xf>
    <xf numFmtId="180" fontId="5" fillId="3" borderId="34" xfId="0" applyNumberFormat="1" applyFont="1" applyFill="1" applyBorder="1" applyAlignment="1">
      <alignment horizontal="left"/>
    </xf>
    <xf numFmtId="181" fontId="30" fillId="11" borderId="36" xfId="0" applyNumberFormat="1" applyFont="1" applyFill="1" applyBorder="1" applyAlignment="1">
      <alignment horizontal="center"/>
    </xf>
    <xf numFmtId="182" fontId="30" fillId="11" borderId="38" xfId="0" applyNumberFormat="1" applyFont="1" applyFill="1" applyBorder="1" applyAlignment="1">
      <alignment horizontal="center"/>
    </xf>
    <xf numFmtId="0" fontId="1" fillId="3" borderId="38" xfId="0" applyFont="1" applyFill="1" applyBorder="1"/>
    <xf numFmtId="0" fontId="5" fillId="12" borderId="11" xfId="0" applyFont="1" applyFill="1" applyBorder="1"/>
    <xf numFmtId="0" fontId="31" fillId="12" borderId="11" xfId="0" applyFont="1" applyFill="1" applyBorder="1"/>
    <xf numFmtId="0" fontId="5" fillId="12" borderId="12" xfId="0" applyFont="1" applyFill="1" applyBorder="1"/>
    <xf numFmtId="0" fontId="0" fillId="8" borderId="17" xfId="0" applyFill="1" applyBorder="1" applyAlignment="1">
      <alignment horizontal="center" wrapText="1"/>
    </xf>
    <xf numFmtId="0" fontId="33" fillId="9" borderId="19" xfId="0" applyFont="1" applyFill="1" applyBorder="1" applyAlignment="1">
      <alignment horizontal="center"/>
    </xf>
    <xf numFmtId="0" fontId="33" fillId="9" borderId="21" xfId="0" applyFont="1" applyFill="1" applyBorder="1" applyAlignment="1">
      <alignment horizontal="center"/>
    </xf>
    <xf numFmtId="10" fontId="30" fillId="13" borderId="11" xfId="3" applyNumberFormat="1" applyFont="1" applyFill="1" applyBorder="1" applyAlignment="1">
      <alignment horizontal="right"/>
    </xf>
    <xf numFmtId="10" fontId="3" fillId="2" borderId="3" xfId="3" applyNumberFormat="1" applyFont="1" applyFill="1" applyBorder="1"/>
    <xf numFmtId="183" fontId="30" fillId="14" borderId="39" xfId="2" applyNumberFormat="1" applyFont="1" applyFill="1" applyBorder="1" applyAlignment="1">
      <alignment horizontal="center"/>
    </xf>
    <xf numFmtId="184" fontId="13" fillId="2" borderId="12" xfId="0" applyNumberFormat="1" applyFont="1" applyFill="1" applyBorder="1" applyAlignment="1">
      <alignment horizontal="center"/>
    </xf>
    <xf numFmtId="164" fontId="34" fillId="15" borderId="40" xfId="2" applyNumberFormat="1" applyFont="1" applyFill="1" applyBorder="1" applyAlignment="1">
      <alignment horizontal="right" vertical="center"/>
    </xf>
    <xf numFmtId="164" fontId="34" fillId="15" borderId="41" xfId="2" applyNumberFormat="1" applyFont="1" applyFill="1" applyBorder="1" applyAlignment="1">
      <alignment horizontal="right" vertical="center"/>
    </xf>
    <xf numFmtId="164" fontId="34" fillId="15" borderId="42" xfId="2" applyNumberFormat="1" applyFont="1" applyFill="1" applyBorder="1" applyAlignment="1">
      <alignment horizontal="right" vertical="center"/>
    </xf>
    <xf numFmtId="183" fontId="30" fillId="14" borderId="8" xfId="2" applyNumberFormat="1" applyFont="1" applyFill="1" applyBorder="1" applyAlignment="1">
      <alignment horizontal="center"/>
    </xf>
    <xf numFmtId="185" fontId="11" fillId="11" borderId="17" xfId="0" applyNumberFormat="1" applyFont="1" applyFill="1" applyBorder="1" applyAlignment="1">
      <alignment horizontal="center"/>
    </xf>
    <xf numFmtId="164" fontId="34" fillId="15" borderId="43" xfId="2" applyNumberFormat="1" applyFont="1" applyFill="1" applyBorder="1" applyAlignment="1">
      <alignment horizontal="right" vertical="center"/>
    </xf>
    <xf numFmtId="164" fontId="34" fillId="15" borderId="44" xfId="2" applyNumberFormat="1" applyFont="1" applyFill="1" applyBorder="1" applyAlignment="1">
      <alignment horizontal="right" vertical="center"/>
    </xf>
    <xf numFmtId="164" fontId="34" fillId="15" borderId="45" xfId="2" applyNumberFormat="1" applyFont="1" applyFill="1" applyBorder="1" applyAlignment="1">
      <alignment horizontal="right" vertical="center"/>
    </xf>
    <xf numFmtId="164" fontId="34" fillId="15" borderId="46" xfId="2" applyNumberFormat="1" applyFont="1" applyFill="1" applyBorder="1" applyAlignment="1">
      <alignment horizontal="right" vertical="center"/>
    </xf>
    <xf numFmtId="164" fontId="34" fillId="15" borderId="47" xfId="2" applyNumberFormat="1" applyFont="1" applyFill="1" applyBorder="1" applyAlignment="1">
      <alignment horizontal="right" vertical="center"/>
    </xf>
    <xf numFmtId="164" fontId="34" fillId="15" borderId="48" xfId="2" applyNumberFormat="1" applyFont="1" applyFill="1" applyBorder="1" applyAlignment="1">
      <alignment horizontal="right" vertical="center"/>
    </xf>
    <xf numFmtId="0" fontId="32" fillId="8" borderId="0" xfId="0" applyFont="1" applyFill="1" applyBorder="1" applyAlignment="1">
      <alignment horizontal="center" wrapText="1"/>
    </xf>
    <xf numFmtId="0" fontId="0" fillId="8" borderId="0" xfId="0" applyFill="1" applyBorder="1" applyAlignment="1">
      <alignment horizontal="center" wrapText="1"/>
    </xf>
    <xf numFmtId="10" fontId="30" fillId="8" borderId="16" xfId="3" applyNumberFormat="1" applyFont="1" applyFill="1" applyBorder="1" applyAlignment="1">
      <alignment horizontal="center"/>
    </xf>
    <xf numFmtId="10" fontId="30" fillId="8" borderId="13" xfId="3" applyNumberFormat="1" applyFont="1" applyFill="1" applyBorder="1" applyAlignment="1">
      <alignment horizontal="center"/>
    </xf>
    <xf numFmtId="10" fontId="30" fillId="8" borderId="19" xfId="3" applyNumberFormat="1" applyFont="1" applyFill="1" applyBorder="1" applyAlignment="1">
      <alignment horizontal="center"/>
    </xf>
    <xf numFmtId="10" fontId="3" fillId="8" borderId="16" xfId="3" applyNumberFormat="1" applyFont="1" applyFill="1" applyBorder="1" applyAlignment="1">
      <alignment horizontal="center"/>
    </xf>
    <xf numFmtId="10" fontId="3" fillId="2" borderId="3" xfId="3" applyNumberFormat="1" applyFont="1" applyFill="1" applyBorder="1" applyAlignment="1">
      <alignment horizontal="center"/>
    </xf>
    <xf numFmtId="10" fontId="3" fillId="2" borderId="3" xfId="3" applyNumberFormat="1" applyFont="1" applyFill="1" applyBorder="1" applyAlignment="1">
      <alignment horizontal="left"/>
    </xf>
    <xf numFmtId="164" fontId="35" fillId="0" borderId="3" xfId="2" applyNumberFormat="1" applyFont="1" applyFill="1" applyBorder="1" applyAlignment="1">
      <alignment horizontal="center"/>
    </xf>
    <xf numFmtId="44" fontId="36" fillId="9" borderId="13" xfId="2" applyFont="1" applyFill="1" applyBorder="1" applyAlignment="1">
      <alignment horizontal="left"/>
    </xf>
    <xf numFmtId="44" fontId="36" fillId="9" borderId="15" xfId="2" applyFont="1" applyFill="1" applyBorder="1" applyAlignment="1">
      <alignment horizontal="right"/>
    </xf>
    <xf numFmtId="44" fontId="36" fillId="9" borderId="16" xfId="2" applyFont="1" applyFill="1" applyBorder="1" applyAlignment="1">
      <alignment horizontal="right"/>
    </xf>
    <xf numFmtId="44" fontId="36" fillId="9" borderId="17" xfId="2" applyFont="1" applyFill="1" applyBorder="1" applyAlignment="1">
      <alignment horizontal="right"/>
    </xf>
    <xf numFmtId="44" fontId="37" fillId="11" borderId="15" xfId="2" applyNumberFormat="1" applyFont="1" applyFill="1" applyBorder="1"/>
    <xf numFmtId="10" fontId="37" fillId="11" borderId="17" xfId="3" applyNumberFormat="1" applyFont="1" applyFill="1" applyBorder="1" applyAlignment="1">
      <alignment horizontal="right"/>
    </xf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1"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3E0DF1"/>
      <color rgb="FFFF00FF"/>
      <color rgb="FFFFFFCC"/>
      <color rgb="FF1ACEE6"/>
      <color rgb="FF99FF99"/>
      <color rgb="FFFFCCFF"/>
      <color rgb="FFFF5050"/>
      <color rgb="FFFFCC99"/>
      <color rgb="FFFFFF99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 b="1" i="0" u="none" strike="noStrike" baseline="0">
                <a:solidFill>
                  <a:srgbClr val="0070C0"/>
                </a:solidFill>
                <a:latin typeface="Arial"/>
                <a:ea typeface="Arial"/>
                <a:cs typeface="Arial"/>
              </a:defRPr>
            </a:pPr>
            <a:r>
              <a:rPr lang="en-GB" sz="2200" baseline="0">
                <a:solidFill>
                  <a:srgbClr val="0070C0"/>
                </a:solidFill>
              </a:rPr>
              <a:t>12 High Road - Rental History &amp; Projection</a:t>
            </a:r>
            <a:endParaRPr lang="en-GB" sz="2200">
              <a:solidFill>
                <a:srgbClr val="0070C0"/>
              </a:solidFill>
            </a:endParaRPr>
          </a:p>
        </c:rich>
      </c:tx>
      <c:layout>
        <c:manualLayout>
          <c:xMode val="edge"/>
          <c:yMode val="edge"/>
          <c:x val="0.26933523606751952"/>
          <c:y val="2.56108025615026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630533071477956E-2"/>
          <c:y val="0.10304336721697759"/>
          <c:w val="0.85392354801803616"/>
          <c:h val="0.64421816441086921"/>
        </c:manualLayout>
      </c:layout>
      <c:lineChart>
        <c:grouping val="standard"/>
        <c:varyColors val="0"/>
        <c:ser>
          <c:idx val="1"/>
          <c:order val="0"/>
          <c:tx>
            <c:strRef>
              <c:f>'Rent Chart'!$O$49</c:f>
              <c:strCache>
                <c:ptCount val="1"/>
                <c:pt idx="0">
                  <c:v>Passing Rent</c:v>
                </c:pt>
              </c:strCache>
            </c:strRef>
          </c:tx>
          <c:spPr>
            <a:ln w="63500">
              <a:solidFill>
                <a:srgbClr val="FF0000"/>
              </a:solidFill>
              <a:prstDash val="solid"/>
            </a:ln>
          </c:spPr>
          <c:marker>
            <c:symbol val="circle"/>
            <c:size val="2"/>
            <c:spPr>
              <a:noFill/>
              <a:ln>
                <a:noFill/>
                <a:prstDash val="solid"/>
              </a:ln>
            </c:spPr>
          </c:marker>
          <c:cat>
            <c:numRef>
              <c:f>'Rent Chart'!$A$62:$A$362</c:f>
              <c:numCache>
                <c:formatCode>d\-mmm\-yy</c:formatCode>
                <c:ptCount val="301"/>
                <c:pt idx="0">
                  <c:v>47880</c:v>
                </c:pt>
                <c:pt idx="1">
                  <c:v>47849</c:v>
                </c:pt>
                <c:pt idx="2">
                  <c:v>47818</c:v>
                </c:pt>
                <c:pt idx="3">
                  <c:v>47788</c:v>
                </c:pt>
                <c:pt idx="4">
                  <c:v>47757</c:v>
                </c:pt>
                <c:pt idx="5">
                  <c:v>47727</c:v>
                </c:pt>
                <c:pt idx="6">
                  <c:v>47696</c:v>
                </c:pt>
                <c:pt idx="7">
                  <c:v>47665</c:v>
                </c:pt>
                <c:pt idx="8">
                  <c:v>47635</c:v>
                </c:pt>
                <c:pt idx="9">
                  <c:v>47604</c:v>
                </c:pt>
                <c:pt idx="10">
                  <c:v>47574</c:v>
                </c:pt>
                <c:pt idx="11">
                  <c:v>47543</c:v>
                </c:pt>
                <c:pt idx="12">
                  <c:v>47515</c:v>
                </c:pt>
                <c:pt idx="13">
                  <c:v>47484</c:v>
                </c:pt>
                <c:pt idx="14">
                  <c:v>47453</c:v>
                </c:pt>
                <c:pt idx="15">
                  <c:v>47423</c:v>
                </c:pt>
                <c:pt idx="16">
                  <c:v>47392</c:v>
                </c:pt>
                <c:pt idx="17">
                  <c:v>47362</c:v>
                </c:pt>
                <c:pt idx="18">
                  <c:v>47331</c:v>
                </c:pt>
                <c:pt idx="19">
                  <c:v>47300</c:v>
                </c:pt>
                <c:pt idx="20">
                  <c:v>47270</c:v>
                </c:pt>
                <c:pt idx="21">
                  <c:v>47239</c:v>
                </c:pt>
                <c:pt idx="22">
                  <c:v>47209</c:v>
                </c:pt>
                <c:pt idx="23">
                  <c:v>47178</c:v>
                </c:pt>
                <c:pt idx="24">
                  <c:v>47150</c:v>
                </c:pt>
                <c:pt idx="25">
                  <c:v>47119</c:v>
                </c:pt>
                <c:pt idx="26">
                  <c:v>47088</c:v>
                </c:pt>
                <c:pt idx="27">
                  <c:v>47058</c:v>
                </c:pt>
                <c:pt idx="28">
                  <c:v>47027</c:v>
                </c:pt>
                <c:pt idx="29">
                  <c:v>46997</c:v>
                </c:pt>
                <c:pt idx="30">
                  <c:v>46966</c:v>
                </c:pt>
                <c:pt idx="31">
                  <c:v>46935</c:v>
                </c:pt>
                <c:pt idx="32">
                  <c:v>46905</c:v>
                </c:pt>
                <c:pt idx="33">
                  <c:v>46874</c:v>
                </c:pt>
                <c:pt idx="34">
                  <c:v>46844</c:v>
                </c:pt>
                <c:pt idx="35">
                  <c:v>46813</c:v>
                </c:pt>
                <c:pt idx="36">
                  <c:v>46784</c:v>
                </c:pt>
                <c:pt idx="37">
                  <c:v>46753</c:v>
                </c:pt>
                <c:pt idx="38">
                  <c:v>46722</c:v>
                </c:pt>
                <c:pt idx="39">
                  <c:v>46692</c:v>
                </c:pt>
                <c:pt idx="40">
                  <c:v>46661</c:v>
                </c:pt>
                <c:pt idx="41">
                  <c:v>46631</c:v>
                </c:pt>
                <c:pt idx="42">
                  <c:v>46600</c:v>
                </c:pt>
                <c:pt idx="43">
                  <c:v>46569</c:v>
                </c:pt>
                <c:pt idx="44">
                  <c:v>46539</c:v>
                </c:pt>
                <c:pt idx="45">
                  <c:v>46508</c:v>
                </c:pt>
                <c:pt idx="46">
                  <c:v>46478</c:v>
                </c:pt>
                <c:pt idx="47">
                  <c:v>46447</c:v>
                </c:pt>
                <c:pt idx="48">
                  <c:v>46419</c:v>
                </c:pt>
                <c:pt idx="49">
                  <c:v>46388</c:v>
                </c:pt>
                <c:pt idx="50">
                  <c:v>46357</c:v>
                </c:pt>
                <c:pt idx="51">
                  <c:v>46327</c:v>
                </c:pt>
                <c:pt idx="52">
                  <c:v>46296</c:v>
                </c:pt>
                <c:pt idx="53">
                  <c:v>46266</c:v>
                </c:pt>
                <c:pt idx="54">
                  <c:v>46235</c:v>
                </c:pt>
                <c:pt idx="55">
                  <c:v>46204</c:v>
                </c:pt>
                <c:pt idx="56">
                  <c:v>46174</c:v>
                </c:pt>
                <c:pt idx="57">
                  <c:v>46143</c:v>
                </c:pt>
                <c:pt idx="58">
                  <c:v>46113</c:v>
                </c:pt>
                <c:pt idx="59">
                  <c:v>46082</c:v>
                </c:pt>
                <c:pt idx="60">
                  <c:v>46054</c:v>
                </c:pt>
                <c:pt idx="61">
                  <c:v>46023</c:v>
                </c:pt>
                <c:pt idx="62">
                  <c:v>45992</c:v>
                </c:pt>
                <c:pt idx="63">
                  <c:v>45962</c:v>
                </c:pt>
                <c:pt idx="64">
                  <c:v>45931</c:v>
                </c:pt>
                <c:pt idx="65">
                  <c:v>45901</c:v>
                </c:pt>
                <c:pt idx="66">
                  <c:v>45870</c:v>
                </c:pt>
                <c:pt idx="67">
                  <c:v>45839</c:v>
                </c:pt>
                <c:pt idx="68">
                  <c:v>45809</c:v>
                </c:pt>
                <c:pt idx="69">
                  <c:v>45778</c:v>
                </c:pt>
                <c:pt idx="70">
                  <c:v>45748</c:v>
                </c:pt>
                <c:pt idx="71">
                  <c:v>45717</c:v>
                </c:pt>
                <c:pt idx="72">
                  <c:v>45689</c:v>
                </c:pt>
                <c:pt idx="73">
                  <c:v>45658</c:v>
                </c:pt>
                <c:pt idx="74">
                  <c:v>45627</c:v>
                </c:pt>
                <c:pt idx="75">
                  <c:v>45597</c:v>
                </c:pt>
                <c:pt idx="76">
                  <c:v>45566</c:v>
                </c:pt>
                <c:pt idx="77">
                  <c:v>45536</c:v>
                </c:pt>
                <c:pt idx="78">
                  <c:v>45505</c:v>
                </c:pt>
                <c:pt idx="79">
                  <c:v>45474</c:v>
                </c:pt>
                <c:pt idx="80">
                  <c:v>45444</c:v>
                </c:pt>
                <c:pt idx="81">
                  <c:v>45413</c:v>
                </c:pt>
                <c:pt idx="82">
                  <c:v>45383</c:v>
                </c:pt>
                <c:pt idx="83">
                  <c:v>45352</c:v>
                </c:pt>
                <c:pt idx="84">
                  <c:v>45323</c:v>
                </c:pt>
                <c:pt idx="85">
                  <c:v>45292</c:v>
                </c:pt>
                <c:pt idx="86">
                  <c:v>45261</c:v>
                </c:pt>
                <c:pt idx="87">
                  <c:v>45231</c:v>
                </c:pt>
                <c:pt idx="88">
                  <c:v>45200</c:v>
                </c:pt>
                <c:pt idx="89">
                  <c:v>45170</c:v>
                </c:pt>
                <c:pt idx="90">
                  <c:v>45139</c:v>
                </c:pt>
                <c:pt idx="91">
                  <c:v>45108</c:v>
                </c:pt>
                <c:pt idx="92">
                  <c:v>45078</c:v>
                </c:pt>
                <c:pt idx="93">
                  <c:v>45047</c:v>
                </c:pt>
                <c:pt idx="94">
                  <c:v>45017</c:v>
                </c:pt>
                <c:pt idx="95">
                  <c:v>44986</c:v>
                </c:pt>
                <c:pt idx="96">
                  <c:v>44958</c:v>
                </c:pt>
                <c:pt idx="97">
                  <c:v>44927</c:v>
                </c:pt>
                <c:pt idx="98">
                  <c:v>44896</c:v>
                </c:pt>
                <c:pt idx="99">
                  <c:v>44866</c:v>
                </c:pt>
                <c:pt idx="100">
                  <c:v>44835</c:v>
                </c:pt>
                <c:pt idx="101">
                  <c:v>44805</c:v>
                </c:pt>
                <c:pt idx="102">
                  <c:v>44774</c:v>
                </c:pt>
                <c:pt idx="103">
                  <c:v>44743</c:v>
                </c:pt>
                <c:pt idx="104">
                  <c:v>44713</c:v>
                </c:pt>
                <c:pt idx="105">
                  <c:v>44682</c:v>
                </c:pt>
                <c:pt idx="106">
                  <c:v>44652</c:v>
                </c:pt>
                <c:pt idx="107">
                  <c:v>44621</c:v>
                </c:pt>
                <c:pt idx="108">
                  <c:v>44593</c:v>
                </c:pt>
                <c:pt idx="109">
                  <c:v>44562</c:v>
                </c:pt>
                <c:pt idx="110">
                  <c:v>44531</c:v>
                </c:pt>
                <c:pt idx="111">
                  <c:v>44501</c:v>
                </c:pt>
                <c:pt idx="112">
                  <c:v>44470</c:v>
                </c:pt>
                <c:pt idx="113">
                  <c:v>44440</c:v>
                </c:pt>
                <c:pt idx="114">
                  <c:v>44409</c:v>
                </c:pt>
                <c:pt idx="115">
                  <c:v>44378</c:v>
                </c:pt>
                <c:pt idx="116">
                  <c:v>44348</c:v>
                </c:pt>
                <c:pt idx="117">
                  <c:v>44317</c:v>
                </c:pt>
                <c:pt idx="118">
                  <c:v>44287</c:v>
                </c:pt>
                <c:pt idx="119">
                  <c:v>44256</c:v>
                </c:pt>
                <c:pt idx="120">
                  <c:v>44228</c:v>
                </c:pt>
                <c:pt idx="121">
                  <c:v>44197</c:v>
                </c:pt>
                <c:pt idx="122">
                  <c:v>44166</c:v>
                </c:pt>
                <c:pt idx="123">
                  <c:v>44136</c:v>
                </c:pt>
                <c:pt idx="124">
                  <c:v>44105</c:v>
                </c:pt>
                <c:pt idx="125">
                  <c:v>44075</c:v>
                </c:pt>
                <c:pt idx="126">
                  <c:v>44044</c:v>
                </c:pt>
                <c:pt idx="127">
                  <c:v>44013</c:v>
                </c:pt>
                <c:pt idx="128">
                  <c:v>43983</c:v>
                </c:pt>
                <c:pt idx="129">
                  <c:v>43952</c:v>
                </c:pt>
                <c:pt idx="130">
                  <c:v>43922</c:v>
                </c:pt>
                <c:pt idx="131">
                  <c:v>43891</c:v>
                </c:pt>
                <c:pt idx="132">
                  <c:v>43862</c:v>
                </c:pt>
                <c:pt idx="133">
                  <c:v>43831</c:v>
                </c:pt>
                <c:pt idx="134">
                  <c:v>43800</c:v>
                </c:pt>
                <c:pt idx="135">
                  <c:v>43770</c:v>
                </c:pt>
                <c:pt idx="136">
                  <c:v>43739</c:v>
                </c:pt>
                <c:pt idx="137">
                  <c:v>43709</c:v>
                </c:pt>
                <c:pt idx="138">
                  <c:v>43678</c:v>
                </c:pt>
                <c:pt idx="139">
                  <c:v>43647</c:v>
                </c:pt>
                <c:pt idx="140">
                  <c:v>43617</c:v>
                </c:pt>
                <c:pt idx="141">
                  <c:v>43586</c:v>
                </c:pt>
                <c:pt idx="142">
                  <c:v>43556</c:v>
                </c:pt>
                <c:pt idx="143">
                  <c:v>43525</c:v>
                </c:pt>
                <c:pt idx="144">
                  <c:v>43497</c:v>
                </c:pt>
                <c:pt idx="145">
                  <c:v>43466</c:v>
                </c:pt>
                <c:pt idx="146">
                  <c:v>43435</c:v>
                </c:pt>
                <c:pt idx="147">
                  <c:v>43405</c:v>
                </c:pt>
                <c:pt idx="148">
                  <c:v>43374</c:v>
                </c:pt>
                <c:pt idx="149">
                  <c:v>43344</c:v>
                </c:pt>
                <c:pt idx="150">
                  <c:v>43313</c:v>
                </c:pt>
                <c:pt idx="151">
                  <c:v>43282</c:v>
                </c:pt>
                <c:pt idx="152">
                  <c:v>43252</c:v>
                </c:pt>
                <c:pt idx="153">
                  <c:v>43221</c:v>
                </c:pt>
                <c:pt idx="154">
                  <c:v>43191</c:v>
                </c:pt>
                <c:pt idx="155">
                  <c:v>43160</c:v>
                </c:pt>
                <c:pt idx="156">
                  <c:v>43132</c:v>
                </c:pt>
                <c:pt idx="157">
                  <c:v>43101</c:v>
                </c:pt>
                <c:pt idx="158">
                  <c:v>43070</c:v>
                </c:pt>
                <c:pt idx="159">
                  <c:v>43040</c:v>
                </c:pt>
                <c:pt idx="160">
                  <c:v>43009</c:v>
                </c:pt>
                <c:pt idx="161">
                  <c:v>42979</c:v>
                </c:pt>
                <c:pt idx="162">
                  <c:v>42948</c:v>
                </c:pt>
                <c:pt idx="163">
                  <c:v>42917</c:v>
                </c:pt>
                <c:pt idx="164">
                  <c:v>42887</c:v>
                </c:pt>
                <c:pt idx="165">
                  <c:v>42856</c:v>
                </c:pt>
                <c:pt idx="166">
                  <c:v>42826</c:v>
                </c:pt>
                <c:pt idx="167">
                  <c:v>42795</c:v>
                </c:pt>
                <c:pt idx="168">
                  <c:v>42767</c:v>
                </c:pt>
                <c:pt idx="169">
                  <c:v>42736</c:v>
                </c:pt>
                <c:pt idx="170">
                  <c:v>42705</c:v>
                </c:pt>
                <c:pt idx="171">
                  <c:v>42675</c:v>
                </c:pt>
                <c:pt idx="172">
                  <c:v>42644</c:v>
                </c:pt>
                <c:pt idx="173">
                  <c:v>42614</c:v>
                </c:pt>
                <c:pt idx="174">
                  <c:v>42583</c:v>
                </c:pt>
                <c:pt idx="175">
                  <c:v>42552</c:v>
                </c:pt>
                <c:pt idx="176">
                  <c:v>42522</c:v>
                </c:pt>
                <c:pt idx="177">
                  <c:v>42491</c:v>
                </c:pt>
                <c:pt idx="178">
                  <c:v>42461</c:v>
                </c:pt>
                <c:pt idx="179">
                  <c:v>42430</c:v>
                </c:pt>
                <c:pt idx="180">
                  <c:v>42401</c:v>
                </c:pt>
                <c:pt idx="181">
                  <c:v>42370</c:v>
                </c:pt>
                <c:pt idx="182">
                  <c:v>42339</c:v>
                </c:pt>
                <c:pt idx="183">
                  <c:v>42309</c:v>
                </c:pt>
                <c:pt idx="184">
                  <c:v>42278</c:v>
                </c:pt>
                <c:pt idx="185">
                  <c:v>42248</c:v>
                </c:pt>
                <c:pt idx="186">
                  <c:v>42217</c:v>
                </c:pt>
                <c:pt idx="187">
                  <c:v>42186</c:v>
                </c:pt>
                <c:pt idx="188">
                  <c:v>42156</c:v>
                </c:pt>
                <c:pt idx="189">
                  <c:v>42125</c:v>
                </c:pt>
                <c:pt idx="190">
                  <c:v>42095</c:v>
                </c:pt>
                <c:pt idx="191">
                  <c:v>42064</c:v>
                </c:pt>
                <c:pt idx="192">
                  <c:v>42036</c:v>
                </c:pt>
                <c:pt idx="193">
                  <c:v>42005</c:v>
                </c:pt>
                <c:pt idx="194">
                  <c:v>41974</c:v>
                </c:pt>
                <c:pt idx="195">
                  <c:v>41944</c:v>
                </c:pt>
                <c:pt idx="196">
                  <c:v>41913</c:v>
                </c:pt>
                <c:pt idx="197">
                  <c:v>41883</c:v>
                </c:pt>
                <c:pt idx="198">
                  <c:v>41852</c:v>
                </c:pt>
                <c:pt idx="199">
                  <c:v>41821</c:v>
                </c:pt>
                <c:pt idx="200">
                  <c:v>41791</c:v>
                </c:pt>
                <c:pt idx="201">
                  <c:v>41760</c:v>
                </c:pt>
                <c:pt idx="202">
                  <c:v>41730</c:v>
                </c:pt>
                <c:pt idx="203">
                  <c:v>41699</c:v>
                </c:pt>
                <c:pt idx="204">
                  <c:v>41671</c:v>
                </c:pt>
                <c:pt idx="205">
                  <c:v>41640</c:v>
                </c:pt>
                <c:pt idx="206">
                  <c:v>41609</c:v>
                </c:pt>
                <c:pt idx="207">
                  <c:v>41579</c:v>
                </c:pt>
                <c:pt idx="208">
                  <c:v>41548</c:v>
                </c:pt>
                <c:pt idx="209">
                  <c:v>41518</c:v>
                </c:pt>
                <c:pt idx="210">
                  <c:v>41487</c:v>
                </c:pt>
                <c:pt idx="211">
                  <c:v>41456</c:v>
                </c:pt>
                <c:pt idx="212">
                  <c:v>41426</c:v>
                </c:pt>
                <c:pt idx="213">
                  <c:v>41395</c:v>
                </c:pt>
                <c:pt idx="214">
                  <c:v>41365</c:v>
                </c:pt>
                <c:pt idx="215">
                  <c:v>41334</c:v>
                </c:pt>
                <c:pt idx="216">
                  <c:v>41306</c:v>
                </c:pt>
                <c:pt idx="217">
                  <c:v>41275</c:v>
                </c:pt>
                <c:pt idx="218">
                  <c:v>41244</c:v>
                </c:pt>
                <c:pt idx="219">
                  <c:v>41214</c:v>
                </c:pt>
                <c:pt idx="220">
                  <c:v>41183</c:v>
                </c:pt>
                <c:pt idx="221">
                  <c:v>41153</c:v>
                </c:pt>
                <c:pt idx="222">
                  <c:v>41122</c:v>
                </c:pt>
                <c:pt idx="223">
                  <c:v>41091</c:v>
                </c:pt>
                <c:pt idx="224">
                  <c:v>41061</c:v>
                </c:pt>
                <c:pt idx="225">
                  <c:v>41030</c:v>
                </c:pt>
                <c:pt idx="226">
                  <c:v>41000</c:v>
                </c:pt>
                <c:pt idx="227">
                  <c:v>40969</c:v>
                </c:pt>
                <c:pt idx="228">
                  <c:v>40940</c:v>
                </c:pt>
                <c:pt idx="229">
                  <c:v>40909</c:v>
                </c:pt>
                <c:pt idx="230">
                  <c:v>40878</c:v>
                </c:pt>
                <c:pt idx="231">
                  <c:v>40848</c:v>
                </c:pt>
                <c:pt idx="232">
                  <c:v>40817</c:v>
                </c:pt>
                <c:pt idx="233">
                  <c:v>40787</c:v>
                </c:pt>
                <c:pt idx="234">
                  <c:v>40756</c:v>
                </c:pt>
                <c:pt idx="235">
                  <c:v>40725</c:v>
                </c:pt>
                <c:pt idx="236">
                  <c:v>40695</c:v>
                </c:pt>
                <c:pt idx="237">
                  <c:v>40664</c:v>
                </c:pt>
                <c:pt idx="238">
                  <c:v>40634</c:v>
                </c:pt>
                <c:pt idx="239">
                  <c:v>40603</c:v>
                </c:pt>
                <c:pt idx="240">
                  <c:v>40575</c:v>
                </c:pt>
                <c:pt idx="241">
                  <c:v>40544</c:v>
                </c:pt>
                <c:pt idx="242">
                  <c:v>40513</c:v>
                </c:pt>
                <c:pt idx="243">
                  <c:v>40483</c:v>
                </c:pt>
                <c:pt idx="244">
                  <c:v>40452</c:v>
                </c:pt>
                <c:pt idx="245">
                  <c:v>40422</c:v>
                </c:pt>
                <c:pt idx="246">
                  <c:v>40391</c:v>
                </c:pt>
                <c:pt idx="247">
                  <c:v>40360</c:v>
                </c:pt>
                <c:pt idx="248">
                  <c:v>40330</c:v>
                </c:pt>
                <c:pt idx="249">
                  <c:v>40299</c:v>
                </c:pt>
                <c:pt idx="250">
                  <c:v>40269</c:v>
                </c:pt>
                <c:pt idx="251">
                  <c:v>40238</c:v>
                </c:pt>
                <c:pt idx="252">
                  <c:v>40210</c:v>
                </c:pt>
                <c:pt idx="253">
                  <c:v>40179</c:v>
                </c:pt>
                <c:pt idx="254">
                  <c:v>40148</c:v>
                </c:pt>
                <c:pt idx="255">
                  <c:v>40118</c:v>
                </c:pt>
                <c:pt idx="256">
                  <c:v>40087</c:v>
                </c:pt>
                <c:pt idx="257">
                  <c:v>40057</c:v>
                </c:pt>
                <c:pt idx="258">
                  <c:v>40026</c:v>
                </c:pt>
                <c:pt idx="259">
                  <c:v>39995</c:v>
                </c:pt>
                <c:pt idx="260">
                  <c:v>39965</c:v>
                </c:pt>
                <c:pt idx="261">
                  <c:v>39934</c:v>
                </c:pt>
                <c:pt idx="262">
                  <c:v>39904</c:v>
                </c:pt>
                <c:pt idx="263">
                  <c:v>39873</c:v>
                </c:pt>
                <c:pt idx="264">
                  <c:v>39845</c:v>
                </c:pt>
                <c:pt idx="265">
                  <c:v>39814</c:v>
                </c:pt>
                <c:pt idx="266">
                  <c:v>39783</c:v>
                </c:pt>
                <c:pt idx="267">
                  <c:v>39753</c:v>
                </c:pt>
                <c:pt idx="268">
                  <c:v>39722</c:v>
                </c:pt>
                <c:pt idx="269">
                  <c:v>39692</c:v>
                </c:pt>
                <c:pt idx="270">
                  <c:v>39661</c:v>
                </c:pt>
                <c:pt idx="271">
                  <c:v>39630</c:v>
                </c:pt>
                <c:pt idx="272">
                  <c:v>39600</c:v>
                </c:pt>
                <c:pt idx="273">
                  <c:v>39569</c:v>
                </c:pt>
                <c:pt idx="274">
                  <c:v>39539</c:v>
                </c:pt>
                <c:pt idx="275">
                  <c:v>39508</c:v>
                </c:pt>
                <c:pt idx="276">
                  <c:v>39479</c:v>
                </c:pt>
                <c:pt idx="277">
                  <c:v>39448</c:v>
                </c:pt>
                <c:pt idx="278">
                  <c:v>39417</c:v>
                </c:pt>
                <c:pt idx="279">
                  <c:v>39387</c:v>
                </c:pt>
                <c:pt idx="280">
                  <c:v>39356</c:v>
                </c:pt>
                <c:pt idx="281">
                  <c:v>39326</c:v>
                </c:pt>
                <c:pt idx="282">
                  <c:v>39295</c:v>
                </c:pt>
                <c:pt idx="283">
                  <c:v>39264</c:v>
                </c:pt>
                <c:pt idx="284">
                  <c:v>39234</c:v>
                </c:pt>
                <c:pt idx="285">
                  <c:v>39203</c:v>
                </c:pt>
                <c:pt idx="286">
                  <c:v>39173</c:v>
                </c:pt>
                <c:pt idx="287">
                  <c:v>39142</c:v>
                </c:pt>
                <c:pt idx="288">
                  <c:v>39114</c:v>
                </c:pt>
                <c:pt idx="289">
                  <c:v>39083</c:v>
                </c:pt>
                <c:pt idx="290">
                  <c:v>39052</c:v>
                </c:pt>
                <c:pt idx="291">
                  <c:v>39022</c:v>
                </c:pt>
                <c:pt idx="292">
                  <c:v>38991</c:v>
                </c:pt>
                <c:pt idx="293">
                  <c:v>38961</c:v>
                </c:pt>
                <c:pt idx="294">
                  <c:v>38930</c:v>
                </c:pt>
                <c:pt idx="295">
                  <c:v>38899</c:v>
                </c:pt>
                <c:pt idx="296">
                  <c:v>38869</c:v>
                </c:pt>
                <c:pt idx="297">
                  <c:v>38838</c:v>
                </c:pt>
                <c:pt idx="298">
                  <c:v>38808</c:v>
                </c:pt>
                <c:pt idx="299">
                  <c:v>38777</c:v>
                </c:pt>
                <c:pt idx="300">
                  <c:v>38749</c:v>
                </c:pt>
              </c:numCache>
            </c:numRef>
          </c:cat>
          <c:val>
            <c:numRef>
              <c:f>'Rent Chart'!$O$62:$O$362</c:f>
              <c:numCache>
                <c:formatCode>_-"£"* #,##0_-;\-"£"* #,##0_-;_-"£"* "-"??_-;_-@_-</c:formatCode>
                <c:ptCount val="301"/>
                <c:pt idx="60">
                  <c:v>40000</c:v>
                </c:pt>
                <c:pt idx="61" formatCode="_-[$£-809]* #,##0_-;\-[$£-809]* #,##0_-;_-[$£-809]* &quot;-&quot;??_-;_-@_-">
                  <c:v>31500</c:v>
                </c:pt>
                <c:pt idx="62" formatCode="_-[$£-809]* #,##0_-;\-[$£-809]* #,##0_-;_-[$£-809]* &quot;-&quot;??_-;_-@_-">
                  <c:v>31500</c:v>
                </c:pt>
                <c:pt idx="63" formatCode="_-[$£-809]* #,##0_-;\-[$£-809]* #,##0_-;_-[$£-809]* &quot;-&quot;??_-;_-@_-">
                  <c:v>31500</c:v>
                </c:pt>
                <c:pt idx="64" formatCode="_-[$£-809]* #,##0_-;\-[$£-809]* #,##0_-;_-[$£-809]* &quot;-&quot;??_-;_-@_-">
                  <c:v>31500</c:v>
                </c:pt>
                <c:pt idx="65" formatCode="_-[$£-809]* #,##0_-;\-[$£-809]* #,##0_-;_-[$£-809]* &quot;-&quot;??_-;_-@_-">
                  <c:v>31500</c:v>
                </c:pt>
                <c:pt idx="66" formatCode="_-[$£-809]* #,##0_-;\-[$£-809]* #,##0_-;_-[$£-809]* &quot;-&quot;??_-;_-@_-">
                  <c:v>31500</c:v>
                </c:pt>
                <c:pt idx="67" formatCode="_-[$£-809]* #,##0_-;\-[$£-809]* #,##0_-;_-[$£-809]* &quot;-&quot;??_-;_-@_-">
                  <c:v>31500</c:v>
                </c:pt>
                <c:pt idx="68" formatCode="_-[$£-809]* #,##0_-;\-[$£-809]* #,##0_-;_-[$£-809]* &quot;-&quot;??_-;_-@_-">
                  <c:v>31500</c:v>
                </c:pt>
                <c:pt idx="69" formatCode="_-[$£-809]* #,##0_-;\-[$£-809]* #,##0_-;_-[$£-809]* &quot;-&quot;??_-;_-@_-">
                  <c:v>31500</c:v>
                </c:pt>
                <c:pt idx="70" formatCode="_-[$£-809]* #,##0_-;\-[$£-809]* #,##0_-;_-[$£-809]* &quot;-&quot;??_-;_-@_-">
                  <c:v>31500</c:v>
                </c:pt>
                <c:pt idx="71" formatCode="_-[$£-809]* #,##0_-;\-[$£-809]* #,##0_-;_-[$£-809]* &quot;-&quot;??_-;_-@_-">
                  <c:v>31500</c:v>
                </c:pt>
                <c:pt idx="72" formatCode="_-[$£-809]* #,##0_-;\-[$£-809]* #,##0_-;_-[$£-809]* &quot;-&quot;??_-;_-@_-">
                  <c:v>31500</c:v>
                </c:pt>
                <c:pt idx="73" formatCode="_-[$£-809]* #,##0_-;\-[$£-809]* #,##0_-;_-[$£-809]* &quot;-&quot;??_-;_-@_-">
                  <c:v>31500</c:v>
                </c:pt>
                <c:pt idx="74" formatCode="_-[$£-809]* #,##0_-;\-[$£-809]* #,##0_-;_-[$£-809]* &quot;-&quot;??_-;_-@_-">
                  <c:v>31500</c:v>
                </c:pt>
                <c:pt idx="75" formatCode="_-[$£-809]* #,##0_-;\-[$£-809]* #,##0_-;_-[$£-809]* &quot;-&quot;??_-;_-@_-">
                  <c:v>31500</c:v>
                </c:pt>
                <c:pt idx="76" formatCode="_-[$£-809]* #,##0_-;\-[$£-809]* #,##0_-;_-[$£-809]* &quot;-&quot;??_-;_-@_-">
                  <c:v>31500</c:v>
                </c:pt>
                <c:pt idx="77" formatCode="_-[$£-809]* #,##0_-;\-[$£-809]* #,##0_-;_-[$£-809]* &quot;-&quot;??_-;_-@_-">
                  <c:v>31500</c:v>
                </c:pt>
                <c:pt idx="78" formatCode="_-[$£-809]* #,##0_-;\-[$£-809]* #,##0_-;_-[$£-809]* &quot;-&quot;??_-;_-@_-">
                  <c:v>31500</c:v>
                </c:pt>
                <c:pt idx="79" formatCode="_-[$£-809]* #,##0_-;\-[$£-809]* #,##0_-;_-[$£-809]* &quot;-&quot;??_-;_-@_-">
                  <c:v>31500</c:v>
                </c:pt>
                <c:pt idx="80" formatCode="_-[$£-809]* #,##0_-;\-[$£-809]* #,##0_-;_-[$£-809]* &quot;-&quot;??_-;_-@_-">
                  <c:v>31500</c:v>
                </c:pt>
                <c:pt idx="81" formatCode="_-[$£-809]* #,##0_-;\-[$£-809]* #,##0_-;_-[$£-809]* &quot;-&quot;??_-;_-@_-">
                  <c:v>31500</c:v>
                </c:pt>
                <c:pt idx="82" formatCode="_-[$£-809]* #,##0_-;\-[$£-809]* #,##0_-;_-[$£-809]* &quot;-&quot;??_-;_-@_-">
                  <c:v>31500</c:v>
                </c:pt>
                <c:pt idx="83" formatCode="_-[$£-809]* #,##0_-;\-[$£-809]* #,##0_-;_-[$£-809]* &quot;-&quot;??_-;_-@_-">
                  <c:v>31500</c:v>
                </c:pt>
                <c:pt idx="84" formatCode="_-[$£-809]* #,##0_-;\-[$£-809]* #,##0_-;_-[$£-809]* &quot;-&quot;??_-;_-@_-">
                  <c:v>31500</c:v>
                </c:pt>
                <c:pt idx="85" formatCode="_-[$£-809]* #,##0_-;\-[$£-809]* #,##0_-;_-[$£-809]* &quot;-&quot;??_-;_-@_-">
                  <c:v>31500</c:v>
                </c:pt>
                <c:pt idx="86" formatCode="_-[$£-809]* #,##0_-;\-[$£-809]* #,##0_-;_-[$£-809]* &quot;-&quot;??_-;_-@_-">
                  <c:v>31500</c:v>
                </c:pt>
                <c:pt idx="87" formatCode="_-[$£-809]* #,##0_-;\-[$£-809]* #,##0_-;_-[$£-809]* &quot;-&quot;??_-;_-@_-">
                  <c:v>31500</c:v>
                </c:pt>
                <c:pt idx="88" formatCode="_-[$£-809]* #,##0_-;\-[$£-809]* #,##0_-;_-[$£-809]* &quot;-&quot;??_-;_-@_-">
                  <c:v>31500</c:v>
                </c:pt>
                <c:pt idx="89" formatCode="_-[$£-809]* #,##0_-;\-[$£-809]* #,##0_-;_-[$£-809]* &quot;-&quot;??_-;_-@_-">
                  <c:v>31500</c:v>
                </c:pt>
                <c:pt idx="90" formatCode="_-[$£-809]* #,##0_-;\-[$£-809]* #,##0_-;_-[$£-809]* &quot;-&quot;??_-;_-@_-">
                  <c:v>31500</c:v>
                </c:pt>
                <c:pt idx="91" formatCode="_-[$£-809]* #,##0_-;\-[$£-809]* #,##0_-;_-[$£-809]* &quot;-&quot;??_-;_-@_-">
                  <c:v>31500</c:v>
                </c:pt>
                <c:pt idx="92" formatCode="_-[$£-809]* #,##0_-;\-[$£-809]* #,##0_-;_-[$£-809]* &quot;-&quot;??_-;_-@_-">
                  <c:v>31500</c:v>
                </c:pt>
                <c:pt idx="93" formatCode="_-[$£-809]* #,##0_-;\-[$£-809]* #,##0_-;_-[$£-809]* &quot;-&quot;??_-;_-@_-">
                  <c:v>31500</c:v>
                </c:pt>
                <c:pt idx="94" formatCode="_-[$£-809]* #,##0_-;\-[$£-809]* #,##0_-;_-[$£-809]* &quot;-&quot;??_-;_-@_-">
                  <c:v>31500</c:v>
                </c:pt>
                <c:pt idx="95" formatCode="_-[$£-809]* #,##0_-;\-[$£-809]* #,##0_-;_-[$£-809]* &quot;-&quot;??_-;_-@_-">
                  <c:v>31500</c:v>
                </c:pt>
                <c:pt idx="96" formatCode="_-[$£-809]* #,##0_-;\-[$£-809]* #,##0_-;_-[$£-809]* &quot;-&quot;??_-;_-@_-">
                  <c:v>31500</c:v>
                </c:pt>
                <c:pt idx="97" formatCode="_-[$£-809]* #,##0_-;\-[$£-809]* #,##0_-;_-[$£-809]* &quot;-&quot;??_-;_-@_-">
                  <c:v>31500</c:v>
                </c:pt>
                <c:pt idx="98" formatCode="_-[$£-809]* #,##0_-;\-[$£-809]* #,##0_-;_-[$£-809]* &quot;-&quot;??_-;_-@_-">
                  <c:v>31500</c:v>
                </c:pt>
                <c:pt idx="99" formatCode="_-[$£-809]* #,##0_-;\-[$£-809]* #,##0_-;_-[$£-809]* &quot;-&quot;??_-;_-@_-">
                  <c:v>31500</c:v>
                </c:pt>
                <c:pt idx="100" formatCode="_-[$£-809]* #,##0_-;\-[$£-809]* #,##0_-;_-[$£-809]* &quot;-&quot;??_-;_-@_-">
                  <c:v>31500</c:v>
                </c:pt>
                <c:pt idx="101" formatCode="_-[$£-809]* #,##0_-;\-[$£-809]* #,##0_-;_-[$£-809]* &quot;-&quot;??_-;_-@_-">
                  <c:v>31500</c:v>
                </c:pt>
                <c:pt idx="102" formatCode="_-[$£-809]* #,##0_-;\-[$£-809]* #,##0_-;_-[$£-809]* &quot;-&quot;??_-;_-@_-">
                  <c:v>31500</c:v>
                </c:pt>
                <c:pt idx="103" formatCode="_-[$£-809]* #,##0_-;\-[$£-809]* #,##0_-;_-[$£-809]* &quot;-&quot;??_-;_-@_-">
                  <c:v>31500</c:v>
                </c:pt>
                <c:pt idx="104" formatCode="_-[$£-809]* #,##0_-;\-[$£-809]* #,##0_-;_-[$£-809]* &quot;-&quot;??_-;_-@_-">
                  <c:v>31500</c:v>
                </c:pt>
                <c:pt idx="105" formatCode="_-[$£-809]* #,##0_-;\-[$£-809]* #,##0_-;_-[$£-809]* &quot;-&quot;??_-;_-@_-">
                  <c:v>31500</c:v>
                </c:pt>
                <c:pt idx="106" formatCode="_-[$£-809]* #,##0_-;\-[$£-809]* #,##0_-;_-[$£-809]* &quot;-&quot;??_-;_-@_-">
                  <c:v>31500</c:v>
                </c:pt>
                <c:pt idx="107" formatCode="_-[$£-809]* #,##0_-;\-[$£-809]* #,##0_-;_-[$£-809]* &quot;-&quot;??_-;_-@_-">
                  <c:v>31500</c:v>
                </c:pt>
                <c:pt idx="108" formatCode="_-[$£-809]* #,##0_-;\-[$£-809]* #,##0_-;_-[$£-809]* &quot;-&quot;??_-;_-@_-">
                  <c:v>31500</c:v>
                </c:pt>
                <c:pt idx="109" formatCode="_-[$£-809]* #,##0_-;\-[$£-809]* #,##0_-;_-[$£-809]* &quot;-&quot;??_-;_-@_-">
                  <c:v>31500</c:v>
                </c:pt>
                <c:pt idx="110" formatCode="_-[$£-809]* #,##0_-;\-[$£-809]* #,##0_-;_-[$£-809]* &quot;-&quot;??_-;_-@_-">
                  <c:v>31500</c:v>
                </c:pt>
                <c:pt idx="111" formatCode="_-[$£-809]* #,##0_-;\-[$£-809]* #,##0_-;_-[$£-809]* &quot;-&quot;??_-;_-@_-">
                  <c:v>31500</c:v>
                </c:pt>
                <c:pt idx="112" formatCode="_-[$£-809]* #,##0_-;\-[$£-809]* #,##0_-;_-[$£-809]* &quot;-&quot;??_-;_-@_-">
                  <c:v>31500</c:v>
                </c:pt>
                <c:pt idx="113" formatCode="_-[$£-809]* #,##0_-;\-[$£-809]* #,##0_-;_-[$£-809]* &quot;-&quot;??_-;_-@_-">
                  <c:v>31500</c:v>
                </c:pt>
                <c:pt idx="114" formatCode="_-[$£-809]* #,##0_-;\-[$£-809]* #,##0_-;_-[$£-809]* &quot;-&quot;??_-;_-@_-">
                  <c:v>31500</c:v>
                </c:pt>
                <c:pt idx="115" formatCode="_-[$£-809]* #,##0_-;\-[$£-809]* #,##0_-;_-[$£-809]* &quot;-&quot;??_-;_-@_-">
                  <c:v>31500</c:v>
                </c:pt>
                <c:pt idx="116" formatCode="_-[$£-809]* #,##0_-;\-[$£-809]* #,##0_-;_-[$£-809]* &quot;-&quot;??_-;_-@_-">
                  <c:v>31500</c:v>
                </c:pt>
                <c:pt idx="117" formatCode="_-[$£-809]* #,##0_-;\-[$£-809]* #,##0_-;_-[$£-809]* &quot;-&quot;??_-;_-@_-">
                  <c:v>31500</c:v>
                </c:pt>
                <c:pt idx="118" formatCode="_-[$£-809]* #,##0_-;\-[$£-809]* #,##0_-;_-[$£-809]* &quot;-&quot;??_-;_-@_-">
                  <c:v>31500</c:v>
                </c:pt>
                <c:pt idx="119" formatCode="_-[$£-809]* #,##0_-;\-[$£-809]* #,##0_-;_-[$£-809]* &quot;-&quot;??_-;_-@_-">
                  <c:v>31500</c:v>
                </c:pt>
                <c:pt idx="120">
                  <c:v>31500</c:v>
                </c:pt>
                <c:pt idx="121" formatCode="_-[$£-809]* #,##0_-;\-[$£-809]* #,##0_-;_-[$£-809]* &quot;-&quot;??_-;_-@_-">
                  <c:v>25000</c:v>
                </c:pt>
                <c:pt idx="122" formatCode="_-[$£-809]* #,##0_-;\-[$£-809]* #,##0_-;_-[$£-809]* &quot;-&quot;??_-;_-@_-">
                  <c:v>25000</c:v>
                </c:pt>
                <c:pt idx="123" formatCode="_-[$£-809]* #,##0_-;\-[$£-809]* #,##0_-;_-[$£-809]* &quot;-&quot;??_-;_-@_-">
                  <c:v>25000</c:v>
                </c:pt>
                <c:pt idx="124" formatCode="_-[$£-809]* #,##0_-;\-[$£-809]* #,##0_-;_-[$£-809]* &quot;-&quot;??_-;_-@_-">
                  <c:v>25000</c:v>
                </c:pt>
                <c:pt idx="125" formatCode="_-[$£-809]* #,##0_-;\-[$£-809]* #,##0_-;_-[$£-809]* &quot;-&quot;??_-;_-@_-">
                  <c:v>25000</c:v>
                </c:pt>
                <c:pt idx="126" formatCode="_-[$£-809]* #,##0_-;\-[$£-809]* #,##0_-;_-[$£-809]* &quot;-&quot;??_-;_-@_-">
                  <c:v>25000</c:v>
                </c:pt>
                <c:pt idx="127" formatCode="_-[$£-809]* #,##0_-;\-[$£-809]* #,##0_-;_-[$£-809]* &quot;-&quot;??_-;_-@_-">
                  <c:v>25000</c:v>
                </c:pt>
                <c:pt idx="128" formatCode="_-[$£-809]* #,##0_-;\-[$£-809]* #,##0_-;_-[$£-809]* &quot;-&quot;??_-;_-@_-">
                  <c:v>25000</c:v>
                </c:pt>
                <c:pt idx="129" formatCode="_-[$£-809]* #,##0_-;\-[$£-809]* #,##0_-;_-[$£-809]* &quot;-&quot;??_-;_-@_-">
                  <c:v>25000</c:v>
                </c:pt>
                <c:pt idx="130" formatCode="_-[$£-809]* #,##0_-;\-[$£-809]* #,##0_-;_-[$£-809]* &quot;-&quot;??_-;_-@_-">
                  <c:v>25000</c:v>
                </c:pt>
                <c:pt idx="131" formatCode="_-[$£-809]* #,##0_-;\-[$£-809]* #,##0_-;_-[$£-809]* &quot;-&quot;??_-;_-@_-">
                  <c:v>25000</c:v>
                </c:pt>
                <c:pt idx="132" formatCode="_-[$£-809]* #,##0_-;\-[$£-809]* #,##0_-;_-[$£-809]* &quot;-&quot;??_-;_-@_-">
                  <c:v>25000</c:v>
                </c:pt>
                <c:pt idx="133" formatCode="_-[$£-809]* #,##0_-;\-[$£-809]* #,##0_-;_-[$£-809]* &quot;-&quot;??_-;_-@_-">
                  <c:v>25000</c:v>
                </c:pt>
                <c:pt idx="134" formatCode="_-[$£-809]* #,##0_-;\-[$£-809]* #,##0_-;_-[$£-809]* &quot;-&quot;??_-;_-@_-">
                  <c:v>25000</c:v>
                </c:pt>
                <c:pt idx="135" formatCode="_-[$£-809]* #,##0_-;\-[$£-809]* #,##0_-;_-[$£-809]* &quot;-&quot;??_-;_-@_-">
                  <c:v>25000</c:v>
                </c:pt>
                <c:pt idx="136" formatCode="_-[$£-809]* #,##0_-;\-[$£-809]* #,##0_-;_-[$£-809]* &quot;-&quot;??_-;_-@_-">
                  <c:v>25000</c:v>
                </c:pt>
                <c:pt idx="137" formatCode="_-[$£-809]* #,##0_-;\-[$£-809]* #,##0_-;_-[$£-809]* &quot;-&quot;??_-;_-@_-">
                  <c:v>25000</c:v>
                </c:pt>
                <c:pt idx="138" formatCode="_-[$£-809]* #,##0_-;\-[$£-809]* #,##0_-;_-[$£-809]* &quot;-&quot;??_-;_-@_-">
                  <c:v>25000</c:v>
                </c:pt>
                <c:pt idx="139" formatCode="_-[$£-809]* #,##0_-;\-[$£-809]* #,##0_-;_-[$£-809]* &quot;-&quot;??_-;_-@_-">
                  <c:v>25000</c:v>
                </c:pt>
                <c:pt idx="140" formatCode="_-[$£-809]* #,##0_-;\-[$£-809]* #,##0_-;_-[$£-809]* &quot;-&quot;??_-;_-@_-">
                  <c:v>25000</c:v>
                </c:pt>
                <c:pt idx="141" formatCode="_-[$£-809]* #,##0_-;\-[$£-809]* #,##0_-;_-[$£-809]* &quot;-&quot;??_-;_-@_-">
                  <c:v>25000</c:v>
                </c:pt>
                <c:pt idx="142" formatCode="_-[$£-809]* #,##0_-;\-[$£-809]* #,##0_-;_-[$£-809]* &quot;-&quot;??_-;_-@_-">
                  <c:v>25000</c:v>
                </c:pt>
                <c:pt idx="143" formatCode="_-[$£-809]* #,##0_-;\-[$£-809]* #,##0_-;_-[$£-809]* &quot;-&quot;??_-;_-@_-">
                  <c:v>25000</c:v>
                </c:pt>
                <c:pt idx="144" formatCode="_-[$£-809]* #,##0_-;\-[$£-809]* #,##0_-;_-[$£-809]* &quot;-&quot;??_-;_-@_-">
                  <c:v>25000</c:v>
                </c:pt>
                <c:pt idx="145" formatCode="_-[$£-809]* #,##0_-;\-[$£-809]* #,##0_-;_-[$£-809]* &quot;-&quot;??_-;_-@_-">
                  <c:v>25000</c:v>
                </c:pt>
                <c:pt idx="146" formatCode="_-[$£-809]* #,##0_-;\-[$£-809]* #,##0_-;_-[$£-809]* &quot;-&quot;??_-;_-@_-">
                  <c:v>25000</c:v>
                </c:pt>
                <c:pt idx="147" formatCode="_-[$£-809]* #,##0_-;\-[$£-809]* #,##0_-;_-[$£-809]* &quot;-&quot;??_-;_-@_-">
                  <c:v>25000</c:v>
                </c:pt>
                <c:pt idx="148" formatCode="_-[$£-809]* #,##0_-;\-[$£-809]* #,##0_-;_-[$£-809]* &quot;-&quot;??_-;_-@_-">
                  <c:v>25000</c:v>
                </c:pt>
                <c:pt idx="149" formatCode="_-[$£-809]* #,##0_-;\-[$£-809]* #,##0_-;_-[$£-809]* &quot;-&quot;??_-;_-@_-">
                  <c:v>25000</c:v>
                </c:pt>
                <c:pt idx="150" formatCode="_-[$£-809]* #,##0_-;\-[$£-809]* #,##0_-;_-[$£-809]* &quot;-&quot;??_-;_-@_-">
                  <c:v>25000</c:v>
                </c:pt>
                <c:pt idx="151" formatCode="_-[$£-809]* #,##0_-;\-[$£-809]* #,##0_-;_-[$£-809]* &quot;-&quot;??_-;_-@_-">
                  <c:v>25000</c:v>
                </c:pt>
                <c:pt idx="152" formatCode="_-[$£-809]* #,##0_-;\-[$£-809]* #,##0_-;_-[$£-809]* &quot;-&quot;??_-;_-@_-">
                  <c:v>25000</c:v>
                </c:pt>
                <c:pt idx="153" formatCode="_-[$£-809]* #,##0_-;\-[$£-809]* #,##0_-;_-[$£-809]* &quot;-&quot;??_-;_-@_-">
                  <c:v>25000</c:v>
                </c:pt>
                <c:pt idx="154" formatCode="_-[$£-809]* #,##0_-;\-[$£-809]* #,##0_-;_-[$£-809]* &quot;-&quot;??_-;_-@_-">
                  <c:v>25000</c:v>
                </c:pt>
                <c:pt idx="155" formatCode="_-[$£-809]* #,##0_-;\-[$£-809]* #,##0_-;_-[$£-809]* &quot;-&quot;??_-;_-@_-">
                  <c:v>25000</c:v>
                </c:pt>
                <c:pt idx="156" formatCode="_-[$£-809]* #,##0_-;\-[$£-809]* #,##0_-;_-[$£-809]* &quot;-&quot;??_-;_-@_-">
                  <c:v>25000</c:v>
                </c:pt>
                <c:pt idx="157" formatCode="_-[$£-809]* #,##0_-;\-[$£-809]* #,##0_-;_-[$£-809]* &quot;-&quot;??_-;_-@_-">
                  <c:v>25000</c:v>
                </c:pt>
                <c:pt idx="158" formatCode="_-[$£-809]* #,##0_-;\-[$£-809]* #,##0_-;_-[$£-809]* &quot;-&quot;??_-;_-@_-">
                  <c:v>25000</c:v>
                </c:pt>
                <c:pt idx="159" formatCode="_-[$£-809]* #,##0_-;\-[$£-809]* #,##0_-;_-[$£-809]* &quot;-&quot;??_-;_-@_-">
                  <c:v>25000</c:v>
                </c:pt>
                <c:pt idx="160" formatCode="_-[$£-809]* #,##0_-;\-[$£-809]* #,##0_-;_-[$£-809]* &quot;-&quot;??_-;_-@_-">
                  <c:v>25000</c:v>
                </c:pt>
                <c:pt idx="161" formatCode="_-[$£-809]* #,##0_-;\-[$£-809]* #,##0_-;_-[$£-809]* &quot;-&quot;??_-;_-@_-">
                  <c:v>25000</c:v>
                </c:pt>
                <c:pt idx="162" formatCode="_-[$£-809]* #,##0_-;\-[$£-809]* #,##0_-;_-[$£-809]* &quot;-&quot;??_-;_-@_-">
                  <c:v>25000</c:v>
                </c:pt>
                <c:pt idx="163" formatCode="_-[$£-809]* #,##0_-;\-[$£-809]* #,##0_-;_-[$£-809]* &quot;-&quot;??_-;_-@_-">
                  <c:v>25000</c:v>
                </c:pt>
                <c:pt idx="164" formatCode="_-[$£-809]* #,##0_-;\-[$£-809]* #,##0_-;_-[$£-809]* &quot;-&quot;??_-;_-@_-">
                  <c:v>25000</c:v>
                </c:pt>
                <c:pt idx="165" formatCode="_-[$£-809]* #,##0_-;\-[$£-809]* #,##0_-;_-[$£-809]* &quot;-&quot;??_-;_-@_-">
                  <c:v>25000</c:v>
                </c:pt>
                <c:pt idx="166" formatCode="_-[$£-809]* #,##0_-;\-[$£-809]* #,##0_-;_-[$£-809]* &quot;-&quot;??_-;_-@_-">
                  <c:v>25000</c:v>
                </c:pt>
                <c:pt idx="167" formatCode="_-[$£-809]* #,##0_-;\-[$£-809]* #,##0_-;_-[$£-809]* &quot;-&quot;??_-;_-@_-">
                  <c:v>25000</c:v>
                </c:pt>
                <c:pt idx="168" formatCode="_-[$£-809]* #,##0_-;\-[$£-809]* #,##0_-;_-[$£-809]* &quot;-&quot;??_-;_-@_-">
                  <c:v>25000</c:v>
                </c:pt>
                <c:pt idx="169" formatCode="_-[$£-809]* #,##0_-;\-[$£-809]* #,##0_-;_-[$£-809]* &quot;-&quot;??_-;_-@_-">
                  <c:v>25000</c:v>
                </c:pt>
                <c:pt idx="170" formatCode="_-[$£-809]* #,##0_-;\-[$£-809]* #,##0_-;_-[$£-809]* &quot;-&quot;??_-;_-@_-">
                  <c:v>25000</c:v>
                </c:pt>
                <c:pt idx="171" formatCode="_-[$£-809]* #,##0_-;\-[$£-809]* #,##0_-;_-[$£-809]* &quot;-&quot;??_-;_-@_-">
                  <c:v>25000</c:v>
                </c:pt>
                <c:pt idx="172" formatCode="_-[$£-809]* #,##0_-;\-[$£-809]* #,##0_-;_-[$£-809]* &quot;-&quot;??_-;_-@_-">
                  <c:v>25000</c:v>
                </c:pt>
                <c:pt idx="173" formatCode="_-[$£-809]* #,##0_-;\-[$£-809]* #,##0_-;_-[$£-809]* &quot;-&quot;??_-;_-@_-">
                  <c:v>25000</c:v>
                </c:pt>
                <c:pt idx="174" formatCode="_-[$£-809]* #,##0_-;\-[$£-809]* #,##0_-;_-[$£-809]* &quot;-&quot;??_-;_-@_-">
                  <c:v>25000</c:v>
                </c:pt>
                <c:pt idx="175" formatCode="_-[$£-809]* #,##0_-;\-[$£-809]* #,##0_-;_-[$£-809]* &quot;-&quot;??_-;_-@_-">
                  <c:v>25000</c:v>
                </c:pt>
                <c:pt idx="176" formatCode="_-[$£-809]* #,##0_-;\-[$£-809]* #,##0_-;_-[$£-809]* &quot;-&quot;??_-;_-@_-">
                  <c:v>25000</c:v>
                </c:pt>
                <c:pt idx="177" formatCode="_-[$£-809]* #,##0_-;\-[$£-809]* #,##0_-;_-[$£-809]* &quot;-&quot;??_-;_-@_-">
                  <c:v>25000</c:v>
                </c:pt>
                <c:pt idx="178" formatCode="_-[$£-809]* #,##0_-;\-[$£-809]* #,##0_-;_-[$£-809]* &quot;-&quot;??_-;_-@_-">
                  <c:v>25000</c:v>
                </c:pt>
                <c:pt idx="179" formatCode="_-[$£-809]* #,##0_-;\-[$£-809]* #,##0_-;_-[$£-809]* &quot;-&quot;??_-;_-@_-">
                  <c:v>25000</c:v>
                </c:pt>
                <c:pt idx="180">
                  <c:v>25000</c:v>
                </c:pt>
                <c:pt idx="181" formatCode="_-[$£-809]* #,##0_-;\-[$£-809]* #,##0_-;_-[$£-809]* &quot;-&quot;??_-;_-@_-">
                  <c:v>22500</c:v>
                </c:pt>
                <c:pt idx="182" formatCode="_-[$£-809]* #,##0_-;\-[$£-809]* #,##0_-;_-[$£-809]* &quot;-&quot;??_-;_-@_-">
                  <c:v>22500</c:v>
                </c:pt>
                <c:pt idx="183" formatCode="_-[$£-809]* #,##0_-;\-[$£-809]* #,##0_-;_-[$£-809]* &quot;-&quot;??_-;_-@_-">
                  <c:v>22500</c:v>
                </c:pt>
                <c:pt idx="184" formatCode="_-[$£-809]* #,##0_-;\-[$£-809]* #,##0_-;_-[$£-809]* &quot;-&quot;??_-;_-@_-">
                  <c:v>22500</c:v>
                </c:pt>
                <c:pt idx="185" formatCode="_-[$£-809]* #,##0_-;\-[$£-809]* #,##0_-;_-[$£-809]* &quot;-&quot;??_-;_-@_-">
                  <c:v>22500</c:v>
                </c:pt>
                <c:pt idx="186" formatCode="_-[$£-809]* #,##0_-;\-[$£-809]* #,##0_-;_-[$£-809]* &quot;-&quot;??_-;_-@_-">
                  <c:v>22500</c:v>
                </c:pt>
                <c:pt idx="187" formatCode="_-[$£-809]* #,##0_-;\-[$£-809]* #,##0_-;_-[$£-809]* &quot;-&quot;??_-;_-@_-">
                  <c:v>22500</c:v>
                </c:pt>
                <c:pt idx="188" formatCode="_-[$£-809]* #,##0_-;\-[$£-809]* #,##0_-;_-[$£-809]* &quot;-&quot;??_-;_-@_-">
                  <c:v>22500</c:v>
                </c:pt>
                <c:pt idx="189" formatCode="_-[$£-809]* #,##0_-;\-[$£-809]* #,##0_-;_-[$£-809]* &quot;-&quot;??_-;_-@_-">
                  <c:v>22500</c:v>
                </c:pt>
                <c:pt idx="190" formatCode="_-[$£-809]* #,##0_-;\-[$£-809]* #,##0_-;_-[$£-809]* &quot;-&quot;??_-;_-@_-">
                  <c:v>22500</c:v>
                </c:pt>
                <c:pt idx="191" formatCode="_-[$£-809]* #,##0_-;\-[$£-809]* #,##0_-;_-[$£-809]* &quot;-&quot;??_-;_-@_-">
                  <c:v>22500</c:v>
                </c:pt>
                <c:pt idx="192" formatCode="_-[$£-809]* #,##0_-;\-[$£-809]* #,##0_-;_-[$£-809]* &quot;-&quot;??_-;_-@_-">
                  <c:v>22500</c:v>
                </c:pt>
                <c:pt idx="193" formatCode="_-[$£-809]* #,##0_-;\-[$£-809]* #,##0_-;_-[$£-809]* &quot;-&quot;??_-;_-@_-">
                  <c:v>22500</c:v>
                </c:pt>
                <c:pt idx="194" formatCode="_-[$£-809]* #,##0_-;\-[$£-809]* #,##0_-;_-[$£-809]* &quot;-&quot;??_-;_-@_-">
                  <c:v>22500</c:v>
                </c:pt>
                <c:pt idx="195" formatCode="_-[$£-809]* #,##0_-;\-[$£-809]* #,##0_-;_-[$£-809]* &quot;-&quot;??_-;_-@_-">
                  <c:v>22500</c:v>
                </c:pt>
                <c:pt idx="196" formatCode="_-[$£-809]* #,##0_-;\-[$£-809]* #,##0_-;_-[$£-809]* &quot;-&quot;??_-;_-@_-">
                  <c:v>22500</c:v>
                </c:pt>
                <c:pt idx="197" formatCode="_-[$£-809]* #,##0_-;\-[$£-809]* #,##0_-;_-[$£-809]* &quot;-&quot;??_-;_-@_-">
                  <c:v>22500</c:v>
                </c:pt>
                <c:pt idx="198" formatCode="_-[$£-809]* #,##0_-;\-[$£-809]* #,##0_-;_-[$£-809]* &quot;-&quot;??_-;_-@_-">
                  <c:v>22500</c:v>
                </c:pt>
                <c:pt idx="199" formatCode="_-[$£-809]* #,##0_-;\-[$£-809]* #,##0_-;_-[$£-809]* &quot;-&quot;??_-;_-@_-">
                  <c:v>22500</c:v>
                </c:pt>
                <c:pt idx="200" formatCode="_-[$£-809]* #,##0_-;\-[$£-809]* #,##0_-;_-[$£-809]* &quot;-&quot;??_-;_-@_-">
                  <c:v>22500</c:v>
                </c:pt>
                <c:pt idx="201" formatCode="_-[$£-809]* #,##0_-;\-[$£-809]* #,##0_-;_-[$£-809]* &quot;-&quot;??_-;_-@_-">
                  <c:v>22500</c:v>
                </c:pt>
                <c:pt idx="202" formatCode="_-[$£-809]* #,##0_-;\-[$£-809]* #,##0_-;_-[$£-809]* &quot;-&quot;??_-;_-@_-">
                  <c:v>22500</c:v>
                </c:pt>
                <c:pt idx="203" formatCode="_-[$£-809]* #,##0_-;\-[$£-809]* #,##0_-;_-[$£-809]* &quot;-&quot;??_-;_-@_-">
                  <c:v>22500</c:v>
                </c:pt>
                <c:pt idx="204" formatCode="_-[$£-809]* #,##0_-;\-[$£-809]* #,##0_-;_-[$£-809]* &quot;-&quot;??_-;_-@_-">
                  <c:v>22500</c:v>
                </c:pt>
                <c:pt idx="205" formatCode="_-[$£-809]* #,##0_-;\-[$£-809]* #,##0_-;_-[$£-809]* &quot;-&quot;??_-;_-@_-">
                  <c:v>22500</c:v>
                </c:pt>
                <c:pt idx="206" formatCode="_-[$£-809]* #,##0_-;\-[$£-809]* #,##0_-;_-[$£-809]* &quot;-&quot;??_-;_-@_-">
                  <c:v>22500</c:v>
                </c:pt>
                <c:pt idx="207" formatCode="_-[$£-809]* #,##0_-;\-[$£-809]* #,##0_-;_-[$£-809]* &quot;-&quot;??_-;_-@_-">
                  <c:v>22500</c:v>
                </c:pt>
                <c:pt idx="208" formatCode="_-[$£-809]* #,##0_-;\-[$£-809]* #,##0_-;_-[$£-809]* &quot;-&quot;??_-;_-@_-">
                  <c:v>22500</c:v>
                </c:pt>
                <c:pt idx="209" formatCode="_-[$£-809]* #,##0_-;\-[$£-809]* #,##0_-;_-[$£-809]* &quot;-&quot;??_-;_-@_-">
                  <c:v>22500</c:v>
                </c:pt>
                <c:pt idx="210" formatCode="_-[$£-809]* #,##0_-;\-[$£-809]* #,##0_-;_-[$£-809]* &quot;-&quot;??_-;_-@_-">
                  <c:v>22500</c:v>
                </c:pt>
                <c:pt idx="211" formatCode="_-[$£-809]* #,##0_-;\-[$£-809]* #,##0_-;_-[$£-809]* &quot;-&quot;??_-;_-@_-">
                  <c:v>22500</c:v>
                </c:pt>
                <c:pt idx="212" formatCode="_-[$£-809]* #,##0_-;\-[$£-809]* #,##0_-;_-[$£-809]* &quot;-&quot;??_-;_-@_-">
                  <c:v>22500</c:v>
                </c:pt>
                <c:pt idx="213" formatCode="_-[$£-809]* #,##0_-;\-[$£-809]* #,##0_-;_-[$£-809]* &quot;-&quot;??_-;_-@_-">
                  <c:v>22500</c:v>
                </c:pt>
                <c:pt idx="214" formatCode="_-[$£-809]* #,##0_-;\-[$£-809]* #,##0_-;_-[$£-809]* &quot;-&quot;??_-;_-@_-">
                  <c:v>22500</c:v>
                </c:pt>
                <c:pt idx="215" formatCode="_-[$£-809]* #,##0_-;\-[$£-809]* #,##0_-;_-[$£-809]* &quot;-&quot;??_-;_-@_-">
                  <c:v>22500</c:v>
                </c:pt>
                <c:pt idx="216" formatCode="_-[$£-809]* #,##0_-;\-[$£-809]* #,##0_-;_-[$£-809]* &quot;-&quot;??_-;_-@_-">
                  <c:v>22500</c:v>
                </c:pt>
                <c:pt idx="217" formatCode="_-[$£-809]* #,##0_-;\-[$£-809]* #,##0_-;_-[$£-809]* &quot;-&quot;??_-;_-@_-">
                  <c:v>22500</c:v>
                </c:pt>
                <c:pt idx="218" formatCode="_-[$£-809]* #,##0_-;\-[$£-809]* #,##0_-;_-[$£-809]* &quot;-&quot;??_-;_-@_-">
                  <c:v>22500</c:v>
                </c:pt>
                <c:pt idx="219" formatCode="_-[$£-809]* #,##0_-;\-[$£-809]* #,##0_-;_-[$£-809]* &quot;-&quot;??_-;_-@_-">
                  <c:v>22500</c:v>
                </c:pt>
                <c:pt idx="220" formatCode="_-[$£-809]* #,##0_-;\-[$£-809]* #,##0_-;_-[$£-809]* &quot;-&quot;??_-;_-@_-">
                  <c:v>22500</c:v>
                </c:pt>
                <c:pt idx="221" formatCode="_-[$£-809]* #,##0_-;\-[$£-809]* #,##0_-;_-[$£-809]* &quot;-&quot;??_-;_-@_-">
                  <c:v>22500</c:v>
                </c:pt>
                <c:pt idx="222" formatCode="_-[$£-809]* #,##0_-;\-[$£-809]* #,##0_-;_-[$£-809]* &quot;-&quot;??_-;_-@_-">
                  <c:v>22500</c:v>
                </c:pt>
                <c:pt idx="223" formatCode="_-[$£-809]* #,##0_-;\-[$£-809]* #,##0_-;_-[$£-809]* &quot;-&quot;??_-;_-@_-">
                  <c:v>22500</c:v>
                </c:pt>
                <c:pt idx="224" formatCode="_-[$£-809]* #,##0_-;\-[$£-809]* #,##0_-;_-[$£-809]* &quot;-&quot;??_-;_-@_-">
                  <c:v>22500</c:v>
                </c:pt>
                <c:pt idx="225" formatCode="_-[$£-809]* #,##0_-;\-[$£-809]* #,##0_-;_-[$£-809]* &quot;-&quot;??_-;_-@_-">
                  <c:v>22500</c:v>
                </c:pt>
                <c:pt idx="226" formatCode="_-[$£-809]* #,##0_-;\-[$£-809]* #,##0_-;_-[$£-809]* &quot;-&quot;??_-;_-@_-">
                  <c:v>22500</c:v>
                </c:pt>
                <c:pt idx="227" formatCode="_-[$£-809]* #,##0_-;\-[$£-809]* #,##0_-;_-[$£-809]* &quot;-&quot;??_-;_-@_-">
                  <c:v>22500</c:v>
                </c:pt>
                <c:pt idx="228" formatCode="_-[$£-809]* #,##0_-;\-[$£-809]* #,##0_-;_-[$£-809]* &quot;-&quot;??_-;_-@_-">
                  <c:v>22500</c:v>
                </c:pt>
                <c:pt idx="229" formatCode="_-[$£-809]* #,##0_-;\-[$£-809]* #,##0_-;_-[$£-809]* &quot;-&quot;??_-;_-@_-">
                  <c:v>22500</c:v>
                </c:pt>
                <c:pt idx="230" formatCode="_-[$£-809]* #,##0_-;\-[$£-809]* #,##0_-;_-[$£-809]* &quot;-&quot;??_-;_-@_-">
                  <c:v>22500</c:v>
                </c:pt>
                <c:pt idx="231" formatCode="_-[$£-809]* #,##0_-;\-[$£-809]* #,##0_-;_-[$£-809]* &quot;-&quot;??_-;_-@_-">
                  <c:v>22500</c:v>
                </c:pt>
                <c:pt idx="232" formatCode="_-[$£-809]* #,##0_-;\-[$£-809]* #,##0_-;_-[$£-809]* &quot;-&quot;??_-;_-@_-">
                  <c:v>22500</c:v>
                </c:pt>
                <c:pt idx="233" formatCode="_-[$£-809]* #,##0_-;\-[$£-809]* #,##0_-;_-[$£-809]* &quot;-&quot;??_-;_-@_-">
                  <c:v>22500</c:v>
                </c:pt>
                <c:pt idx="234" formatCode="_-[$£-809]* #,##0_-;\-[$£-809]* #,##0_-;_-[$£-809]* &quot;-&quot;??_-;_-@_-">
                  <c:v>22500</c:v>
                </c:pt>
                <c:pt idx="235" formatCode="_-[$£-809]* #,##0_-;\-[$£-809]* #,##0_-;_-[$£-809]* &quot;-&quot;??_-;_-@_-">
                  <c:v>22500</c:v>
                </c:pt>
                <c:pt idx="236" formatCode="_-[$£-809]* #,##0_-;\-[$£-809]* #,##0_-;_-[$£-809]* &quot;-&quot;??_-;_-@_-">
                  <c:v>22500</c:v>
                </c:pt>
                <c:pt idx="237" formatCode="_-[$£-809]* #,##0_-;\-[$£-809]* #,##0_-;_-[$£-809]* &quot;-&quot;??_-;_-@_-">
                  <c:v>22500</c:v>
                </c:pt>
                <c:pt idx="238" formatCode="_-[$£-809]* #,##0_-;\-[$£-809]* #,##0_-;_-[$£-809]* &quot;-&quot;??_-;_-@_-">
                  <c:v>22500</c:v>
                </c:pt>
                <c:pt idx="239" formatCode="_-[$£-809]* #,##0_-;\-[$£-809]* #,##0_-;_-[$£-809]* &quot;-&quot;??_-;_-@_-">
                  <c:v>22500</c:v>
                </c:pt>
                <c:pt idx="240">
                  <c:v>22500</c:v>
                </c:pt>
                <c:pt idx="241" formatCode="_-[$£-809]* #,##0_-;\-[$£-809]* #,##0_-;_-[$£-809]* &quot;-&quot;??_-;_-@_-">
                  <c:v>18000</c:v>
                </c:pt>
                <c:pt idx="242" formatCode="_-[$£-809]* #,##0_-;\-[$£-809]* #,##0_-;_-[$£-809]* &quot;-&quot;??_-;_-@_-">
                  <c:v>18000</c:v>
                </c:pt>
                <c:pt idx="243" formatCode="_-[$£-809]* #,##0_-;\-[$£-809]* #,##0_-;_-[$£-809]* &quot;-&quot;??_-;_-@_-">
                  <c:v>18000</c:v>
                </c:pt>
                <c:pt idx="244" formatCode="_-[$£-809]* #,##0_-;\-[$£-809]* #,##0_-;_-[$£-809]* &quot;-&quot;??_-;_-@_-">
                  <c:v>18000</c:v>
                </c:pt>
                <c:pt idx="245" formatCode="_-[$£-809]* #,##0_-;\-[$£-809]* #,##0_-;_-[$£-809]* &quot;-&quot;??_-;_-@_-">
                  <c:v>18000</c:v>
                </c:pt>
                <c:pt idx="246" formatCode="_-[$£-809]* #,##0_-;\-[$£-809]* #,##0_-;_-[$£-809]* &quot;-&quot;??_-;_-@_-">
                  <c:v>18000</c:v>
                </c:pt>
                <c:pt idx="247" formatCode="_-[$£-809]* #,##0_-;\-[$£-809]* #,##0_-;_-[$£-809]* &quot;-&quot;??_-;_-@_-">
                  <c:v>18000</c:v>
                </c:pt>
                <c:pt idx="248" formatCode="_-[$£-809]* #,##0_-;\-[$£-809]* #,##0_-;_-[$£-809]* &quot;-&quot;??_-;_-@_-">
                  <c:v>18000</c:v>
                </c:pt>
                <c:pt idx="249" formatCode="_-[$£-809]* #,##0_-;\-[$£-809]* #,##0_-;_-[$£-809]* &quot;-&quot;??_-;_-@_-">
                  <c:v>18000</c:v>
                </c:pt>
                <c:pt idx="250" formatCode="_-[$£-809]* #,##0_-;\-[$£-809]* #,##0_-;_-[$£-809]* &quot;-&quot;??_-;_-@_-">
                  <c:v>18000</c:v>
                </c:pt>
                <c:pt idx="251" formatCode="_-[$£-809]* #,##0_-;\-[$£-809]* #,##0_-;_-[$£-809]* &quot;-&quot;??_-;_-@_-">
                  <c:v>18000</c:v>
                </c:pt>
                <c:pt idx="252" formatCode="_-[$£-809]* #,##0_-;\-[$£-809]* #,##0_-;_-[$£-809]* &quot;-&quot;??_-;_-@_-">
                  <c:v>18000</c:v>
                </c:pt>
                <c:pt idx="253" formatCode="_-[$£-809]* #,##0_-;\-[$£-809]* #,##0_-;_-[$£-809]* &quot;-&quot;??_-;_-@_-">
                  <c:v>18000</c:v>
                </c:pt>
                <c:pt idx="254" formatCode="_-[$£-809]* #,##0_-;\-[$£-809]* #,##0_-;_-[$£-809]* &quot;-&quot;??_-;_-@_-">
                  <c:v>18000</c:v>
                </c:pt>
                <c:pt idx="255" formatCode="_-[$£-809]* #,##0_-;\-[$£-809]* #,##0_-;_-[$£-809]* &quot;-&quot;??_-;_-@_-">
                  <c:v>18000</c:v>
                </c:pt>
                <c:pt idx="256" formatCode="_-[$£-809]* #,##0_-;\-[$£-809]* #,##0_-;_-[$£-809]* &quot;-&quot;??_-;_-@_-">
                  <c:v>18000</c:v>
                </c:pt>
                <c:pt idx="257" formatCode="_-[$£-809]* #,##0_-;\-[$£-809]* #,##0_-;_-[$£-809]* &quot;-&quot;??_-;_-@_-">
                  <c:v>18000</c:v>
                </c:pt>
                <c:pt idx="258" formatCode="_-[$£-809]* #,##0_-;\-[$£-809]* #,##0_-;_-[$£-809]* &quot;-&quot;??_-;_-@_-">
                  <c:v>18000</c:v>
                </c:pt>
                <c:pt idx="259" formatCode="_-[$£-809]* #,##0_-;\-[$£-809]* #,##0_-;_-[$£-809]* &quot;-&quot;??_-;_-@_-">
                  <c:v>18000</c:v>
                </c:pt>
                <c:pt idx="260" formatCode="_-[$£-809]* #,##0_-;\-[$£-809]* #,##0_-;_-[$£-809]* &quot;-&quot;??_-;_-@_-">
                  <c:v>18000</c:v>
                </c:pt>
                <c:pt idx="261" formatCode="_-[$£-809]* #,##0_-;\-[$£-809]* #,##0_-;_-[$£-809]* &quot;-&quot;??_-;_-@_-">
                  <c:v>18000</c:v>
                </c:pt>
                <c:pt idx="262" formatCode="_-[$£-809]* #,##0_-;\-[$£-809]* #,##0_-;_-[$£-809]* &quot;-&quot;??_-;_-@_-">
                  <c:v>18000</c:v>
                </c:pt>
                <c:pt idx="263" formatCode="_-[$£-809]* #,##0_-;\-[$£-809]* #,##0_-;_-[$£-809]* &quot;-&quot;??_-;_-@_-">
                  <c:v>18000</c:v>
                </c:pt>
                <c:pt idx="264" formatCode="_-[$£-809]* #,##0_-;\-[$£-809]* #,##0_-;_-[$£-809]* &quot;-&quot;??_-;_-@_-">
                  <c:v>18000</c:v>
                </c:pt>
                <c:pt idx="265" formatCode="_-[$£-809]* #,##0_-;\-[$£-809]* #,##0_-;_-[$£-809]* &quot;-&quot;??_-;_-@_-">
                  <c:v>18000</c:v>
                </c:pt>
                <c:pt idx="266" formatCode="_-[$£-809]* #,##0_-;\-[$£-809]* #,##0_-;_-[$£-809]* &quot;-&quot;??_-;_-@_-">
                  <c:v>18000</c:v>
                </c:pt>
                <c:pt idx="267" formatCode="_-[$£-809]* #,##0_-;\-[$£-809]* #,##0_-;_-[$£-809]* &quot;-&quot;??_-;_-@_-">
                  <c:v>18000</c:v>
                </c:pt>
                <c:pt idx="268" formatCode="_-[$£-809]* #,##0_-;\-[$£-809]* #,##0_-;_-[$£-809]* &quot;-&quot;??_-;_-@_-">
                  <c:v>18000</c:v>
                </c:pt>
                <c:pt idx="269" formatCode="_-[$£-809]* #,##0_-;\-[$£-809]* #,##0_-;_-[$£-809]* &quot;-&quot;??_-;_-@_-">
                  <c:v>18000</c:v>
                </c:pt>
                <c:pt idx="270" formatCode="_-[$£-809]* #,##0_-;\-[$£-809]* #,##0_-;_-[$£-809]* &quot;-&quot;??_-;_-@_-">
                  <c:v>18000</c:v>
                </c:pt>
                <c:pt idx="271" formatCode="_-[$£-809]* #,##0_-;\-[$£-809]* #,##0_-;_-[$£-809]* &quot;-&quot;??_-;_-@_-">
                  <c:v>18000</c:v>
                </c:pt>
                <c:pt idx="272" formatCode="_-[$£-809]* #,##0_-;\-[$£-809]* #,##0_-;_-[$£-809]* &quot;-&quot;??_-;_-@_-">
                  <c:v>18000</c:v>
                </c:pt>
                <c:pt idx="273" formatCode="_-[$£-809]* #,##0_-;\-[$£-809]* #,##0_-;_-[$£-809]* &quot;-&quot;??_-;_-@_-">
                  <c:v>18000</c:v>
                </c:pt>
                <c:pt idx="274" formatCode="_-[$£-809]* #,##0_-;\-[$£-809]* #,##0_-;_-[$£-809]* &quot;-&quot;??_-;_-@_-">
                  <c:v>18000</c:v>
                </c:pt>
                <c:pt idx="275" formatCode="_-[$£-809]* #,##0_-;\-[$£-809]* #,##0_-;_-[$£-809]* &quot;-&quot;??_-;_-@_-">
                  <c:v>18000</c:v>
                </c:pt>
                <c:pt idx="276" formatCode="_-[$£-809]* #,##0_-;\-[$£-809]* #,##0_-;_-[$£-809]* &quot;-&quot;??_-;_-@_-">
                  <c:v>18000</c:v>
                </c:pt>
                <c:pt idx="277" formatCode="_-[$£-809]* #,##0_-;\-[$£-809]* #,##0_-;_-[$£-809]* &quot;-&quot;??_-;_-@_-">
                  <c:v>18000</c:v>
                </c:pt>
                <c:pt idx="278" formatCode="_-[$£-809]* #,##0_-;\-[$£-809]* #,##0_-;_-[$£-809]* &quot;-&quot;??_-;_-@_-">
                  <c:v>18000</c:v>
                </c:pt>
                <c:pt idx="279" formatCode="_-[$£-809]* #,##0_-;\-[$£-809]* #,##0_-;_-[$£-809]* &quot;-&quot;??_-;_-@_-">
                  <c:v>18000</c:v>
                </c:pt>
                <c:pt idx="280" formatCode="_-[$£-809]* #,##0_-;\-[$£-809]* #,##0_-;_-[$£-809]* &quot;-&quot;??_-;_-@_-">
                  <c:v>18000</c:v>
                </c:pt>
                <c:pt idx="281" formatCode="_-[$£-809]* #,##0_-;\-[$£-809]* #,##0_-;_-[$£-809]* &quot;-&quot;??_-;_-@_-">
                  <c:v>18000</c:v>
                </c:pt>
                <c:pt idx="282" formatCode="_-[$£-809]* #,##0_-;\-[$£-809]* #,##0_-;_-[$£-809]* &quot;-&quot;??_-;_-@_-">
                  <c:v>18000</c:v>
                </c:pt>
                <c:pt idx="283" formatCode="_-[$£-809]* #,##0_-;\-[$£-809]* #,##0_-;_-[$£-809]* &quot;-&quot;??_-;_-@_-">
                  <c:v>18000</c:v>
                </c:pt>
                <c:pt idx="284" formatCode="_-[$£-809]* #,##0_-;\-[$£-809]* #,##0_-;_-[$£-809]* &quot;-&quot;??_-;_-@_-">
                  <c:v>18000</c:v>
                </c:pt>
                <c:pt idx="285" formatCode="_-[$£-809]* #,##0_-;\-[$£-809]* #,##0_-;_-[$£-809]* &quot;-&quot;??_-;_-@_-">
                  <c:v>18000</c:v>
                </c:pt>
                <c:pt idx="286" formatCode="_-[$£-809]* #,##0_-;\-[$£-809]* #,##0_-;_-[$£-809]* &quot;-&quot;??_-;_-@_-">
                  <c:v>18000</c:v>
                </c:pt>
                <c:pt idx="287" formatCode="_-[$£-809]* #,##0_-;\-[$£-809]* #,##0_-;_-[$£-809]* &quot;-&quot;??_-;_-@_-">
                  <c:v>18000</c:v>
                </c:pt>
                <c:pt idx="288" formatCode="_-[$£-809]* #,##0_-;\-[$£-809]* #,##0_-;_-[$£-809]* &quot;-&quot;??_-;_-@_-">
                  <c:v>18000</c:v>
                </c:pt>
                <c:pt idx="289" formatCode="_-[$£-809]* #,##0_-;\-[$£-809]* #,##0_-;_-[$£-809]* &quot;-&quot;??_-;_-@_-">
                  <c:v>18000</c:v>
                </c:pt>
                <c:pt idx="290" formatCode="_-[$£-809]* #,##0_-;\-[$£-809]* #,##0_-;_-[$£-809]* &quot;-&quot;??_-;_-@_-">
                  <c:v>18000</c:v>
                </c:pt>
                <c:pt idx="291" formatCode="_-[$£-809]* #,##0_-;\-[$£-809]* #,##0_-;_-[$£-809]* &quot;-&quot;??_-;_-@_-">
                  <c:v>18000</c:v>
                </c:pt>
                <c:pt idx="292" formatCode="_-[$£-809]* #,##0_-;\-[$£-809]* #,##0_-;_-[$£-809]* &quot;-&quot;??_-;_-@_-">
                  <c:v>18000</c:v>
                </c:pt>
                <c:pt idx="293" formatCode="_-[$£-809]* #,##0_-;\-[$£-809]* #,##0_-;_-[$£-809]* &quot;-&quot;??_-;_-@_-">
                  <c:v>18000</c:v>
                </c:pt>
                <c:pt idx="294" formatCode="_-[$£-809]* #,##0_-;\-[$£-809]* #,##0_-;_-[$£-809]* &quot;-&quot;??_-;_-@_-">
                  <c:v>18000</c:v>
                </c:pt>
                <c:pt idx="295" formatCode="_-[$£-809]* #,##0_-;\-[$£-809]* #,##0_-;_-[$£-809]* &quot;-&quot;??_-;_-@_-">
                  <c:v>18000</c:v>
                </c:pt>
                <c:pt idx="296" formatCode="_-[$£-809]* #,##0_-;\-[$£-809]* #,##0_-;_-[$£-809]* &quot;-&quot;??_-;_-@_-">
                  <c:v>18000</c:v>
                </c:pt>
                <c:pt idx="297" formatCode="_-[$£-809]* #,##0_-;\-[$£-809]* #,##0_-;_-[$£-809]* &quot;-&quot;??_-;_-@_-">
                  <c:v>18000</c:v>
                </c:pt>
                <c:pt idx="298" formatCode="_-[$£-809]* #,##0_-;\-[$£-809]* #,##0_-;_-[$£-809]* &quot;-&quot;??_-;_-@_-">
                  <c:v>18000</c:v>
                </c:pt>
                <c:pt idx="299" formatCode="_-[$£-809]* #,##0_-;\-[$£-809]* #,##0_-;_-[$£-809]* &quot;-&quot;??_-;_-@_-">
                  <c:v>18000</c:v>
                </c:pt>
                <c:pt idx="300">
                  <c:v>18000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58-4DB5-BC0F-EC1DFE2B6826}"/>
            </c:ext>
          </c:extLst>
        </c:ser>
        <c:ser>
          <c:idx val="3"/>
          <c:order val="1"/>
          <c:tx>
            <c:strRef>
              <c:f>'Rent Chart'!$T$49</c:f>
              <c:strCache>
                <c:ptCount val="1"/>
                <c:pt idx="0">
                  <c:v>UK - CPI (1988 base)</c:v>
                </c:pt>
              </c:strCache>
            </c:strRef>
          </c:tx>
          <c:spPr>
            <a:ln w="63500">
              <a:solidFill>
                <a:srgbClr val="00B050"/>
              </a:solidFill>
              <a:prstDash val="solid"/>
            </a:ln>
          </c:spPr>
          <c:marker>
            <c:symbol val="none"/>
          </c:marker>
          <c:cat>
            <c:numRef>
              <c:f>'Rent Chart'!$A$62:$A$362</c:f>
              <c:numCache>
                <c:formatCode>d\-mmm\-yy</c:formatCode>
                <c:ptCount val="301"/>
                <c:pt idx="0">
                  <c:v>47880</c:v>
                </c:pt>
                <c:pt idx="1">
                  <c:v>47849</c:v>
                </c:pt>
                <c:pt idx="2">
                  <c:v>47818</c:v>
                </c:pt>
                <c:pt idx="3">
                  <c:v>47788</c:v>
                </c:pt>
                <c:pt idx="4">
                  <c:v>47757</c:v>
                </c:pt>
                <c:pt idx="5">
                  <c:v>47727</c:v>
                </c:pt>
                <c:pt idx="6">
                  <c:v>47696</c:v>
                </c:pt>
                <c:pt idx="7">
                  <c:v>47665</c:v>
                </c:pt>
                <c:pt idx="8">
                  <c:v>47635</c:v>
                </c:pt>
                <c:pt idx="9">
                  <c:v>47604</c:v>
                </c:pt>
                <c:pt idx="10">
                  <c:v>47574</c:v>
                </c:pt>
                <c:pt idx="11">
                  <c:v>47543</c:v>
                </c:pt>
                <c:pt idx="12">
                  <c:v>47515</c:v>
                </c:pt>
                <c:pt idx="13">
                  <c:v>47484</c:v>
                </c:pt>
                <c:pt idx="14">
                  <c:v>47453</c:v>
                </c:pt>
                <c:pt idx="15">
                  <c:v>47423</c:v>
                </c:pt>
                <c:pt idx="16">
                  <c:v>47392</c:v>
                </c:pt>
                <c:pt idx="17">
                  <c:v>47362</c:v>
                </c:pt>
                <c:pt idx="18">
                  <c:v>47331</c:v>
                </c:pt>
                <c:pt idx="19">
                  <c:v>47300</c:v>
                </c:pt>
                <c:pt idx="20">
                  <c:v>47270</c:v>
                </c:pt>
                <c:pt idx="21">
                  <c:v>47239</c:v>
                </c:pt>
                <c:pt idx="22">
                  <c:v>47209</c:v>
                </c:pt>
                <c:pt idx="23">
                  <c:v>47178</c:v>
                </c:pt>
                <c:pt idx="24">
                  <c:v>47150</c:v>
                </c:pt>
                <c:pt idx="25">
                  <c:v>47119</c:v>
                </c:pt>
                <c:pt idx="26">
                  <c:v>47088</c:v>
                </c:pt>
                <c:pt idx="27">
                  <c:v>47058</c:v>
                </c:pt>
                <c:pt idx="28">
                  <c:v>47027</c:v>
                </c:pt>
                <c:pt idx="29">
                  <c:v>46997</c:v>
                </c:pt>
                <c:pt idx="30">
                  <c:v>46966</c:v>
                </c:pt>
                <c:pt idx="31">
                  <c:v>46935</c:v>
                </c:pt>
                <c:pt idx="32">
                  <c:v>46905</c:v>
                </c:pt>
                <c:pt idx="33">
                  <c:v>46874</c:v>
                </c:pt>
                <c:pt idx="34">
                  <c:v>46844</c:v>
                </c:pt>
                <c:pt idx="35">
                  <c:v>46813</c:v>
                </c:pt>
                <c:pt idx="36">
                  <c:v>46784</c:v>
                </c:pt>
                <c:pt idx="37">
                  <c:v>46753</c:v>
                </c:pt>
                <c:pt idx="38">
                  <c:v>46722</c:v>
                </c:pt>
                <c:pt idx="39">
                  <c:v>46692</c:v>
                </c:pt>
                <c:pt idx="40">
                  <c:v>46661</c:v>
                </c:pt>
                <c:pt idx="41">
                  <c:v>46631</c:v>
                </c:pt>
                <c:pt idx="42">
                  <c:v>46600</c:v>
                </c:pt>
                <c:pt idx="43">
                  <c:v>46569</c:v>
                </c:pt>
                <c:pt idx="44">
                  <c:v>46539</c:v>
                </c:pt>
                <c:pt idx="45">
                  <c:v>46508</c:v>
                </c:pt>
                <c:pt idx="46">
                  <c:v>46478</c:v>
                </c:pt>
                <c:pt idx="47">
                  <c:v>46447</c:v>
                </c:pt>
                <c:pt idx="48">
                  <c:v>46419</c:v>
                </c:pt>
                <c:pt idx="49">
                  <c:v>46388</c:v>
                </c:pt>
                <c:pt idx="50">
                  <c:v>46357</c:v>
                </c:pt>
                <c:pt idx="51">
                  <c:v>46327</c:v>
                </c:pt>
                <c:pt idx="52">
                  <c:v>46296</c:v>
                </c:pt>
                <c:pt idx="53">
                  <c:v>46266</c:v>
                </c:pt>
                <c:pt idx="54">
                  <c:v>46235</c:v>
                </c:pt>
                <c:pt idx="55">
                  <c:v>46204</c:v>
                </c:pt>
                <c:pt idx="56">
                  <c:v>46174</c:v>
                </c:pt>
                <c:pt idx="57">
                  <c:v>46143</c:v>
                </c:pt>
                <c:pt idx="58">
                  <c:v>46113</c:v>
                </c:pt>
                <c:pt idx="59">
                  <c:v>46082</c:v>
                </c:pt>
                <c:pt idx="60">
                  <c:v>46054</c:v>
                </c:pt>
                <c:pt idx="61">
                  <c:v>46023</c:v>
                </c:pt>
                <c:pt idx="62">
                  <c:v>45992</c:v>
                </c:pt>
                <c:pt idx="63">
                  <c:v>45962</c:v>
                </c:pt>
                <c:pt idx="64">
                  <c:v>45931</c:v>
                </c:pt>
                <c:pt idx="65">
                  <c:v>45901</c:v>
                </c:pt>
                <c:pt idx="66">
                  <c:v>45870</c:v>
                </c:pt>
                <c:pt idx="67">
                  <c:v>45839</c:v>
                </c:pt>
                <c:pt idx="68">
                  <c:v>45809</c:v>
                </c:pt>
                <c:pt idx="69">
                  <c:v>45778</c:v>
                </c:pt>
                <c:pt idx="70">
                  <c:v>45748</c:v>
                </c:pt>
                <c:pt idx="71">
                  <c:v>45717</c:v>
                </c:pt>
                <c:pt idx="72">
                  <c:v>45689</c:v>
                </c:pt>
                <c:pt idx="73">
                  <c:v>45658</c:v>
                </c:pt>
                <c:pt idx="74">
                  <c:v>45627</c:v>
                </c:pt>
                <c:pt idx="75">
                  <c:v>45597</c:v>
                </c:pt>
                <c:pt idx="76">
                  <c:v>45566</c:v>
                </c:pt>
                <c:pt idx="77">
                  <c:v>45536</c:v>
                </c:pt>
                <c:pt idx="78">
                  <c:v>45505</c:v>
                </c:pt>
                <c:pt idx="79">
                  <c:v>45474</c:v>
                </c:pt>
                <c:pt idx="80">
                  <c:v>45444</c:v>
                </c:pt>
                <c:pt idx="81">
                  <c:v>45413</c:v>
                </c:pt>
                <c:pt idx="82">
                  <c:v>45383</c:v>
                </c:pt>
                <c:pt idx="83">
                  <c:v>45352</c:v>
                </c:pt>
                <c:pt idx="84">
                  <c:v>45323</c:v>
                </c:pt>
                <c:pt idx="85">
                  <c:v>45292</c:v>
                </c:pt>
                <c:pt idx="86">
                  <c:v>45261</c:v>
                </c:pt>
                <c:pt idx="87">
                  <c:v>45231</c:v>
                </c:pt>
                <c:pt idx="88">
                  <c:v>45200</c:v>
                </c:pt>
                <c:pt idx="89">
                  <c:v>45170</c:v>
                </c:pt>
                <c:pt idx="90">
                  <c:v>45139</c:v>
                </c:pt>
                <c:pt idx="91">
                  <c:v>45108</c:v>
                </c:pt>
                <c:pt idx="92">
                  <c:v>45078</c:v>
                </c:pt>
                <c:pt idx="93">
                  <c:v>45047</c:v>
                </c:pt>
                <c:pt idx="94">
                  <c:v>45017</c:v>
                </c:pt>
                <c:pt idx="95">
                  <c:v>44986</c:v>
                </c:pt>
                <c:pt idx="96">
                  <c:v>44958</c:v>
                </c:pt>
                <c:pt idx="97">
                  <c:v>44927</c:v>
                </c:pt>
                <c:pt idx="98">
                  <c:v>44896</c:v>
                </c:pt>
                <c:pt idx="99">
                  <c:v>44866</c:v>
                </c:pt>
                <c:pt idx="100">
                  <c:v>44835</c:v>
                </c:pt>
                <c:pt idx="101">
                  <c:v>44805</c:v>
                </c:pt>
                <c:pt idx="102">
                  <c:v>44774</c:v>
                </c:pt>
                <c:pt idx="103">
                  <c:v>44743</c:v>
                </c:pt>
                <c:pt idx="104">
                  <c:v>44713</c:v>
                </c:pt>
                <c:pt idx="105">
                  <c:v>44682</c:v>
                </c:pt>
                <c:pt idx="106">
                  <c:v>44652</c:v>
                </c:pt>
                <c:pt idx="107">
                  <c:v>44621</c:v>
                </c:pt>
                <c:pt idx="108">
                  <c:v>44593</c:v>
                </c:pt>
                <c:pt idx="109">
                  <c:v>44562</c:v>
                </c:pt>
                <c:pt idx="110">
                  <c:v>44531</c:v>
                </c:pt>
                <c:pt idx="111">
                  <c:v>44501</c:v>
                </c:pt>
                <c:pt idx="112">
                  <c:v>44470</c:v>
                </c:pt>
                <c:pt idx="113">
                  <c:v>44440</c:v>
                </c:pt>
                <c:pt idx="114">
                  <c:v>44409</c:v>
                </c:pt>
                <c:pt idx="115">
                  <c:v>44378</c:v>
                </c:pt>
                <c:pt idx="116">
                  <c:v>44348</c:v>
                </c:pt>
                <c:pt idx="117">
                  <c:v>44317</c:v>
                </c:pt>
                <c:pt idx="118">
                  <c:v>44287</c:v>
                </c:pt>
                <c:pt idx="119">
                  <c:v>44256</c:v>
                </c:pt>
                <c:pt idx="120">
                  <c:v>44228</c:v>
                </c:pt>
                <c:pt idx="121">
                  <c:v>44197</c:v>
                </c:pt>
                <c:pt idx="122">
                  <c:v>44166</c:v>
                </c:pt>
                <c:pt idx="123">
                  <c:v>44136</c:v>
                </c:pt>
                <c:pt idx="124">
                  <c:v>44105</c:v>
                </c:pt>
                <c:pt idx="125">
                  <c:v>44075</c:v>
                </c:pt>
                <c:pt idx="126">
                  <c:v>44044</c:v>
                </c:pt>
                <c:pt idx="127">
                  <c:v>44013</c:v>
                </c:pt>
                <c:pt idx="128">
                  <c:v>43983</c:v>
                </c:pt>
                <c:pt idx="129">
                  <c:v>43952</c:v>
                </c:pt>
                <c:pt idx="130">
                  <c:v>43922</c:v>
                </c:pt>
                <c:pt idx="131">
                  <c:v>43891</c:v>
                </c:pt>
                <c:pt idx="132">
                  <c:v>43862</c:v>
                </c:pt>
                <c:pt idx="133">
                  <c:v>43831</c:v>
                </c:pt>
                <c:pt idx="134">
                  <c:v>43800</c:v>
                </c:pt>
                <c:pt idx="135">
                  <c:v>43770</c:v>
                </c:pt>
                <c:pt idx="136">
                  <c:v>43739</c:v>
                </c:pt>
                <c:pt idx="137">
                  <c:v>43709</c:v>
                </c:pt>
                <c:pt idx="138">
                  <c:v>43678</c:v>
                </c:pt>
                <c:pt idx="139">
                  <c:v>43647</c:v>
                </c:pt>
                <c:pt idx="140">
                  <c:v>43617</c:v>
                </c:pt>
                <c:pt idx="141">
                  <c:v>43586</c:v>
                </c:pt>
                <c:pt idx="142">
                  <c:v>43556</c:v>
                </c:pt>
                <c:pt idx="143">
                  <c:v>43525</c:v>
                </c:pt>
                <c:pt idx="144">
                  <c:v>43497</c:v>
                </c:pt>
                <c:pt idx="145">
                  <c:v>43466</c:v>
                </c:pt>
                <c:pt idx="146">
                  <c:v>43435</c:v>
                </c:pt>
                <c:pt idx="147">
                  <c:v>43405</c:v>
                </c:pt>
                <c:pt idx="148">
                  <c:v>43374</c:v>
                </c:pt>
                <c:pt idx="149">
                  <c:v>43344</c:v>
                </c:pt>
                <c:pt idx="150">
                  <c:v>43313</c:v>
                </c:pt>
                <c:pt idx="151">
                  <c:v>43282</c:v>
                </c:pt>
                <c:pt idx="152">
                  <c:v>43252</c:v>
                </c:pt>
                <c:pt idx="153">
                  <c:v>43221</c:v>
                </c:pt>
                <c:pt idx="154">
                  <c:v>43191</c:v>
                </c:pt>
                <c:pt idx="155">
                  <c:v>43160</c:v>
                </c:pt>
                <c:pt idx="156">
                  <c:v>43132</c:v>
                </c:pt>
                <c:pt idx="157">
                  <c:v>43101</c:v>
                </c:pt>
                <c:pt idx="158">
                  <c:v>43070</c:v>
                </c:pt>
                <c:pt idx="159">
                  <c:v>43040</c:v>
                </c:pt>
                <c:pt idx="160">
                  <c:v>43009</c:v>
                </c:pt>
                <c:pt idx="161">
                  <c:v>42979</c:v>
                </c:pt>
                <c:pt idx="162">
                  <c:v>42948</c:v>
                </c:pt>
                <c:pt idx="163">
                  <c:v>42917</c:v>
                </c:pt>
                <c:pt idx="164">
                  <c:v>42887</c:v>
                </c:pt>
                <c:pt idx="165">
                  <c:v>42856</c:v>
                </c:pt>
                <c:pt idx="166">
                  <c:v>42826</c:v>
                </c:pt>
                <c:pt idx="167">
                  <c:v>42795</c:v>
                </c:pt>
                <c:pt idx="168">
                  <c:v>42767</c:v>
                </c:pt>
                <c:pt idx="169">
                  <c:v>42736</c:v>
                </c:pt>
                <c:pt idx="170">
                  <c:v>42705</c:v>
                </c:pt>
                <c:pt idx="171">
                  <c:v>42675</c:v>
                </c:pt>
                <c:pt idx="172">
                  <c:v>42644</c:v>
                </c:pt>
                <c:pt idx="173">
                  <c:v>42614</c:v>
                </c:pt>
                <c:pt idx="174">
                  <c:v>42583</c:v>
                </c:pt>
                <c:pt idx="175">
                  <c:v>42552</c:v>
                </c:pt>
                <c:pt idx="176">
                  <c:v>42522</c:v>
                </c:pt>
                <c:pt idx="177">
                  <c:v>42491</c:v>
                </c:pt>
                <c:pt idx="178">
                  <c:v>42461</c:v>
                </c:pt>
                <c:pt idx="179">
                  <c:v>42430</c:v>
                </c:pt>
                <c:pt idx="180">
                  <c:v>42401</c:v>
                </c:pt>
                <c:pt idx="181">
                  <c:v>42370</c:v>
                </c:pt>
                <c:pt idx="182">
                  <c:v>42339</c:v>
                </c:pt>
                <c:pt idx="183">
                  <c:v>42309</c:v>
                </c:pt>
                <c:pt idx="184">
                  <c:v>42278</c:v>
                </c:pt>
                <c:pt idx="185">
                  <c:v>42248</c:v>
                </c:pt>
                <c:pt idx="186">
                  <c:v>42217</c:v>
                </c:pt>
                <c:pt idx="187">
                  <c:v>42186</c:v>
                </c:pt>
                <c:pt idx="188">
                  <c:v>42156</c:v>
                </c:pt>
                <c:pt idx="189">
                  <c:v>42125</c:v>
                </c:pt>
                <c:pt idx="190">
                  <c:v>42095</c:v>
                </c:pt>
                <c:pt idx="191">
                  <c:v>42064</c:v>
                </c:pt>
                <c:pt idx="192">
                  <c:v>42036</c:v>
                </c:pt>
                <c:pt idx="193">
                  <c:v>42005</c:v>
                </c:pt>
                <c:pt idx="194">
                  <c:v>41974</c:v>
                </c:pt>
                <c:pt idx="195">
                  <c:v>41944</c:v>
                </c:pt>
                <c:pt idx="196">
                  <c:v>41913</c:v>
                </c:pt>
                <c:pt idx="197">
                  <c:v>41883</c:v>
                </c:pt>
                <c:pt idx="198">
                  <c:v>41852</c:v>
                </c:pt>
                <c:pt idx="199">
                  <c:v>41821</c:v>
                </c:pt>
                <c:pt idx="200">
                  <c:v>41791</c:v>
                </c:pt>
                <c:pt idx="201">
                  <c:v>41760</c:v>
                </c:pt>
                <c:pt idx="202">
                  <c:v>41730</c:v>
                </c:pt>
                <c:pt idx="203">
                  <c:v>41699</c:v>
                </c:pt>
                <c:pt idx="204">
                  <c:v>41671</c:v>
                </c:pt>
                <c:pt idx="205">
                  <c:v>41640</c:v>
                </c:pt>
                <c:pt idx="206">
                  <c:v>41609</c:v>
                </c:pt>
                <c:pt idx="207">
                  <c:v>41579</c:v>
                </c:pt>
                <c:pt idx="208">
                  <c:v>41548</c:v>
                </c:pt>
                <c:pt idx="209">
                  <c:v>41518</c:v>
                </c:pt>
                <c:pt idx="210">
                  <c:v>41487</c:v>
                </c:pt>
                <c:pt idx="211">
                  <c:v>41456</c:v>
                </c:pt>
                <c:pt idx="212">
                  <c:v>41426</c:v>
                </c:pt>
                <c:pt idx="213">
                  <c:v>41395</c:v>
                </c:pt>
                <c:pt idx="214">
                  <c:v>41365</c:v>
                </c:pt>
                <c:pt idx="215">
                  <c:v>41334</c:v>
                </c:pt>
                <c:pt idx="216">
                  <c:v>41306</c:v>
                </c:pt>
                <c:pt idx="217">
                  <c:v>41275</c:v>
                </c:pt>
                <c:pt idx="218">
                  <c:v>41244</c:v>
                </c:pt>
                <c:pt idx="219">
                  <c:v>41214</c:v>
                </c:pt>
                <c:pt idx="220">
                  <c:v>41183</c:v>
                </c:pt>
                <c:pt idx="221">
                  <c:v>41153</c:v>
                </c:pt>
                <c:pt idx="222">
                  <c:v>41122</c:v>
                </c:pt>
                <c:pt idx="223">
                  <c:v>41091</c:v>
                </c:pt>
                <c:pt idx="224">
                  <c:v>41061</c:v>
                </c:pt>
                <c:pt idx="225">
                  <c:v>41030</c:v>
                </c:pt>
                <c:pt idx="226">
                  <c:v>41000</c:v>
                </c:pt>
                <c:pt idx="227">
                  <c:v>40969</c:v>
                </c:pt>
                <c:pt idx="228">
                  <c:v>40940</c:v>
                </c:pt>
                <c:pt idx="229">
                  <c:v>40909</c:v>
                </c:pt>
                <c:pt idx="230">
                  <c:v>40878</c:v>
                </c:pt>
                <c:pt idx="231">
                  <c:v>40848</c:v>
                </c:pt>
                <c:pt idx="232">
                  <c:v>40817</c:v>
                </c:pt>
                <c:pt idx="233">
                  <c:v>40787</c:v>
                </c:pt>
                <c:pt idx="234">
                  <c:v>40756</c:v>
                </c:pt>
                <c:pt idx="235">
                  <c:v>40725</c:v>
                </c:pt>
                <c:pt idx="236">
                  <c:v>40695</c:v>
                </c:pt>
                <c:pt idx="237">
                  <c:v>40664</c:v>
                </c:pt>
                <c:pt idx="238">
                  <c:v>40634</c:v>
                </c:pt>
                <c:pt idx="239">
                  <c:v>40603</c:v>
                </c:pt>
                <c:pt idx="240">
                  <c:v>40575</c:v>
                </c:pt>
                <c:pt idx="241">
                  <c:v>40544</c:v>
                </c:pt>
                <c:pt idx="242">
                  <c:v>40513</c:v>
                </c:pt>
                <c:pt idx="243">
                  <c:v>40483</c:v>
                </c:pt>
                <c:pt idx="244">
                  <c:v>40452</c:v>
                </c:pt>
                <c:pt idx="245">
                  <c:v>40422</c:v>
                </c:pt>
                <c:pt idx="246">
                  <c:v>40391</c:v>
                </c:pt>
                <c:pt idx="247">
                  <c:v>40360</c:v>
                </c:pt>
                <c:pt idx="248">
                  <c:v>40330</c:v>
                </c:pt>
                <c:pt idx="249">
                  <c:v>40299</c:v>
                </c:pt>
                <c:pt idx="250">
                  <c:v>40269</c:v>
                </c:pt>
                <c:pt idx="251">
                  <c:v>40238</c:v>
                </c:pt>
                <c:pt idx="252">
                  <c:v>40210</c:v>
                </c:pt>
                <c:pt idx="253">
                  <c:v>40179</c:v>
                </c:pt>
                <c:pt idx="254">
                  <c:v>40148</c:v>
                </c:pt>
                <c:pt idx="255">
                  <c:v>40118</c:v>
                </c:pt>
                <c:pt idx="256">
                  <c:v>40087</c:v>
                </c:pt>
                <c:pt idx="257">
                  <c:v>40057</c:v>
                </c:pt>
                <c:pt idx="258">
                  <c:v>40026</c:v>
                </c:pt>
                <c:pt idx="259">
                  <c:v>39995</c:v>
                </c:pt>
                <c:pt idx="260">
                  <c:v>39965</c:v>
                </c:pt>
                <c:pt idx="261">
                  <c:v>39934</c:v>
                </c:pt>
                <c:pt idx="262">
                  <c:v>39904</c:v>
                </c:pt>
                <c:pt idx="263">
                  <c:v>39873</c:v>
                </c:pt>
                <c:pt idx="264">
                  <c:v>39845</c:v>
                </c:pt>
                <c:pt idx="265">
                  <c:v>39814</c:v>
                </c:pt>
                <c:pt idx="266">
                  <c:v>39783</c:v>
                </c:pt>
                <c:pt idx="267">
                  <c:v>39753</c:v>
                </c:pt>
                <c:pt idx="268">
                  <c:v>39722</c:v>
                </c:pt>
                <c:pt idx="269">
                  <c:v>39692</c:v>
                </c:pt>
                <c:pt idx="270">
                  <c:v>39661</c:v>
                </c:pt>
                <c:pt idx="271">
                  <c:v>39630</c:v>
                </c:pt>
                <c:pt idx="272">
                  <c:v>39600</c:v>
                </c:pt>
                <c:pt idx="273">
                  <c:v>39569</c:v>
                </c:pt>
                <c:pt idx="274">
                  <c:v>39539</c:v>
                </c:pt>
                <c:pt idx="275">
                  <c:v>39508</c:v>
                </c:pt>
                <c:pt idx="276">
                  <c:v>39479</c:v>
                </c:pt>
                <c:pt idx="277">
                  <c:v>39448</c:v>
                </c:pt>
                <c:pt idx="278">
                  <c:v>39417</c:v>
                </c:pt>
                <c:pt idx="279">
                  <c:v>39387</c:v>
                </c:pt>
                <c:pt idx="280">
                  <c:v>39356</c:v>
                </c:pt>
                <c:pt idx="281">
                  <c:v>39326</c:v>
                </c:pt>
                <c:pt idx="282">
                  <c:v>39295</c:v>
                </c:pt>
                <c:pt idx="283">
                  <c:v>39264</c:v>
                </c:pt>
                <c:pt idx="284">
                  <c:v>39234</c:v>
                </c:pt>
                <c:pt idx="285">
                  <c:v>39203</c:v>
                </c:pt>
                <c:pt idx="286">
                  <c:v>39173</c:v>
                </c:pt>
                <c:pt idx="287">
                  <c:v>39142</c:v>
                </c:pt>
                <c:pt idx="288">
                  <c:v>39114</c:v>
                </c:pt>
                <c:pt idx="289">
                  <c:v>39083</c:v>
                </c:pt>
                <c:pt idx="290">
                  <c:v>39052</c:v>
                </c:pt>
                <c:pt idx="291">
                  <c:v>39022</c:v>
                </c:pt>
                <c:pt idx="292">
                  <c:v>38991</c:v>
                </c:pt>
                <c:pt idx="293">
                  <c:v>38961</c:v>
                </c:pt>
                <c:pt idx="294">
                  <c:v>38930</c:v>
                </c:pt>
                <c:pt idx="295">
                  <c:v>38899</c:v>
                </c:pt>
                <c:pt idx="296">
                  <c:v>38869</c:v>
                </c:pt>
                <c:pt idx="297">
                  <c:v>38838</c:v>
                </c:pt>
                <c:pt idx="298">
                  <c:v>38808</c:v>
                </c:pt>
                <c:pt idx="299">
                  <c:v>38777</c:v>
                </c:pt>
                <c:pt idx="300">
                  <c:v>38749</c:v>
                </c:pt>
              </c:numCache>
            </c:numRef>
          </c:cat>
          <c:val>
            <c:numRef>
              <c:f>'Rent Chart'!$U$62:$U$362</c:f>
              <c:numCache>
                <c:formatCode>_-[$£-809]* #,##0_-;\-[$£-809]* #,##0_-;_-[$£-809]* "-"??_-;_-@_-</c:formatCode>
                <c:ptCount val="301"/>
                <c:pt idx="0">
                  <c:v>37977.760088481155</c:v>
                </c:pt>
                <c:pt idx="1">
                  <c:v>37875.287689294084</c:v>
                </c:pt>
                <c:pt idx="2">
                  <c:v>37773.091783311742</c:v>
                </c:pt>
                <c:pt idx="3">
                  <c:v>37671.171624494287</c:v>
                </c:pt>
                <c:pt idx="4">
                  <c:v>37569.52646881486</c:v>
                </c:pt>
                <c:pt idx="5">
                  <c:v>37468.155574254146</c:v>
                </c:pt>
                <c:pt idx="6">
                  <c:v>37367.058200794971</c:v>
                </c:pt>
                <c:pt idx="7">
                  <c:v>37266.233610416886</c:v>
                </c:pt>
                <c:pt idx="8">
                  <c:v>37165.681067090787</c:v>
                </c:pt>
                <c:pt idx="9">
                  <c:v>37065.39983677354</c:v>
                </c:pt>
                <c:pt idx="10">
                  <c:v>36965.389187402616</c:v>
                </c:pt>
                <c:pt idx="11">
                  <c:v>36865.648388890761</c:v>
                </c:pt>
                <c:pt idx="12">
                  <c:v>36766.176713120651</c:v>
                </c:pt>
                <c:pt idx="13">
                  <c:v>36666.973433939587</c:v>
                </c:pt>
                <c:pt idx="14">
                  <c:v>36568.037827154185</c:v>
                </c:pt>
                <c:pt idx="15">
                  <c:v>36469.369170525104</c:v>
                </c:pt>
                <c:pt idx="16">
                  <c:v>36370.966743761761</c:v>
                </c:pt>
                <c:pt idx="17">
                  <c:v>36272.829828517075</c:v>
                </c:pt>
                <c:pt idx="18">
                  <c:v>36174.957708382222</c:v>
                </c:pt>
                <c:pt idx="19">
                  <c:v>36077.349668881419</c:v>
                </c:pt>
                <c:pt idx="20">
                  <c:v>35980.004997466676</c:v>
                </c:pt>
                <c:pt idx="21">
                  <c:v>35882.922983512639</c:v>
                </c:pt>
                <c:pt idx="22">
                  <c:v>35786.102918311357</c:v>
                </c:pt>
                <c:pt idx="23">
                  <c:v>35689.544095067147</c:v>
                </c:pt>
                <c:pt idx="24">
                  <c:v>35593.245808891406</c:v>
                </c:pt>
                <c:pt idx="25">
                  <c:v>35497.20735679748</c:v>
                </c:pt>
                <c:pt idx="26">
                  <c:v>35401.428037695536</c:v>
                </c:pt>
                <c:pt idx="27">
                  <c:v>35305.907152387423</c:v>
                </c:pt>
                <c:pt idx="28">
                  <c:v>35210.644003561581</c:v>
                </c:pt>
                <c:pt idx="29">
                  <c:v>35115.637895787972</c:v>
                </c:pt>
                <c:pt idx="30">
                  <c:v>35020.888135512956</c:v>
                </c:pt>
                <c:pt idx="31">
                  <c:v>34926.394031054268</c:v>
                </c:pt>
                <c:pt idx="32">
                  <c:v>34832.154892595951</c:v>
                </c:pt>
                <c:pt idx="33">
                  <c:v>34738.170032183334</c:v>
                </c:pt>
                <c:pt idx="34">
                  <c:v>34644.438763717983</c:v>
                </c:pt>
                <c:pt idx="35">
                  <c:v>34550.960402952718</c:v>
                </c:pt>
                <c:pt idx="36">
                  <c:v>34457.734267486616</c:v>
                </c:pt>
                <c:pt idx="37">
                  <c:v>34364.759676760012</c:v>
                </c:pt>
                <c:pt idx="38">
                  <c:v>34272.03595204954</c:v>
                </c:pt>
                <c:pt idx="39">
                  <c:v>34179.562416463195</c:v>
                </c:pt>
                <c:pt idx="40">
                  <c:v>34087.338394935359</c:v>
                </c:pt>
                <c:pt idx="41">
                  <c:v>33995.363214221899</c:v>
                </c:pt>
                <c:pt idx="42">
                  <c:v>33903.636202895243</c:v>
                </c:pt>
                <c:pt idx="43">
                  <c:v>33812.156691339478</c:v>
                </c:pt>
                <c:pt idx="44">
                  <c:v>33720.924011745468</c:v>
                </c:pt>
                <c:pt idx="45">
                  <c:v>33629.937498105966</c:v>
                </c:pt>
                <c:pt idx="46">
                  <c:v>33539.196486210763</c:v>
                </c:pt>
                <c:pt idx="47">
                  <c:v>33448.700313641835</c:v>
                </c:pt>
                <c:pt idx="48">
                  <c:v>33358.448319768511</c:v>
                </c:pt>
                <c:pt idx="49">
                  <c:v>33268.439845742651</c:v>
                </c:pt>
                <c:pt idx="50">
                  <c:v>33178.674234493825</c:v>
                </c:pt>
                <c:pt idx="51">
                  <c:v>33089.150830724524</c:v>
                </c:pt>
                <c:pt idx="52">
                  <c:v>32999.868980905383</c:v>
                </c:pt>
                <c:pt idx="53">
                  <c:v>32910.828033270402</c:v>
                </c:pt>
                <c:pt idx="54">
                  <c:v>32822.027337812193</c:v>
                </c:pt>
                <c:pt idx="55">
                  <c:v>32733.466246277225</c:v>
                </c:pt>
                <c:pt idx="56">
                  <c:v>32645.144112161099</c:v>
                </c:pt>
                <c:pt idx="57">
                  <c:v>32557.06029070383</c:v>
                </c:pt>
                <c:pt idx="58">
                  <c:v>32469.214138885141</c:v>
                </c:pt>
                <c:pt idx="59">
                  <c:v>32381.605015419766</c:v>
                </c:pt>
                <c:pt idx="60">
                  <c:v>32294.23228075276</c:v>
                </c:pt>
                <c:pt idx="61">
                  <c:v>32207.09529705485</c:v>
                </c:pt>
                <c:pt idx="62">
                  <c:v>32120.193428217757</c:v>
                </c:pt>
                <c:pt idx="63">
                  <c:v>32033.526039849574</c:v>
                </c:pt>
                <c:pt idx="64">
                  <c:v>31947.092499270111</c:v>
                </c:pt>
                <c:pt idx="65">
                  <c:v>31826.451211617314</c:v>
                </c:pt>
                <c:pt idx="66">
                  <c:v>31838.104063265593</c:v>
                </c:pt>
                <c:pt idx="67">
                  <c:v>31749.450995823769</c:v>
                </c:pt>
                <c:pt idx="68">
                  <c:v>31728.88713997386</c:v>
                </c:pt>
                <c:pt idx="69">
                  <c:v>31626.753322585977</c:v>
                </c:pt>
                <c:pt idx="70">
                  <c:v>31572.373348227331</c:v>
                </c:pt>
                <c:pt idx="71">
                  <c:v>31184.173447238485</c:v>
                </c:pt>
                <c:pt idx="72">
                  <c:v>31075.641985808408</c:v>
                </c:pt>
                <c:pt idx="73">
                  <c:v>30937.864151614012</c:v>
                </c:pt>
                <c:pt idx="74">
                  <c:v>30971.908757409972</c:v>
                </c:pt>
                <c:pt idx="75">
                  <c:v>30877.771995074829</c:v>
                </c:pt>
                <c:pt idx="76">
                  <c:v>30849.211084172181</c:v>
                </c:pt>
                <c:pt idx="77">
                  <c:v>30666.421254395213</c:v>
                </c:pt>
                <c:pt idx="78">
                  <c:v>30676.017720458505</c:v>
                </c:pt>
                <c:pt idx="79">
                  <c:v>30578.453648815048</c:v>
                </c:pt>
                <c:pt idx="80">
                  <c:v>30633.290597748135</c:v>
                </c:pt>
                <c:pt idx="81">
                  <c:v>30599.245991952172</c:v>
                </c:pt>
                <c:pt idx="82">
                  <c:v>30496.655199989847</c:v>
                </c:pt>
                <c:pt idx="83">
                  <c:v>30395.663819038069</c:v>
                </c:pt>
                <c:pt idx="84">
                  <c:v>30218.586171441628</c:v>
                </c:pt>
                <c:pt idx="85">
                  <c:v>30041.737011132409</c:v>
                </c:pt>
                <c:pt idx="86">
                  <c:v>30215.615836707751</c:v>
                </c:pt>
                <c:pt idx="87">
                  <c:v>30088.805392299982</c:v>
                </c:pt>
                <c:pt idx="88">
                  <c:v>30161.235862349102</c:v>
                </c:pt>
                <c:pt idx="89">
                  <c:v>30159.63645133856</c:v>
                </c:pt>
                <c:pt idx="90">
                  <c:v>30010.891227357548</c:v>
                </c:pt>
                <c:pt idx="91">
                  <c:v>29910.128333692992</c:v>
                </c:pt>
                <c:pt idx="92">
                  <c:v>30039.909112834644</c:v>
                </c:pt>
                <c:pt idx="93">
                  <c:v>30002.208710443138</c:v>
                </c:pt>
                <c:pt idx="94">
                  <c:v>29801.368384975693</c:v>
                </c:pt>
                <c:pt idx="95">
                  <c:v>29445.156704197823</c:v>
                </c:pt>
                <c:pt idx="96">
                  <c:v>29221.696137295472</c:v>
                </c:pt>
                <c:pt idx="97">
                  <c:v>28891.532007260819</c:v>
                </c:pt>
                <c:pt idx="98">
                  <c:v>29055.357392198432</c:v>
                </c:pt>
                <c:pt idx="99">
                  <c:v>28947.968367204463</c:v>
                </c:pt>
                <c:pt idx="100">
                  <c:v>28834.86716002996</c:v>
                </c:pt>
                <c:pt idx="101">
                  <c:v>28278.500615646306</c:v>
                </c:pt>
                <c:pt idx="102">
                  <c:v>28137.752446718037</c:v>
                </c:pt>
                <c:pt idx="103">
                  <c:v>27998.603688800318</c:v>
                </c:pt>
                <c:pt idx="104">
                  <c:v>27827.695197958848</c:v>
                </c:pt>
                <c:pt idx="105">
                  <c:v>27605.834042067047</c:v>
                </c:pt>
                <c:pt idx="106">
                  <c:v>27426.700008885615</c:v>
                </c:pt>
                <c:pt idx="107">
                  <c:v>26754.4904098808</c:v>
                </c:pt>
                <c:pt idx="108">
                  <c:v>26464.997016971523</c:v>
                </c:pt>
                <c:pt idx="109">
                  <c:v>26252.732327143018</c:v>
                </c:pt>
                <c:pt idx="110">
                  <c:v>26287.690882087863</c:v>
                </c:pt>
                <c:pt idx="111">
                  <c:v>26156.539179222887</c:v>
                </c:pt>
                <c:pt idx="112">
                  <c:v>25965.295319818728</c:v>
                </c:pt>
                <c:pt idx="113">
                  <c:v>25685.39839297274</c:v>
                </c:pt>
                <c:pt idx="114">
                  <c:v>25609.997588189737</c:v>
                </c:pt>
                <c:pt idx="115">
                  <c:v>25429.949605859423</c:v>
                </c:pt>
                <c:pt idx="116">
                  <c:v>25433.833889742182</c:v>
                </c:pt>
                <c:pt idx="117">
                  <c:v>25307.251932621632</c:v>
                </c:pt>
                <c:pt idx="118">
                  <c:v>25159.649145076724</c:v>
                </c:pt>
                <c:pt idx="119">
                  <c:v>24998.794094872988</c:v>
                </c:pt>
                <c:pt idx="120">
                  <c:v>24925.44967567498</c:v>
                </c:pt>
                <c:pt idx="121">
                  <c:v>24894.603891900115</c:v>
                </c:pt>
                <c:pt idx="122">
                  <c:v>24944.18563322712</c:v>
                </c:pt>
                <c:pt idx="123">
                  <c:v>24880.209192805178</c:v>
                </c:pt>
                <c:pt idx="124">
                  <c:v>24917.224133335014</c:v>
                </c:pt>
                <c:pt idx="125">
                  <c:v>24917.909595196677</c:v>
                </c:pt>
                <c:pt idx="126">
                  <c:v>24816.68972695768</c:v>
                </c:pt>
                <c:pt idx="127">
                  <c:v>24921.565391792217</c:v>
                </c:pt>
                <c:pt idx="128">
                  <c:v>24810.063595628264</c:v>
                </c:pt>
                <c:pt idx="129">
                  <c:v>24783.102095736158</c:v>
                </c:pt>
                <c:pt idx="130">
                  <c:v>24781.502684725609</c:v>
                </c:pt>
                <c:pt idx="131">
                  <c:v>24821.487959989321</c:v>
                </c:pt>
                <c:pt idx="132">
                  <c:v>24822.630396425426</c:v>
                </c:pt>
                <c:pt idx="133">
                  <c:v>24721.410528186432</c:v>
                </c:pt>
                <c:pt idx="134">
                  <c:v>24798.182256692762</c:v>
                </c:pt>
                <c:pt idx="135">
                  <c:v>24802.066540575524</c:v>
                </c:pt>
                <c:pt idx="136">
                  <c:v>24744.716231483002</c:v>
                </c:pt>
                <c:pt idx="137">
                  <c:v>24786.072430470042</c:v>
                </c:pt>
                <c:pt idx="138">
                  <c:v>24762.309752599038</c:v>
                </c:pt>
                <c:pt idx="139">
                  <c:v>24664.974168242799</c:v>
                </c:pt>
                <c:pt idx="140">
                  <c:v>24661.318371647259</c:v>
                </c:pt>
                <c:pt idx="141">
                  <c:v>24664.745680955573</c:v>
                </c:pt>
                <c:pt idx="142">
                  <c:v>24592.772185480891</c:v>
                </c:pt>
                <c:pt idx="143">
                  <c:v>24449.05368181875</c:v>
                </c:pt>
                <c:pt idx="144">
                  <c:v>24405.412609959498</c:v>
                </c:pt>
                <c:pt idx="145">
                  <c:v>24291.625940923332</c:v>
                </c:pt>
                <c:pt idx="146">
                  <c:v>24479.44249101917</c:v>
                </c:pt>
                <c:pt idx="147">
                  <c:v>24441.74208862767</c:v>
                </c:pt>
                <c:pt idx="148">
                  <c:v>24387.590601556247</c:v>
                </c:pt>
                <c:pt idx="149">
                  <c:v>24368.169182142443</c:v>
                </c:pt>
                <c:pt idx="150">
                  <c:v>24342.578605973667</c:v>
                </c:pt>
                <c:pt idx="151">
                  <c:v>24166.871882100553</c:v>
                </c:pt>
                <c:pt idx="152">
                  <c:v>24176.468348163846</c:v>
                </c:pt>
                <c:pt idx="153">
                  <c:v>24176.239860876623</c:v>
                </c:pt>
                <c:pt idx="154">
                  <c:v>24082.788560403147</c:v>
                </c:pt>
                <c:pt idx="155">
                  <c:v>23991.393645514665</c:v>
                </c:pt>
                <c:pt idx="156">
                  <c:v>23957.577527005924</c:v>
                </c:pt>
                <c:pt idx="157">
                  <c:v>23850.873963873615</c:v>
                </c:pt>
                <c:pt idx="158">
                  <c:v>23974.942560834737</c:v>
                </c:pt>
                <c:pt idx="159">
                  <c:v>23889.945289988445</c:v>
                </c:pt>
                <c:pt idx="160">
                  <c:v>23817.97179451376</c:v>
                </c:pt>
                <c:pt idx="161">
                  <c:v>23792.609705632207</c:v>
                </c:pt>
                <c:pt idx="162">
                  <c:v>23713.553104253668</c:v>
                </c:pt>
                <c:pt idx="163">
                  <c:v>23583.315350537578</c:v>
                </c:pt>
                <c:pt idx="164">
                  <c:v>23599.080973355842</c:v>
                </c:pt>
                <c:pt idx="165">
                  <c:v>23604.793155536372</c:v>
                </c:pt>
                <c:pt idx="166">
                  <c:v>23522.537732136734</c:v>
                </c:pt>
                <c:pt idx="167">
                  <c:v>23415.834169004425</c:v>
                </c:pt>
                <c:pt idx="168">
                  <c:v>23325.810177839267</c:v>
                </c:pt>
                <c:pt idx="169">
                  <c:v>23158.557483593337</c:v>
                </c:pt>
                <c:pt idx="170">
                  <c:v>23282.854567841678</c:v>
                </c:pt>
                <c:pt idx="171">
                  <c:v>23173.409157262719</c:v>
                </c:pt>
                <c:pt idx="172">
                  <c:v>23124.055903222936</c:v>
                </c:pt>
                <c:pt idx="173">
                  <c:v>23108.747254979116</c:v>
                </c:pt>
                <c:pt idx="174">
                  <c:v>23053.910306046022</c:v>
                </c:pt>
                <c:pt idx="175">
                  <c:v>22979.194963124686</c:v>
                </c:pt>
                <c:pt idx="176">
                  <c:v>22991.30478934741</c:v>
                </c:pt>
                <c:pt idx="177">
                  <c:v>22945.150357328726</c:v>
                </c:pt>
                <c:pt idx="178">
                  <c:v>22901.737772756696</c:v>
                </c:pt>
                <c:pt idx="179">
                  <c:v>22885.743662651214</c:v>
                </c:pt>
                <c:pt idx="180">
                  <c:v>22801.888828241026</c:v>
                </c:pt>
                <c:pt idx="181">
                  <c:v>22745.680955584608</c:v>
                </c:pt>
                <c:pt idx="182">
                  <c:v>22925.500450627704</c:v>
                </c:pt>
                <c:pt idx="183">
                  <c:v>22906.536005788344</c:v>
                </c:pt>
                <c:pt idx="184">
                  <c:v>22915.675497277192</c:v>
                </c:pt>
                <c:pt idx="185">
                  <c:v>22885.286688076769</c:v>
                </c:pt>
                <c:pt idx="186">
                  <c:v>22907.44995493723</c:v>
                </c:pt>
                <c:pt idx="187">
                  <c:v>22850.556620419145</c:v>
                </c:pt>
                <c:pt idx="188">
                  <c:v>22885.972149938436</c:v>
                </c:pt>
                <c:pt idx="189">
                  <c:v>22875.004760151816</c:v>
                </c:pt>
                <c:pt idx="190">
                  <c:v>22836.161921324208</c:v>
                </c:pt>
                <c:pt idx="191">
                  <c:v>22780.411023242232</c:v>
                </c:pt>
                <c:pt idx="192">
                  <c:v>22737.226925957428</c:v>
                </c:pt>
                <c:pt idx="193">
                  <c:v>22679.191155003238</c:v>
                </c:pt>
                <c:pt idx="194">
                  <c:v>22879.346018609023</c:v>
                </c:pt>
                <c:pt idx="195">
                  <c:v>22881.173916906791</c:v>
                </c:pt>
                <c:pt idx="196">
                  <c:v>22941.037586158749</c:v>
                </c:pt>
                <c:pt idx="197">
                  <c:v>22913.847598979424</c:v>
                </c:pt>
                <c:pt idx="198">
                  <c:v>22905.622056639462</c:v>
                </c:pt>
                <c:pt idx="199">
                  <c:v>22817.197476484853</c:v>
                </c:pt>
                <c:pt idx="200">
                  <c:v>22895.111641427287</c:v>
                </c:pt>
                <c:pt idx="201">
                  <c:v>22849.642671270263</c:v>
                </c:pt>
                <c:pt idx="202">
                  <c:v>22863.808883077978</c:v>
                </c:pt>
                <c:pt idx="203">
                  <c:v>22782.695896114448</c:v>
                </c:pt>
                <c:pt idx="204">
                  <c:v>22730.14382005357</c:v>
                </c:pt>
                <c:pt idx="205">
                  <c:v>22615.443201868522</c:v>
                </c:pt>
                <c:pt idx="206">
                  <c:v>22754.820447073464</c:v>
                </c:pt>
                <c:pt idx="207">
                  <c:v>22661.140659312769</c:v>
                </c:pt>
                <c:pt idx="208">
                  <c:v>22649.030833090044</c:v>
                </c:pt>
                <c:pt idx="209">
                  <c:v>22636.235545005657</c:v>
                </c:pt>
                <c:pt idx="210">
                  <c:v>22556.264994478232</c:v>
                </c:pt>
                <c:pt idx="211">
                  <c:v>22459.157897409215</c:v>
                </c:pt>
                <c:pt idx="212">
                  <c:v>22469.211338046949</c:v>
                </c:pt>
                <c:pt idx="213">
                  <c:v>22513.309384480643</c:v>
                </c:pt>
                <c:pt idx="214">
                  <c:v>22465.555541451409</c:v>
                </c:pt>
                <c:pt idx="215">
                  <c:v>22422.599931453824</c:v>
                </c:pt>
                <c:pt idx="216">
                  <c:v>22344.914253798608</c:v>
                </c:pt>
                <c:pt idx="217">
                  <c:v>22196.1690298176</c:v>
                </c:pt>
                <c:pt idx="218">
                  <c:v>22301.273181939356</c:v>
                </c:pt>
                <c:pt idx="219">
                  <c:v>22198.453902689806</c:v>
                </c:pt>
                <c:pt idx="220">
                  <c:v>22163.495347744964</c:v>
                </c:pt>
                <c:pt idx="221">
                  <c:v>22047.195318549366</c:v>
                </c:pt>
                <c:pt idx="222">
                  <c:v>21965.396869724173</c:v>
                </c:pt>
                <c:pt idx="223">
                  <c:v>21854.809022709105</c:v>
                </c:pt>
                <c:pt idx="224">
                  <c:v>21831.96029398698</c:v>
                </c:pt>
                <c:pt idx="225">
                  <c:v>21921.527310577694</c:v>
                </c:pt>
                <c:pt idx="226">
                  <c:v>21934.551085949304</c:v>
                </c:pt>
                <c:pt idx="227">
                  <c:v>21805.227281382096</c:v>
                </c:pt>
                <c:pt idx="228">
                  <c:v>21739.879917236831</c:v>
                </c:pt>
                <c:pt idx="229">
                  <c:v>21609.642163520741</c:v>
                </c:pt>
                <c:pt idx="230">
                  <c:v>21719.773035961367</c:v>
                </c:pt>
                <c:pt idx="231">
                  <c:v>21622.665938892354</c:v>
                </c:pt>
                <c:pt idx="232">
                  <c:v>21587.250409373064</c:v>
                </c:pt>
                <c:pt idx="233">
                  <c:v>21572.170248416463</c:v>
                </c:pt>
                <c:pt idx="234">
                  <c:v>21434.392414222071</c:v>
                </c:pt>
                <c:pt idx="235">
                  <c:v>21309.181380824844</c:v>
                </c:pt>
                <c:pt idx="236">
                  <c:v>21310.09532997373</c:v>
                </c:pt>
                <c:pt idx="237">
                  <c:v>21329.973723961975</c:v>
                </c:pt>
                <c:pt idx="238">
                  <c:v>21286.561139389949</c:v>
                </c:pt>
                <c:pt idx="239">
                  <c:v>21075.895860571989</c:v>
                </c:pt>
                <c:pt idx="240">
                  <c:v>21017.8600896178</c:v>
                </c:pt>
                <c:pt idx="241">
                  <c:v>20863.63117074348</c:v>
                </c:pt>
                <c:pt idx="242">
                  <c:v>20844.895213191339</c:v>
                </c:pt>
                <c:pt idx="243">
                  <c:v>20639.485141979469</c:v>
                </c:pt>
                <c:pt idx="244">
                  <c:v>20562.713413473139</c:v>
                </c:pt>
                <c:pt idx="245">
                  <c:v>20510.161337412261</c:v>
                </c:pt>
                <c:pt idx="246">
                  <c:v>20509.932850125038</c:v>
                </c:pt>
                <c:pt idx="247">
                  <c:v>20405.057185290501</c:v>
                </c:pt>
                <c:pt idx="248">
                  <c:v>20450.983130021963</c:v>
                </c:pt>
                <c:pt idx="249">
                  <c:v>20420.594320821543</c:v>
                </c:pt>
                <c:pt idx="250">
                  <c:v>20374.211401515637</c:v>
                </c:pt>
                <c:pt idx="251">
                  <c:v>20257.911372320039</c:v>
                </c:pt>
                <c:pt idx="252">
                  <c:v>20141.611343124441</c:v>
                </c:pt>
                <c:pt idx="253">
                  <c:v>20067.581462064769</c:v>
                </c:pt>
                <c:pt idx="254">
                  <c:v>20100.48363142462</c:v>
                </c:pt>
                <c:pt idx="255">
                  <c:v>19988.067886111785</c:v>
                </c:pt>
                <c:pt idx="256">
                  <c:v>19932.088500742586</c:v>
                </c:pt>
                <c:pt idx="257">
                  <c:v>19897.358433084963</c:v>
                </c:pt>
                <c:pt idx="258">
                  <c:v>19889.132890744997</c:v>
                </c:pt>
                <c:pt idx="259">
                  <c:v>19800.251336015943</c:v>
                </c:pt>
                <c:pt idx="260">
                  <c:v>19807.3344419198</c:v>
                </c:pt>
                <c:pt idx="261">
                  <c:v>19750.669594688941</c:v>
                </c:pt>
                <c:pt idx="262">
                  <c:v>19641.452671397201</c:v>
                </c:pt>
                <c:pt idx="263">
                  <c:v>19594.841264804076</c:v>
                </c:pt>
                <c:pt idx="264">
                  <c:v>19561.482120869779</c:v>
                </c:pt>
                <c:pt idx="265">
                  <c:v>19393.543964762186</c:v>
                </c:pt>
                <c:pt idx="266">
                  <c:v>19535.206082839341</c:v>
                </c:pt>
                <c:pt idx="267">
                  <c:v>19613.805709643439</c:v>
                </c:pt>
                <c:pt idx="268">
                  <c:v>19635.283514642237</c:v>
                </c:pt>
                <c:pt idx="269">
                  <c:v>19682.351895809807</c:v>
                </c:pt>
                <c:pt idx="270">
                  <c:v>19575.19135810306</c:v>
                </c:pt>
                <c:pt idx="271">
                  <c:v>19454.550070450256</c:v>
                </c:pt>
                <c:pt idx="272">
                  <c:v>19458.434354333018</c:v>
                </c:pt>
                <c:pt idx="273">
                  <c:v>19326.368702319156</c:v>
                </c:pt>
                <c:pt idx="274">
                  <c:v>19203.442541794142</c:v>
                </c:pt>
                <c:pt idx="275">
                  <c:v>19048.756648345377</c:v>
                </c:pt>
                <c:pt idx="276">
                  <c:v>18963.759377499086</c:v>
                </c:pt>
                <c:pt idx="277">
                  <c:v>18828.95187803857</c:v>
                </c:pt>
                <c:pt idx="278">
                  <c:v>18956.904758882451</c:v>
                </c:pt>
                <c:pt idx="279">
                  <c:v>18848.830272026815</c:v>
                </c:pt>
                <c:pt idx="280">
                  <c:v>18798.563068838146</c:v>
                </c:pt>
                <c:pt idx="281">
                  <c:v>18707.396641236879</c:v>
                </c:pt>
                <c:pt idx="282">
                  <c:v>18694.372865865273</c:v>
                </c:pt>
                <c:pt idx="283">
                  <c:v>18628.34003985834</c:v>
                </c:pt>
                <c:pt idx="284">
                  <c:v>18742.355196181728</c:v>
                </c:pt>
                <c:pt idx="285">
                  <c:v>18701.455971769134</c:v>
                </c:pt>
                <c:pt idx="286">
                  <c:v>18649.589357569916</c:v>
                </c:pt>
                <c:pt idx="287">
                  <c:v>18591.096612041285</c:v>
                </c:pt>
                <c:pt idx="288">
                  <c:v>18503.585981035561</c:v>
                </c:pt>
                <c:pt idx="289">
                  <c:v>18426.357277954787</c:v>
                </c:pt>
                <c:pt idx="290">
                  <c:v>18570.075781616932</c:v>
                </c:pt>
                <c:pt idx="291">
                  <c:v>18462.458269335741</c:v>
                </c:pt>
                <c:pt idx="292">
                  <c:v>18413.105015295961</c:v>
                </c:pt>
                <c:pt idx="293">
                  <c:v>18384.087129818865</c:v>
                </c:pt>
                <c:pt idx="294">
                  <c:v>18369.006968862268</c:v>
                </c:pt>
                <c:pt idx="295">
                  <c:v>18289.264905622062</c:v>
                </c:pt>
                <c:pt idx="296">
                  <c:v>18299.775320834236</c:v>
                </c:pt>
                <c:pt idx="297">
                  <c:v>18245.623833762809</c:v>
                </c:pt>
                <c:pt idx="298">
                  <c:v>18147.145812970466</c:v>
                </c:pt>
                <c:pt idx="299">
                  <c:v>18038.157376965944</c:v>
                </c:pt>
                <c:pt idx="300" formatCode="_-&quot;£&quot;* #,##0_-;\-&quot;£&quot;* #,##0_-;_-&quot;£&quot;* &quot;-&quot;??_-;_-@_-">
                  <c:v>18000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58-4DB5-BC0F-EC1DFE2B6826}"/>
            </c:ext>
          </c:extLst>
        </c:ser>
        <c:ser>
          <c:idx val="0"/>
          <c:order val="2"/>
          <c:tx>
            <c:strRef>
              <c:f>'Rent Chart'!$Q$49</c:f>
              <c:strCache>
                <c:ptCount val="1"/>
                <c:pt idx="0">
                  <c:v>Benchmark Indexed</c:v>
                </c:pt>
              </c:strCache>
            </c:strRef>
          </c:tx>
          <c:spPr>
            <a:ln w="63500">
              <a:solidFill>
                <a:srgbClr val="FF00FF"/>
              </a:solidFill>
            </a:ln>
          </c:spPr>
          <c:marker>
            <c:symbol val="none"/>
          </c:marker>
          <c:cat>
            <c:numRef>
              <c:f>'Rent Chart'!$A$62:$A$362</c:f>
              <c:numCache>
                <c:formatCode>d\-mmm\-yy</c:formatCode>
                <c:ptCount val="301"/>
                <c:pt idx="0">
                  <c:v>47880</c:v>
                </c:pt>
                <c:pt idx="1">
                  <c:v>47849</c:v>
                </c:pt>
                <c:pt idx="2">
                  <c:v>47818</c:v>
                </c:pt>
                <c:pt idx="3">
                  <c:v>47788</c:v>
                </c:pt>
                <c:pt idx="4">
                  <c:v>47757</c:v>
                </c:pt>
                <c:pt idx="5">
                  <c:v>47727</c:v>
                </c:pt>
                <c:pt idx="6">
                  <c:v>47696</c:v>
                </c:pt>
                <c:pt idx="7">
                  <c:v>47665</c:v>
                </c:pt>
                <c:pt idx="8">
                  <c:v>47635</c:v>
                </c:pt>
                <c:pt idx="9">
                  <c:v>47604</c:v>
                </c:pt>
                <c:pt idx="10">
                  <c:v>47574</c:v>
                </c:pt>
                <c:pt idx="11">
                  <c:v>47543</c:v>
                </c:pt>
                <c:pt idx="12">
                  <c:v>47515</c:v>
                </c:pt>
                <c:pt idx="13">
                  <c:v>47484</c:v>
                </c:pt>
                <c:pt idx="14">
                  <c:v>47453</c:v>
                </c:pt>
                <c:pt idx="15">
                  <c:v>47423</c:v>
                </c:pt>
                <c:pt idx="16">
                  <c:v>47392</c:v>
                </c:pt>
                <c:pt idx="17">
                  <c:v>47362</c:v>
                </c:pt>
                <c:pt idx="18">
                  <c:v>47331</c:v>
                </c:pt>
                <c:pt idx="19">
                  <c:v>47300</c:v>
                </c:pt>
                <c:pt idx="20">
                  <c:v>47270</c:v>
                </c:pt>
                <c:pt idx="21">
                  <c:v>47239</c:v>
                </c:pt>
                <c:pt idx="22">
                  <c:v>47209</c:v>
                </c:pt>
                <c:pt idx="23">
                  <c:v>47178</c:v>
                </c:pt>
                <c:pt idx="24">
                  <c:v>47150</c:v>
                </c:pt>
                <c:pt idx="25">
                  <c:v>47119</c:v>
                </c:pt>
                <c:pt idx="26">
                  <c:v>47088</c:v>
                </c:pt>
                <c:pt idx="27">
                  <c:v>47058</c:v>
                </c:pt>
                <c:pt idx="28">
                  <c:v>47027</c:v>
                </c:pt>
                <c:pt idx="29">
                  <c:v>46997</c:v>
                </c:pt>
                <c:pt idx="30">
                  <c:v>46966</c:v>
                </c:pt>
                <c:pt idx="31">
                  <c:v>46935</c:v>
                </c:pt>
                <c:pt idx="32">
                  <c:v>46905</c:v>
                </c:pt>
                <c:pt idx="33">
                  <c:v>46874</c:v>
                </c:pt>
                <c:pt idx="34">
                  <c:v>46844</c:v>
                </c:pt>
                <c:pt idx="35">
                  <c:v>46813</c:v>
                </c:pt>
                <c:pt idx="36">
                  <c:v>46784</c:v>
                </c:pt>
                <c:pt idx="37">
                  <c:v>46753</c:v>
                </c:pt>
                <c:pt idx="38">
                  <c:v>46722</c:v>
                </c:pt>
                <c:pt idx="39">
                  <c:v>46692</c:v>
                </c:pt>
                <c:pt idx="40">
                  <c:v>46661</c:v>
                </c:pt>
                <c:pt idx="41">
                  <c:v>46631</c:v>
                </c:pt>
                <c:pt idx="42">
                  <c:v>46600</c:v>
                </c:pt>
                <c:pt idx="43">
                  <c:v>46569</c:v>
                </c:pt>
                <c:pt idx="44">
                  <c:v>46539</c:v>
                </c:pt>
                <c:pt idx="45">
                  <c:v>46508</c:v>
                </c:pt>
                <c:pt idx="46">
                  <c:v>46478</c:v>
                </c:pt>
                <c:pt idx="47">
                  <c:v>46447</c:v>
                </c:pt>
                <c:pt idx="48">
                  <c:v>46419</c:v>
                </c:pt>
                <c:pt idx="49">
                  <c:v>46388</c:v>
                </c:pt>
                <c:pt idx="50">
                  <c:v>46357</c:v>
                </c:pt>
                <c:pt idx="51">
                  <c:v>46327</c:v>
                </c:pt>
                <c:pt idx="52">
                  <c:v>46296</c:v>
                </c:pt>
                <c:pt idx="53">
                  <c:v>46266</c:v>
                </c:pt>
                <c:pt idx="54">
                  <c:v>46235</c:v>
                </c:pt>
                <c:pt idx="55">
                  <c:v>46204</c:v>
                </c:pt>
                <c:pt idx="56">
                  <c:v>46174</c:v>
                </c:pt>
                <c:pt idx="57">
                  <c:v>46143</c:v>
                </c:pt>
                <c:pt idx="58">
                  <c:v>46113</c:v>
                </c:pt>
                <c:pt idx="59">
                  <c:v>46082</c:v>
                </c:pt>
                <c:pt idx="60">
                  <c:v>46054</c:v>
                </c:pt>
                <c:pt idx="61">
                  <c:v>46023</c:v>
                </c:pt>
                <c:pt idx="62">
                  <c:v>45992</c:v>
                </c:pt>
                <c:pt idx="63">
                  <c:v>45962</c:v>
                </c:pt>
                <c:pt idx="64">
                  <c:v>45931</c:v>
                </c:pt>
                <c:pt idx="65">
                  <c:v>45901</c:v>
                </c:pt>
                <c:pt idx="66">
                  <c:v>45870</c:v>
                </c:pt>
                <c:pt idx="67">
                  <c:v>45839</c:v>
                </c:pt>
                <c:pt idx="68">
                  <c:v>45809</c:v>
                </c:pt>
                <c:pt idx="69">
                  <c:v>45778</c:v>
                </c:pt>
                <c:pt idx="70">
                  <c:v>45748</c:v>
                </c:pt>
                <c:pt idx="71">
                  <c:v>45717</c:v>
                </c:pt>
                <c:pt idx="72">
                  <c:v>45689</c:v>
                </c:pt>
                <c:pt idx="73">
                  <c:v>45658</c:v>
                </c:pt>
                <c:pt idx="74">
                  <c:v>45627</c:v>
                </c:pt>
                <c:pt idx="75">
                  <c:v>45597</c:v>
                </c:pt>
                <c:pt idx="76">
                  <c:v>45566</c:v>
                </c:pt>
                <c:pt idx="77">
                  <c:v>45536</c:v>
                </c:pt>
                <c:pt idx="78">
                  <c:v>45505</c:v>
                </c:pt>
                <c:pt idx="79">
                  <c:v>45474</c:v>
                </c:pt>
                <c:pt idx="80">
                  <c:v>45444</c:v>
                </c:pt>
                <c:pt idx="81">
                  <c:v>45413</c:v>
                </c:pt>
                <c:pt idx="82">
                  <c:v>45383</c:v>
                </c:pt>
                <c:pt idx="83">
                  <c:v>45352</c:v>
                </c:pt>
                <c:pt idx="84">
                  <c:v>45323</c:v>
                </c:pt>
                <c:pt idx="85">
                  <c:v>45292</c:v>
                </c:pt>
                <c:pt idx="86">
                  <c:v>45261</c:v>
                </c:pt>
                <c:pt idx="87">
                  <c:v>45231</c:v>
                </c:pt>
                <c:pt idx="88">
                  <c:v>45200</c:v>
                </c:pt>
                <c:pt idx="89">
                  <c:v>45170</c:v>
                </c:pt>
                <c:pt idx="90">
                  <c:v>45139</c:v>
                </c:pt>
                <c:pt idx="91">
                  <c:v>45108</c:v>
                </c:pt>
                <c:pt idx="92">
                  <c:v>45078</c:v>
                </c:pt>
                <c:pt idx="93">
                  <c:v>45047</c:v>
                </c:pt>
                <c:pt idx="94">
                  <c:v>45017</c:v>
                </c:pt>
                <c:pt idx="95">
                  <c:v>44986</c:v>
                </c:pt>
                <c:pt idx="96">
                  <c:v>44958</c:v>
                </c:pt>
                <c:pt idx="97">
                  <c:v>44927</c:v>
                </c:pt>
                <c:pt idx="98">
                  <c:v>44896</c:v>
                </c:pt>
                <c:pt idx="99">
                  <c:v>44866</c:v>
                </c:pt>
                <c:pt idx="100">
                  <c:v>44835</c:v>
                </c:pt>
                <c:pt idx="101">
                  <c:v>44805</c:v>
                </c:pt>
                <c:pt idx="102">
                  <c:v>44774</c:v>
                </c:pt>
                <c:pt idx="103">
                  <c:v>44743</c:v>
                </c:pt>
                <c:pt idx="104">
                  <c:v>44713</c:v>
                </c:pt>
                <c:pt idx="105">
                  <c:v>44682</c:v>
                </c:pt>
                <c:pt idx="106">
                  <c:v>44652</c:v>
                </c:pt>
                <c:pt idx="107">
                  <c:v>44621</c:v>
                </c:pt>
                <c:pt idx="108">
                  <c:v>44593</c:v>
                </c:pt>
                <c:pt idx="109">
                  <c:v>44562</c:v>
                </c:pt>
                <c:pt idx="110">
                  <c:v>44531</c:v>
                </c:pt>
                <c:pt idx="111">
                  <c:v>44501</c:v>
                </c:pt>
                <c:pt idx="112">
                  <c:v>44470</c:v>
                </c:pt>
                <c:pt idx="113">
                  <c:v>44440</c:v>
                </c:pt>
                <c:pt idx="114">
                  <c:v>44409</c:v>
                </c:pt>
                <c:pt idx="115">
                  <c:v>44378</c:v>
                </c:pt>
                <c:pt idx="116">
                  <c:v>44348</c:v>
                </c:pt>
                <c:pt idx="117">
                  <c:v>44317</c:v>
                </c:pt>
                <c:pt idx="118">
                  <c:v>44287</c:v>
                </c:pt>
                <c:pt idx="119">
                  <c:v>44256</c:v>
                </c:pt>
                <c:pt idx="120">
                  <c:v>44228</c:v>
                </c:pt>
                <c:pt idx="121">
                  <c:v>44197</c:v>
                </c:pt>
                <c:pt idx="122">
                  <c:v>44166</c:v>
                </c:pt>
                <c:pt idx="123">
                  <c:v>44136</c:v>
                </c:pt>
                <c:pt idx="124">
                  <c:v>44105</c:v>
                </c:pt>
                <c:pt idx="125">
                  <c:v>44075</c:v>
                </c:pt>
                <c:pt idx="126">
                  <c:v>44044</c:v>
                </c:pt>
                <c:pt idx="127">
                  <c:v>44013</c:v>
                </c:pt>
                <c:pt idx="128">
                  <c:v>43983</c:v>
                </c:pt>
                <c:pt idx="129">
                  <c:v>43952</c:v>
                </c:pt>
                <c:pt idx="130">
                  <c:v>43922</c:v>
                </c:pt>
                <c:pt idx="131">
                  <c:v>43891</c:v>
                </c:pt>
                <c:pt idx="132">
                  <c:v>43862</c:v>
                </c:pt>
                <c:pt idx="133">
                  <c:v>43831</c:v>
                </c:pt>
                <c:pt idx="134">
                  <c:v>43800</c:v>
                </c:pt>
                <c:pt idx="135">
                  <c:v>43770</c:v>
                </c:pt>
                <c:pt idx="136">
                  <c:v>43739</c:v>
                </c:pt>
                <c:pt idx="137">
                  <c:v>43709</c:v>
                </c:pt>
                <c:pt idx="138">
                  <c:v>43678</c:v>
                </c:pt>
                <c:pt idx="139">
                  <c:v>43647</c:v>
                </c:pt>
                <c:pt idx="140">
                  <c:v>43617</c:v>
                </c:pt>
                <c:pt idx="141">
                  <c:v>43586</c:v>
                </c:pt>
                <c:pt idx="142">
                  <c:v>43556</c:v>
                </c:pt>
                <c:pt idx="143">
                  <c:v>43525</c:v>
                </c:pt>
                <c:pt idx="144">
                  <c:v>43497</c:v>
                </c:pt>
                <c:pt idx="145">
                  <c:v>43466</c:v>
                </c:pt>
                <c:pt idx="146">
                  <c:v>43435</c:v>
                </c:pt>
                <c:pt idx="147">
                  <c:v>43405</c:v>
                </c:pt>
                <c:pt idx="148">
                  <c:v>43374</c:v>
                </c:pt>
                <c:pt idx="149">
                  <c:v>43344</c:v>
                </c:pt>
                <c:pt idx="150">
                  <c:v>43313</c:v>
                </c:pt>
                <c:pt idx="151">
                  <c:v>43282</c:v>
                </c:pt>
                <c:pt idx="152">
                  <c:v>43252</c:v>
                </c:pt>
                <c:pt idx="153">
                  <c:v>43221</c:v>
                </c:pt>
                <c:pt idx="154">
                  <c:v>43191</c:v>
                </c:pt>
                <c:pt idx="155">
                  <c:v>43160</c:v>
                </c:pt>
                <c:pt idx="156">
                  <c:v>43132</c:v>
                </c:pt>
                <c:pt idx="157">
                  <c:v>43101</c:v>
                </c:pt>
                <c:pt idx="158">
                  <c:v>43070</c:v>
                </c:pt>
                <c:pt idx="159">
                  <c:v>43040</c:v>
                </c:pt>
                <c:pt idx="160">
                  <c:v>43009</c:v>
                </c:pt>
                <c:pt idx="161">
                  <c:v>42979</c:v>
                </c:pt>
                <c:pt idx="162">
                  <c:v>42948</c:v>
                </c:pt>
                <c:pt idx="163">
                  <c:v>42917</c:v>
                </c:pt>
                <c:pt idx="164">
                  <c:v>42887</c:v>
                </c:pt>
                <c:pt idx="165">
                  <c:v>42856</c:v>
                </c:pt>
                <c:pt idx="166">
                  <c:v>42826</c:v>
                </c:pt>
                <c:pt idx="167">
                  <c:v>42795</c:v>
                </c:pt>
                <c:pt idx="168">
                  <c:v>42767</c:v>
                </c:pt>
                <c:pt idx="169">
                  <c:v>42736</c:v>
                </c:pt>
                <c:pt idx="170">
                  <c:v>42705</c:v>
                </c:pt>
                <c:pt idx="171">
                  <c:v>42675</c:v>
                </c:pt>
                <c:pt idx="172">
                  <c:v>42644</c:v>
                </c:pt>
                <c:pt idx="173">
                  <c:v>42614</c:v>
                </c:pt>
                <c:pt idx="174">
                  <c:v>42583</c:v>
                </c:pt>
                <c:pt idx="175">
                  <c:v>42552</c:v>
                </c:pt>
                <c:pt idx="176">
                  <c:v>42522</c:v>
                </c:pt>
                <c:pt idx="177">
                  <c:v>42491</c:v>
                </c:pt>
                <c:pt idx="178">
                  <c:v>42461</c:v>
                </c:pt>
                <c:pt idx="179">
                  <c:v>42430</c:v>
                </c:pt>
                <c:pt idx="180">
                  <c:v>42401</c:v>
                </c:pt>
                <c:pt idx="181">
                  <c:v>42370</c:v>
                </c:pt>
                <c:pt idx="182">
                  <c:v>42339</c:v>
                </c:pt>
                <c:pt idx="183">
                  <c:v>42309</c:v>
                </c:pt>
                <c:pt idx="184">
                  <c:v>42278</c:v>
                </c:pt>
                <c:pt idx="185">
                  <c:v>42248</c:v>
                </c:pt>
                <c:pt idx="186">
                  <c:v>42217</c:v>
                </c:pt>
                <c:pt idx="187">
                  <c:v>42186</c:v>
                </c:pt>
                <c:pt idx="188">
                  <c:v>42156</c:v>
                </c:pt>
                <c:pt idx="189">
                  <c:v>42125</c:v>
                </c:pt>
                <c:pt idx="190">
                  <c:v>42095</c:v>
                </c:pt>
                <c:pt idx="191">
                  <c:v>42064</c:v>
                </c:pt>
                <c:pt idx="192">
                  <c:v>42036</c:v>
                </c:pt>
                <c:pt idx="193">
                  <c:v>42005</c:v>
                </c:pt>
                <c:pt idx="194">
                  <c:v>41974</c:v>
                </c:pt>
                <c:pt idx="195">
                  <c:v>41944</c:v>
                </c:pt>
                <c:pt idx="196">
                  <c:v>41913</c:v>
                </c:pt>
                <c:pt idx="197">
                  <c:v>41883</c:v>
                </c:pt>
                <c:pt idx="198">
                  <c:v>41852</c:v>
                </c:pt>
                <c:pt idx="199">
                  <c:v>41821</c:v>
                </c:pt>
                <c:pt idx="200">
                  <c:v>41791</c:v>
                </c:pt>
                <c:pt idx="201">
                  <c:v>41760</c:v>
                </c:pt>
                <c:pt idx="202">
                  <c:v>41730</c:v>
                </c:pt>
                <c:pt idx="203">
                  <c:v>41699</c:v>
                </c:pt>
                <c:pt idx="204">
                  <c:v>41671</c:v>
                </c:pt>
                <c:pt idx="205">
                  <c:v>41640</c:v>
                </c:pt>
                <c:pt idx="206">
                  <c:v>41609</c:v>
                </c:pt>
                <c:pt idx="207">
                  <c:v>41579</c:v>
                </c:pt>
                <c:pt idx="208">
                  <c:v>41548</c:v>
                </c:pt>
                <c:pt idx="209">
                  <c:v>41518</c:v>
                </c:pt>
                <c:pt idx="210">
                  <c:v>41487</c:v>
                </c:pt>
                <c:pt idx="211">
                  <c:v>41456</c:v>
                </c:pt>
                <c:pt idx="212">
                  <c:v>41426</c:v>
                </c:pt>
                <c:pt idx="213">
                  <c:v>41395</c:v>
                </c:pt>
                <c:pt idx="214">
                  <c:v>41365</c:v>
                </c:pt>
                <c:pt idx="215">
                  <c:v>41334</c:v>
                </c:pt>
                <c:pt idx="216">
                  <c:v>41306</c:v>
                </c:pt>
                <c:pt idx="217">
                  <c:v>41275</c:v>
                </c:pt>
                <c:pt idx="218">
                  <c:v>41244</c:v>
                </c:pt>
                <c:pt idx="219">
                  <c:v>41214</c:v>
                </c:pt>
                <c:pt idx="220">
                  <c:v>41183</c:v>
                </c:pt>
                <c:pt idx="221">
                  <c:v>41153</c:v>
                </c:pt>
                <c:pt idx="222">
                  <c:v>41122</c:v>
                </c:pt>
                <c:pt idx="223">
                  <c:v>41091</c:v>
                </c:pt>
                <c:pt idx="224">
                  <c:v>41061</c:v>
                </c:pt>
                <c:pt idx="225">
                  <c:v>41030</c:v>
                </c:pt>
                <c:pt idx="226">
                  <c:v>41000</c:v>
                </c:pt>
                <c:pt idx="227">
                  <c:v>40969</c:v>
                </c:pt>
                <c:pt idx="228">
                  <c:v>40940</c:v>
                </c:pt>
                <c:pt idx="229">
                  <c:v>40909</c:v>
                </c:pt>
                <c:pt idx="230">
                  <c:v>40878</c:v>
                </c:pt>
                <c:pt idx="231">
                  <c:v>40848</c:v>
                </c:pt>
                <c:pt idx="232">
                  <c:v>40817</c:v>
                </c:pt>
                <c:pt idx="233">
                  <c:v>40787</c:v>
                </c:pt>
                <c:pt idx="234">
                  <c:v>40756</c:v>
                </c:pt>
                <c:pt idx="235">
                  <c:v>40725</c:v>
                </c:pt>
                <c:pt idx="236">
                  <c:v>40695</c:v>
                </c:pt>
                <c:pt idx="237">
                  <c:v>40664</c:v>
                </c:pt>
                <c:pt idx="238">
                  <c:v>40634</c:v>
                </c:pt>
                <c:pt idx="239">
                  <c:v>40603</c:v>
                </c:pt>
                <c:pt idx="240">
                  <c:v>40575</c:v>
                </c:pt>
                <c:pt idx="241">
                  <c:v>40544</c:v>
                </c:pt>
                <c:pt idx="242">
                  <c:v>40513</c:v>
                </c:pt>
                <c:pt idx="243">
                  <c:v>40483</c:v>
                </c:pt>
                <c:pt idx="244">
                  <c:v>40452</c:v>
                </c:pt>
                <c:pt idx="245">
                  <c:v>40422</c:v>
                </c:pt>
                <c:pt idx="246">
                  <c:v>40391</c:v>
                </c:pt>
                <c:pt idx="247">
                  <c:v>40360</c:v>
                </c:pt>
                <c:pt idx="248">
                  <c:v>40330</c:v>
                </c:pt>
                <c:pt idx="249">
                  <c:v>40299</c:v>
                </c:pt>
                <c:pt idx="250">
                  <c:v>40269</c:v>
                </c:pt>
                <c:pt idx="251">
                  <c:v>40238</c:v>
                </c:pt>
                <c:pt idx="252">
                  <c:v>40210</c:v>
                </c:pt>
                <c:pt idx="253">
                  <c:v>40179</c:v>
                </c:pt>
                <c:pt idx="254">
                  <c:v>40148</c:v>
                </c:pt>
                <c:pt idx="255">
                  <c:v>40118</c:v>
                </c:pt>
                <c:pt idx="256">
                  <c:v>40087</c:v>
                </c:pt>
                <c:pt idx="257">
                  <c:v>40057</c:v>
                </c:pt>
                <c:pt idx="258">
                  <c:v>40026</c:v>
                </c:pt>
                <c:pt idx="259">
                  <c:v>39995</c:v>
                </c:pt>
                <c:pt idx="260">
                  <c:v>39965</c:v>
                </c:pt>
                <c:pt idx="261">
                  <c:v>39934</c:v>
                </c:pt>
                <c:pt idx="262">
                  <c:v>39904</c:v>
                </c:pt>
                <c:pt idx="263">
                  <c:v>39873</c:v>
                </c:pt>
                <c:pt idx="264">
                  <c:v>39845</c:v>
                </c:pt>
                <c:pt idx="265">
                  <c:v>39814</c:v>
                </c:pt>
                <c:pt idx="266">
                  <c:v>39783</c:v>
                </c:pt>
                <c:pt idx="267">
                  <c:v>39753</c:v>
                </c:pt>
                <c:pt idx="268">
                  <c:v>39722</c:v>
                </c:pt>
                <c:pt idx="269">
                  <c:v>39692</c:v>
                </c:pt>
                <c:pt idx="270">
                  <c:v>39661</c:v>
                </c:pt>
                <c:pt idx="271">
                  <c:v>39630</c:v>
                </c:pt>
                <c:pt idx="272">
                  <c:v>39600</c:v>
                </c:pt>
                <c:pt idx="273">
                  <c:v>39569</c:v>
                </c:pt>
                <c:pt idx="274">
                  <c:v>39539</c:v>
                </c:pt>
                <c:pt idx="275">
                  <c:v>39508</c:v>
                </c:pt>
                <c:pt idx="276">
                  <c:v>39479</c:v>
                </c:pt>
                <c:pt idx="277">
                  <c:v>39448</c:v>
                </c:pt>
                <c:pt idx="278">
                  <c:v>39417</c:v>
                </c:pt>
                <c:pt idx="279">
                  <c:v>39387</c:v>
                </c:pt>
                <c:pt idx="280">
                  <c:v>39356</c:v>
                </c:pt>
                <c:pt idx="281">
                  <c:v>39326</c:v>
                </c:pt>
                <c:pt idx="282">
                  <c:v>39295</c:v>
                </c:pt>
                <c:pt idx="283">
                  <c:v>39264</c:v>
                </c:pt>
                <c:pt idx="284">
                  <c:v>39234</c:v>
                </c:pt>
                <c:pt idx="285">
                  <c:v>39203</c:v>
                </c:pt>
                <c:pt idx="286">
                  <c:v>39173</c:v>
                </c:pt>
                <c:pt idx="287">
                  <c:v>39142</c:v>
                </c:pt>
                <c:pt idx="288">
                  <c:v>39114</c:v>
                </c:pt>
                <c:pt idx="289">
                  <c:v>39083</c:v>
                </c:pt>
                <c:pt idx="290">
                  <c:v>39052</c:v>
                </c:pt>
                <c:pt idx="291">
                  <c:v>39022</c:v>
                </c:pt>
                <c:pt idx="292">
                  <c:v>38991</c:v>
                </c:pt>
                <c:pt idx="293">
                  <c:v>38961</c:v>
                </c:pt>
                <c:pt idx="294">
                  <c:v>38930</c:v>
                </c:pt>
                <c:pt idx="295">
                  <c:v>38899</c:v>
                </c:pt>
                <c:pt idx="296">
                  <c:v>38869</c:v>
                </c:pt>
                <c:pt idx="297">
                  <c:v>38838</c:v>
                </c:pt>
                <c:pt idx="298">
                  <c:v>38808</c:v>
                </c:pt>
                <c:pt idx="299">
                  <c:v>38777</c:v>
                </c:pt>
                <c:pt idx="300">
                  <c:v>38749</c:v>
                </c:pt>
              </c:numCache>
            </c:numRef>
          </c:cat>
          <c:val>
            <c:numRef>
              <c:f>'Rent Chart'!$R$62:$R$362</c:f>
              <c:numCache>
                <c:formatCode>_-[$£-809]* #,##0_-;\-[$£-809]* #,##0_-;_-[$£-809]* "-"??_-;_-@_-</c:formatCode>
                <c:ptCount val="301"/>
                <c:pt idx="60">
                  <c:v>39291.232326644946</c:v>
                </c:pt>
                <c:pt idx="61">
                  <c:v>39291.232326644946</c:v>
                </c:pt>
                <c:pt idx="62">
                  <c:v>39291.232326644946</c:v>
                </c:pt>
                <c:pt idx="63">
                  <c:v>39291.232326644946</c:v>
                </c:pt>
                <c:pt idx="64">
                  <c:v>39291.232326644946</c:v>
                </c:pt>
                <c:pt idx="65">
                  <c:v>39291.232326644946</c:v>
                </c:pt>
                <c:pt idx="66">
                  <c:v>39291.232326644946</c:v>
                </c:pt>
                <c:pt idx="67">
                  <c:v>39291.232326644946</c:v>
                </c:pt>
                <c:pt idx="68">
                  <c:v>39291.232326644946</c:v>
                </c:pt>
                <c:pt idx="69">
                  <c:v>39291.232326644946</c:v>
                </c:pt>
                <c:pt idx="70">
                  <c:v>39291.232326644946</c:v>
                </c:pt>
                <c:pt idx="71">
                  <c:v>39291.232326644946</c:v>
                </c:pt>
                <c:pt idx="72">
                  <c:v>39291.232326644946</c:v>
                </c:pt>
                <c:pt idx="73">
                  <c:v>39291.232326644946</c:v>
                </c:pt>
                <c:pt idx="74">
                  <c:v>36549.983559669716</c:v>
                </c:pt>
                <c:pt idx="75">
                  <c:v>36549.983559669716</c:v>
                </c:pt>
                <c:pt idx="76">
                  <c:v>36549.983559669716</c:v>
                </c:pt>
                <c:pt idx="77">
                  <c:v>36549.983559669716</c:v>
                </c:pt>
                <c:pt idx="78">
                  <c:v>36549.983559669716</c:v>
                </c:pt>
                <c:pt idx="79">
                  <c:v>36549.983559669716</c:v>
                </c:pt>
                <c:pt idx="80">
                  <c:v>36549.983559669716</c:v>
                </c:pt>
                <c:pt idx="81">
                  <c:v>36549.983559669716</c:v>
                </c:pt>
                <c:pt idx="82">
                  <c:v>36549.983559669716</c:v>
                </c:pt>
                <c:pt idx="83">
                  <c:v>36549.983559669716</c:v>
                </c:pt>
                <c:pt idx="84">
                  <c:v>36549.983559669716</c:v>
                </c:pt>
                <c:pt idx="85">
                  <c:v>36549.983559669716</c:v>
                </c:pt>
                <c:pt idx="86">
                  <c:v>34399.984526747969</c:v>
                </c:pt>
                <c:pt idx="87">
                  <c:v>34399.984526747969</c:v>
                </c:pt>
                <c:pt idx="88">
                  <c:v>34399.984526747969</c:v>
                </c:pt>
                <c:pt idx="89">
                  <c:v>34399.984526747969</c:v>
                </c:pt>
                <c:pt idx="90">
                  <c:v>34399.984526747969</c:v>
                </c:pt>
                <c:pt idx="91">
                  <c:v>34399.984526747969</c:v>
                </c:pt>
                <c:pt idx="92">
                  <c:v>34399.984526747969</c:v>
                </c:pt>
                <c:pt idx="93">
                  <c:v>34399.984526747969</c:v>
                </c:pt>
                <c:pt idx="94">
                  <c:v>34399.984526747969</c:v>
                </c:pt>
                <c:pt idx="95">
                  <c:v>34399.984526747969</c:v>
                </c:pt>
                <c:pt idx="96">
                  <c:v>34399.984526747969</c:v>
                </c:pt>
                <c:pt idx="97">
                  <c:v>34399.984526747969</c:v>
                </c:pt>
                <c:pt idx="98">
                  <c:v>32606.620404500445</c:v>
                </c:pt>
                <c:pt idx="99">
                  <c:v>32606.620404500445</c:v>
                </c:pt>
                <c:pt idx="100">
                  <c:v>32606.620404500445</c:v>
                </c:pt>
                <c:pt idx="101">
                  <c:v>32606.620404500445</c:v>
                </c:pt>
                <c:pt idx="102">
                  <c:v>32606.620404500445</c:v>
                </c:pt>
                <c:pt idx="103">
                  <c:v>32606.620404500445</c:v>
                </c:pt>
                <c:pt idx="104">
                  <c:v>32606.620404500445</c:v>
                </c:pt>
                <c:pt idx="105">
                  <c:v>32606.620404500445</c:v>
                </c:pt>
                <c:pt idx="106">
                  <c:v>32606.620404500445</c:v>
                </c:pt>
                <c:pt idx="107">
                  <c:v>32606.620404500445</c:v>
                </c:pt>
                <c:pt idx="108">
                  <c:v>32606.620404500445</c:v>
                </c:pt>
                <c:pt idx="109">
                  <c:v>32606.620404500445</c:v>
                </c:pt>
                <c:pt idx="110">
                  <c:v>31322.401925552782</c:v>
                </c:pt>
                <c:pt idx="111">
                  <c:v>31322.401925552782</c:v>
                </c:pt>
                <c:pt idx="112">
                  <c:v>31322.401925552782</c:v>
                </c:pt>
                <c:pt idx="113">
                  <c:v>31322.401925552782</c:v>
                </c:pt>
                <c:pt idx="114">
                  <c:v>31322.401925552782</c:v>
                </c:pt>
                <c:pt idx="115">
                  <c:v>31322.401925552782</c:v>
                </c:pt>
                <c:pt idx="116">
                  <c:v>31322.401925552782</c:v>
                </c:pt>
                <c:pt idx="117">
                  <c:v>31322.401925552782</c:v>
                </c:pt>
                <c:pt idx="118">
                  <c:v>31322.401925552782</c:v>
                </c:pt>
                <c:pt idx="119">
                  <c:v>31322.401925552782</c:v>
                </c:pt>
                <c:pt idx="120">
                  <c:v>31322.401925552782</c:v>
                </c:pt>
                <c:pt idx="121">
                  <c:v>31322.401925552782</c:v>
                </c:pt>
                <c:pt idx="122">
                  <c:v>29902.05434420313</c:v>
                </c:pt>
                <c:pt idx="123">
                  <c:v>29902.05434420313</c:v>
                </c:pt>
                <c:pt idx="124">
                  <c:v>29902.05434420313</c:v>
                </c:pt>
                <c:pt idx="125">
                  <c:v>29902.05434420313</c:v>
                </c:pt>
                <c:pt idx="126">
                  <c:v>29902.05434420313</c:v>
                </c:pt>
                <c:pt idx="127">
                  <c:v>29902.05434420313</c:v>
                </c:pt>
                <c:pt idx="128">
                  <c:v>29902.05434420313</c:v>
                </c:pt>
                <c:pt idx="129">
                  <c:v>29902.05434420313</c:v>
                </c:pt>
                <c:pt idx="130">
                  <c:v>29902.05434420313</c:v>
                </c:pt>
                <c:pt idx="131">
                  <c:v>29902.05434420313</c:v>
                </c:pt>
                <c:pt idx="132">
                  <c:v>29902.05434420313</c:v>
                </c:pt>
                <c:pt idx="133">
                  <c:v>29902.05434420313</c:v>
                </c:pt>
                <c:pt idx="134">
                  <c:v>28779.648069492909</c:v>
                </c:pt>
                <c:pt idx="135">
                  <c:v>28779.648069492909</c:v>
                </c:pt>
                <c:pt idx="136">
                  <c:v>28779.648069492909</c:v>
                </c:pt>
                <c:pt idx="137">
                  <c:v>28779.648069492909</c:v>
                </c:pt>
                <c:pt idx="138">
                  <c:v>28779.648069492909</c:v>
                </c:pt>
                <c:pt idx="139">
                  <c:v>28779.648069492909</c:v>
                </c:pt>
                <c:pt idx="140">
                  <c:v>28779.648069492909</c:v>
                </c:pt>
                <c:pt idx="141">
                  <c:v>28779.648069492909</c:v>
                </c:pt>
                <c:pt idx="142">
                  <c:v>28779.648069492909</c:v>
                </c:pt>
                <c:pt idx="143">
                  <c:v>28779.648069492909</c:v>
                </c:pt>
                <c:pt idx="144">
                  <c:v>28779.648069492909</c:v>
                </c:pt>
                <c:pt idx="145">
                  <c:v>28779.648069492909</c:v>
                </c:pt>
                <c:pt idx="146">
                  <c:v>27914.304626084297</c:v>
                </c:pt>
                <c:pt idx="147">
                  <c:v>27914.304626084297</c:v>
                </c:pt>
                <c:pt idx="148">
                  <c:v>27914.304626084297</c:v>
                </c:pt>
                <c:pt idx="149">
                  <c:v>27914.304626084297</c:v>
                </c:pt>
                <c:pt idx="150">
                  <c:v>27914.304626084297</c:v>
                </c:pt>
                <c:pt idx="151">
                  <c:v>27914.304626084297</c:v>
                </c:pt>
                <c:pt idx="152">
                  <c:v>27914.304626084297</c:v>
                </c:pt>
                <c:pt idx="153">
                  <c:v>27914.304626084297</c:v>
                </c:pt>
                <c:pt idx="154">
                  <c:v>27914.304626084297</c:v>
                </c:pt>
                <c:pt idx="155">
                  <c:v>27914.304626084297</c:v>
                </c:pt>
                <c:pt idx="156">
                  <c:v>27914.304626084297</c:v>
                </c:pt>
                <c:pt idx="157">
                  <c:v>27914.304626084297</c:v>
                </c:pt>
                <c:pt idx="158">
                  <c:v>27246.759029852903</c:v>
                </c:pt>
                <c:pt idx="159">
                  <c:v>27246.759029852903</c:v>
                </c:pt>
                <c:pt idx="160">
                  <c:v>27246.759029852903</c:v>
                </c:pt>
                <c:pt idx="161">
                  <c:v>27246.759029852903</c:v>
                </c:pt>
                <c:pt idx="162">
                  <c:v>27246.759029852903</c:v>
                </c:pt>
                <c:pt idx="163">
                  <c:v>27246.759029852903</c:v>
                </c:pt>
                <c:pt idx="164">
                  <c:v>27246.759029852903</c:v>
                </c:pt>
                <c:pt idx="165">
                  <c:v>27246.759029852903</c:v>
                </c:pt>
                <c:pt idx="166">
                  <c:v>27246.759029852903</c:v>
                </c:pt>
                <c:pt idx="167">
                  <c:v>27246.759029852903</c:v>
                </c:pt>
                <c:pt idx="168">
                  <c:v>27246.759029852903</c:v>
                </c:pt>
                <c:pt idx="169">
                  <c:v>27246.759029852903</c:v>
                </c:pt>
                <c:pt idx="170">
                  <c:v>26287.27354544419</c:v>
                </c:pt>
                <c:pt idx="171">
                  <c:v>26287.27354544419</c:v>
                </c:pt>
                <c:pt idx="172">
                  <c:v>26287.27354544419</c:v>
                </c:pt>
                <c:pt idx="173">
                  <c:v>26287.27354544419</c:v>
                </c:pt>
                <c:pt idx="174">
                  <c:v>26287.27354544419</c:v>
                </c:pt>
                <c:pt idx="175">
                  <c:v>26287.27354544419</c:v>
                </c:pt>
                <c:pt idx="176">
                  <c:v>26287.27354544419</c:v>
                </c:pt>
                <c:pt idx="177">
                  <c:v>26287.27354544419</c:v>
                </c:pt>
                <c:pt idx="178">
                  <c:v>26287.27354544419</c:v>
                </c:pt>
                <c:pt idx="179">
                  <c:v>26287.27354544419</c:v>
                </c:pt>
                <c:pt idx="180">
                  <c:v>26287.27354544419</c:v>
                </c:pt>
                <c:pt idx="181">
                  <c:v>26287.27354544419</c:v>
                </c:pt>
                <c:pt idx="182">
                  <c:v>25361.576020689041</c:v>
                </c:pt>
                <c:pt idx="183">
                  <c:v>25361.576020689041</c:v>
                </c:pt>
                <c:pt idx="184">
                  <c:v>25361.576020689041</c:v>
                </c:pt>
                <c:pt idx="185">
                  <c:v>25361.576020689041</c:v>
                </c:pt>
                <c:pt idx="186">
                  <c:v>25361.576020689041</c:v>
                </c:pt>
                <c:pt idx="187">
                  <c:v>25361.576020689041</c:v>
                </c:pt>
                <c:pt idx="188">
                  <c:v>25361.576020689041</c:v>
                </c:pt>
                <c:pt idx="189">
                  <c:v>25361.576020689041</c:v>
                </c:pt>
                <c:pt idx="190">
                  <c:v>25361.576020689041</c:v>
                </c:pt>
                <c:pt idx="191">
                  <c:v>25361.576020689041</c:v>
                </c:pt>
                <c:pt idx="192">
                  <c:v>25361.576020689041</c:v>
                </c:pt>
                <c:pt idx="193">
                  <c:v>25361.576020689041</c:v>
                </c:pt>
                <c:pt idx="194">
                  <c:v>24503.938184240622</c:v>
                </c:pt>
                <c:pt idx="195">
                  <c:v>24503.938184240622</c:v>
                </c:pt>
                <c:pt idx="196">
                  <c:v>24503.938184240622</c:v>
                </c:pt>
                <c:pt idx="197">
                  <c:v>24503.938184240622</c:v>
                </c:pt>
                <c:pt idx="198">
                  <c:v>24503.938184240622</c:v>
                </c:pt>
                <c:pt idx="199">
                  <c:v>24503.938184240622</c:v>
                </c:pt>
                <c:pt idx="200">
                  <c:v>24503.938184240622</c:v>
                </c:pt>
                <c:pt idx="201">
                  <c:v>24503.938184240622</c:v>
                </c:pt>
                <c:pt idx="202">
                  <c:v>24503.938184240622</c:v>
                </c:pt>
                <c:pt idx="203">
                  <c:v>24503.938184240622</c:v>
                </c:pt>
                <c:pt idx="204">
                  <c:v>24503.938184240622</c:v>
                </c:pt>
                <c:pt idx="205">
                  <c:v>24503.938184240622</c:v>
                </c:pt>
                <c:pt idx="206">
                  <c:v>23584.156096477982</c:v>
                </c:pt>
                <c:pt idx="207">
                  <c:v>23584.156096477982</c:v>
                </c:pt>
                <c:pt idx="208">
                  <c:v>23584.156096477982</c:v>
                </c:pt>
                <c:pt idx="209">
                  <c:v>23584.156096477982</c:v>
                </c:pt>
                <c:pt idx="210">
                  <c:v>23584.156096477982</c:v>
                </c:pt>
                <c:pt idx="211">
                  <c:v>23584.156096477982</c:v>
                </c:pt>
                <c:pt idx="212">
                  <c:v>23584.156096477982</c:v>
                </c:pt>
                <c:pt idx="213">
                  <c:v>23584.156096477982</c:v>
                </c:pt>
                <c:pt idx="214">
                  <c:v>23584.156096477982</c:v>
                </c:pt>
                <c:pt idx="215">
                  <c:v>23584.156096477982</c:v>
                </c:pt>
                <c:pt idx="216">
                  <c:v>23584.156096477982</c:v>
                </c:pt>
                <c:pt idx="217">
                  <c:v>23584.156096477982</c:v>
                </c:pt>
                <c:pt idx="218">
                  <c:v>22753.647946433171</c:v>
                </c:pt>
                <c:pt idx="219">
                  <c:v>22753.647946433171</c:v>
                </c:pt>
                <c:pt idx="220">
                  <c:v>22753.647946433171</c:v>
                </c:pt>
                <c:pt idx="221">
                  <c:v>22753.647946433171</c:v>
                </c:pt>
                <c:pt idx="222">
                  <c:v>22753.647946433171</c:v>
                </c:pt>
                <c:pt idx="223">
                  <c:v>22753.647946433171</c:v>
                </c:pt>
                <c:pt idx="224">
                  <c:v>22753.647946433171</c:v>
                </c:pt>
                <c:pt idx="225">
                  <c:v>22753.647946433171</c:v>
                </c:pt>
                <c:pt idx="226">
                  <c:v>22753.647946433171</c:v>
                </c:pt>
                <c:pt idx="227">
                  <c:v>22753.647946433171</c:v>
                </c:pt>
                <c:pt idx="228">
                  <c:v>22753.647946433171</c:v>
                </c:pt>
                <c:pt idx="229">
                  <c:v>22753.647946433171</c:v>
                </c:pt>
                <c:pt idx="230">
                  <c:v>21931.226936321127</c:v>
                </c:pt>
                <c:pt idx="231">
                  <c:v>21931.226936321127</c:v>
                </c:pt>
                <c:pt idx="232">
                  <c:v>21931.226936321127</c:v>
                </c:pt>
                <c:pt idx="233">
                  <c:v>21931.226936321127</c:v>
                </c:pt>
                <c:pt idx="234">
                  <c:v>21931.226936321127</c:v>
                </c:pt>
                <c:pt idx="235">
                  <c:v>21931.226936321127</c:v>
                </c:pt>
                <c:pt idx="236">
                  <c:v>21931.226936321127</c:v>
                </c:pt>
                <c:pt idx="237">
                  <c:v>21931.226936321127</c:v>
                </c:pt>
                <c:pt idx="238">
                  <c:v>21931.226936321127</c:v>
                </c:pt>
                <c:pt idx="239">
                  <c:v>21931.226936321127</c:v>
                </c:pt>
                <c:pt idx="240">
                  <c:v>21931.226936321127</c:v>
                </c:pt>
                <c:pt idx="241">
                  <c:v>21931.226936321127</c:v>
                </c:pt>
                <c:pt idx="242">
                  <c:v>21067.461033929998</c:v>
                </c:pt>
                <c:pt idx="243">
                  <c:v>21067.461033929998</c:v>
                </c:pt>
                <c:pt idx="244">
                  <c:v>21067.461033929998</c:v>
                </c:pt>
                <c:pt idx="245">
                  <c:v>21067.461033929998</c:v>
                </c:pt>
                <c:pt idx="246">
                  <c:v>21067.461033929998</c:v>
                </c:pt>
                <c:pt idx="247">
                  <c:v>21067.461033929998</c:v>
                </c:pt>
                <c:pt idx="248">
                  <c:v>21067.461033929998</c:v>
                </c:pt>
                <c:pt idx="249">
                  <c:v>21067.461033929998</c:v>
                </c:pt>
                <c:pt idx="250">
                  <c:v>21067.461033929998</c:v>
                </c:pt>
                <c:pt idx="251">
                  <c:v>21067.461033929998</c:v>
                </c:pt>
                <c:pt idx="252">
                  <c:v>21067.461033929998</c:v>
                </c:pt>
                <c:pt idx="253">
                  <c:v>21067.461033929998</c:v>
                </c:pt>
                <c:pt idx="254">
                  <c:v>20296.205234999998</c:v>
                </c:pt>
                <c:pt idx="255">
                  <c:v>20296.205234999998</c:v>
                </c:pt>
                <c:pt idx="256">
                  <c:v>20296.205234999998</c:v>
                </c:pt>
                <c:pt idx="257">
                  <c:v>20296.205234999998</c:v>
                </c:pt>
                <c:pt idx="258">
                  <c:v>20296.205234999998</c:v>
                </c:pt>
                <c:pt idx="259">
                  <c:v>20296.205234999998</c:v>
                </c:pt>
                <c:pt idx="260">
                  <c:v>20296.205234999998</c:v>
                </c:pt>
                <c:pt idx="261">
                  <c:v>20296.205234999998</c:v>
                </c:pt>
                <c:pt idx="262">
                  <c:v>20296.205234999998</c:v>
                </c:pt>
                <c:pt idx="263">
                  <c:v>20296.205234999998</c:v>
                </c:pt>
                <c:pt idx="264">
                  <c:v>20296.205234999998</c:v>
                </c:pt>
                <c:pt idx="265">
                  <c:v>20296.205234999998</c:v>
                </c:pt>
                <c:pt idx="266">
                  <c:v>19534.364999999998</c:v>
                </c:pt>
                <c:pt idx="267">
                  <c:v>19534.364999999998</c:v>
                </c:pt>
                <c:pt idx="268">
                  <c:v>19534.364999999998</c:v>
                </c:pt>
                <c:pt idx="269">
                  <c:v>19534.364999999998</c:v>
                </c:pt>
                <c:pt idx="270">
                  <c:v>19534.364999999998</c:v>
                </c:pt>
                <c:pt idx="271">
                  <c:v>19534.364999999998</c:v>
                </c:pt>
                <c:pt idx="272">
                  <c:v>19534.364999999998</c:v>
                </c:pt>
                <c:pt idx="273">
                  <c:v>19534.364999999998</c:v>
                </c:pt>
                <c:pt idx="274">
                  <c:v>19534.364999999998</c:v>
                </c:pt>
                <c:pt idx="275">
                  <c:v>19534.364999999998</c:v>
                </c:pt>
                <c:pt idx="276">
                  <c:v>19534.364999999998</c:v>
                </c:pt>
                <c:pt idx="277">
                  <c:v>19534.364999999998</c:v>
                </c:pt>
                <c:pt idx="278">
                  <c:v>18738</c:v>
                </c:pt>
                <c:pt idx="279">
                  <c:v>18738</c:v>
                </c:pt>
                <c:pt idx="280">
                  <c:v>18738</c:v>
                </c:pt>
                <c:pt idx="281">
                  <c:v>18738</c:v>
                </c:pt>
                <c:pt idx="282">
                  <c:v>18738</c:v>
                </c:pt>
                <c:pt idx="283">
                  <c:v>18738</c:v>
                </c:pt>
                <c:pt idx="284">
                  <c:v>18738</c:v>
                </c:pt>
                <c:pt idx="285">
                  <c:v>18738</c:v>
                </c:pt>
                <c:pt idx="286">
                  <c:v>18738</c:v>
                </c:pt>
                <c:pt idx="287">
                  <c:v>18738</c:v>
                </c:pt>
                <c:pt idx="288">
                  <c:v>18738</c:v>
                </c:pt>
                <c:pt idx="289">
                  <c:v>18738</c:v>
                </c:pt>
                <c:pt idx="290">
                  <c:v>18000</c:v>
                </c:pt>
                <c:pt idx="291">
                  <c:v>18000</c:v>
                </c:pt>
                <c:pt idx="292">
                  <c:v>18000</c:v>
                </c:pt>
                <c:pt idx="293">
                  <c:v>18000</c:v>
                </c:pt>
                <c:pt idx="294">
                  <c:v>18000</c:v>
                </c:pt>
                <c:pt idx="295">
                  <c:v>18000</c:v>
                </c:pt>
                <c:pt idx="296">
                  <c:v>18000</c:v>
                </c:pt>
                <c:pt idx="297">
                  <c:v>18000</c:v>
                </c:pt>
                <c:pt idx="298">
                  <c:v>18000</c:v>
                </c:pt>
                <c:pt idx="299">
                  <c:v>18000</c:v>
                </c:pt>
                <c:pt idx="300" formatCode="_-&quot;£&quot;* #,##0_-;\-&quot;£&quot;* #,##0_-;_-&quot;£&quot;* &quot;-&quot;??_-;_-@_-">
                  <c:v>18000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58-4DB5-BC0F-EC1DFE2B6826}"/>
            </c:ext>
          </c:extLst>
        </c:ser>
        <c:ser>
          <c:idx val="2"/>
          <c:order val="3"/>
          <c:tx>
            <c:strRef>
              <c:f>'Rent Chart'!$W$49</c:f>
              <c:strCache>
                <c:ptCount val="1"/>
                <c:pt idx="0">
                  <c:v>UK - RPI (1987 base)</c:v>
                </c:pt>
              </c:strCache>
            </c:strRef>
          </c:tx>
          <c:spPr>
            <a:ln w="63500">
              <a:solidFill>
                <a:srgbClr val="3E0DF1"/>
              </a:solidFill>
            </a:ln>
          </c:spPr>
          <c:marker>
            <c:symbol val="none"/>
          </c:marker>
          <c:cat>
            <c:numRef>
              <c:f>'Rent Chart'!$A$62:$A$362</c:f>
              <c:numCache>
                <c:formatCode>d\-mmm\-yy</c:formatCode>
                <c:ptCount val="301"/>
                <c:pt idx="0">
                  <c:v>47880</c:v>
                </c:pt>
                <c:pt idx="1">
                  <c:v>47849</c:v>
                </c:pt>
                <c:pt idx="2">
                  <c:v>47818</c:v>
                </c:pt>
                <c:pt idx="3">
                  <c:v>47788</c:v>
                </c:pt>
                <c:pt idx="4">
                  <c:v>47757</c:v>
                </c:pt>
                <c:pt idx="5">
                  <c:v>47727</c:v>
                </c:pt>
                <c:pt idx="6">
                  <c:v>47696</c:v>
                </c:pt>
                <c:pt idx="7">
                  <c:v>47665</c:v>
                </c:pt>
                <c:pt idx="8">
                  <c:v>47635</c:v>
                </c:pt>
                <c:pt idx="9">
                  <c:v>47604</c:v>
                </c:pt>
                <c:pt idx="10">
                  <c:v>47574</c:v>
                </c:pt>
                <c:pt idx="11">
                  <c:v>47543</c:v>
                </c:pt>
                <c:pt idx="12">
                  <c:v>47515</c:v>
                </c:pt>
                <c:pt idx="13">
                  <c:v>47484</c:v>
                </c:pt>
                <c:pt idx="14">
                  <c:v>47453</c:v>
                </c:pt>
                <c:pt idx="15">
                  <c:v>47423</c:v>
                </c:pt>
                <c:pt idx="16">
                  <c:v>47392</c:v>
                </c:pt>
                <c:pt idx="17">
                  <c:v>47362</c:v>
                </c:pt>
                <c:pt idx="18">
                  <c:v>47331</c:v>
                </c:pt>
                <c:pt idx="19">
                  <c:v>47300</c:v>
                </c:pt>
                <c:pt idx="20">
                  <c:v>47270</c:v>
                </c:pt>
                <c:pt idx="21">
                  <c:v>47239</c:v>
                </c:pt>
                <c:pt idx="22">
                  <c:v>47209</c:v>
                </c:pt>
                <c:pt idx="23">
                  <c:v>47178</c:v>
                </c:pt>
                <c:pt idx="24">
                  <c:v>47150</c:v>
                </c:pt>
                <c:pt idx="25">
                  <c:v>47119</c:v>
                </c:pt>
                <c:pt idx="26">
                  <c:v>47088</c:v>
                </c:pt>
                <c:pt idx="27">
                  <c:v>47058</c:v>
                </c:pt>
                <c:pt idx="28">
                  <c:v>47027</c:v>
                </c:pt>
                <c:pt idx="29">
                  <c:v>46997</c:v>
                </c:pt>
                <c:pt idx="30">
                  <c:v>46966</c:v>
                </c:pt>
                <c:pt idx="31">
                  <c:v>46935</c:v>
                </c:pt>
                <c:pt idx="32">
                  <c:v>46905</c:v>
                </c:pt>
                <c:pt idx="33">
                  <c:v>46874</c:v>
                </c:pt>
                <c:pt idx="34">
                  <c:v>46844</c:v>
                </c:pt>
                <c:pt idx="35">
                  <c:v>46813</c:v>
                </c:pt>
                <c:pt idx="36">
                  <c:v>46784</c:v>
                </c:pt>
                <c:pt idx="37">
                  <c:v>46753</c:v>
                </c:pt>
                <c:pt idx="38">
                  <c:v>46722</c:v>
                </c:pt>
                <c:pt idx="39">
                  <c:v>46692</c:v>
                </c:pt>
                <c:pt idx="40">
                  <c:v>46661</c:v>
                </c:pt>
                <c:pt idx="41">
                  <c:v>46631</c:v>
                </c:pt>
                <c:pt idx="42">
                  <c:v>46600</c:v>
                </c:pt>
                <c:pt idx="43">
                  <c:v>46569</c:v>
                </c:pt>
                <c:pt idx="44">
                  <c:v>46539</c:v>
                </c:pt>
                <c:pt idx="45">
                  <c:v>46508</c:v>
                </c:pt>
                <c:pt idx="46">
                  <c:v>46478</c:v>
                </c:pt>
                <c:pt idx="47">
                  <c:v>46447</c:v>
                </c:pt>
                <c:pt idx="48">
                  <c:v>46419</c:v>
                </c:pt>
                <c:pt idx="49">
                  <c:v>46388</c:v>
                </c:pt>
                <c:pt idx="50">
                  <c:v>46357</c:v>
                </c:pt>
                <c:pt idx="51">
                  <c:v>46327</c:v>
                </c:pt>
                <c:pt idx="52">
                  <c:v>46296</c:v>
                </c:pt>
                <c:pt idx="53">
                  <c:v>46266</c:v>
                </c:pt>
                <c:pt idx="54">
                  <c:v>46235</c:v>
                </c:pt>
                <c:pt idx="55">
                  <c:v>46204</c:v>
                </c:pt>
                <c:pt idx="56">
                  <c:v>46174</c:v>
                </c:pt>
                <c:pt idx="57">
                  <c:v>46143</c:v>
                </c:pt>
                <c:pt idx="58">
                  <c:v>46113</c:v>
                </c:pt>
                <c:pt idx="59">
                  <c:v>46082</c:v>
                </c:pt>
                <c:pt idx="60">
                  <c:v>46054</c:v>
                </c:pt>
                <c:pt idx="61">
                  <c:v>46023</c:v>
                </c:pt>
                <c:pt idx="62">
                  <c:v>45992</c:v>
                </c:pt>
                <c:pt idx="63">
                  <c:v>45962</c:v>
                </c:pt>
                <c:pt idx="64">
                  <c:v>45931</c:v>
                </c:pt>
                <c:pt idx="65">
                  <c:v>45901</c:v>
                </c:pt>
                <c:pt idx="66">
                  <c:v>45870</c:v>
                </c:pt>
                <c:pt idx="67">
                  <c:v>45839</c:v>
                </c:pt>
                <c:pt idx="68">
                  <c:v>45809</c:v>
                </c:pt>
                <c:pt idx="69">
                  <c:v>45778</c:v>
                </c:pt>
                <c:pt idx="70">
                  <c:v>45748</c:v>
                </c:pt>
                <c:pt idx="71">
                  <c:v>45717</c:v>
                </c:pt>
                <c:pt idx="72">
                  <c:v>45689</c:v>
                </c:pt>
                <c:pt idx="73">
                  <c:v>45658</c:v>
                </c:pt>
                <c:pt idx="74">
                  <c:v>45627</c:v>
                </c:pt>
                <c:pt idx="75">
                  <c:v>45597</c:v>
                </c:pt>
                <c:pt idx="76">
                  <c:v>45566</c:v>
                </c:pt>
                <c:pt idx="77">
                  <c:v>45536</c:v>
                </c:pt>
                <c:pt idx="78">
                  <c:v>45505</c:v>
                </c:pt>
                <c:pt idx="79">
                  <c:v>45474</c:v>
                </c:pt>
                <c:pt idx="80">
                  <c:v>45444</c:v>
                </c:pt>
                <c:pt idx="81">
                  <c:v>45413</c:v>
                </c:pt>
                <c:pt idx="82">
                  <c:v>45383</c:v>
                </c:pt>
                <c:pt idx="83">
                  <c:v>45352</c:v>
                </c:pt>
                <c:pt idx="84">
                  <c:v>45323</c:v>
                </c:pt>
                <c:pt idx="85">
                  <c:v>45292</c:v>
                </c:pt>
                <c:pt idx="86">
                  <c:v>45261</c:v>
                </c:pt>
                <c:pt idx="87">
                  <c:v>45231</c:v>
                </c:pt>
                <c:pt idx="88">
                  <c:v>45200</c:v>
                </c:pt>
                <c:pt idx="89">
                  <c:v>45170</c:v>
                </c:pt>
                <c:pt idx="90">
                  <c:v>45139</c:v>
                </c:pt>
                <c:pt idx="91">
                  <c:v>45108</c:v>
                </c:pt>
                <c:pt idx="92">
                  <c:v>45078</c:v>
                </c:pt>
                <c:pt idx="93">
                  <c:v>45047</c:v>
                </c:pt>
                <c:pt idx="94">
                  <c:v>45017</c:v>
                </c:pt>
                <c:pt idx="95">
                  <c:v>44986</c:v>
                </c:pt>
                <c:pt idx="96">
                  <c:v>44958</c:v>
                </c:pt>
                <c:pt idx="97">
                  <c:v>44927</c:v>
                </c:pt>
                <c:pt idx="98">
                  <c:v>44896</c:v>
                </c:pt>
                <c:pt idx="99">
                  <c:v>44866</c:v>
                </c:pt>
                <c:pt idx="100">
                  <c:v>44835</c:v>
                </c:pt>
                <c:pt idx="101">
                  <c:v>44805</c:v>
                </c:pt>
                <c:pt idx="102">
                  <c:v>44774</c:v>
                </c:pt>
                <c:pt idx="103">
                  <c:v>44743</c:v>
                </c:pt>
                <c:pt idx="104">
                  <c:v>44713</c:v>
                </c:pt>
                <c:pt idx="105">
                  <c:v>44682</c:v>
                </c:pt>
                <c:pt idx="106">
                  <c:v>44652</c:v>
                </c:pt>
                <c:pt idx="107">
                  <c:v>44621</c:v>
                </c:pt>
                <c:pt idx="108">
                  <c:v>44593</c:v>
                </c:pt>
                <c:pt idx="109">
                  <c:v>44562</c:v>
                </c:pt>
                <c:pt idx="110">
                  <c:v>44531</c:v>
                </c:pt>
                <c:pt idx="111">
                  <c:v>44501</c:v>
                </c:pt>
                <c:pt idx="112">
                  <c:v>44470</c:v>
                </c:pt>
                <c:pt idx="113">
                  <c:v>44440</c:v>
                </c:pt>
                <c:pt idx="114">
                  <c:v>44409</c:v>
                </c:pt>
                <c:pt idx="115">
                  <c:v>44378</c:v>
                </c:pt>
                <c:pt idx="116">
                  <c:v>44348</c:v>
                </c:pt>
                <c:pt idx="117">
                  <c:v>44317</c:v>
                </c:pt>
                <c:pt idx="118">
                  <c:v>44287</c:v>
                </c:pt>
                <c:pt idx="119">
                  <c:v>44256</c:v>
                </c:pt>
                <c:pt idx="120">
                  <c:v>44228</c:v>
                </c:pt>
                <c:pt idx="121">
                  <c:v>44197</c:v>
                </c:pt>
                <c:pt idx="122">
                  <c:v>44166</c:v>
                </c:pt>
                <c:pt idx="123">
                  <c:v>44136</c:v>
                </c:pt>
                <c:pt idx="124">
                  <c:v>44105</c:v>
                </c:pt>
                <c:pt idx="125">
                  <c:v>44075</c:v>
                </c:pt>
                <c:pt idx="126">
                  <c:v>44044</c:v>
                </c:pt>
                <c:pt idx="127">
                  <c:v>44013</c:v>
                </c:pt>
                <c:pt idx="128">
                  <c:v>43983</c:v>
                </c:pt>
                <c:pt idx="129">
                  <c:v>43952</c:v>
                </c:pt>
                <c:pt idx="130">
                  <c:v>43922</c:v>
                </c:pt>
                <c:pt idx="131">
                  <c:v>43891</c:v>
                </c:pt>
                <c:pt idx="132">
                  <c:v>43862</c:v>
                </c:pt>
                <c:pt idx="133">
                  <c:v>43831</c:v>
                </c:pt>
                <c:pt idx="134">
                  <c:v>43800</c:v>
                </c:pt>
                <c:pt idx="135">
                  <c:v>43770</c:v>
                </c:pt>
                <c:pt idx="136">
                  <c:v>43739</c:v>
                </c:pt>
                <c:pt idx="137">
                  <c:v>43709</c:v>
                </c:pt>
                <c:pt idx="138">
                  <c:v>43678</c:v>
                </c:pt>
                <c:pt idx="139">
                  <c:v>43647</c:v>
                </c:pt>
                <c:pt idx="140">
                  <c:v>43617</c:v>
                </c:pt>
                <c:pt idx="141">
                  <c:v>43586</c:v>
                </c:pt>
                <c:pt idx="142">
                  <c:v>43556</c:v>
                </c:pt>
                <c:pt idx="143">
                  <c:v>43525</c:v>
                </c:pt>
                <c:pt idx="144">
                  <c:v>43497</c:v>
                </c:pt>
                <c:pt idx="145">
                  <c:v>43466</c:v>
                </c:pt>
                <c:pt idx="146">
                  <c:v>43435</c:v>
                </c:pt>
                <c:pt idx="147">
                  <c:v>43405</c:v>
                </c:pt>
                <c:pt idx="148">
                  <c:v>43374</c:v>
                </c:pt>
                <c:pt idx="149">
                  <c:v>43344</c:v>
                </c:pt>
                <c:pt idx="150">
                  <c:v>43313</c:v>
                </c:pt>
                <c:pt idx="151">
                  <c:v>43282</c:v>
                </c:pt>
                <c:pt idx="152">
                  <c:v>43252</c:v>
                </c:pt>
                <c:pt idx="153">
                  <c:v>43221</c:v>
                </c:pt>
                <c:pt idx="154">
                  <c:v>43191</c:v>
                </c:pt>
                <c:pt idx="155">
                  <c:v>43160</c:v>
                </c:pt>
                <c:pt idx="156">
                  <c:v>43132</c:v>
                </c:pt>
                <c:pt idx="157">
                  <c:v>43101</c:v>
                </c:pt>
                <c:pt idx="158">
                  <c:v>43070</c:v>
                </c:pt>
                <c:pt idx="159">
                  <c:v>43040</c:v>
                </c:pt>
                <c:pt idx="160">
                  <c:v>43009</c:v>
                </c:pt>
                <c:pt idx="161">
                  <c:v>42979</c:v>
                </c:pt>
                <c:pt idx="162">
                  <c:v>42948</c:v>
                </c:pt>
                <c:pt idx="163">
                  <c:v>42917</c:v>
                </c:pt>
                <c:pt idx="164">
                  <c:v>42887</c:v>
                </c:pt>
                <c:pt idx="165">
                  <c:v>42856</c:v>
                </c:pt>
                <c:pt idx="166">
                  <c:v>42826</c:v>
                </c:pt>
                <c:pt idx="167">
                  <c:v>42795</c:v>
                </c:pt>
                <c:pt idx="168">
                  <c:v>42767</c:v>
                </c:pt>
                <c:pt idx="169">
                  <c:v>42736</c:v>
                </c:pt>
                <c:pt idx="170">
                  <c:v>42705</c:v>
                </c:pt>
                <c:pt idx="171">
                  <c:v>42675</c:v>
                </c:pt>
                <c:pt idx="172">
                  <c:v>42644</c:v>
                </c:pt>
                <c:pt idx="173">
                  <c:v>42614</c:v>
                </c:pt>
                <c:pt idx="174">
                  <c:v>42583</c:v>
                </c:pt>
                <c:pt idx="175">
                  <c:v>42552</c:v>
                </c:pt>
                <c:pt idx="176">
                  <c:v>42522</c:v>
                </c:pt>
                <c:pt idx="177">
                  <c:v>42491</c:v>
                </c:pt>
                <c:pt idx="178">
                  <c:v>42461</c:v>
                </c:pt>
                <c:pt idx="179">
                  <c:v>42430</c:v>
                </c:pt>
                <c:pt idx="180">
                  <c:v>42401</c:v>
                </c:pt>
                <c:pt idx="181">
                  <c:v>42370</c:v>
                </c:pt>
                <c:pt idx="182">
                  <c:v>42339</c:v>
                </c:pt>
                <c:pt idx="183">
                  <c:v>42309</c:v>
                </c:pt>
                <c:pt idx="184">
                  <c:v>42278</c:v>
                </c:pt>
                <c:pt idx="185">
                  <c:v>42248</c:v>
                </c:pt>
                <c:pt idx="186">
                  <c:v>42217</c:v>
                </c:pt>
                <c:pt idx="187">
                  <c:v>42186</c:v>
                </c:pt>
                <c:pt idx="188">
                  <c:v>42156</c:v>
                </c:pt>
                <c:pt idx="189">
                  <c:v>42125</c:v>
                </c:pt>
                <c:pt idx="190">
                  <c:v>42095</c:v>
                </c:pt>
                <c:pt idx="191">
                  <c:v>42064</c:v>
                </c:pt>
                <c:pt idx="192">
                  <c:v>42036</c:v>
                </c:pt>
                <c:pt idx="193">
                  <c:v>42005</c:v>
                </c:pt>
                <c:pt idx="194">
                  <c:v>41974</c:v>
                </c:pt>
                <c:pt idx="195">
                  <c:v>41944</c:v>
                </c:pt>
                <c:pt idx="196">
                  <c:v>41913</c:v>
                </c:pt>
                <c:pt idx="197">
                  <c:v>41883</c:v>
                </c:pt>
                <c:pt idx="198">
                  <c:v>41852</c:v>
                </c:pt>
                <c:pt idx="199">
                  <c:v>41821</c:v>
                </c:pt>
                <c:pt idx="200">
                  <c:v>41791</c:v>
                </c:pt>
                <c:pt idx="201">
                  <c:v>41760</c:v>
                </c:pt>
                <c:pt idx="202">
                  <c:v>41730</c:v>
                </c:pt>
                <c:pt idx="203">
                  <c:v>41699</c:v>
                </c:pt>
                <c:pt idx="204">
                  <c:v>41671</c:v>
                </c:pt>
                <c:pt idx="205">
                  <c:v>41640</c:v>
                </c:pt>
                <c:pt idx="206">
                  <c:v>41609</c:v>
                </c:pt>
                <c:pt idx="207">
                  <c:v>41579</c:v>
                </c:pt>
                <c:pt idx="208">
                  <c:v>41548</c:v>
                </c:pt>
                <c:pt idx="209">
                  <c:v>41518</c:v>
                </c:pt>
                <c:pt idx="210">
                  <c:v>41487</c:v>
                </c:pt>
                <c:pt idx="211">
                  <c:v>41456</c:v>
                </c:pt>
                <c:pt idx="212">
                  <c:v>41426</c:v>
                </c:pt>
                <c:pt idx="213">
                  <c:v>41395</c:v>
                </c:pt>
                <c:pt idx="214">
                  <c:v>41365</c:v>
                </c:pt>
                <c:pt idx="215">
                  <c:v>41334</c:v>
                </c:pt>
                <c:pt idx="216">
                  <c:v>41306</c:v>
                </c:pt>
                <c:pt idx="217">
                  <c:v>41275</c:v>
                </c:pt>
                <c:pt idx="218">
                  <c:v>41244</c:v>
                </c:pt>
                <c:pt idx="219">
                  <c:v>41214</c:v>
                </c:pt>
                <c:pt idx="220">
                  <c:v>41183</c:v>
                </c:pt>
                <c:pt idx="221">
                  <c:v>41153</c:v>
                </c:pt>
                <c:pt idx="222">
                  <c:v>41122</c:v>
                </c:pt>
                <c:pt idx="223">
                  <c:v>41091</c:v>
                </c:pt>
                <c:pt idx="224">
                  <c:v>41061</c:v>
                </c:pt>
                <c:pt idx="225">
                  <c:v>41030</c:v>
                </c:pt>
                <c:pt idx="226">
                  <c:v>41000</c:v>
                </c:pt>
                <c:pt idx="227">
                  <c:v>40969</c:v>
                </c:pt>
                <c:pt idx="228">
                  <c:v>40940</c:v>
                </c:pt>
                <c:pt idx="229">
                  <c:v>40909</c:v>
                </c:pt>
                <c:pt idx="230">
                  <c:v>40878</c:v>
                </c:pt>
                <c:pt idx="231">
                  <c:v>40848</c:v>
                </c:pt>
                <c:pt idx="232">
                  <c:v>40817</c:v>
                </c:pt>
                <c:pt idx="233">
                  <c:v>40787</c:v>
                </c:pt>
                <c:pt idx="234">
                  <c:v>40756</c:v>
                </c:pt>
                <c:pt idx="235">
                  <c:v>40725</c:v>
                </c:pt>
                <c:pt idx="236">
                  <c:v>40695</c:v>
                </c:pt>
                <c:pt idx="237">
                  <c:v>40664</c:v>
                </c:pt>
                <c:pt idx="238">
                  <c:v>40634</c:v>
                </c:pt>
                <c:pt idx="239">
                  <c:v>40603</c:v>
                </c:pt>
                <c:pt idx="240">
                  <c:v>40575</c:v>
                </c:pt>
                <c:pt idx="241">
                  <c:v>40544</c:v>
                </c:pt>
                <c:pt idx="242">
                  <c:v>40513</c:v>
                </c:pt>
                <c:pt idx="243">
                  <c:v>40483</c:v>
                </c:pt>
                <c:pt idx="244">
                  <c:v>40452</c:v>
                </c:pt>
                <c:pt idx="245">
                  <c:v>40422</c:v>
                </c:pt>
                <c:pt idx="246">
                  <c:v>40391</c:v>
                </c:pt>
                <c:pt idx="247">
                  <c:v>40360</c:v>
                </c:pt>
                <c:pt idx="248">
                  <c:v>40330</c:v>
                </c:pt>
                <c:pt idx="249">
                  <c:v>40299</c:v>
                </c:pt>
                <c:pt idx="250">
                  <c:v>40269</c:v>
                </c:pt>
                <c:pt idx="251">
                  <c:v>40238</c:v>
                </c:pt>
                <c:pt idx="252">
                  <c:v>40210</c:v>
                </c:pt>
                <c:pt idx="253">
                  <c:v>40179</c:v>
                </c:pt>
                <c:pt idx="254">
                  <c:v>40148</c:v>
                </c:pt>
                <c:pt idx="255">
                  <c:v>40118</c:v>
                </c:pt>
                <c:pt idx="256">
                  <c:v>40087</c:v>
                </c:pt>
                <c:pt idx="257">
                  <c:v>40057</c:v>
                </c:pt>
                <c:pt idx="258">
                  <c:v>40026</c:v>
                </c:pt>
                <c:pt idx="259">
                  <c:v>39995</c:v>
                </c:pt>
                <c:pt idx="260">
                  <c:v>39965</c:v>
                </c:pt>
                <c:pt idx="261">
                  <c:v>39934</c:v>
                </c:pt>
                <c:pt idx="262">
                  <c:v>39904</c:v>
                </c:pt>
                <c:pt idx="263">
                  <c:v>39873</c:v>
                </c:pt>
                <c:pt idx="264">
                  <c:v>39845</c:v>
                </c:pt>
                <c:pt idx="265">
                  <c:v>39814</c:v>
                </c:pt>
                <c:pt idx="266">
                  <c:v>39783</c:v>
                </c:pt>
                <c:pt idx="267">
                  <c:v>39753</c:v>
                </c:pt>
                <c:pt idx="268">
                  <c:v>39722</c:v>
                </c:pt>
                <c:pt idx="269">
                  <c:v>39692</c:v>
                </c:pt>
                <c:pt idx="270">
                  <c:v>39661</c:v>
                </c:pt>
                <c:pt idx="271">
                  <c:v>39630</c:v>
                </c:pt>
                <c:pt idx="272">
                  <c:v>39600</c:v>
                </c:pt>
                <c:pt idx="273">
                  <c:v>39569</c:v>
                </c:pt>
                <c:pt idx="274">
                  <c:v>39539</c:v>
                </c:pt>
                <c:pt idx="275">
                  <c:v>39508</c:v>
                </c:pt>
                <c:pt idx="276">
                  <c:v>39479</c:v>
                </c:pt>
                <c:pt idx="277">
                  <c:v>39448</c:v>
                </c:pt>
                <c:pt idx="278">
                  <c:v>39417</c:v>
                </c:pt>
                <c:pt idx="279">
                  <c:v>39387</c:v>
                </c:pt>
                <c:pt idx="280">
                  <c:v>39356</c:v>
                </c:pt>
                <c:pt idx="281">
                  <c:v>39326</c:v>
                </c:pt>
                <c:pt idx="282">
                  <c:v>39295</c:v>
                </c:pt>
                <c:pt idx="283">
                  <c:v>39264</c:v>
                </c:pt>
                <c:pt idx="284">
                  <c:v>39234</c:v>
                </c:pt>
                <c:pt idx="285">
                  <c:v>39203</c:v>
                </c:pt>
                <c:pt idx="286">
                  <c:v>39173</c:v>
                </c:pt>
                <c:pt idx="287">
                  <c:v>39142</c:v>
                </c:pt>
                <c:pt idx="288">
                  <c:v>39114</c:v>
                </c:pt>
                <c:pt idx="289">
                  <c:v>39083</c:v>
                </c:pt>
                <c:pt idx="290">
                  <c:v>39052</c:v>
                </c:pt>
                <c:pt idx="291">
                  <c:v>39022</c:v>
                </c:pt>
                <c:pt idx="292">
                  <c:v>38991</c:v>
                </c:pt>
                <c:pt idx="293">
                  <c:v>38961</c:v>
                </c:pt>
                <c:pt idx="294">
                  <c:v>38930</c:v>
                </c:pt>
                <c:pt idx="295">
                  <c:v>38899</c:v>
                </c:pt>
                <c:pt idx="296">
                  <c:v>38869</c:v>
                </c:pt>
                <c:pt idx="297">
                  <c:v>38838</c:v>
                </c:pt>
                <c:pt idx="298">
                  <c:v>38808</c:v>
                </c:pt>
                <c:pt idx="299">
                  <c:v>38777</c:v>
                </c:pt>
                <c:pt idx="300">
                  <c:v>38749</c:v>
                </c:pt>
              </c:numCache>
            </c:numRef>
          </c:cat>
          <c:val>
            <c:numRef>
              <c:f>'Rent Chart'!$X$62:$X$362</c:f>
              <c:numCache>
                <c:formatCode>_-[$£-809]* #,##0_-;\-[$£-809]* #,##0_-;_-[$£-809]* "-"??_-;_-@_-</c:formatCode>
                <c:ptCount val="301"/>
                <c:pt idx="0">
                  <c:v>46860.029422257627</c:v>
                </c:pt>
                <c:pt idx="1">
                  <c:v>46702.226334604617</c:v>
                </c:pt>
                <c:pt idx="2">
                  <c:v>46544.9546553775</c:v>
                </c:pt>
                <c:pt idx="3">
                  <c:v>46388.212595036428</c:v>
                </c:pt>
                <c:pt idx="4">
                  <c:v>46231.998370067886</c:v>
                </c:pt>
                <c:pt idx="5">
                  <c:v>46076.310202964421</c:v>
                </c:pt>
                <c:pt idx="6">
                  <c:v>45921.146322204411</c:v>
                </c:pt>
                <c:pt idx="7">
                  <c:v>45766.504962231906</c:v>
                </c:pt>
                <c:pt idx="8">
                  <c:v>45612.384363436533</c:v>
                </c:pt>
                <c:pt idx="9">
                  <c:v>45458.782772133491</c:v>
                </c:pt>
                <c:pt idx="10">
                  <c:v>45305.698440543572</c:v>
                </c:pt>
                <c:pt idx="11">
                  <c:v>45153.129626773298</c:v>
                </c:pt>
                <c:pt idx="12">
                  <c:v>45001.074594795085</c:v>
                </c:pt>
                <c:pt idx="13">
                  <c:v>44849.531614427491</c:v>
                </c:pt>
                <c:pt idx="14">
                  <c:v>44698.498961315534</c:v>
                </c:pt>
                <c:pt idx="15">
                  <c:v>44547.974916911066</c:v>
                </c:pt>
                <c:pt idx="16">
                  <c:v>44397.957768453227</c:v>
                </c:pt>
                <c:pt idx="17">
                  <c:v>44248.445808948949</c:v>
                </c:pt>
                <c:pt idx="18">
                  <c:v>44099.437337153526</c:v>
                </c:pt>
                <c:pt idx="19">
                  <c:v>43950.930657551275</c:v>
                </c:pt>
                <c:pt idx="20">
                  <c:v>43802.924080336219</c:v>
                </c:pt>
                <c:pt idx="21">
                  <c:v>43655.415921392887</c:v>
                </c:pt>
                <c:pt idx="22">
                  <c:v>43508.404502277132</c:v>
                </c:pt>
                <c:pt idx="23">
                  <c:v>43361.888150197025</c:v>
                </c:pt>
                <c:pt idx="24">
                  <c:v>43215.865197993851</c:v>
                </c:pt>
                <c:pt idx="25">
                  <c:v>43070.333984123114</c:v>
                </c:pt>
                <c:pt idx="26">
                  <c:v>42925.292852635626</c:v>
                </c:pt>
                <c:pt idx="27">
                  <c:v>42780.740153158695</c:v>
                </c:pt>
                <c:pt idx="28">
                  <c:v>42636.674240877321</c:v>
                </c:pt>
                <c:pt idx="29">
                  <c:v>42493.093476515482</c:v>
                </c:pt>
                <c:pt idx="30">
                  <c:v>42349.996226317489</c:v>
                </c:pt>
                <c:pt idx="31">
                  <c:v>42207.380862029393</c:v>
                </c:pt>
                <c:pt idx="32">
                  <c:v>42065.245760880454</c:v>
                </c:pt>
                <c:pt idx="33">
                  <c:v>41923.589305564681</c:v>
                </c:pt>
                <c:pt idx="34">
                  <c:v>41782.409884222434</c:v>
                </c:pt>
                <c:pt idx="35">
                  <c:v>41641.705890422076</c:v>
                </c:pt>
                <c:pt idx="36">
                  <c:v>41501.475723141688</c:v>
                </c:pt>
                <c:pt idx="37">
                  <c:v>41361.717786750858</c:v>
                </c:pt>
                <c:pt idx="38">
                  <c:v>41222.430490992534</c:v>
                </c:pt>
                <c:pt idx="39">
                  <c:v>41083.612250964914</c:v>
                </c:pt>
                <c:pt idx="40">
                  <c:v>40945.261487103424</c:v>
                </c:pt>
                <c:pt idx="41">
                  <c:v>40807.376625162731</c:v>
                </c:pt>
                <c:pt idx="42">
                  <c:v>40669.956096198846</c:v>
                </c:pt>
                <c:pt idx="43">
                  <c:v>40532.998336551253</c:v>
                </c:pt>
                <c:pt idx="44">
                  <c:v>40396.501787825146</c:v>
                </c:pt>
                <c:pt idx="45">
                  <c:v>40260.464896873658</c:v>
                </c:pt>
                <c:pt idx="46">
                  <c:v>40124.886115780217</c:v>
                </c:pt>
                <c:pt idx="47">
                  <c:v>39989.763901840932</c:v>
                </c:pt>
                <c:pt idx="48">
                  <c:v>39855.096717547014</c:v>
                </c:pt>
                <c:pt idx="49">
                  <c:v>39720.883030567318</c:v>
                </c:pt>
                <c:pt idx="50">
                  <c:v>39587.121313730873</c:v>
                </c:pt>
                <c:pt idx="51">
                  <c:v>39453.810045009523</c:v>
                </c:pt>
                <c:pt idx="52">
                  <c:v>39320.9477075006</c:v>
                </c:pt>
                <c:pt idx="53">
                  <c:v>39188.532789409684</c:v>
                </c:pt>
                <c:pt idx="54">
                  <c:v>39056.563784033373</c:v>
                </c:pt>
                <c:pt idx="55">
                  <c:v>38925.03918974215</c:v>
                </c:pt>
                <c:pt idx="56">
                  <c:v>38793.9575099633</c:v>
                </c:pt>
                <c:pt idx="57">
                  <c:v>38663.317253163885</c:v>
                </c:pt>
                <c:pt idx="58">
                  <c:v>38533.116932833756</c:v>
                </c:pt>
                <c:pt idx="59">
                  <c:v>38403.355067468656</c:v>
                </c:pt>
                <c:pt idx="60">
                  <c:v>38274.030180553345</c:v>
                </c:pt>
                <c:pt idx="61">
                  <c:v>38145.140800544825</c:v>
                </c:pt>
                <c:pt idx="62">
                  <c:v>38016.685460855566</c:v>
                </c:pt>
                <c:pt idx="63">
                  <c:v>37888.662699836837</c:v>
                </c:pt>
                <c:pt idx="64">
                  <c:v>37761.071060762071</c:v>
                </c:pt>
                <c:pt idx="65">
                  <c:v>37640.576725025719</c:v>
                </c:pt>
                <c:pt idx="66">
                  <c:v>37788.877445931997</c:v>
                </c:pt>
                <c:pt idx="67">
                  <c:v>37649.845520082359</c:v>
                </c:pt>
                <c:pt idx="68">
                  <c:v>37492.276004119434</c:v>
                </c:pt>
                <c:pt idx="69">
                  <c:v>37343.975283213149</c:v>
                </c:pt>
                <c:pt idx="70">
                  <c:v>37279.093717816657</c:v>
                </c:pt>
                <c:pt idx="71">
                  <c:v>36639.546858908318</c:v>
                </c:pt>
                <c:pt idx="72">
                  <c:v>36519.052523171966</c:v>
                </c:pt>
                <c:pt idx="73">
                  <c:v>36305.870236869188</c:v>
                </c:pt>
                <c:pt idx="74">
                  <c:v>36342.945417095762</c:v>
                </c:pt>
                <c:pt idx="75">
                  <c:v>36231.719876416049</c:v>
                </c:pt>
                <c:pt idx="76">
                  <c:v>36213.182286302763</c:v>
                </c:pt>
                <c:pt idx="77">
                  <c:v>36018.537590113272</c:v>
                </c:pt>
                <c:pt idx="78">
                  <c:v>36139.031925849624</c:v>
                </c:pt>
                <c:pt idx="79">
                  <c:v>35916.5808444902</c:v>
                </c:pt>
                <c:pt idx="80">
                  <c:v>35898.043254376913</c:v>
                </c:pt>
                <c:pt idx="81">
                  <c:v>35814.62409886712</c:v>
                </c:pt>
                <c:pt idx="82">
                  <c:v>35684.860968074121</c:v>
                </c:pt>
                <c:pt idx="83">
                  <c:v>35499.48506694127</c:v>
                </c:pt>
                <c:pt idx="84">
                  <c:v>35314.109165808419</c:v>
                </c:pt>
                <c:pt idx="85">
                  <c:v>35036.045314109142</c:v>
                </c:pt>
                <c:pt idx="86">
                  <c:v>35128.733264675568</c:v>
                </c:pt>
                <c:pt idx="87">
                  <c:v>34971.163748712643</c:v>
                </c:pt>
                <c:pt idx="88">
                  <c:v>35017.507723995855</c:v>
                </c:pt>
                <c:pt idx="89">
                  <c:v>35073.120494335708</c:v>
                </c:pt>
                <c:pt idx="90">
                  <c:v>34906.282183316151</c:v>
                </c:pt>
                <c:pt idx="91">
                  <c:v>34683.831101956726</c:v>
                </c:pt>
                <c:pt idx="92">
                  <c:v>34887.744593202864</c:v>
                </c:pt>
                <c:pt idx="93">
                  <c:v>34785.787847579799</c:v>
                </c:pt>
                <c:pt idx="94">
                  <c:v>34554.067971163735</c:v>
                </c:pt>
                <c:pt idx="95">
                  <c:v>34035.015447991747</c:v>
                </c:pt>
                <c:pt idx="96">
                  <c:v>33784.757981462397</c:v>
                </c:pt>
                <c:pt idx="97">
                  <c:v>33395.468589083408</c:v>
                </c:pt>
                <c:pt idx="98">
                  <c:v>33404.737384140048</c:v>
                </c:pt>
                <c:pt idx="99">
                  <c:v>33210.092687950557</c:v>
                </c:pt>
                <c:pt idx="100">
                  <c:v>33015.447991761059</c:v>
                </c:pt>
                <c:pt idx="101">
                  <c:v>32218.331616889795</c:v>
                </c:pt>
                <c:pt idx="102">
                  <c:v>31995.88053553037</c:v>
                </c:pt>
                <c:pt idx="103">
                  <c:v>31810.504634397515</c:v>
                </c:pt>
                <c:pt idx="104">
                  <c:v>31513.903192584956</c:v>
                </c:pt>
                <c:pt idx="105">
                  <c:v>31245.108135942326</c:v>
                </c:pt>
                <c:pt idx="106">
                  <c:v>31013.388259526262</c:v>
                </c:pt>
                <c:pt idx="107">
                  <c:v>29984.552008238927</c:v>
                </c:pt>
                <c:pt idx="108">
                  <c:v>29678.68177136972</c:v>
                </c:pt>
                <c:pt idx="109">
                  <c:v>29446.961894953653</c:v>
                </c:pt>
                <c:pt idx="110">
                  <c:v>29446.961894953653</c:v>
                </c:pt>
                <c:pt idx="111">
                  <c:v>29131.822863027803</c:v>
                </c:pt>
                <c:pt idx="112">
                  <c:v>28918.640576725022</c:v>
                </c:pt>
                <c:pt idx="113">
                  <c:v>28603.501544799175</c:v>
                </c:pt>
                <c:pt idx="114">
                  <c:v>28492.27600411946</c:v>
                </c:pt>
                <c:pt idx="115">
                  <c:v>28316.168898043248</c:v>
                </c:pt>
                <c:pt idx="116">
                  <c:v>28177.13697219361</c:v>
                </c:pt>
                <c:pt idx="117">
                  <c:v>27982.492276004112</c:v>
                </c:pt>
                <c:pt idx="118">
                  <c:v>27908.341915550973</c:v>
                </c:pt>
                <c:pt idx="119">
                  <c:v>27519.052523171977</c:v>
                </c:pt>
                <c:pt idx="120">
                  <c:v>27435.633367662194</c:v>
                </c:pt>
                <c:pt idx="121">
                  <c:v>27305.870236869199</c:v>
                </c:pt>
                <c:pt idx="122">
                  <c:v>27380.020597322338</c:v>
                </c:pt>
                <c:pt idx="123">
                  <c:v>27203.91349124613</c:v>
                </c:pt>
                <c:pt idx="124">
                  <c:v>27278.063851699273</c:v>
                </c:pt>
                <c:pt idx="125">
                  <c:v>27278.063851699273</c:v>
                </c:pt>
                <c:pt idx="126">
                  <c:v>27185.375901132848</c:v>
                </c:pt>
                <c:pt idx="127">
                  <c:v>27268.79505664263</c:v>
                </c:pt>
                <c:pt idx="128">
                  <c:v>27129.763130792991</c:v>
                </c:pt>
                <c:pt idx="129">
                  <c:v>27083.419155509775</c:v>
                </c:pt>
                <c:pt idx="130">
                  <c:v>27120.494335736348</c:v>
                </c:pt>
                <c:pt idx="131">
                  <c:v>27120.494335736348</c:v>
                </c:pt>
                <c:pt idx="132">
                  <c:v>27064.881565396492</c:v>
                </c:pt>
                <c:pt idx="133">
                  <c:v>26935.118434603497</c:v>
                </c:pt>
                <c:pt idx="134">
                  <c:v>27055.612770339849</c:v>
                </c:pt>
                <c:pt idx="135">
                  <c:v>26972.193614830067</c:v>
                </c:pt>
                <c:pt idx="136">
                  <c:v>26916.580844490207</c:v>
                </c:pt>
                <c:pt idx="137">
                  <c:v>26972.193614830067</c:v>
                </c:pt>
                <c:pt idx="138">
                  <c:v>27037.075180226566</c:v>
                </c:pt>
                <c:pt idx="139">
                  <c:v>26833.161688980432</c:v>
                </c:pt>
                <c:pt idx="140">
                  <c:v>26842.430484037075</c:v>
                </c:pt>
                <c:pt idx="141">
                  <c:v>26805.355303810498</c:v>
                </c:pt>
                <c:pt idx="142">
                  <c:v>26712.667353244069</c:v>
                </c:pt>
                <c:pt idx="143">
                  <c:v>26425.334706488153</c:v>
                </c:pt>
                <c:pt idx="144">
                  <c:v>26416.065911431509</c:v>
                </c:pt>
                <c:pt idx="145">
                  <c:v>26230.690010298655</c:v>
                </c:pt>
                <c:pt idx="146">
                  <c:v>26471.678681771366</c:v>
                </c:pt>
                <c:pt idx="147">
                  <c:v>26378.99073120494</c:v>
                </c:pt>
                <c:pt idx="148">
                  <c:v>26369.721936148293</c:v>
                </c:pt>
                <c:pt idx="149">
                  <c:v>26332.646755921724</c:v>
                </c:pt>
                <c:pt idx="150">
                  <c:v>26341.915550978363</c:v>
                </c:pt>
                <c:pt idx="151">
                  <c:v>26110.195674562296</c:v>
                </c:pt>
                <c:pt idx="152">
                  <c:v>26091.658084449009</c:v>
                </c:pt>
                <c:pt idx="153">
                  <c:v>26017.507723995866</c:v>
                </c:pt>
                <c:pt idx="154">
                  <c:v>25924.819773429437</c:v>
                </c:pt>
                <c:pt idx="155">
                  <c:v>25795.056642636446</c:v>
                </c:pt>
                <c:pt idx="156">
                  <c:v>25776.519052523159</c:v>
                </c:pt>
                <c:pt idx="157">
                  <c:v>25581.874356333665</c:v>
                </c:pt>
                <c:pt idx="158">
                  <c:v>25776.519052523163</c:v>
                </c:pt>
                <c:pt idx="159">
                  <c:v>25563.336766220378</c:v>
                </c:pt>
                <c:pt idx="160">
                  <c:v>25516.992790937169</c:v>
                </c:pt>
                <c:pt idx="161">
                  <c:v>25498.455200823882</c:v>
                </c:pt>
                <c:pt idx="162">
                  <c:v>25461.380020597309</c:v>
                </c:pt>
                <c:pt idx="163">
                  <c:v>25294.541709577741</c:v>
                </c:pt>
                <c:pt idx="164">
                  <c:v>25238.928939237889</c:v>
                </c:pt>
                <c:pt idx="165">
                  <c:v>25183.316168898029</c:v>
                </c:pt>
                <c:pt idx="166">
                  <c:v>25081.359423274964</c:v>
                </c:pt>
                <c:pt idx="167">
                  <c:v>24960.865087538605</c:v>
                </c:pt>
                <c:pt idx="168">
                  <c:v>24877.445932028819</c:v>
                </c:pt>
                <c:pt idx="169">
                  <c:v>24608.650875386182</c:v>
                </c:pt>
                <c:pt idx="170">
                  <c:v>24756.951596292467</c:v>
                </c:pt>
                <c:pt idx="171">
                  <c:v>24608.650875386182</c:v>
                </c:pt>
                <c:pt idx="172">
                  <c:v>24543.769309989686</c:v>
                </c:pt>
                <c:pt idx="173">
                  <c:v>24553.038105046326</c:v>
                </c:pt>
                <c:pt idx="174">
                  <c:v>24506.694129763113</c:v>
                </c:pt>
                <c:pt idx="175">
                  <c:v>24414.006179196687</c:v>
                </c:pt>
                <c:pt idx="176">
                  <c:v>24386.199794026765</c:v>
                </c:pt>
                <c:pt idx="177">
                  <c:v>24293.511843460339</c:v>
                </c:pt>
                <c:pt idx="178">
                  <c:v>24228.630278063836</c:v>
                </c:pt>
                <c:pt idx="179">
                  <c:v>24200.82389289391</c:v>
                </c:pt>
                <c:pt idx="180">
                  <c:v>24098.867147270841</c:v>
                </c:pt>
                <c:pt idx="181">
                  <c:v>23987.641606591129</c:v>
                </c:pt>
                <c:pt idx="182">
                  <c:v>24154.479917610697</c:v>
                </c:pt>
                <c:pt idx="183">
                  <c:v>24080.329557157555</c:v>
                </c:pt>
                <c:pt idx="184">
                  <c:v>24052.523171987625</c:v>
                </c:pt>
                <c:pt idx="185">
                  <c:v>24061.791967044272</c:v>
                </c:pt>
                <c:pt idx="186">
                  <c:v>24080.329557157555</c:v>
                </c:pt>
                <c:pt idx="187">
                  <c:v>23969.104016477846</c:v>
                </c:pt>
                <c:pt idx="188">
                  <c:v>23996.910401647772</c:v>
                </c:pt>
                <c:pt idx="189">
                  <c:v>23959.835221421203</c:v>
                </c:pt>
                <c:pt idx="190">
                  <c:v>23913.49124613799</c:v>
                </c:pt>
                <c:pt idx="191">
                  <c:v>23830.072090628208</c:v>
                </c:pt>
                <c:pt idx="192">
                  <c:v>23792.996910401635</c:v>
                </c:pt>
                <c:pt idx="193">
                  <c:v>23672.502574665283</c:v>
                </c:pt>
                <c:pt idx="194">
                  <c:v>23867.147270854777</c:v>
                </c:pt>
                <c:pt idx="195">
                  <c:v>23830.072090628208</c:v>
                </c:pt>
                <c:pt idx="196">
                  <c:v>23885.68486096806</c:v>
                </c:pt>
                <c:pt idx="197">
                  <c:v>23876.41606591142</c:v>
                </c:pt>
                <c:pt idx="198">
                  <c:v>23820.803295571564</c:v>
                </c:pt>
                <c:pt idx="199">
                  <c:v>23728.115345005139</c:v>
                </c:pt>
                <c:pt idx="200">
                  <c:v>23755.921730175069</c:v>
                </c:pt>
                <c:pt idx="201">
                  <c:v>23718.846549948499</c:v>
                </c:pt>
                <c:pt idx="202">
                  <c:v>23700.308959835213</c:v>
                </c:pt>
                <c:pt idx="203">
                  <c:v>23616.889804325434</c:v>
                </c:pt>
                <c:pt idx="204">
                  <c:v>23561.277033985578</c:v>
                </c:pt>
                <c:pt idx="205">
                  <c:v>23412.9763130793</c:v>
                </c:pt>
                <c:pt idx="206">
                  <c:v>23487.126673532443</c:v>
                </c:pt>
                <c:pt idx="207">
                  <c:v>23366.632337796087</c:v>
                </c:pt>
                <c:pt idx="208">
                  <c:v>23348.094747682804</c:v>
                </c:pt>
                <c:pt idx="209">
                  <c:v>23348.094747682804</c:v>
                </c:pt>
                <c:pt idx="210">
                  <c:v>23264.675592173018</c:v>
                </c:pt>
                <c:pt idx="211">
                  <c:v>23144.181256436663</c:v>
                </c:pt>
                <c:pt idx="212">
                  <c:v>23144.181256436663</c:v>
                </c:pt>
                <c:pt idx="213">
                  <c:v>23171.987641606593</c:v>
                </c:pt>
                <c:pt idx="214">
                  <c:v>23125.643666323384</c:v>
                </c:pt>
                <c:pt idx="215">
                  <c:v>23051.493305870241</c:v>
                </c:pt>
                <c:pt idx="216">
                  <c:v>22949.536560247172</c:v>
                </c:pt>
                <c:pt idx="217">
                  <c:v>22782.698249227604</c:v>
                </c:pt>
                <c:pt idx="218">
                  <c:v>22875.386199794033</c:v>
                </c:pt>
                <c:pt idx="219">
                  <c:v>22764.160659114321</c:v>
                </c:pt>
                <c:pt idx="220">
                  <c:v>22764.160659114321</c:v>
                </c:pt>
                <c:pt idx="221">
                  <c:v>22634.397528321322</c:v>
                </c:pt>
                <c:pt idx="222">
                  <c:v>22523.171987641614</c:v>
                </c:pt>
                <c:pt idx="223">
                  <c:v>22439.752832131828</c:v>
                </c:pt>
                <c:pt idx="224">
                  <c:v>22411.946446961902</c:v>
                </c:pt>
                <c:pt idx="225">
                  <c:v>22467.559217301758</c:v>
                </c:pt>
                <c:pt idx="226">
                  <c:v>22476.828012358401</c:v>
                </c:pt>
                <c:pt idx="227">
                  <c:v>22319.258496395476</c:v>
                </c:pt>
                <c:pt idx="228">
                  <c:v>22235.839340885694</c:v>
                </c:pt>
                <c:pt idx="229">
                  <c:v>22059.732234809486</c:v>
                </c:pt>
                <c:pt idx="230">
                  <c:v>22189.495365602485</c:v>
                </c:pt>
                <c:pt idx="231">
                  <c:v>22106.076210092702</c:v>
                </c:pt>
                <c:pt idx="232">
                  <c:v>22059.732234809489</c:v>
                </c:pt>
                <c:pt idx="233">
                  <c:v>22050.463439752846</c:v>
                </c:pt>
                <c:pt idx="234">
                  <c:v>21883.625128733278</c:v>
                </c:pt>
                <c:pt idx="235">
                  <c:v>21753.861997940283</c:v>
                </c:pt>
                <c:pt idx="236">
                  <c:v>21800.205973223496</c:v>
                </c:pt>
                <c:pt idx="237">
                  <c:v>21800.205973223496</c:v>
                </c:pt>
                <c:pt idx="238">
                  <c:v>21726.055612770357</c:v>
                </c:pt>
                <c:pt idx="239">
                  <c:v>21549.948506694145</c:v>
                </c:pt>
                <c:pt idx="240">
                  <c:v>21438.722966014433</c:v>
                </c:pt>
                <c:pt idx="241">
                  <c:v>21225.540679711648</c:v>
                </c:pt>
                <c:pt idx="242">
                  <c:v>21169.927909371796</c:v>
                </c:pt>
                <c:pt idx="243">
                  <c:v>21021.627188465514</c:v>
                </c:pt>
                <c:pt idx="244">
                  <c:v>20928.939237899085</c:v>
                </c:pt>
                <c:pt idx="245">
                  <c:v>20882.595262615872</c:v>
                </c:pt>
                <c:pt idx="246">
                  <c:v>20808.44490216273</c:v>
                </c:pt>
                <c:pt idx="247">
                  <c:v>20725.025746652944</c:v>
                </c:pt>
                <c:pt idx="248">
                  <c:v>20771.369721936157</c:v>
                </c:pt>
                <c:pt idx="249">
                  <c:v>20725.025746652944</c:v>
                </c:pt>
                <c:pt idx="250">
                  <c:v>20650.875386199805</c:v>
                </c:pt>
                <c:pt idx="251">
                  <c:v>20456.23069001031</c:v>
                </c:pt>
                <c:pt idx="252">
                  <c:v>20317.198764160672</c:v>
                </c:pt>
                <c:pt idx="253">
                  <c:v>20196.704428424317</c:v>
                </c:pt>
                <c:pt idx="254">
                  <c:v>20205.97322348096</c:v>
                </c:pt>
                <c:pt idx="255">
                  <c:v>20076.210092687965</c:v>
                </c:pt>
                <c:pt idx="256">
                  <c:v>20020.597322348109</c:v>
                </c:pt>
                <c:pt idx="257">
                  <c:v>19955.715756951613</c:v>
                </c:pt>
                <c:pt idx="258">
                  <c:v>19872.296601441831</c:v>
                </c:pt>
                <c:pt idx="259">
                  <c:v>19779.608650875405</c:v>
                </c:pt>
                <c:pt idx="260">
                  <c:v>19779.608650875405</c:v>
                </c:pt>
                <c:pt idx="261">
                  <c:v>19723.995880535549</c:v>
                </c:pt>
                <c:pt idx="262">
                  <c:v>19603.501544799194</c:v>
                </c:pt>
                <c:pt idx="263">
                  <c:v>19584.963954685911</c:v>
                </c:pt>
                <c:pt idx="264">
                  <c:v>19594.232749742554</c:v>
                </c:pt>
                <c:pt idx="265">
                  <c:v>19473.738414006199</c:v>
                </c:pt>
                <c:pt idx="266">
                  <c:v>19733.264675592192</c:v>
                </c:pt>
                <c:pt idx="267">
                  <c:v>20020.597322348112</c:v>
                </c:pt>
                <c:pt idx="268">
                  <c:v>20178.166838311037</c:v>
                </c:pt>
                <c:pt idx="269">
                  <c:v>20243.048403707537</c:v>
                </c:pt>
                <c:pt idx="270">
                  <c:v>20131.822863027824</c:v>
                </c:pt>
                <c:pt idx="271">
                  <c:v>20066.941297631329</c:v>
                </c:pt>
                <c:pt idx="272">
                  <c:v>20094.747682801259</c:v>
                </c:pt>
                <c:pt idx="273">
                  <c:v>19937.17816683833</c:v>
                </c:pt>
                <c:pt idx="274">
                  <c:v>19835.221421215261</c:v>
                </c:pt>
                <c:pt idx="275">
                  <c:v>19659.11431513905</c:v>
                </c:pt>
                <c:pt idx="276">
                  <c:v>19594.232749742554</c:v>
                </c:pt>
                <c:pt idx="277">
                  <c:v>19445.932028836272</c:v>
                </c:pt>
                <c:pt idx="278">
                  <c:v>19547.888774459341</c:v>
                </c:pt>
                <c:pt idx="279">
                  <c:v>19436.663233779629</c:v>
                </c:pt>
                <c:pt idx="280">
                  <c:v>19362.512873326486</c:v>
                </c:pt>
                <c:pt idx="281">
                  <c:v>19279.093717816701</c:v>
                </c:pt>
                <c:pt idx="282">
                  <c:v>19214.212152420201</c:v>
                </c:pt>
                <c:pt idx="283">
                  <c:v>19102.986611740485</c:v>
                </c:pt>
                <c:pt idx="284">
                  <c:v>19214.212152420198</c:v>
                </c:pt>
                <c:pt idx="285">
                  <c:v>19112.255406797125</c:v>
                </c:pt>
                <c:pt idx="286">
                  <c:v>19038.105046343986</c:v>
                </c:pt>
                <c:pt idx="287">
                  <c:v>18945.417095777557</c:v>
                </c:pt>
                <c:pt idx="288">
                  <c:v>18824.922760041201</c:v>
                </c:pt>
                <c:pt idx="289">
                  <c:v>18685.890834191559</c:v>
                </c:pt>
                <c:pt idx="290">
                  <c:v>18787.847579814628</c:v>
                </c:pt>
                <c:pt idx="291">
                  <c:v>18639.546858908343</c:v>
                </c:pt>
                <c:pt idx="292">
                  <c:v>18574.665293511844</c:v>
                </c:pt>
                <c:pt idx="293">
                  <c:v>18546.858908341917</c:v>
                </c:pt>
                <c:pt idx="294">
                  <c:v>18463.439752832131</c:v>
                </c:pt>
                <c:pt idx="295">
                  <c:v>18398.558187435632</c:v>
                </c:pt>
                <c:pt idx="296">
                  <c:v>18398.558187435632</c:v>
                </c:pt>
                <c:pt idx="297">
                  <c:v>18324.407826982489</c:v>
                </c:pt>
                <c:pt idx="298">
                  <c:v>18213.182286302781</c:v>
                </c:pt>
                <c:pt idx="299">
                  <c:v>18074.150360453143</c:v>
                </c:pt>
                <c:pt idx="300" formatCode="_-&quot;£&quot;* #,##0_-;\-&quot;£&quot;* #,##0_-;_-&quot;£&quot;* &quot;-&quot;??_-;_-@_-">
                  <c:v>18000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58-4DB5-BC0F-EC1DFE2B68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6363184"/>
        <c:axId val="1266370800"/>
      </c:lineChart>
      <c:dateAx>
        <c:axId val="1266363184"/>
        <c:scaling>
          <c:orientation val="minMax"/>
          <c:max val="48214"/>
          <c:min val="38718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numFmt formatCode="[$-C09]dd\-mmm\-yy;@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ysDash"/>
          </a:ln>
        </c:spPr>
        <c:txPr>
          <a:bodyPr rot="-270000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6370800"/>
        <c:crosses val="autoZero"/>
        <c:auto val="0"/>
        <c:lblOffset val="100"/>
        <c:baseTimeUnit val="months"/>
        <c:majorUnit val="1"/>
        <c:majorTimeUnit val="years"/>
        <c:minorUnit val="1"/>
        <c:minorTimeUnit val="years"/>
      </c:dateAx>
      <c:valAx>
        <c:axId val="1266370800"/>
        <c:scaling>
          <c:orientation val="minMax"/>
          <c:max val="50000"/>
          <c:min val="15000"/>
        </c:scaling>
        <c:delete val="0"/>
        <c:axPos val="r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2700000" vert="horz"/>
              <a:lstStyle/>
              <a:p>
                <a:pPr algn="ctr">
                  <a:defRPr sz="1000" b="1" i="0" u="none" strike="noStrike" baseline="0">
                    <a:solidFill>
                      <a:srgbClr val="3E0DF1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 sz="1000">
                    <a:solidFill>
                      <a:srgbClr val="3E0DF1"/>
                    </a:solidFill>
                  </a:rPr>
                  <a:t>EasyValuations.com</a:t>
                </a:r>
              </a:p>
            </c:rich>
          </c:tx>
          <c:layout>
            <c:manualLayout>
              <c:xMode val="edge"/>
              <c:yMode val="edge"/>
              <c:x val="0.86950148513805925"/>
              <c:y val="0.76991397622266988"/>
            </c:manualLayout>
          </c:layout>
          <c:overlay val="0"/>
          <c:spPr>
            <a:noFill/>
            <a:ln w="25400">
              <a:noFill/>
            </a:ln>
          </c:spPr>
        </c:title>
        <c:numFmt formatCode="\$#,##0" sourceLinked="0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6363184"/>
        <c:crosses val="max"/>
        <c:crossBetween val="midCat"/>
        <c:majorUnit val="2500"/>
      </c:valAx>
      <c:spPr>
        <a:gradFill rotWithShape="0">
          <a:gsLst>
            <a:gs pos="0">
              <a:srgbClr val="FFFFCC"/>
            </a:gs>
            <a:gs pos="50000">
              <a:srgbClr val="FFFFCC">
                <a:gamma/>
                <a:shade val="98431"/>
                <a:invGamma/>
              </a:srgbClr>
            </a:gs>
            <a:gs pos="100000">
              <a:srgbClr val="FFFFCC"/>
            </a:gs>
          </a:gsLst>
          <a:lin ang="5400000" scaled="1"/>
        </a:gradFill>
      </c:spPr>
    </c:plotArea>
    <c:legend>
      <c:legendPos val="r"/>
      <c:layout>
        <c:manualLayout>
          <c:xMode val="edge"/>
          <c:yMode val="edge"/>
          <c:x val="7.5399971856664777E-2"/>
          <c:y val="0.14319835446639395"/>
          <c:w val="0.3212438079424581"/>
          <c:h val="0.20459563128834332"/>
        </c:manualLayout>
      </c:layout>
      <c:overlay val="0"/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  <c:txPr>
        <a:bodyPr/>
        <a:lstStyle/>
        <a:p>
          <a:pPr>
            <a:defRPr sz="135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425" b="0" i="0" u="none" strike="noStrike" baseline="0">
          <a:solidFill>
            <a:srgbClr val="000000"/>
          </a:solidFill>
          <a:latin typeface="VNI-Times"/>
          <a:ea typeface="VNI-Times"/>
          <a:cs typeface="VNI-Times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0</xdr:row>
      <xdr:rowOff>141923</xdr:rowOff>
    </xdr:from>
    <xdr:to>
      <xdr:col>19</xdr:col>
      <xdr:colOff>655320</xdr:colOff>
      <xdr:row>28</xdr:row>
      <xdr:rowOff>152400</xdr:rowOff>
    </xdr:to>
    <xdr:graphicFrame macro="">
      <xdr:nvGraphicFramePr>
        <xdr:cNvPr id="2" name="Chart 512398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0.4891</cdr:x>
      <cdr:y>0.46027</cdr:y>
    </cdr:from>
    <cdr:to>
      <cdr:x>0.50401</cdr:x>
      <cdr:y>0.55344</cdr:y>
    </cdr:to>
    <cdr:sp macro="" textlink="">
      <cdr:nvSpPr>
        <cdr:cNvPr id="2048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898781" y="4864235"/>
          <a:ext cx="298971" cy="10408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100584" tIns="109728" rIns="100584" bIns="109728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US" sz="5400" b="0" i="0" strike="noStrike">
              <a:solidFill>
                <a:srgbClr val="000000"/>
              </a:solidFill>
              <a:latin typeface="VNI-Times"/>
            </a:rPr>
            <a:t>    </a:t>
          </a:r>
        </a:p>
      </cdr:txBody>
    </cdr:sp>
  </cdr:relSizeAnchor>
  <cdr:relSizeAnchor xmlns:cdr="http://schemas.openxmlformats.org/drawingml/2006/chartDrawing">
    <cdr:from>
      <cdr:x>0.4891</cdr:x>
      <cdr:y>0.46027</cdr:y>
    </cdr:from>
    <cdr:to>
      <cdr:x>0.50401</cdr:x>
      <cdr:y>0.55344</cdr:y>
    </cdr:to>
    <cdr:sp macro="" textlink="">
      <cdr:nvSpPr>
        <cdr:cNvPr id="2048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898781" y="4864235"/>
          <a:ext cx="298971" cy="10408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100584" tIns="109728" rIns="100584" bIns="109728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US" sz="5400" b="0" i="0" strike="noStrike">
              <a:solidFill>
                <a:srgbClr val="000000"/>
              </a:solidFill>
              <a:latin typeface="VNI-Times"/>
            </a:rPr>
            <a:t> </a:t>
          </a:r>
        </a:p>
      </cdr:txBody>
    </cdr:sp>
  </cdr:relSizeAnchor>
</c:userShape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tradingeconomics.com/united-kingdom/consumer-price-index-cpi/forecast" TargetMode="External"/><Relationship Id="rId7" Type="http://schemas.openxmlformats.org/officeDocument/2006/relationships/hyperlink" Target="https://www.ons.gov.uk/economy/inflationandpriceindices/timeseries/chaw/mm23" TargetMode="External"/><Relationship Id="rId2" Type="http://schemas.openxmlformats.org/officeDocument/2006/relationships/hyperlink" Target="https://uk.investing.com/rates-bonds/uk-50-year-bond-yield" TargetMode="External"/><Relationship Id="rId1" Type="http://schemas.openxmlformats.org/officeDocument/2006/relationships/hyperlink" Target="https://finance.yahoo.com/bonds/" TargetMode="External"/><Relationship Id="rId6" Type="http://schemas.openxmlformats.org/officeDocument/2006/relationships/hyperlink" Target="https://www.ons.gov.uk/economy/inflationandpriceindices/timeseries/cdko/mm23" TargetMode="External"/><Relationship Id="rId5" Type="http://schemas.openxmlformats.org/officeDocument/2006/relationships/hyperlink" Target="https://www.ons.gov.uk/economy/inflationandpriceindices/datasets/consumerpriceinflation" TargetMode="External"/><Relationship Id="rId4" Type="http://schemas.openxmlformats.org/officeDocument/2006/relationships/hyperlink" Target="https://inflationdata.com/Inflation/Consumer_Price_Index/HistoricalCPI.aspx?reloaded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CFF"/>
  </sheetPr>
  <dimension ref="A1:AI704"/>
  <sheetViews>
    <sheetView tabSelected="1" workbookViewId="0">
      <pane xSplit="22632" topLeftCell="N1"/>
      <selection activeCell="A7" sqref="A7"/>
      <selection pane="topRight" activeCell="O49" sqref="O49"/>
    </sheetView>
  </sheetViews>
  <sheetFormatPr defaultRowHeight="13.2" x14ac:dyDescent="0.25"/>
  <cols>
    <col min="1" max="1" width="10.109375" bestFit="1" customWidth="1"/>
    <col min="3" max="3" width="6.21875" bestFit="1" customWidth="1"/>
    <col min="4" max="4" width="7.88671875" bestFit="1" customWidth="1"/>
    <col min="6" max="6" width="7.88671875" bestFit="1" customWidth="1"/>
    <col min="7" max="7" width="15.21875" bestFit="1" customWidth="1"/>
    <col min="8" max="8" width="8.44140625" bestFit="1" customWidth="1"/>
    <col min="9" max="9" width="7.21875" bestFit="1" customWidth="1"/>
    <col min="10" max="10" width="7.88671875" bestFit="1" customWidth="1"/>
    <col min="11" max="11" width="6.88671875" bestFit="1" customWidth="1"/>
    <col min="12" max="12" width="7.88671875" bestFit="1" customWidth="1"/>
    <col min="13" max="13" width="15.21875" bestFit="1" customWidth="1"/>
    <col min="14" max="14" width="2.77734375" customWidth="1"/>
    <col min="15" max="15" width="8.88671875" bestFit="1" customWidth="1"/>
    <col min="16" max="16" width="2.77734375" customWidth="1"/>
    <col min="17" max="17" width="6" bestFit="1" customWidth="1"/>
    <col min="18" max="18" width="8.77734375" bestFit="1" customWidth="1"/>
    <col min="19" max="19" width="2.77734375" customWidth="1"/>
    <col min="20" max="20" width="11.44140625" bestFit="1" customWidth="1"/>
    <col min="21" max="21" width="9.33203125" bestFit="1" customWidth="1"/>
    <col min="22" max="22" width="2.77734375" customWidth="1"/>
    <col min="23" max="23" width="11" customWidth="1"/>
    <col min="24" max="24" width="11.44140625" bestFit="1" customWidth="1"/>
    <col min="25" max="25" width="12.5546875" bestFit="1" customWidth="1"/>
    <col min="26" max="26" width="8.88671875" bestFit="1" customWidth="1"/>
    <col min="27" max="27" width="10.33203125" bestFit="1" customWidth="1"/>
    <col min="28" max="28" width="9.77734375" bestFit="1" customWidth="1"/>
    <col min="29" max="29" width="1.77734375" customWidth="1"/>
    <col min="30" max="32" width="8.88671875" bestFit="1" customWidth="1"/>
  </cols>
  <sheetData>
    <row r="1" spans="23:35" ht="14.4" x14ac:dyDescent="0.3"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</row>
    <row r="2" spans="23:35" ht="18" x14ac:dyDescent="0.35">
      <c r="W2" s="82" t="s">
        <v>23</v>
      </c>
      <c r="X2" s="83"/>
      <c r="Y2" s="84"/>
      <c r="Z2" s="84"/>
      <c r="AA2" s="85"/>
      <c r="AB2" s="84"/>
      <c r="AC2" s="86"/>
      <c r="AD2" s="80"/>
      <c r="AE2" s="80"/>
      <c r="AF2" s="80"/>
      <c r="AG2" s="80"/>
      <c r="AH2" s="80"/>
      <c r="AI2" s="80"/>
    </row>
    <row r="3" spans="23:35" ht="14.4" x14ac:dyDescent="0.3">
      <c r="W3" s="87" t="s">
        <v>24</v>
      </c>
      <c r="X3" s="88"/>
      <c r="Y3" s="88"/>
      <c r="Z3" s="89" t="s">
        <v>25</v>
      </c>
      <c r="AA3" s="88"/>
      <c r="AB3" s="88"/>
      <c r="AC3" s="90"/>
      <c r="AD3" s="80"/>
      <c r="AE3" s="80"/>
      <c r="AF3" s="80"/>
      <c r="AG3" s="80"/>
      <c r="AH3" s="80"/>
      <c r="AI3" s="80"/>
    </row>
    <row r="4" spans="23:35" ht="14.4" x14ac:dyDescent="0.3">
      <c r="W4" s="91"/>
      <c r="X4" s="92">
        <v>7.8</v>
      </c>
      <c r="Y4" s="93">
        <f>X4*3.28084</f>
        <v>25.590551999999999</v>
      </c>
      <c r="Z4" s="94"/>
      <c r="AA4" s="95"/>
      <c r="AB4" s="95"/>
      <c r="AC4" s="96"/>
      <c r="AD4" s="80"/>
      <c r="AE4" s="80"/>
      <c r="AF4" s="80"/>
      <c r="AG4" s="80"/>
      <c r="AH4" s="80"/>
      <c r="AI4" s="80"/>
    </row>
    <row r="5" spans="23:35" ht="14.4" x14ac:dyDescent="0.3">
      <c r="W5" s="97"/>
      <c r="X5" s="98">
        <v>13.9</v>
      </c>
      <c r="Y5" s="93">
        <f>X5*3.28084</f>
        <v>45.603676</v>
      </c>
      <c r="Z5" s="99"/>
      <c r="AA5" s="95"/>
      <c r="AB5" s="95"/>
      <c r="AC5" s="100"/>
      <c r="AD5" s="80"/>
      <c r="AE5" s="80"/>
      <c r="AF5" s="80"/>
      <c r="AG5" s="80"/>
      <c r="AH5" s="80"/>
      <c r="AI5" s="80"/>
    </row>
    <row r="6" spans="23:35" ht="14.4" x14ac:dyDescent="0.3">
      <c r="W6" s="97"/>
      <c r="X6" s="101">
        <f>X4*X5</f>
        <v>108.42</v>
      </c>
      <c r="Y6" s="93">
        <f>X6*10.7639</f>
        <v>1167.0220380000001</v>
      </c>
      <c r="Z6" s="102">
        <v>1</v>
      </c>
      <c r="AA6" s="103">
        <f>X6*Z6</f>
        <v>108.42</v>
      </c>
      <c r="AB6" s="104">
        <f>Y6*Z6</f>
        <v>1167.0220380000001</v>
      </c>
      <c r="AC6" s="105">
        <f>AB6/(AB6+AB10+AB14+AB18+AB22)</f>
        <v>0.27710352221131557</v>
      </c>
      <c r="AD6" s="80"/>
      <c r="AE6" s="80"/>
      <c r="AF6" s="80"/>
      <c r="AG6" s="80"/>
      <c r="AH6" s="80"/>
      <c r="AI6" s="80"/>
    </row>
    <row r="7" spans="23:35" ht="14.4" x14ac:dyDescent="0.3">
      <c r="W7" s="97"/>
      <c r="X7" s="101"/>
      <c r="Y7" s="106"/>
      <c r="Z7" s="94"/>
      <c r="AA7" s="95"/>
      <c r="AB7" s="95"/>
      <c r="AC7" s="107"/>
      <c r="AD7" s="80"/>
      <c r="AE7" s="80"/>
      <c r="AF7" s="80"/>
      <c r="AG7" s="80"/>
      <c r="AH7" s="80"/>
      <c r="AI7" s="80"/>
    </row>
    <row r="8" spans="23:35" ht="14.4" x14ac:dyDescent="0.3">
      <c r="W8" s="108" t="s">
        <v>26</v>
      </c>
      <c r="X8" s="92">
        <v>7.8</v>
      </c>
      <c r="Y8" s="93">
        <f>X8*3.28084</f>
        <v>25.590551999999999</v>
      </c>
      <c r="Z8" s="94"/>
      <c r="AA8" s="95"/>
      <c r="AB8" s="95"/>
      <c r="AC8" s="107"/>
      <c r="AD8" s="80"/>
      <c r="AE8" s="80"/>
      <c r="AF8" s="80"/>
      <c r="AG8" s="80"/>
      <c r="AH8" s="80"/>
      <c r="AI8" s="80"/>
    </row>
    <row r="9" spans="23:35" ht="14.4" x14ac:dyDescent="0.3">
      <c r="W9" s="97"/>
      <c r="X9" s="98">
        <v>13.184835565033273</v>
      </c>
      <c r="Y9" s="93">
        <f>X9*3.28084</f>
        <v>43.257335915183766</v>
      </c>
      <c r="Z9" s="99"/>
      <c r="AA9" s="95"/>
      <c r="AB9" s="95"/>
      <c r="AC9" s="107"/>
      <c r="AD9" s="80"/>
      <c r="AE9" s="80"/>
      <c r="AF9" s="80"/>
      <c r="AG9" s="80"/>
      <c r="AH9" s="80"/>
      <c r="AI9" s="80"/>
    </row>
    <row r="10" spans="23:35" ht="14.4" x14ac:dyDescent="0.3">
      <c r="W10" s="97"/>
      <c r="X10" s="101">
        <f>X8*X9</f>
        <v>102.84171740725952</v>
      </c>
      <c r="Y10" s="93">
        <f>X10*10.7639</f>
        <v>1106.9779620000008</v>
      </c>
      <c r="Z10" s="102">
        <v>1</v>
      </c>
      <c r="AA10" s="103">
        <f>X10*Z10</f>
        <v>102.84171740725952</v>
      </c>
      <c r="AB10" s="104">
        <f>Y10*Z10</f>
        <v>1106.9779620000008</v>
      </c>
      <c r="AC10" s="105">
        <f>AB10/(AB6+AB10+AB14+AB18+AB22)</f>
        <v>0.26284635790271516</v>
      </c>
      <c r="AD10" s="80"/>
      <c r="AE10" s="80"/>
      <c r="AF10" s="80"/>
      <c r="AG10" s="80"/>
      <c r="AH10" s="80"/>
      <c r="AI10" s="80"/>
    </row>
    <row r="11" spans="23:35" ht="14.4" x14ac:dyDescent="0.3">
      <c r="W11" s="97"/>
      <c r="X11" s="109"/>
      <c r="Y11" s="93"/>
      <c r="Z11" s="94"/>
      <c r="AA11" s="95"/>
      <c r="AB11" s="110"/>
      <c r="AC11" s="107"/>
      <c r="AD11" s="80"/>
      <c r="AE11" s="80"/>
      <c r="AF11" s="80"/>
      <c r="AG11" s="80"/>
      <c r="AH11" s="80"/>
      <c r="AI11" s="80"/>
    </row>
    <row r="12" spans="23:35" ht="14.4" x14ac:dyDescent="0.3">
      <c r="W12" s="108" t="s">
        <v>27</v>
      </c>
      <c r="X12" s="92">
        <v>3.8</v>
      </c>
      <c r="Y12" s="93">
        <f>X12*3.28084</f>
        <v>12.467191999999999</v>
      </c>
      <c r="Z12" s="94"/>
      <c r="AA12" s="95"/>
      <c r="AB12" s="95"/>
      <c r="AC12" s="107"/>
      <c r="AD12" s="80"/>
      <c r="AE12" s="80"/>
      <c r="AF12" s="80"/>
      <c r="AG12" s="80"/>
      <c r="AH12" s="80"/>
      <c r="AI12" s="80"/>
    </row>
    <row r="13" spans="23:35" ht="14.4" x14ac:dyDescent="0.3">
      <c r="W13" s="97"/>
      <c r="X13" s="98">
        <v>7</v>
      </c>
      <c r="Y13" s="93">
        <f>X13*3.28084</f>
        <v>22.965879999999999</v>
      </c>
      <c r="Z13" s="99"/>
      <c r="AA13" s="95"/>
      <c r="AB13" s="95"/>
      <c r="AC13" s="107"/>
      <c r="AD13" s="80"/>
      <c r="AE13" s="80"/>
      <c r="AF13" s="80"/>
      <c r="AG13" s="80"/>
      <c r="AH13" s="80"/>
      <c r="AI13" s="80"/>
    </row>
    <row r="14" spans="23:35" ht="14.4" x14ac:dyDescent="0.3">
      <c r="W14" s="97"/>
      <c r="X14" s="101">
        <f>X12*X13</f>
        <v>26.599999999999998</v>
      </c>
      <c r="Y14" s="93">
        <f>X14*10.7639</f>
        <v>286.31973999999997</v>
      </c>
      <c r="Z14" s="102">
        <v>1</v>
      </c>
      <c r="AA14" s="103">
        <f>X14*Z14</f>
        <v>26.599999999999998</v>
      </c>
      <c r="AB14" s="104">
        <f>Y14*Z14</f>
        <v>286.31973999999997</v>
      </c>
      <c r="AC14" s="105">
        <f>AB14/(AB6+AB10+AB14+AB18+AB22)</f>
        <v>6.7985184383148795E-2</v>
      </c>
      <c r="AD14" s="80"/>
      <c r="AE14" s="80"/>
      <c r="AF14" s="80"/>
      <c r="AG14" s="80"/>
      <c r="AH14" s="80"/>
      <c r="AI14" s="80"/>
    </row>
    <row r="15" spans="23:35" ht="14.4" x14ac:dyDescent="0.3">
      <c r="W15" s="97"/>
      <c r="X15" s="109"/>
      <c r="Y15" s="93"/>
      <c r="Z15" s="94"/>
      <c r="AA15" s="95"/>
      <c r="AB15" s="95"/>
      <c r="AC15" s="107"/>
      <c r="AD15" s="80"/>
      <c r="AE15" s="80"/>
      <c r="AF15" s="80"/>
      <c r="AG15" s="80"/>
      <c r="AH15" s="80"/>
      <c r="AI15" s="80"/>
    </row>
    <row r="16" spans="23:35" ht="14.4" x14ac:dyDescent="0.3">
      <c r="W16" s="108" t="s">
        <v>28</v>
      </c>
      <c r="X16" s="92">
        <v>5.9</v>
      </c>
      <c r="Y16" s="93">
        <f>X16*3.28084</f>
        <v>19.356956</v>
      </c>
      <c r="Z16" s="94"/>
      <c r="AA16" s="95"/>
      <c r="AB16" s="95"/>
      <c r="AC16" s="107"/>
      <c r="AD16" s="80"/>
      <c r="AE16" s="80"/>
      <c r="AF16" s="80"/>
      <c r="AG16" s="80"/>
      <c r="AH16" s="80"/>
      <c r="AI16" s="80"/>
    </row>
    <row r="17" spans="2:35" ht="14.4" x14ac:dyDescent="0.3">
      <c r="W17" s="97"/>
      <c r="X17" s="98">
        <v>13</v>
      </c>
      <c r="Y17" s="93">
        <f>X17*3.28084</f>
        <v>42.650919999999999</v>
      </c>
      <c r="Z17" s="99"/>
      <c r="AA17" s="95"/>
      <c r="AB17" s="95"/>
      <c r="AC17" s="107"/>
      <c r="AD17" s="80"/>
      <c r="AE17" s="80"/>
      <c r="AF17" s="80"/>
      <c r="AG17" s="80"/>
      <c r="AH17" s="80"/>
      <c r="AI17" s="80"/>
    </row>
    <row r="18" spans="2:35" ht="14.4" x14ac:dyDescent="0.3">
      <c r="W18" s="97"/>
      <c r="X18" s="101">
        <f>X16*X17</f>
        <v>76.7</v>
      </c>
      <c r="Y18" s="93">
        <f>X18*10.7639</f>
        <v>825.59113000000002</v>
      </c>
      <c r="Z18" s="102">
        <v>1</v>
      </c>
      <c r="AA18" s="103">
        <f>X18*Z18</f>
        <v>76.7</v>
      </c>
      <c r="AB18" s="104">
        <f>Y18*Z18</f>
        <v>825.59113000000002</v>
      </c>
      <c r="AC18" s="105">
        <f>AB18/(AB6+AB10+AB14+AB18+AB22)</f>
        <v>0.19603246775141028</v>
      </c>
      <c r="AD18" s="80"/>
      <c r="AE18" s="80"/>
      <c r="AF18" s="80"/>
      <c r="AG18" s="80"/>
      <c r="AH18" s="80"/>
      <c r="AI18" s="80"/>
    </row>
    <row r="19" spans="2:35" ht="14.4" x14ac:dyDescent="0.3">
      <c r="W19" s="97"/>
      <c r="X19" s="109"/>
      <c r="Y19" s="93"/>
      <c r="Z19" s="94"/>
      <c r="AA19" s="95"/>
      <c r="AB19" s="110"/>
      <c r="AC19" s="107"/>
      <c r="AD19" s="80"/>
      <c r="AE19" s="80"/>
      <c r="AF19" s="80"/>
      <c r="AG19" s="80"/>
      <c r="AH19" s="80"/>
      <c r="AI19" s="80"/>
    </row>
    <row r="20" spans="2:35" ht="14.4" x14ac:dyDescent="0.3">
      <c r="W20" s="108" t="s">
        <v>29</v>
      </c>
      <c r="X20" s="92">
        <v>5.9</v>
      </c>
      <c r="Y20" s="93">
        <f>X20*3.28084</f>
        <v>19.356956</v>
      </c>
      <c r="Z20" s="94"/>
      <c r="AA20" s="95"/>
      <c r="AB20" s="95"/>
      <c r="AC20" s="107"/>
      <c r="AD20" s="80"/>
      <c r="AE20" s="80"/>
      <c r="AF20" s="80"/>
      <c r="AG20" s="80"/>
      <c r="AH20" s="80"/>
      <c r="AI20" s="80"/>
    </row>
    <row r="21" spans="2:35" ht="14.4" x14ac:dyDescent="0.3">
      <c r="W21" s="97"/>
      <c r="X21" s="98">
        <v>13</v>
      </c>
      <c r="Y21" s="93">
        <f>X21*3.28084</f>
        <v>42.650919999999999</v>
      </c>
      <c r="Z21" s="99"/>
      <c r="AA21" s="95"/>
      <c r="AB21" s="95"/>
      <c r="AC21" s="107"/>
      <c r="AD21" s="80"/>
      <c r="AE21" s="80"/>
      <c r="AF21" s="80"/>
      <c r="AG21" s="80"/>
      <c r="AH21" s="80"/>
      <c r="AI21" s="80"/>
    </row>
    <row r="22" spans="2:35" ht="14.4" x14ac:dyDescent="0.3">
      <c r="W22" s="97"/>
      <c r="X22" s="101">
        <f>X20*X21</f>
        <v>76.7</v>
      </c>
      <c r="Y22" s="93">
        <f>X22*10.7639</f>
        <v>825.59113000000002</v>
      </c>
      <c r="Z22" s="102">
        <v>1</v>
      </c>
      <c r="AA22" s="103">
        <f>X22*Z22</f>
        <v>76.7</v>
      </c>
      <c r="AB22" s="104">
        <f>Y22*Z22</f>
        <v>825.59113000000002</v>
      </c>
      <c r="AC22" s="105">
        <f>AB22/(AB6+AB10+AB14+AB18+AB22)</f>
        <v>0.19603246775141028</v>
      </c>
      <c r="AD22" s="80"/>
      <c r="AE22" s="80"/>
      <c r="AF22" s="80"/>
      <c r="AG22" s="80"/>
      <c r="AH22" s="80"/>
      <c r="AI22" s="80"/>
    </row>
    <row r="23" spans="2:35" ht="14.4" x14ac:dyDescent="0.3">
      <c r="W23" s="97"/>
      <c r="X23" s="109"/>
      <c r="Y23" s="93"/>
      <c r="Z23" s="95"/>
      <c r="AA23" s="95"/>
      <c r="AB23" s="110"/>
      <c r="AC23" s="96"/>
      <c r="AD23" s="80"/>
      <c r="AE23" s="80"/>
      <c r="AF23" s="80"/>
      <c r="AG23" s="80"/>
      <c r="AH23" s="80"/>
      <c r="AI23" s="80"/>
    </row>
    <row r="24" spans="2:35" ht="14.4" x14ac:dyDescent="0.3">
      <c r="W24" s="111"/>
      <c r="X24" s="92"/>
      <c r="Y24" s="93"/>
      <c r="Z24" s="95"/>
      <c r="AA24" s="95"/>
      <c r="AB24" s="95"/>
      <c r="AC24" s="96"/>
      <c r="AD24" s="80"/>
      <c r="AE24" s="80"/>
      <c r="AF24" s="80"/>
      <c r="AG24" s="80"/>
      <c r="AH24" s="80"/>
      <c r="AI24" s="80"/>
    </row>
    <row r="25" spans="2:35" ht="14.4" x14ac:dyDescent="0.3">
      <c r="W25" s="112"/>
      <c r="X25" s="98"/>
      <c r="Y25" s="93"/>
      <c r="Z25" s="98"/>
      <c r="AA25" s="113" t="s">
        <v>30</v>
      </c>
      <c r="AB25" s="114"/>
      <c r="AC25" s="96"/>
      <c r="AD25" s="80"/>
      <c r="AE25" s="80"/>
      <c r="AF25" s="80"/>
      <c r="AG25" s="80"/>
      <c r="AH25" s="80"/>
      <c r="AI25" s="80"/>
    </row>
    <row r="26" spans="2:35" ht="14.4" x14ac:dyDescent="0.3">
      <c r="W26" s="115"/>
      <c r="X26" s="116"/>
      <c r="Y26" s="117"/>
      <c r="Z26" s="116"/>
      <c r="AA26" s="118">
        <f>AA6+AA10+AA14+AA18+AA22</f>
        <v>391.26171740725954</v>
      </c>
      <c r="AB26" s="119">
        <f>AA26*10.7639</f>
        <v>4211.5020000000004</v>
      </c>
      <c r="AC26" s="120"/>
      <c r="AD26" s="80"/>
      <c r="AE26" s="80"/>
      <c r="AF26" s="80"/>
      <c r="AG26" s="80"/>
      <c r="AH26" s="80"/>
      <c r="AI26" s="80"/>
    </row>
    <row r="27" spans="2:35" ht="15" thickBot="1" x14ac:dyDescent="0.35"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</row>
    <row r="28" spans="2:35" ht="16.2" thickBot="1" x14ac:dyDescent="0.35">
      <c r="W28" s="151" t="s">
        <v>31</v>
      </c>
      <c r="X28" s="152"/>
      <c r="Y28" s="155">
        <v>47</v>
      </c>
      <c r="Z28" s="122"/>
      <c r="AA28" s="122" t="s">
        <v>32</v>
      </c>
      <c r="AB28" s="122"/>
      <c r="AC28" s="122"/>
      <c r="AD28" s="121"/>
      <c r="AE28" s="121"/>
      <c r="AF28" s="121"/>
      <c r="AG28" s="121"/>
      <c r="AH28" s="123"/>
      <c r="AI28" s="80"/>
    </row>
    <row r="29" spans="2:35" ht="21.6" thickBot="1" x14ac:dyDescent="0.45">
      <c r="W29" s="153" t="s">
        <v>33</v>
      </c>
      <c r="X29" s="154"/>
      <c r="Y29" s="156">
        <v>0.05</v>
      </c>
      <c r="Z29" s="142"/>
      <c r="AA29" s="143"/>
      <c r="AB29" s="143"/>
      <c r="AC29" s="143"/>
      <c r="AD29" s="143"/>
      <c r="AE29" s="143"/>
      <c r="AF29" s="143"/>
      <c r="AG29" s="143"/>
      <c r="AH29" s="124"/>
      <c r="AI29" s="80"/>
    </row>
    <row r="30" spans="2:35" ht="15" thickBot="1" x14ac:dyDescent="0.35">
      <c r="W30" s="125"/>
      <c r="X30" s="126"/>
      <c r="Y30" s="150">
        <f>Y28/Y29</f>
        <v>940</v>
      </c>
      <c r="Z30" s="127">
        <f>AD30-AI30-AI30-AI30-AI30</f>
        <v>3.9999999999999994E-2</v>
      </c>
      <c r="AA30" s="127">
        <f>AD30-AI30-AI30-AI30</f>
        <v>4.2499999999999996E-2</v>
      </c>
      <c r="AB30" s="127">
        <f>AD30-AI30-AI30</f>
        <v>4.4999999999999998E-2</v>
      </c>
      <c r="AC30" s="127">
        <f>AD30-AI30</f>
        <v>4.7500000000000001E-2</v>
      </c>
      <c r="AD30" s="128">
        <v>0.05</v>
      </c>
      <c r="AE30" s="127">
        <f>AD30+AI30</f>
        <v>5.2500000000000005E-2</v>
      </c>
      <c r="AF30" s="127">
        <f>AD30+(AI30+AI30)</f>
        <v>5.5E-2</v>
      </c>
      <c r="AG30" s="127">
        <f>AD30+(AI30+AI30+AI30)</f>
        <v>5.7500000000000002E-2</v>
      </c>
      <c r="AH30" s="127">
        <f>AD30+(AI30+AI30+AI30+AI30)</f>
        <v>6.0000000000000005E-2</v>
      </c>
      <c r="AI30" s="149">
        <v>2.5000000000000001E-3</v>
      </c>
    </row>
    <row r="31" spans="2:35" ht="14.4" x14ac:dyDescent="0.3">
      <c r="B31" s="8" t="s">
        <v>3</v>
      </c>
      <c r="C31" s="7" t="s">
        <v>4</v>
      </c>
      <c r="W31" s="145">
        <f>W36*(1-(W42)*5)</f>
        <v>0.75</v>
      </c>
      <c r="X31" s="129">
        <f>Y31*10.7639</f>
        <v>376.73649999999998</v>
      </c>
      <c r="Y31" s="135">
        <f>ROUNDDOWN((Y36*W31),0)</f>
        <v>35</v>
      </c>
      <c r="Z31" s="131">
        <f t="dataTable" ref="Z31:AH41" dt2D="1" dtr="1" r1="Y29" r2="Y28"/>
        <v>875.00000000000011</v>
      </c>
      <c r="AA31" s="132">
        <v>823.52941176470597</v>
      </c>
      <c r="AB31" s="132">
        <v>777.77777777777783</v>
      </c>
      <c r="AC31" s="132">
        <v>736.84210526315792</v>
      </c>
      <c r="AD31" s="132">
        <v>700</v>
      </c>
      <c r="AE31" s="132">
        <v>666.66666666666663</v>
      </c>
      <c r="AF31" s="132">
        <v>636.36363636363637</v>
      </c>
      <c r="AG31" s="132">
        <v>608.695652173913</v>
      </c>
      <c r="AH31" s="133">
        <v>583.33333333333326</v>
      </c>
      <c r="AI31" s="80"/>
    </row>
    <row r="32" spans="2:35" ht="14.4" x14ac:dyDescent="0.3">
      <c r="C32" s="7" t="s">
        <v>7</v>
      </c>
      <c r="W32" s="144">
        <f>W36*(1-(W42)*4)</f>
        <v>0.8</v>
      </c>
      <c r="X32" s="134">
        <f>Y32*10.7639</f>
        <v>398.26429999999999</v>
      </c>
      <c r="Y32" s="135">
        <f>ROUNDDOWN((Y36*W32),0)</f>
        <v>37</v>
      </c>
      <c r="Z32" s="136">
        <v>925.00000000000011</v>
      </c>
      <c r="AA32" s="137">
        <v>870.58823529411768</v>
      </c>
      <c r="AB32" s="137">
        <v>822.22222222222229</v>
      </c>
      <c r="AC32" s="137">
        <v>778.9473684210526</v>
      </c>
      <c r="AD32" s="137">
        <v>740</v>
      </c>
      <c r="AE32" s="137">
        <v>704.7619047619047</v>
      </c>
      <c r="AF32" s="137">
        <v>672.72727272727275</v>
      </c>
      <c r="AG32" s="137">
        <v>643.47826086956513</v>
      </c>
      <c r="AH32" s="138">
        <v>616.66666666666663</v>
      </c>
      <c r="AI32" s="80"/>
    </row>
    <row r="33" spans="2:35" ht="14.4" x14ac:dyDescent="0.3">
      <c r="C33" s="7" t="s">
        <v>9</v>
      </c>
      <c r="W33" s="144">
        <f>W36*(1-(W42)*3)</f>
        <v>0.85</v>
      </c>
      <c r="X33" s="134">
        <f>Y33*10.7639</f>
        <v>419.7921</v>
      </c>
      <c r="Y33" s="135">
        <f>ROUNDDOWN((Y36*W33),0)</f>
        <v>39</v>
      </c>
      <c r="Z33" s="136">
        <v>975.00000000000011</v>
      </c>
      <c r="AA33" s="137">
        <v>917.64705882352951</v>
      </c>
      <c r="AB33" s="137">
        <v>866.66666666666674</v>
      </c>
      <c r="AC33" s="137">
        <v>821.0526315789474</v>
      </c>
      <c r="AD33" s="137">
        <v>780</v>
      </c>
      <c r="AE33" s="137">
        <v>742.85714285714278</v>
      </c>
      <c r="AF33" s="137">
        <v>709.09090909090912</v>
      </c>
      <c r="AG33" s="137">
        <v>678.26086956521738</v>
      </c>
      <c r="AH33" s="138">
        <v>650</v>
      </c>
      <c r="AI33" s="80"/>
    </row>
    <row r="34" spans="2:35" ht="14.4" x14ac:dyDescent="0.3">
      <c r="C34" s="7" t="s">
        <v>10</v>
      </c>
      <c r="W34" s="144">
        <f>W36*(1-(W42)*2)</f>
        <v>0.9</v>
      </c>
      <c r="X34" s="134">
        <f>Y34*10.7639</f>
        <v>452.0838</v>
      </c>
      <c r="Y34" s="135">
        <f>ROUNDDOWN((Y36*W34),0)</f>
        <v>42</v>
      </c>
      <c r="Z34" s="136">
        <v>1050.0000000000002</v>
      </c>
      <c r="AA34" s="137">
        <v>988.23529411764719</v>
      </c>
      <c r="AB34" s="137">
        <v>933.33333333333337</v>
      </c>
      <c r="AC34" s="137">
        <v>884.21052631578948</v>
      </c>
      <c r="AD34" s="137">
        <v>840</v>
      </c>
      <c r="AE34" s="137">
        <v>799.99999999999989</v>
      </c>
      <c r="AF34" s="137">
        <v>763.63636363636363</v>
      </c>
      <c r="AG34" s="137">
        <v>730.43478260869563</v>
      </c>
      <c r="AH34" s="138">
        <v>700</v>
      </c>
      <c r="AI34" s="80"/>
    </row>
    <row r="35" spans="2:35" ht="15" thickBot="1" x14ac:dyDescent="0.35">
      <c r="C35" s="7" t="s">
        <v>11</v>
      </c>
      <c r="I35" s="8" t="s">
        <v>12</v>
      </c>
      <c r="W35" s="144">
        <f>W36*(1-W42)</f>
        <v>0.95</v>
      </c>
      <c r="X35" s="134">
        <f>Y35*10.7639</f>
        <v>473.61159999999995</v>
      </c>
      <c r="Y35" s="135">
        <f>ROUNDDOWN((Y36*W35),0)</f>
        <v>44</v>
      </c>
      <c r="Z35" s="136">
        <v>1100.0000000000002</v>
      </c>
      <c r="AA35" s="137">
        <v>1035.294117647059</v>
      </c>
      <c r="AB35" s="137">
        <v>977.77777777777783</v>
      </c>
      <c r="AC35" s="137">
        <v>926.31578947368416</v>
      </c>
      <c r="AD35" s="137">
        <v>880</v>
      </c>
      <c r="AE35" s="137">
        <v>838.09523809523796</v>
      </c>
      <c r="AF35" s="137">
        <v>800</v>
      </c>
      <c r="AG35" s="137">
        <v>765.21739130434776</v>
      </c>
      <c r="AH35" s="138">
        <v>733.33333333333326</v>
      </c>
      <c r="AI35" s="80"/>
    </row>
    <row r="36" spans="2:35" ht="15" thickBot="1" x14ac:dyDescent="0.35">
      <c r="B36" s="8" t="s">
        <v>5</v>
      </c>
      <c r="C36" s="7" t="s">
        <v>6</v>
      </c>
      <c r="W36" s="147">
        <v>1</v>
      </c>
      <c r="X36" s="134">
        <f>Y36*10.7639</f>
        <v>505.9033</v>
      </c>
      <c r="Y36" s="130">
        <v>47</v>
      </c>
      <c r="Z36" s="136">
        <v>1175.0000000000002</v>
      </c>
      <c r="AA36" s="137">
        <v>1105.8823529411766</v>
      </c>
      <c r="AB36" s="137">
        <v>1044.4444444444446</v>
      </c>
      <c r="AC36" s="137">
        <v>989.47368421052636</v>
      </c>
      <c r="AD36" s="137">
        <v>940</v>
      </c>
      <c r="AE36" s="137">
        <v>895.23809523809518</v>
      </c>
      <c r="AF36" s="137">
        <v>854.5454545454545</v>
      </c>
      <c r="AG36" s="137">
        <v>817.39130434782601</v>
      </c>
      <c r="AH36" s="138">
        <v>783.33333333333326</v>
      </c>
      <c r="AI36" s="80"/>
    </row>
    <row r="37" spans="2:35" ht="14.4" x14ac:dyDescent="0.3">
      <c r="C37" s="7" t="s">
        <v>8</v>
      </c>
      <c r="W37" s="144">
        <f>W36*(1+W42)</f>
        <v>1.05</v>
      </c>
      <c r="X37" s="134">
        <f>Y37*10.7639</f>
        <v>538.19499999999994</v>
      </c>
      <c r="Y37" s="135">
        <f>ROUNDUP((Y36*W37),0)</f>
        <v>50</v>
      </c>
      <c r="Z37" s="136">
        <v>1250.0000000000002</v>
      </c>
      <c r="AA37" s="137">
        <v>1176.4705882352941</v>
      </c>
      <c r="AB37" s="137">
        <v>1111.1111111111111</v>
      </c>
      <c r="AC37" s="137">
        <v>1052.6315789473683</v>
      </c>
      <c r="AD37" s="137">
        <v>1000</v>
      </c>
      <c r="AE37" s="137">
        <v>952.38095238095229</v>
      </c>
      <c r="AF37" s="137">
        <v>909.09090909090912</v>
      </c>
      <c r="AG37" s="137">
        <v>869.56521739130426</v>
      </c>
      <c r="AH37" s="138">
        <v>833.33333333333326</v>
      </c>
      <c r="AI37" s="80"/>
    </row>
    <row r="38" spans="2:35" ht="15" thickBot="1" x14ac:dyDescent="0.35">
      <c r="C38" s="7"/>
      <c r="W38" s="144">
        <f>W36*(1+(W42)*2)</f>
        <v>1.1000000000000001</v>
      </c>
      <c r="X38" s="134">
        <f>Y38*10.7639</f>
        <v>559.72280000000001</v>
      </c>
      <c r="Y38" s="135">
        <f>ROUNDUP((Y36*W38),0)</f>
        <v>52</v>
      </c>
      <c r="Z38" s="136">
        <v>1300.0000000000002</v>
      </c>
      <c r="AA38" s="137">
        <v>1223.5294117647061</v>
      </c>
      <c r="AB38" s="137">
        <v>1155.5555555555557</v>
      </c>
      <c r="AC38" s="137">
        <v>1094.7368421052631</v>
      </c>
      <c r="AD38" s="137">
        <v>1040</v>
      </c>
      <c r="AE38" s="137">
        <v>990.47619047619037</v>
      </c>
      <c r="AF38" s="137">
        <v>945.4545454545455</v>
      </c>
      <c r="AG38" s="137">
        <v>904.3478260869565</v>
      </c>
      <c r="AH38" s="138">
        <v>866.66666666666663</v>
      </c>
      <c r="AI38" s="80"/>
    </row>
    <row r="39" spans="2:35" ht="14.4" x14ac:dyDescent="0.3">
      <c r="B39" s="7"/>
      <c r="D39" s="7"/>
      <c r="F39" s="78" t="s">
        <v>19</v>
      </c>
      <c r="G39" s="79"/>
      <c r="J39" s="7"/>
      <c r="L39" s="78" t="s">
        <v>20</v>
      </c>
      <c r="M39" s="79"/>
      <c r="W39" s="144">
        <f>W36*(1+(W42)*3)</f>
        <v>1.1499999999999999</v>
      </c>
      <c r="X39" s="134">
        <f>Y39*10.7639</f>
        <v>592.0145</v>
      </c>
      <c r="Y39" s="135">
        <f>ROUNDUP((Y36*W39),0)</f>
        <v>55</v>
      </c>
      <c r="Z39" s="136">
        <v>1375.0000000000002</v>
      </c>
      <c r="AA39" s="137">
        <v>1294.1176470588236</v>
      </c>
      <c r="AB39" s="137">
        <v>1222.2222222222222</v>
      </c>
      <c r="AC39" s="137">
        <v>1157.8947368421052</v>
      </c>
      <c r="AD39" s="137">
        <v>1100</v>
      </c>
      <c r="AE39" s="137">
        <v>1047.6190476190475</v>
      </c>
      <c r="AF39" s="137">
        <v>1000</v>
      </c>
      <c r="AG39" s="137">
        <v>956.52173913043475</v>
      </c>
      <c r="AH39" s="138">
        <v>916.66666666666663</v>
      </c>
      <c r="AI39" s="80"/>
    </row>
    <row r="40" spans="2:35" ht="14.4" x14ac:dyDescent="0.3">
      <c r="B40" s="7"/>
      <c r="D40" s="7"/>
      <c r="F40" s="41">
        <f>E255</f>
        <v>99.257999999999996</v>
      </c>
      <c r="G40" s="75">
        <f>A255</f>
        <v>42005</v>
      </c>
      <c r="J40" s="7"/>
      <c r="L40" s="41">
        <f>K255</f>
        <v>255.4</v>
      </c>
      <c r="M40" s="75">
        <f>A255</f>
        <v>42005</v>
      </c>
      <c r="W40" s="144">
        <f>W36*(1+(W42)*4)</f>
        <v>1.2</v>
      </c>
      <c r="X40" s="134">
        <f>Y40*10.7639</f>
        <v>613.54229999999995</v>
      </c>
      <c r="Y40" s="135">
        <f>ROUNDUP((Y36*W40),0)</f>
        <v>57</v>
      </c>
      <c r="Z40" s="136">
        <v>1425.0000000000002</v>
      </c>
      <c r="AA40" s="137">
        <v>1341.1764705882354</v>
      </c>
      <c r="AB40" s="137">
        <v>1266.6666666666667</v>
      </c>
      <c r="AC40" s="137">
        <v>1200</v>
      </c>
      <c r="AD40" s="137">
        <v>1140</v>
      </c>
      <c r="AE40" s="137">
        <v>1085.7142857142856</v>
      </c>
      <c r="AF40" s="137">
        <v>1036.3636363636363</v>
      </c>
      <c r="AG40" s="137">
        <v>991.30434782608688</v>
      </c>
      <c r="AH40" s="138">
        <v>949.99999999999989</v>
      </c>
      <c r="AI40" s="80"/>
    </row>
    <row r="41" spans="2:35" ht="15" thickBot="1" x14ac:dyDescent="0.35">
      <c r="B41" s="7"/>
      <c r="D41" s="7"/>
      <c r="F41" s="42">
        <f>E126</f>
        <v>139.82</v>
      </c>
      <c r="G41" s="76">
        <f>A126</f>
        <v>45931</v>
      </c>
      <c r="J41" s="7"/>
      <c r="L41" s="42">
        <f>K126</f>
        <v>407.4</v>
      </c>
      <c r="M41" s="76">
        <f>A126</f>
        <v>45931</v>
      </c>
      <c r="W41" s="146">
        <f>W36*(1+(W42)*5)</f>
        <v>1.25</v>
      </c>
      <c r="X41" s="134">
        <f>Y41*10.7639</f>
        <v>635.07010000000002</v>
      </c>
      <c r="Y41" s="135">
        <f>ROUNDUP((Y36*W41),0)</f>
        <v>59</v>
      </c>
      <c r="Z41" s="139">
        <v>1475.0000000000002</v>
      </c>
      <c r="AA41" s="140">
        <v>1388.2352941176471</v>
      </c>
      <c r="AB41" s="140">
        <v>1311.1111111111111</v>
      </c>
      <c r="AC41" s="140">
        <v>1242.1052631578948</v>
      </c>
      <c r="AD41" s="140">
        <v>1180</v>
      </c>
      <c r="AE41" s="140">
        <v>1123.8095238095236</v>
      </c>
      <c r="AF41" s="140">
        <v>1072.7272727272727</v>
      </c>
      <c r="AG41" s="140">
        <v>1026.086956521739</v>
      </c>
      <c r="AH41" s="141">
        <v>983.33333333333326</v>
      </c>
      <c r="AI41" s="80"/>
    </row>
    <row r="42" spans="2:35" ht="16.2" thickBot="1" x14ac:dyDescent="0.35">
      <c r="B42" s="7"/>
      <c r="D42" s="7"/>
      <c r="F42" s="43">
        <f>_xlfn.RRI(G42,F40,F41)</f>
        <v>3.2389917280267522E-2</v>
      </c>
      <c r="G42" s="77">
        <f>DATEDIF(G40,G41,"D")/365.25</f>
        <v>10.74880219028063</v>
      </c>
      <c r="J42" s="7"/>
      <c r="L42" s="43">
        <f>_xlfn.RRI(M42,L40,L41)</f>
        <v>4.4400884127798079E-2</v>
      </c>
      <c r="M42" s="77">
        <f>DATEDIF(M40,M41,"D")/365.25</f>
        <v>10.74880219028063</v>
      </c>
      <c r="W42" s="148">
        <v>0.05</v>
      </c>
      <c r="X42" s="121"/>
      <c r="Y42" s="121"/>
      <c r="Z42" s="121"/>
      <c r="AA42" s="121"/>
      <c r="AB42" s="122"/>
      <c r="AC42" s="122"/>
      <c r="AD42" s="121"/>
      <c r="AE42" s="121"/>
      <c r="AF42" s="121"/>
      <c r="AG42" s="121"/>
      <c r="AH42" s="123"/>
      <c r="AI42" s="80"/>
    </row>
    <row r="43" spans="2:35" ht="13.8" thickBot="1" x14ac:dyDescent="0.3">
      <c r="B43" s="7"/>
      <c r="D43" s="7"/>
      <c r="F43" s="51">
        <f>(F41/F40)^(1/G42)-1</f>
        <v>3.2389917280267522E-2</v>
      </c>
      <c r="G43" s="47"/>
      <c r="J43" s="7"/>
      <c r="L43" s="51">
        <f>(L41/L40)^(1/M42)-1</f>
        <v>4.4400884127798079E-2</v>
      </c>
      <c r="M43" s="55"/>
    </row>
    <row r="44" spans="2:35" x14ac:dyDescent="0.25">
      <c r="B44" s="7"/>
      <c r="D44" s="7"/>
      <c r="F44" s="50" t="s">
        <v>18</v>
      </c>
      <c r="G44" s="52">
        <f>AVERAGE(F126:F137)</f>
        <v>3.2466256106943259E-2</v>
      </c>
      <c r="L44" s="50" t="s">
        <v>18</v>
      </c>
      <c r="M44" s="52">
        <f>AVERAGE(L126:L137)</f>
        <v>4.0547040268892519E-2</v>
      </c>
    </row>
    <row r="45" spans="2:35" x14ac:dyDescent="0.25">
      <c r="B45" s="7"/>
      <c r="D45" s="7"/>
      <c r="F45" s="48" t="s">
        <v>0</v>
      </c>
      <c r="G45" s="53">
        <f>AVERAGE(F126:F161)</f>
        <v>4.8326366712154796E-2</v>
      </c>
      <c r="L45" s="48" t="s">
        <v>0</v>
      </c>
      <c r="M45" s="53">
        <f>AVERAGE(L126:L161)</f>
        <v>6.3856808647064098E-2</v>
      </c>
    </row>
    <row r="46" spans="2:35" x14ac:dyDescent="0.25">
      <c r="B46" s="7"/>
      <c r="D46" s="7"/>
      <c r="F46" s="48" t="s">
        <v>1</v>
      </c>
      <c r="G46" s="53">
        <f>AVERAGE(F126:F185)</f>
        <v>4.8863461020785634E-2</v>
      </c>
      <c r="L46" s="48" t="s">
        <v>1</v>
      </c>
      <c r="M46" s="53">
        <f>AVERAGE(L126:L185)</f>
        <v>6.5241057742001771E-2</v>
      </c>
    </row>
    <row r="47" spans="2:35" ht="13.8" thickBot="1" x14ac:dyDescent="0.3">
      <c r="B47" s="7"/>
      <c r="D47" s="7"/>
      <c r="F47" s="49" t="s">
        <v>2</v>
      </c>
      <c r="G47" s="54">
        <f>AVERAGE(F126:F305)</f>
        <v>2.9845025579564134E-2</v>
      </c>
      <c r="L47" s="49" t="s">
        <v>2</v>
      </c>
      <c r="M47" s="54">
        <f>AVERAGE(L126:L305)</f>
        <v>4.0524180052147196E-2</v>
      </c>
    </row>
    <row r="48" spans="2:35" ht="13.8" thickBot="1" x14ac:dyDescent="0.3">
      <c r="B48" s="7"/>
      <c r="C48" s="7"/>
    </row>
    <row r="49" spans="1:24" ht="72.599999999999994" thickBot="1" x14ac:dyDescent="0.35">
      <c r="B49" s="9" t="s">
        <v>13</v>
      </c>
      <c r="C49" s="10" t="s">
        <v>14</v>
      </c>
      <c r="D49" s="11"/>
      <c r="E49" s="9" t="s">
        <v>15</v>
      </c>
      <c r="F49" s="10" t="s">
        <v>14</v>
      </c>
      <c r="G49" s="11"/>
      <c r="H49" s="12" t="s">
        <v>16</v>
      </c>
      <c r="I49" s="13" t="s">
        <v>14</v>
      </c>
      <c r="J49" s="14"/>
      <c r="K49" s="12" t="s">
        <v>17</v>
      </c>
      <c r="L49" s="13" t="s">
        <v>14</v>
      </c>
      <c r="M49" s="14"/>
      <c r="O49" s="56" t="s">
        <v>21</v>
      </c>
      <c r="Q49" s="9" t="s">
        <v>22</v>
      </c>
      <c r="R49" s="57" t="s">
        <v>14</v>
      </c>
      <c r="T49" s="9" t="s">
        <v>15</v>
      </c>
      <c r="U49" s="57" t="s">
        <v>14</v>
      </c>
      <c r="W49" s="12" t="s">
        <v>17</v>
      </c>
      <c r="X49" s="58" t="s">
        <v>14</v>
      </c>
    </row>
    <row r="50" spans="1:24" ht="14.4" x14ac:dyDescent="0.3">
      <c r="A50" s="15"/>
      <c r="B50" s="16"/>
      <c r="C50" s="17"/>
      <c r="D50" s="18"/>
      <c r="E50" s="16"/>
      <c r="F50" s="17"/>
      <c r="G50" s="18"/>
      <c r="H50" s="19"/>
      <c r="I50" s="20"/>
      <c r="J50" s="21"/>
      <c r="K50" s="19"/>
      <c r="L50" s="20"/>
      <c r="M50" s="28"/>
      <c r="O50" s="2"/>
      <c r="Q50" s="2"/>
      <c r="R50" s="44"/>
      <c r="T50" s="2"/>
      <c r="U50" s="68"/>
      <c r="W50" s="2"/>
      <c r="X50" s="70"/>
    </row>
    <row r="51" spans="1:24" ht="14.4" x14ac:dyDescent="0.3">
      <c r="A51" s="22">
        <f t="shared" ref="A51:A62" si="0">DATE(YEAR(A52),MONTH(A52)+1,DAY(A52))</f>
        <v>48214</v>
      </c>
      <c r="B51" s="23"/>
      <c r="C51" s="24"/>
      <c r="D51" s="25"/>
      <c r="E51" s="23"/>
      <c r="F51" s="24"/>
      <c r="G51" s="25"/>
      <c r="H51" s="26"/>
      <c r="I51" s="27"/>
      <c r="J51" s="28"/>
      <c r="K51" s="26"/>
      <c r="L51" s="27"/>
      <c r="M51" s="28"/>
      <c r="O51" s="2"/>
      <c r="Q51" s="2"/>
      <c r="R51" s="44"/>
      <c r="T51" s="2"/>
      <c r="U51" s="68"/>
      <c r="W51" s="2"/>
      <c r="X51" s="70"/>
    </row>
    <row r="52" spans="1:24" ht="14.4" x14ac:dyDescent="0.3">
      <c r="A52" s="22">
        <f t="shared" si="0"/>
        <v>48183</v>
      </c>
      <c r="B52" s="23"/>
      <c r="C52" s="24"/>
      <c r="D52" s="25"/>
      <c r="E52" s="23"/>
      <c r="F52" s="24"/>
      <c r="G52" s="25"/>
      <c r="H52" s="26"/>
      <c r="I52" s="27"/>
      <c r="J52" s="28"/>
      <c r="K52" s="26"/>
      <c r="L52" s="27"/>
      <c r="M52" s="28"/>
      <c r="O52" s="2"/>
      <c r="Q52" s="2"/>
      <c r="R52" s="44"/>
      <c r="T52" s="2"/>
      <c r="U52" s="68"/>
      <c r="W52" s="2"/>
      <c r="X52" s="70"/>
    </row>
    <row r="53" spans="1:24" ht="14.4" x14ac:dyDescent="0.3">
      <c r="A53" s="22">
        <f t="shared" si="0"/>
        <v>48153</v>
      </c>
      <c r="B53" s="23"/>
      <c r="C53" s="24"/>
      <c r="D53" s="25"/>
      <c r="E53" s="23"/>
      <c r="F53" s="24"/>
      <c r="G53" s="25"/>
      <c r="H53" s="26"/>
      <c r="I53" s="27"/>
      <c r="J53" s="28"/>
      <c r="K53" s="26"/>
      <c r="L53" s="27"/>
      <c r="M53" s="28"/>
      <c r="O53" s="2"/>
      <c r="Q53" s="2"/>
      <c r="R53" s="44"/>
      <c r="T53" s="2"/>
      <c r="U53" s="68"/>
      <c r="W53" s="2"/>
      <c r="X53" s="70"/>
    </row>
    <row r="54" spans="1:24" ht="14.4" x14ac:dyDescent="0.3">
      <c r="A54" s="22">
        <f t="shared" si="0"/>
        <v>48122</v>
      </c>
      <c r="B54" s="23"/>
      <c r="C54" s="24"/>
      <c r="D54" s="25"/>
      <c r="E54" s="23"/>
      <c r="F54" s="24"/>
      <c r="G54" s="25"/>
      <c r="H54" s="26"/>
      <c r="I54" s="27"/>
      <c r="J54" s="28"/>
      <c r="K54" s="26"/>
      <c r="L54" s="27"/>
      <c r="M54" s="28"/>
      <c r="O54" s="2"/>
      <c r="Q54" s="2"/>
      <c r="R54" s="44"/>
      <c r="T54" s="2"/>
      <c r="U54" s="68"/>
      <c r="W54" s="2"/>
      <c r="X54" s="70"/>
    </row>
    <row r="55" spans="1:24" ht="14.4" x14ac:dyDescent="0.3">
      <c r="A55" s="22">
        <f t="shared" si="0"/>
        <v>48092</v>
      </c>
      <c r="B55" s="23"/>
      <c r="C55" s="24"/>
      <c r="D55" s="25"/>
      <c r="E55" s="23"/>
      <c r="F55" s="24"/>
      <c r="G55" s="25"/>
      <c r="H55" s="26"/>
      <c r="I55" s="27"/>
      <c r="J55" s="28"/>
      <c r="K55" s="26"/>
      <c r="L55" s="27"/>
      <c r="M55" s="28"/>
      <c r="O55" s="2"/>
      <c r="Q55" s="2"/>
      <c r="R55" s="44"/>
      <c r="T55" s="2"/>
      <c r="U55" s="68"/>
      <c r="W55" s="2"/>
      <c r="X55" s="70"/>
    </row>
    <row r="56" spans="1:24" ht="14.4" x14ac:dyDescent="0.3">
      <c r="A56" s="22">
        <f t="shared" si="0"/>
        <v>48061</v>
      </c>
      <c r="B56" s="23"/>
      <c r="C56" s="24"/>
      <c r="D56" s="25"/>
      <c r="E56" s="23"/>
      <c r="F56" s="24"/>
      <c r="G56" s="25"/>
      <c r="H56" s="26"/>
      <c r="I56" s="27"/>
      <c r="J56" s="28"/>
      <c r="K56" s="26"/>
      <c r="L56" s="27"/>
      <c r="M56" s="28"/>
      <c r="O56" s="2"/>
      <c r="Q56" s="2"/>
      <c r="R56" s="44"/>
      <c r="T56" s="2"/>
      <c r="U56" s="68"/>
      <c r="W56" s="2"/>
      <c r="X56" s="70"/>
    </row>
    <row r="57" spans="1:24" ht="14.4" x14ac:dyDescent="0.3">
      <c r="A57" s="22">
        <f t="shared" si="0"/>
        <v>48030</v>
      </c>
      <c r="B57" s="23"/>
      <c r="C57" s="24"/>
      <c r="D57" s="25"/>
      <c r="E57" s="23"/>
      <c r="F57" s="24"/>
      <c r="G57" s="25"/>
      <c r="H57" s="26"/>
      <c r="I57" s="27"/>
      <c r="J57" s="28"/>
      <c r="K57" s="26"/>
      <c r="L57" s="27"/>
      <c r="M57" s="28"/>
      <c r="O57" s="2"/>
      <c r="Q57" s="2"/>
      <c r="R57" s="44"/>
      <c r="T57" s="2"/>
      <c r="U57" s="68"/>
      <c r="W57" s="2"/>
      <c r="X57" s="70"/>
    </row>
    <row r="58" spans="1:24" ht="14.4" x14ac:dyDescent="0.3">
      <c r="A58" s="22">
        <f t="shared" si="0"/>
        <v>48000</v>
      </c>
      <c r="B58" s="23"/>
      <c r="C58" s="24"/>
      <c r="D58" s="25"/>
      <c r="E58" s="23"/>
      <c r="F58" s="24"/>
      <c r="G58" s="25"/>
      <c r="H58" s="26"/>
      <c r="I58" s="27"/>
      <c r="J58" s="28"/>
      <c r="K58" s="26"/>
      <c r="L58" s="27"/>
      <c r="M58" s="28"/>
      <c r="O58" s="2"/>
      <c r="Q58" s="2"/>
      <c r="R58" s="44"/>
      <c r="T58" s="2"/>
      <c r="U58" s="68"/>
      <c r="W58" s="2"/>
      <c r="X58" s="70"/>
    </row>
    <row r="59" spans="1:24" ht="14.4" x14ac:dyDescent="0.3">
      <c r="A59" s="22">
        <f t="shared" si="0"/>
        <v>47969</v>
      </c>
      <c r="B59" s="23"/>
      <c r="C59" s="24"/>
      <c r="D59" s="25"/>
      <c r="E59" s="23"/>
      <c r="F59" s="24"/>
      <c r="G59" s="25"/>
      <c r="H59" s="26"/>
      <c r="I59" s="27"/>
      <c r="J59" s="28"/>
      <c r="K59" s="26"/>
      <c r="L59" s="27"/>
      <c r="M59" s="28"/>
      <c r="O59" s="2"/>
      <c r="Q59" s="2"/>
      <c r="R59" s="44"/>
      <c r="T59" s="2"/>
      <c r="U59" s="68"/>
      <c r="W59" s="2"/>
      <c r="X59" s="70"/>
    </row>
    <row r="60" spans="1:24" ht="14.4" x14ac:dyDescent="0.3">
      <c r="A60" s="22">
        <f t="shared" si="0"/>
        <v>47939</v>
      </c>
      <c r="B60" s="23"/>
      <c r="C60" s="24"/>
      <c r="D60" s="25"/>
      <c r="E60" s="23"/>
      <c r="F60" s="24"/>
      <c r="G60" s="25"/>
      <c r="H60" s="26"/>
      <c r="I60" s="27"/>
      <c r="J60" s="28"/>
      <c r="K60" s="26"/>
      <c r="L60" s="27"/>
      <c r="M60" s="28"/>
      <c r="O60" s="2"/>
      <c r="Q60" s="2"/>
      <c r="R60" s="44"/>
      <c r="T60" s="2"/>
      <c r="U60" s="68"/>
      <c r="W60" s="2"/>
      <c r="X60" s="70"/>
    </row>
    <row r="61" spans="1:24" ht="14.4" x14ac:dyDescent="0.3">
      <c r="A61" s="22">
        <f t="shared" si="0"/>
        <v>47908</v>
      </c>
      <c r="B61" s="23"/>
      <c r="C61" s="24"/>
      <c r="D61" s="25"/>
      <c r="E61" s="23"/>
      <c r="F61" s="24"/>
      <c r="G61" s="25"/>
      <c r="H61" s="26"/>
      <c r="I61" s="27"/>
      <c r="J61" s="28"/>
      <c r="K61" s="26"/>
      <c r="L61" s="27"/>
      <c r="M61" s="28"/>
      <c r="O61" s="2"/>
      <c r="Q61" s="2"/>
      <c r="R61" s="44"/>
      <c r="T61" s="2"/>
      <c r="U61" s="69"/>
      <c r="W61" s="2"/>
      <c r="X61" s="71"/>
    </row>
    <row r="62" spans="1:24" ht="14.4" x14ac:dyDescent="0.3">
      <c r="A62" s="22">
        <f t="shared" si="0"/>
        <v>47880</v>
      </c>
      <c r="B62" s="23"/>
      <c r="C62" s="24"/>
      <c r="D62" s="25"/>
      <c r="E62" s="23"/>
      <c r="F62" s="24"/>
      <c r="G62" s="25"/>
      <c r="H62" s="26"/>
      <c r="I62" s="27"/>
      <c r="J62" s="28"/>
      <c r="K62" s="26"/>
      <c r="L62" s="27"/>
      <c r="M62" s="28"/>
      <c r="O62" s="2"/>
      <c r="Q62" s="2"/>
      <c r="R62" s="44"/>
      <c r="T62" s="2"/>
      <c r="U62" s="72">
        <f>U63*(1+(G$44/12))</f>
        <v>37977.760088481155</v>
      </c>
      <c r="W62" s="65"/>
      <c r="X62" s="72">
        <f>X63*(1+(M$44/12))</f>
        <v>46860.029422257627</v>
      </c>
    </row>
    <row r="63" spans="1:24" ht="14.4" x14ac:dyDescent="0.3">
      <c r="A63" s="22">
        <f t="shared" ref="A63:A125" si="1">DATE(YEAR(A64),MONTH(A64)+1,DAY(A64))</f>
        <v>47849</v>
      </c>
      <c r="B63" s="23"/>
      <c r="C63" s="24"/>
      <c r="D63" s="25"/>
      <c r="E63" s="23"/>
      <c r="F63" s="24"/>
      <c r="G63" s="25"/>
      <c r="H63" s="26"/>
      <c r="I63" s="27"/>
      <c r="J63" s="28"/>
      <c r="K63" s="26"/>
      <c r="L63" s="27"/>
      <c r="M63" s="28"/>
      <c r="O63" s="2"/>
      <c r="Q63" s="2"/>
      <c r="R63" s="44"/>
      <c r="T63" s="2"/>
      <c r="U63" s="73">
        <f t="shared" ref="U63:U121" si="2">U64*(1+(G$44/12))</f>
        <v>37875.287689294084</v>
      </c>
      <c r="W63" s="65"/>
      <c r="X63" s="73">
        <f>X64*(1+(M$44/12))</f>
        <v>46702.226334604617</v>
      </c>
    </row>
    <row r="64" spans="1:24" ht="14.4" x14ac:dyDescent="0.3">
      <c r="A64" s="22">
        <f t="shared" si="1"/>
        <v>47818</v>
      </c>
      <c r="B64" s="23"/>
      <c r="C64" s="24"/>
      <c r="D64" s="25"/>
      <c r="E64" s="23"/>
      <c r="F64" s="24"/>
      <c r="G64" s="25"/>
      <c r="H64" s="26"/>
      <c r="I64" s="27"/>
      <c r="J64" s="28"/>
      <c r="K64" s="26"/>
      <c r="L64" s="27"/>
      <c r="M64" s="28"/>
      <c r="O64" s="2"/>
      <c r="Q64" s="2"/>
      <c r="R64" s="44"/>
      <c r="T64" s="65"/>
      <c r="U64" s="73">
        <f t="shared" si="2"/>
        <v>37773.091783311742</v>
      </c>
      <c r="W64" s="65"/>
      <c r="X64" s="73">
        <f t="shared" ref="X64:X124" si="3">X65*(1+(M$44/12))</f>
        <v>46544.9546553775</v>
      </c>
    </row>
    <row r="65" spans="1:24" ht="14.4" x14ac:dyDescent="0.3">
      <c r="A65" s="22">
        <f t="shared" si="1"/>
        <v>47788</v>
      </c>
      <c r="B65" s="23"/>
      <c r="C65" s="24"/>
      <c r="D65" s="25"/>
      <c r="E65" s="23"/>
      <c r="F65" s="24"/>
      <c r="G65" s="25"/>
      <c r="H65" s="26"/>
      <c r="I65" s="27"/>
      <c r="J65" s="28"/>
      <c r="K65" s="26"/>
      <c r="L65" s="27"/>
      <c r="M65" s="28"/>
      <c r="O65" s="2"/>
      <c r="Q65" s="2"/>
      <c r="R65" s="44"/>
      <c r="T65" s="65"/>
      <c r="U65" s="73">
        <f t="shared" si="2"/>
        <v>37671.171624494287</v>
      </c>
      <c r="W65" s="65"/>
      <c r="X65" s="73">
        <f t="shared" si="3"/>
        <v>46388.212595036428</v>
      </c>
    </row>
    <row r="66" spans="1:24" ht="14.4" x14ac:dyDescent="0.3">
      <c r="A66" s="22">
        <f t="shared" si="1"/>
        <v>47757</v>
      </c>
      <c r="B66" s="23"/>
      <c r="C66" s="24"/>
      <c r="D66" s="25"/>
      <c r="E66" s="23"/>
      <c r="F66" s="24"/>
      <c r="G66" s="25"/>
      <c r="H66" s="26"/>
      <c r="I66" s="27"/>
      <c r="J66" s="28"/>
      <c r="K66" s="26"/>
      <c r="L66" s="27"/>
      <c r="M66" s="28"/>
      <c r="O66" s="2"/>
      <c r="Q66" s="2"/>
      <c r="R66" s="44"/>
      <c r="T66" s="65"/>
      <c r="U66" s="73">
        <f t="shared" si="2"/>
        <v>37569.52646881486</v>
      </c>
      <c r="W66" s="65"/>
      <c r="X66" s="73">
        <f t="shared" si="3"/>
        <v>46231.998370067886</v>
      </c>
    </row>
    <row r="67" spans="1:24" ht="14.4" x14ac:dyDescent="0.3">
      <c r="A67" s="22">
        <f t="shared" si="1"/>
        <v>47727</v>
      </c>
      <c r="B67" s="23"/>
      <c r="C67" s="24"/>
      <c r="D67" s="25"/>
      <c r="E67" s="23"/>
      <c r="F67" s="24"/>
      <c r="G67" s="25"/>
      <c r="H67" s="26"/>
      <c r="I67" s="27"/>
      <c r="J67" s="28"/>
      <c r="K67" s="26"/>
      <c r="L67" s="27"/>
      <c r="M67" s="28"/>
      <c r="O67" s="2"/>
      <c r="Q67" s="2"/>
      <c r="R67" s="44"/>
      <c r="T67" s="65"/>
      <c r="U67" s="73">
        <f t="shared" si="2"/>
        <v>37468.155574254146</v>
      </c>
      <c r="W67" s="65"/>
      <c r="X67" s="73">
        <f t="shared" si="3"/>
        <v>46076.310202964421</v>
      </c>
    </row>
    <row r="68" spans="1:24" ht="14.4" x14ac:dyDescent="0.3">
      <c r="A68" s="22">
        <f t="shared" si="1"/>
        <v>47696</v>
      </c>
      <c r="B68" s="23"/>
      <c r="C68" s="24"/>
      <c r="D68" s="25"/>
      <c r="E68" s="23"/>
      <c r="F68" s="24"/>
      <c r="G68" s="25"/>
      <c r="H68" s="26"/>
      <c r="I68" s="27"/>
      <c r="J68" s="28"/>
      <c r="K68" s="26"/>
      <c r="L68" s="27"/>
      <c r="M68" s="28"/>
      <c r="O68" s="2"/>
      <c r="Q68" s="2"/>
      <c r="R68" s="44"/>
      <c r="T68" s="65"/>
      <c r="U68" s="73">
        <f t="shared" si="2"/>
        <v>37367.058200794971</v>
      </c>
      <c r="W68" s="65"/>
      <c r="X68" s="73">
        <f t="shared" si="3"/>
        <v>45921.146322204411</v>
      </c>
    </row>
    <row r="69" spans="1:24" ht="14.4" x14ac:dyDescent="0.3">
      <c r="A69" s="22">
        <f t="shared" si="1"/>
        <v>47665</v>
      </c>
      <c r="B69" s="23"/>
      <c r="C69" s="24"/>
      <c r="D69" s="25"/>
      <c r="E69" s="23"/>
      <c r="F69" s="24"/>
      <c r="G69" s="25"/>
      <c r="H69" s="26"/>
      <c r="I69" s="27"/>
      <c r="J69" s="28"/>
      <c r="K69" s="26"/>
      <c r="L69" s="27"/>
      <c r="M69" s="28"/>
      <c r="O69" s="2"/>
      <c r="Q69" s="2"/>
      <c r="R69" s="44"/>
      <c r="T69" s="65"/>
      <c r="U69" s="73">
        <f t="shared" si="2"/>
        <v>37266.233610416886</v>
      </c>
      <c r="W69" s="65"/>
      <c r="X69" s="73">
        <f t="shared" si="3"/>
        <v>45766.504962231906</v>
      </c>
    </row>
    <row r="70" spans="1:24" ht="14.4" x14ac:dyDescent="0.3">
      <c r="A70" s="22">
        <f t="shared" si="1"/>
        <v>47635</v>
      </c>
      <c r="B70" s="23"/>
      <c r="C70" s="24"/>
      <c r="D70" s="25"/>
      <c r="E70" s="23"/>
      <c r="F70" s="24"/>
      <c r="G70" s="25"/>
      <c r="H70" s="26"/>
      <c r="I70" s="27"/>
      <c r="J70" s="28"/>
      <c r="K70" s="26"/>
      <c r="L70" s="27"/>
      <c r="M70" s="28"/>
      <c r="O70" s="2"/>
      <c r="Q70" s="2"/>
      <c r="R70" s="44"/>
      <c r="T70" s="65"/>
      <c r="U70" s="73">
        <f t="shared" si="2"/>
        <v>37165.681067090787</v>
      </c>
      <c r="W70" s="65"/>
      <c r="X70" s="73">
        <f t="shared" si="3"/>
        <v>45612.384363436533</v>
      </c>
    </row>
    <row r="71" spans="1:24" ht="14.4" x14ac:dyDescent="0.3">
      <c r="A71" s="22">
        <f t="shared" si="1"/>
        <v>47604</v>
      </c>
      <c r="B71" s="23"/>
      <c r="C71" s="24"/>
      <c r="D71" s="25"/>
      <c r="E71" s="23"/>
      <c r="F71" s="24"/>
      <c r="G71" s="25"/>
      <c r="H71" s="26"/>
      <c r="I71" s="27"/>
      <c r="J71" s="28"/>
      <c r="K71" s="26"/>
      <c r="L71" s="27"/>
      <c r="M71" s="28"/>
      <c r="O71" s="2"/>
      <c r="Q71" s="2"/>
      <c r="R71" s="44"/>
      <c r="T71" s="65"/>
      <c r="U71" s="73">
        <f t="shared" si="2"/>
        <v>37065.39983677354</v>
      </c>
      <c r="W71" s="65"/>
      <c r="X71" s="73">
        <f t="shared" si="3"/>
        <v>45458.782772133491</v>
      </c>
    </row>
    <row r="72" spans="1:24" ht="14.4" x14ac:dyDescent="0.3">
      <c r="A72" s="22">
        <f t="shared" si="1"/>
        <v>47574</v>
      </c>
      <c r="B72" s="23"/>
      <c r="C72" s="24"/>
      <c r="D72" s="25"/>
      <c r="E72" s="23"/>
      <c r="F72" s="24"/>
      <c r="G72" s="25"/>
      <c r="H72" s="26"/>
      <c r="I72" s="27"/>
      <c r="J72" s="28"/>
      <c r="K72" s="26"/>
      <c r="L72" s="27"/>
      <c r="M72" s="28"/>
      <c r="O72" s="2"/>
      <c r="Q72" s="2"/>
      <c r="R72" s="44"/>
      <c r="T72" s="65"/>
      <c r="U72" s="73">
        <f t="shared" si="2"/>
        <v>36965.389187402616</v>
      </c>
      <c r="W72" s="65"/>
      <c r="X72" s="73">
        <f t="shared" si="3"/>
        <v>45305.698440543572</v>
      </c>
    </row>
    <row r="73" spans="1:24" ht="14.4" x14ac:dyDescent="0.3">
      <c r="A73" s="22">
        <f t="shared" si="1"/>
        <v>47543</v>
      </c>
      <c r="B73" s="23"/>
      <c r="C73" s="24"/>
      <c r="D73" s="25"/>
      <c r="E73" s="23"/>
      <c r="F73" s="24"/>
      <c r="G73" s="25"/>
      <c r="H73" s="26"/>
      <c r="I73" s="27"/>
      <c r="J73" s="30"/>
      <c r="K73" s="26"/>
      <c r="L73" s="27"/>
      <c r="M73" s="30"/>
      <c r="O73" s="2"/>
      <c r="Q73" s="2"/>
      <c r="R73" s="44"/>
      <c r="T73" s="65"/>
      <c r="U73" s="73">
        <f t="shared" si="2"/>
        <v>36865.648388890761</v>
      </c>
      <c r="W73" s="65"/>
      <c r="X73" s="73">
        <f t="shared" si="3"/>
        <v>45153.129626773298</v>
      </c>
    </row>
    <row r="74" spans="1:24" ht="14.4" x14ac:dyDescent="0.3">
      <c r="A74" s="22">
        <f t="shared" si="1"/>
        <v>47515</v>
      </c>
      <c r="B74" s="23"/>
      <c r="C74" s="24"/>
      <c r="D74" s="25"/>
      <c r="E74" s="23"/>
      <c r="F74" s="24"/>
      <c r="G74" s="25"/>
      <c r="H74" s="26"/>
      <c r="I74" s="27"/>
      <c r="J74" s="28"/>
      <c r="K74" s="26"/>
      <c r="L74" s="27"/>
      <c r="M74" s="28"/>
      <c r="O74" s="2"/>
      <c r="Q74" s="2"/>
      <c r="R74" s="44"/>
      <c r="T74" s="65"/>
      <c r="U74" s="73">
        <f t="shared" si="2"/>
        <v>36766.176713120651</v>
      </c>
      <c r="W74" s="65"/>
      <c r="X74" s="73">
        <f t="shared" si="3"/>
        <v>45001.074594795085</v>
      </c>
    </row>
    <row r="75" spans="1:24" ht="14.4" x14ac:dyDescent="0.3">
      <c r="A75" s="22">
        <f t="shared" si="1"/>
        <v>47484</v>
      </c>
      <c r="B75" s="23"/>
      <c r="C75" s="24"/>
      <c r="D75" s="25"/>
      <c r="E75" s="23"/>
      <c r="F75" s="24"/>
      <c r="G75" s="25"/>
      <c r="H75" s="26"/>
      <c r="I75" s="27"/>
      <c r="J75" s="28"/>
      <c r="K75" s="26"/>
      <c r="L75" s="27"/>
      <c r="M75" s="28"/>
      <c r="O75" s="2"/>
      <c r="Q75" s="2"/>
      <c r="R75" s="44"/>
      <c r="T75" s="65"/>
      <c r="U75" s="73">
        <f t="shared" si="2"/>
        <v>36666.973433939587</v>
      </c>
      <c r="W75" s="65"/>
      <c r="X75" s="73">
        <f t="shared" si="3"/>
        <v>44849.531614427491</v>
      </c>
    </row>
    <row r="76" spans="1:24" ht="14.4" x14ac:dyDescent="0.3">
      <c r="A76" s="22">
        <f t="shared" si="1"/>
        <v>47453</v>
      </c>
      <c r="B76" s="23"/>
      <c r="C76" s="24"/>
      <c r="D76" s="25"/>
      <c r="E76" s="23"/>
      <c r="F76" s="24"/>
      <c r="G76" s="25"/>
      <c r="H76" s="26"/>
      <c r="I76" s="27"/>
      <c r="J76" s="28"/>
      <c r="K76" s="26"/>
      <c r="L76" s="27"/>
      <c r="M76" s="28"/>
      <c r="O76" s="2"/>
      <c r="Q76" s="2"/>
      <c r="R76" s="44"/>
      <c r="T76" s="65"/>
      <c r="U76" s="73">
        <f t="shared" si="2"/>
        <v>36568.037827154185</v>
      </c>
      <c r="W76" s="65"/>
      <c r="X76" s="73">
        <f t="shared" si="3"/>
        <v>44698.498961315534</v>
      </c>
    </row>
    <row r="77" spans="1:24" ht="14.4" x14ac:dyDescent="0.3">
      <c r="A77" s="22">
        <f t="shared" si="1"/>
        <v>47423</v>
      </c>
      <c r="B77" s="23"/>
      <c r="C77" s="24"/>
      <c r="D77" s="25"/>
      <c r="E77" s="23"/>
      <c r="F77" s="24"/>
      <c r="G77" s="25"/>
      <c r="H77" s="26"/>
      <c r="I77" s="27"/>
      <c r="J77" s="28"/>
      <c r="K77" s="26"/>
      <c r="L77" s="27"/>
      <c r="M77" s="28"/>
      <c r="O77" s="2"/>
      <c r="Q77" s="2"/>
      <c r="R77" s="44"/>
      <c r="T77" s="65"/>
      <c r="U77" s="73">
        <f t="shared" si="2"/>
        <v>36469.369170525104</v>
      </c>
      <c r="W77" s="65"/>
      <c r="X77" s="73">
        <f t="shared" si="3"/>
        <v>44547.974916911066</v>
      </c>
    </row>
    <row r="78" spans="1:24" ht="14.4" x14ac:dyDescent="0.3">
      <c r="A78" s="22">
        <f t="shared" si="1"/>
        <v>47392</v>
      </c>
      <c r="B78" s="23"/>
      <c r="C78" s="24"/>
      <c r="D78" s="25"/>
      <c r="E78" s="23"/>
      <c r="F78" s="24"/>
      <c r="G78" s="25"/>
      <c r="H78" s="26"/>
      <c r="I78" s="27"/>
      <c r="J78" s="28"/>
      <c r="K78" s="26"/>
      <c r="L78" s="27"/>
      <c r="M78" s="28"/>
      <c r="O78" s="2"/>
      <c r="Q78" s="2"/>
      <c r="R78" s="44"/>
      <c r="T78" s="65"/>
      <c r="U78" s="73">
        <f t="shared" si="2"/>
        <v>36370.966743761761</v>
      </c>
      <c r="W78" s="65"/>
      <c r="X78" s="73">
        <f t="shared" si="3"/>
        <v>44397.957768453227</v>
      </c>
    </row>
    <row r="79" spans="1:24" ht="14.4" x14ac:dyDescent="0.3">
      <c r="A79" s="22">
        <f t="shared" si="1"/>
        <v>47362</v>
      </c>
      <c r="B79" s="23"/>
      <c r="C79" s="24"/>
      <c r="D79" s="25"/>
      <c r="E79" s="23"/>
      <c r="F79" s="24"/>
      <c r="G79" s="25"/>
      <c r="H79" s="26"/>
      <c r="I79" s="27"/>
      <c r="J79" s="28"/>
      <c r="K79" s="26"/>
      <c r="L79" s="27"/>
      <c r="M79" s="28"/>
      <c r="O79" s="2"/>
      <c r="Q79" s="2"/>
      <c r="R79" s="44"/>
      <c r="T79" s="65"/>
      <c r="U79" s="73">
        <f t="shared" si="2"/>
        <v>36272.829828517075</v>
      </c>
      <c r="W79" s="65"/>
      <c r="X79" s="73">
        <f t="shared" si="3"/>
        <v>44248.445808948949</v>
      </c>
    </row>
    <row r="80" spans="1:24" ht="14.4" x14ac:dyDescent="0.3">
      <c r="A80" s="22">
        <f t="shared" si="1"/>
        <v>47331</v>
      </c>
      <c r="B80" s="23"/>
      <c r="C80" s="24"/>
      <c r="D80" s="25"/>
      <c r="E80" s="23"/>
      <c r="F80" s="24"/>
      <c r="G80" s="25"/>
      <c r="H80" s="26"/>
      <c r="I80" s="27"/>
      <c r="J80" s="28"/>
      <c r="K80" s="26"/>
      <c r="L80" s="27"/>
      <c r="M80" s="28"/>
      <c r="O80" s="2"/>
      <c r="Q80" s="2"/>
      <c r="R80" s="44"/>
      <c r="T80" s="65"/>
      <c r="U80" s="73">
        <f t="shared" si="2"/>
        <v>36174.957708382222</v>
      </c>
      <c r="W80" s="65"/>
      <c r="X80" s="73">
        <f t="shared" si="3"/>
        <v>44099.437337153526</v>
      </c>
    </row>
    <row r="81" spans="1:24" ht="14.4" x14ac:dyDescent="0.3">
      <c r="A81" s="22">
        <f t="shared" si="1"/>
        <v>47300</v>
      </c>
      <c r="B81" s="23"/>
      <c r="C81" s="24"/>
      <c r="D81" s="25"/>
      <c r="E81" s="23"/>
      <c r="F81" s="24"/>
      <c r="G81" s="25"/>
      <c r="H81" s="26"/>
      <c r="I81" s="27"/>
      <c r="J81" s="28"/>
      <c r="K81" s="26"/>
      <c r="L81" s="27"/>
      <c r="M81" s="28"/>
      <c r="O81" s="2"/>
      <c r="Q81" s="2"/>
      <c r="R81" s="44"/>
      <c r="T81" s="65"/>
      <c r="U81" s="73">
        <f t="shared" si="2"/>
        <v>36077.349668881419</v>
      </c>
      <c r="W81" s="65"/>
      <c r="X81" s="73">
        <f t="shared" si="3"/>
        <v>43950.930657551275</v>
      </c>
    </row>
    <row r="82" spans="1:24" ht="14.4" x14ac:dyDescent="0.3">
      <c r="A82" s="22">
        <f t="shared" si="1"/>
        <v>47270</v>
      </c>
      <c r="B82" s="23"/>
      <c r="C82" s="24"/>
      <c r="D82" s="25"/>
      <c r="E82" s="23"/>
      <c r="F82" s="24"/>
      <c r="G82" s="25"/>
      <c r="H82" s="26"/>
      <c r="I82" s="27"/>
      <c r="J82" s="28"/>
      <c r="K82" s="26"/>
      <c r="L82" s="27"/>
      <c r="M82" s="28"/>
      <c r="O82" s="2"/>
      <c r="Q82" s="2"/>
      <c r="R82" s="44"/>
      <c r="T82" s="65"/>
      <c r="U82" s="73">
        <f t="shared" si="2"/>
        <v>35980.004997466676</v>
      </c>
      <c r="W82" s="65"/>
      <c r="X82" s="73">
        <f t="shared" si="3"/>
        <v>43802.924080336219</v>
      </c>
    </row>
    <row r="83" spans="1:24" ht="14.4" x14ac:dyDescent="0.3">
      <c r="A83" s="22">
        <f t="shared" si="1"/>
        <v>47239</v>
      </c>
      <c r="B83" s="23"/>
      <c r="C83" s="24"/>
      <c r="D83" s="25"/>
      <c r="E83" s="23"/>
      <c r="F83" s="24"/>
      <c r="G83" s="25"/>
      <c r="H83" s="26"/>
      <c r="I83" s="27"/>
      <c r="J83" s="28"/>
      <c r="K83" s="26"/>
      <c r="L83" s="27"/>
      <c r="M83" s="28"/>
      <c r="O83" s="2"/>
      <c r="Q83" s="2"/>
      <c r="R83" s="44"/>
      <c r="T83" s="65"/>
      <c r="U83" s="73">
        <f t="shared" si="2"/>
        <v>35882.922983512639</v>
      </c>
      <c r="W83" s="65"/>
      <c r="X83" s="73">
        <f t="shared" si="3"/>
        <v>43655.415921392887</v>
      </c>
    </row>
    <row r="84" spans="1:24" ht="14.4" x14ac:dyDescent="0.3">
      <c r="A84" s="22">
        <f t="shared" si="1"/>
        <v>47209</v>
      </c>
      <c r="B84" s="23"/>
      <c r="C84" s="24"/>
      <c r="D84" s="25"/>
      <c r="E84" s="23"/>
      <c r="F84" s="24"/>
      <c r="G84" s="25"/>
      <c r="H84" s="26"/>
      <c r="I84" s="27"/>
      <c r="J84" s="28"/>
      <c r="K84" s="26"/>
      <c r="L84" s="27"/>
      <c r="M84" s="28"/>
      <c r="O84" s="2"/>
      <c r="Q84" s="2"/>
      <c r="R84" s="44"/>
      <c r="T84" s="65"/>
      <c r="U84" s="73">
        <f t="shared" si="2"/>
        <v>35786.102918311357</v>
      </c>
      <c r="W84" s="65"/>
      <c r="X84" s="73">
        <f t="shared" si="3"/>
        <v>43508.404502277132</v>
      </c>
    </row>
    <row r="85" spans="1:24" ht="14.4" x14ac:dyDescent="0.3">
      <c r="A85" s="22">
        <f t="shared" si="1"/>
        <v>47178</v>
      </c>
      <c r="B85" s="23"/>
      <c r="C85" s="24"/>
      <c r="D85" s="25"/>
      <c r="E85" s="23"/>
      <c r="F85" s="24"/>
      <c r="G85" s="25"/>
      <c r="H85" s="26"/>
      <c r="I85" s="27"/>
      <c r="J85" s="28"/>
      <c r="K85" s="26"/>
      <c r="L85" s="27"/>
      <c r="M85" s="28"/>
      <c r="O85" s="2"/>
      <c r="Q85" s="2"/>
      <c r="R85" s="44"/>
      <c r="T85" s="65"/>
      <c r="U85" s="73">
        <f t="shared" si="2"/>
        <v>35689.544095067147</v>
      </c>
      <c r="W85" s="65"/>
      <c r="X85" s="73">
        <f t="shared" si="3"/>
        <v>43361.888150197025</v>
      </c>
    </row>
    <row r="86" spans="1:24" ht="14.4" x14ac:dyDescent="0.3">
      <c r="A86" s="22">
        <f t="shared" si="1"/>
        <v>47150</v>
      </c>
      <c r="B86" s="23"/>
      <c r="C86" s="24"/>
      <c r="D86" s="25"/>
      <c r="E86" s="23"/>
      <c r="F86" s="24"/>
      <c r="G86" s="25"/>
      <c r="H86" s="26"/>
      <c r="I86" s="27"/>
      <c r="J86" s="28"/>
      <c r="K86" s="26"/>
      <c r="L86" s="27"/>
      <c r="M86" s="28"/>
      <c r="O86" s="2"/>
      <c r="Q86" s="2"/>
      <c r="R86" s="44"/>
      <c r="T86" s="65"/>
      <c r="U86" s="73">
        <f t="shared" si="2"/>
        <v>35593.245808891406</v>
      </c>
      <c r="W86" s="65"/>
      <c r="X86" s="73">
        <f t="shared" si="3"/>
        <v>43215.865197993851</v>
      </c>
    </row>
    <row r="87" spans="1:24" ht="14.4" x14ac:dyDescent="0.3">
      <c r="A87" s="22">
        <f t="shared" si="1"/>
        <v>47119</v>
      </c>
      <c r="B87" s="23"/>
      <c r="C87" s="24"/>
      <c r="D87" s="25"/>
      <c r="E87" s="23"/>
      <c r="F87" s="24"/>
      <c r="G87" s="25"/>
      <c r="H87" s="26"/>
      <c r="I87" s="27"/>
      <c r="J87" s="28"/>
      <c r="K87" s="26"/>
      <c r="L87" s="27"/>
      <c r="M87" s="28"/>
      <c r="O87" s="2"/>
      <c r="Q87" s="2"/>
      <c r="R87" s="44"/>
      <c r="T87" s="65"/>
      <c r="U87" s="73">
        <f t="shared" si="2"/>
        <v>35497.20735679748</v>
      </c>
      <c r="W87" s="65"/>
      <c r="X87" s="73">
        <f t="shared" si="3"/>
        <v>43070.333984123114</v>
      </c>
    </row>
    <row r="88" spans="1:24" ht="14.4" x14ac:dyDescent="0.3">
      <c r="A88" s="22">
        <f t="shared" si="1"/>
        <v>47088</v>
      </c>
      <c r="B88" s="23"/>
      <c r="C88" s="24"/>
      <c r="D88" s="25"/>
      <c r="E88" s="23"/>
      <c r="F88" s="24"/>
      <c r="G88" s="25"/>
      <c r="H88" s="26"/>
      <c r="I88" s="27"/>
      <c r="J88" s="28"/>
      <c r="K88" s="26"/>
      <c r="L88" s="27"/>
      <c r="M88" s="28"/>
      <c r="O88" s="2"/>
      <c r="Q88" s="2"/>
      <c r="R88" s="44"/>
      <c r="T88" s="65"/>
      <c r="U88" s="73">
        <f t="shared" si="2"/>
        <v>35401.428037695536</v>
      </c>
      <c r="W88" s="65"/>
      <c r="X88" s="73">
        <f t="shared" si="3"/>
        <v>42925.292852635626</v>
      </c>
    </row>
    <row r="89" spans="1:24" ht="14.4" x14ac:dyDescent="0.3">
      <c r="A89" s="22">
        <f t="shared" si="1"/>
        <v>47058</v>
      </c>
      <c r="B89" s="23"/>
      <c r="C89" s="24"/>
      <c r="D89" s="25"/>
      <c r="E89" s="23"/>
      <c r="F89" s="24"/>
      <c r="G89" s="25"/>
      <c r="H89" s="26"/>
      <c r="I89" s="27"/>
      <c r="J89" s="28"/>
      <c r="K89" s="26"/>
      <c r="L89" s="27"/>
      <c r="M89" s="28"/>
      <c r="O89" s="2"/>
      <c r="Q89" s="2"/>
      <c r="R89" s="44"/>
      <c r="T89" s="65"/>
      <c r="U89" s="73">
        <f t="shared" si="2"/>
        <v>35305.907152387423</v>
      </c>
      <c r="W89" s="65"/>
      <c r="X89" s="73">
        <f t="shared" si="3"/>
        <v>42780.740153158695</v>
      </c>
    </row>
    <row r="90" spans="1:24" ht="14.4" x14ac:dyDescent="0.3">
      <c r="A90" s="22">
        <f t="shared" si="1"/>
        <v>47027</v>
      </c>
      <c r="B90" s="23"/>
      <c r="C90" s="24"/>
      <c r="D90" s="25"/>
      <c r="E90" s="23"/>
      <c r="F90" s="24"/>
      <c r="G90" s="25"/>
      <c r="H90" s="26"/>
      <c r="I90" s="27"/>
      <c r="J90" s="28"/>
      <c r="K90" s="26"/>
      <c r="L90" s="27"/>
      <c r="M90" s="28"/>
      <c r="O90" s="2"/>
      <c r="Q90" s="2"/>
      <c r="R90" s="44"/>
      <c r="T90" s="65"/>
      <c r="U90" s="73">
        <f t="shared" si="2"/>
        <v>35210.644003561581</v>
      </c>
      <c r="W90" s="65"/>
      <c r="X90" s="73">
        <f t="shared" si="3"/>
        <v>42636.674240877321</v>
      </c>
    </row>
    <row r="91" spans="1:24" ht="14.4" x14ac:dyDescent="0.3">
      <c r="A91" s="22">
        <f t="shared" si="1"/>
        <v>46997</v>
      </c>
      <c r="B91" s="23"/>
      <c r="C91" s="24"/>
      <c r="D91" s="25"/>
      <c r="E91" s="23"/>
      <c r="F91" s="24"/>
      <c r="G91" s="25"/>
      <c r="H91" s="26"/>
      <c r="I91" s="27"/>
      <c r="J91" s="28"/>
      <c r="K91" s="26"/>
      <c r="L91" s="27"/>
      <c r="M91" s="28"/>
      <c r="O91" s="2"/>
      <c r="Q91" s="2"/>
      <c r="R91" s="44"/>
      <c r="T91" s="65"/>
      <c r="U91" s="73">
        <f t="shared" si="2"/>
        <v>35115.637895787972</v>
      </c>
      <c r="W91" s="65"/>
      <c r="X91" s="73">
        <f t="shared" si="3"/>
        <v>42493.093476515482</v>
      </c>
    </row>
    <row r="92" spans="1:24" ht="14.4" x14ac:dyDescent="0.3">
      <c r="A92" s="22">
        <f t="shared" si="1"/>
        <v>46966</v>
      </c>
      <c r="B92" s="23"/>
      <c r="C92" s="24"/>
      <c r="D92" s="25"/>
      <c r="E92" s="23"/>
      <c r="F92" s="24"/>
      <c r="G92" s="25"/>
      <c r="H92" s="26"/>
      <c r="I92" s="27"/>
      <c r="J92" s="28"/>
      <c r="K92" s="26"/>
      <c r="L92" s="27"/>
      <c r="M92" s="28"/>
      <c r="O92" s="2"/>
      <c r="Q92" s="2"/>
      <c r="R92" s="44"/>
      <c r="T92" s="65"/>
      <c r="U92" s="73">
        <f t="shared" si="2"/>
        <v>35020.888135512956</v>
      </c>
      <c r="W92" s="65"/>
      <c r="X92" s="73">
        <f t="shared" si="3"/>
        <v>42349.996226317489</v>
      </c>
    </row>
    <row r="93" spans="1:24" ht="14.4" x14ac:dyDescent="0.3">
      <c r="A93" s="22">
        <f t="shared" si="1"/>
        <v>46935</v>
      </c>
      <c r="B93" s="23"/>
      <c r="C93" s="24"/>
      <c r="D93" s="25"/>
      <c r="E93" s="23"/>
      <c r="F93" s="24"/>
      <c r="G93" s="25"/>
      <c r="H93" s="26"/>
      <c r="I93" s="27"/>
      <c r="J93" s="28"/>
      <c r="K93" s="26"/>
      <c r="L93" s="27"/>
      <c r="M93" s="28"/>
      <c r="O93" s="2"/>
      <c r="Q93" s="2"/>
      <c r="R93" s="44"/>
      <c r="T93" s="65"/>
      <c r="U93" s="73">
        <f t="shared" si="2"/>
        <v>34926.394031054268</v>
      </c>
      <c r="W93" s="65"/>
      <c r="X93" s="73">
        <f t="shared" si="3"/>
        <v>42207.380862029393</v>
      </c>
    </row>
    <row r="94" spans="1:24" ht="14.4" x14ac:dyDescent="0.3">
      <c r="A94" s="22">
        <f t="shared" si="1"/>
        <v>46905</v>
      </c>
      <c r="B94" s="23"/>
      <c r="C94" s="24"/>
      <c r="D94" s="25"/>
      <c r="E94" s="23"/>
      <c r="F94" s="24"/>
      <c r="G94" s="25"/>
      <c r="H94" s="26"/>
      <c r="I94" s="27"/>
      <c r="J94" s="28"/>
      <c r="K94" s="26"/>
      <c r="L94" s="27"/>
      <c r="M94" s="28"/>
      <c r="O94" s="2"/>
      <c r="Q94" s="2"/>
      <c r="R94" s="44"/>
      <c r="T94" s="65"/>
      <c r="U94" s="73">
        <f t="shared" si="2"/>
        <v>34832.154892595951</v>
      </c>
      <c r="W94" s="65"/>
      <c r="X94" s="73">
        <f t="shared" si="3"/>
        <v>42065.245760880454</v>
      </c>
    </row>
    <row r="95" spans="1:24" ht="14.4" x14ac:dyDescent="0.3">
      <c r="A95" s="22">
        <f t="shared" si="1"/>
        <v>46874</v>
      </c>
      <c r="B95" s="23"/>
      <c r="C95" s="24"/>
      <c r="D95" s="25"/>
      <c r="E95" s="23"/>
      <c r="F95" s="24"/>
      <c r="G95" s="25"/>
      <c r="H95" s="26"/>
      <c r="I95" s="27"/>
      <c r="J95" s="28"/>
      <c r="K95" s="26"/>
      <c r="L95" s="27"/>
      <c r="M95" s="28"/>
      <c r="O95" s="2"/>
      <c r="Q95" s="2"/>
      <c r="R95" s="44"/>
      <c r="T95" s="65"/>
      <c r="U95" s="73">
        <f t="shared" si="2"/>
        <v>34738.170032183334</v>
      </c>
      <c r="W95" s="65"/>
      <c r="X95" s="73">
        <f t="shared" si="3"/>
        <v>41923.589305564681</v>
      </c>
    </row>
    <row r="96" spans="1:24" ht="14.4" x14ac:dyDescent="0.3">
      <c r="A96" s="22">
        <f t="shared" si="1"/>
        <v>46844</v>
      </c>
      <c r="B96" s="23"/>
      <c r="C96" s="24"/>
      <c r="D96" s="25"/>
      <c r="E96" s="23"/>
      <c r="F96" s="24"/>
      <c r="G96" s="25"/>
      <c r="H96" s="26"/>
      <c r="I96" s="27"/>
      <c r="J96" s="28"/>
      <c r="K96" s="26"/>
      <c r="L96" s="27"/>
      <c r="M96" s="28"/>
      <c r="O96" s="2"/>
      <c r="Q96" s="2"/>
      <c r="R96" s="44"/>
      <c r="T96" s="65"/>
      <c r="U96" s="73">
        <f t="shared" si="2"/>
        <v>34644.438763717983</v>
      </c>
      <c r="W96" s="65"/>
      <c r="X96" s="73">
        <f t="shared" si="3"/>
        <v>41782.409884222434</v>
      </c>
    </row>
    <row r="97" spans="1:24" ht="14.4" x14ac:dyDescent="0.3">
      <c r="A97" s="22">
        <f t="shared" si="1"/>
        <v>46813</v>
      </c>
      <c r="B97" s="23"/>
      <c r="C97" s="24"/>
      <c r="D97" s="25"/>
      <c r="E97" s="23"/>
      <c r="F97" s="24"/>
      <c r="G97" s="25"/>
      <c r="H97" s="26"/>
      <c r="I97" s="27"/>
      <c r="J97" s="28"/>
      <c r="K97" s="26"/>
      <c r="L97" s="27"/>
      <c r="M97" s="28"/>
      <c r="O97" s="2"/>
      <c r="Q97" s="2"/>
      <c r="R97" s="44"/>
      <c r="T97" s="65"/>
      <c r="U97" s="73">
        <f t="shared" si="2"/>
        <v>34550.960402952718</v>
      </c>
      <c r="W97" s="65"/>
      <c r="X97" s="73">
        <f t="shared" si="3"/>
        <v>41641.705890422076</v>
      </c>
    </row>
    <row r="98" spans="1:24" ht="14.4" x14ac:dyDescent="0.3">
      <c r="A98" s="22">
        <f t="shared" si="1"/>
        <v>46784</v>
      </c>
      <c r="B98" s="23"/>
      <c r="C98" s="24"/>
      <c r="D98" s="25"/>
      <c r="E98" s="23"/>
      <c r="F98" s="24"/>
      <c r="G98" s="25"/>
      <c r="H98" s="26"/>
      <c r="I98" s="27"/>
      <c r="J98" s="28"/>
      <c r="K98" s="26"/>
      <c r="L98" s="27"/>
      <c r="M98" s="28"/>
      <c r="O98" s="2"/>
      <c r="Q98" s="2"/>
      <c r="R98" s="44"/>
      <c r="T98" s="65"/>
      <c r="U98" s="73">
        <f t="shared" si="2"/>
        <v>34457.734267486616</v>
      </c>
      <c r="W98" s="65"/>
      <c r="X98" s="73">
        <f t="shared" si="3"/>
        <v>41501.475723141688</v>
      </c>
    </row>
    <row r="99" spans="1:24" ht="14.4" x14ac:dyDescent="0.3">
      <c r="A99" s="22">
        <f t="shared" si="1"/>
        <v>46753</v>
      </c>
      <c r="B99" s="23"/>
      <c r="C99" s="24"/>
      <c r="D99" s="25"/>
      <c r="E99" s="23"/>
      <c r="F99" s="24"/>
      <c r="G99" s="25"/>
      <c r="H99" s="26"/>
      <c r="I99" s="27"/>
      <c r="J99" s="28"/>
      <c r="K99" s="26"/>
      <c r="L99" s="27"/>
      <c r="M99" s="28"/>
      <c r="O99" s="2"/>
      <c r="Q99" s="2"/>
      <c r="R99" s="44"/>
      <c r="T99" s="65"/>
      <c r="U99" s="73">
        <f t="shared" si="2"/>
        <v>34364.759676760012</v>
      </c>
      <c r="W99" s="65"/>
      <c r="X99" s="73">
        <f t="shared" si="3"/>
        <v>41361.717786750858</v>
      </c>
    </row>
    <row r="100" spans="1:24" ht="14.4" x14ac:dyDescent="0.3">
      <c r="A100" s="22">
        <f t="shared" si="1"/>
        <v>46722</v>
      </c>
      <c r="B100" s="23"/>
      <c r="C100" s="24"/>
      <c r="D100" s="25"/>
      <c r="E100" s="23"/>
      <c r="F100" s="24"/>
      <c r="G100" s="25"/>
      <c r="H100" s="26"/>
      <c r="I100" s="27"/>
      <c r="J100" s="28"/>
      <c r="K100" s="26"/>
      <c r="L100" s="27"/>
      <c r="M100" s="28"/>
      <c r="O100" s="2"/>
      <c r="Q100" s="2"/>
      <c r="R100" s="44"/>
      <c r="T100" s="65"/>
      <c r="U100" s="73">
        <f t="shared" si="2"/>
        <v>34272.03595204954</v>
      </c>
      <c r="W100" s="65"/>
      <c r="X100" s="73">
        <f t="shared" si="3"/>
        <v>41222.430490992534</v>
      </c>
    </row>
    <row r="101" spans="1:24" ht="14.4" x14ac:dyDescent="0.3">
      <c r="A101" s="22">
        <f t="shared" si="1"/>
        <v>46692</v>
      </c>
      <c r="B101" s="23"/>
      <c r="C101" s="24"/>
      <c r="D101" s="25"/>
      <c r="E101" s="23"/>
      <c r="F101" s="24"/>
      <c r="G101" s="25"/>
      <c r="H101" s="26"/>
      <c r="I101" s="27"/>
      <c r="J101" s="28"/>
      <c r="K101" s="26"/>
      <c r="L101" s="27"/>
      <c r="M101" s="28"/>
      <c r="O101" s="2"/>
      <c r="Q101" s="2"/>
      <c r="R101" s="44"/>
      <c r="T101" s="65"/>
      <c r="U101" s="73">
        <f t="shared" si="2"/>
        <v>34179.562416463195</v>
      </c>
      <c r="W101" s="65"/>
      <c r="X101" s="73">
        <f t="shared" si="3"/>
        <v>41083.612250964914</v>
      </c>
    </row>
    <row r="102" spans="1:24" ht="14.4" x14ac:dyDescent="0.3">
      <c r="A102" s="22">
        <f t="shared" si="1"/>
        <v>46661</v>
      </c>
      <c r="B102" s="23"/>
      <c r="C102" s="24"/>
      <c r="D102" s="25"/>
      <c r="E102" s="23"/>
      <c r="F102" s="24"/>
      <c r="G102" s="25"/>
      <c r="H102" s="26"/>
      <c r="I102" s="27"/>
      <c r="J102" s="28"/>
      <c r="K102" s="26"/>
      <c r="L102" s="27"/>
      <c r="M102" s="28"/>
      <c r="O102" s="2"/>
      <c r="Q102" s="2"/>
      <c r="R102" s="44"/>
      <c r="T102" s="65"/>
      <c r="U102" s="73">
        <f t="shared" si="2"/>
        <v>34087.338394935359</v>
      </c>
      <c r="W102" s="65"/>
      <c r="X102" s="73">
        <f t="shared" si="3"/>
        <v>40945.261487103424</v>
      </c>
    </row>
    <row r="103" spans="1:24" ht="14.4" x14ac:dyDescent="0.3">
      <c r="A103" s="22">
        <f t="shared" si="1"/>
        <v>46631</v>
      </c>
      <c r="B103" s="23"/>
      <c r="C103" s="24"/>
      <c r="D103" s="25"/>
      <c r="E103" s="23"/>
      <c r="F103" s="24"/>
      <c r="G103" s="25"/>
      <c r="H103" s="26"/>
      <c r="I103" s="27"/>
      <c r="J103" s="28"/>
      <c r="K103" s="26"/>
      <c r="L103" s="27"/>
      <c r="M103" s="28"/>
      <c r="O103" s="2"/>
      <c r="Q103" s="2"/>
      <c r="R103" s="44"/>
      <c r="T103" s="65"/>
      <c r="U103" s="73">
        <f t="shared" si="2"/>
        <v>33995.363214221899</v>
      </c>
      <c r="W103" s="65"/>
      <c r="X103" s="73">
        <f t="shared" si="3"/>
        <v>40807.376625162731</v>
      </c>
    </row>
    <row r="104" spans="1:24" ht="14.4" x14ac:dyDescent="0.3">
      <c r="A104" s="22">
        <f t="shared" si="1"/>
        <v>46600</v>
      </c>
      <c r="B104" s="23"/>
      <c r="C104" s="24"/>
      <c r="D104" s="25"/>
      <c r="E104" s="23"/>
      <c r="F104" s="24"/>
      <c r="G104" s="25"/>
      <c r="H104" s="26"/>
      <c r="I104" s="27"/>
      <c r="J104" s="28"/>
      <c r="K104" s="26"/>
      <c r="L104" s="27"/>
      <c r="M104" s="28"/>
      <c r="O104" s="2"/>
      <c r="Q104" s="2"/>
      <c r="R104" s="44"/>
      <c r="T104" s="65"/>
      <c r="U104" s="73">
        <f t="shared" si="2"/>
        <v>33903.636202895243</v>
      </c>
      <c r="W104" s="65"/>
      <c r="X104" s="73">
        <f t="shared" si="3"/>
        <v>40669.956096198846</v>
      </c>
    </row>
    <row r="105" spans="1:24" ht="14.4" x14ac:dyDescent="0.3">
      <c r="A105" s="22">
        <f t="shared" si="1"/>
        <v>46569</v>
      </c>
      <c r="B105" s="23"/>
      <c r="C105" s="24"/>
      <c r="D105" s="25"/>
      <c r="E105" s="23"/>
      <c r="F105" s="24"/>
      <c r="G105" s="25"/>
      <c r="H105" s="26"/>
      <c r="I105" s="27"/>
      <c r="J105" s="28"/>
      <c r="K105" s="26"/>
      <c r="L105" s="27"/>
      <c r="M105" s="28"/>
      <c r="O105" s="2"/>
      <c r="Q105" s="2"/>
      <c r="R105" s="44"/>
      <c r="T105" s="65"/>
      <c r="U105" s="73">
        <f t="shared" si="2"/>
        <v>33812.156691339478</v>
      </c>
      <c r="W105" s="65"/>
      <c r="X105" s="73">
        <f t="shared" si="3"/>
        <v>40532.998336551253</v>
      </c>
    </row>
    <row r="106" spans="1:24" ht="14.4" x14ac:dyDescent="0.3">
      <c r="A106" s="22">
        <f t="shared" si="1"/>
        <v>46539</v>
      </c>
      <c r="B106" s="23"/>
      <c r="C106" s="24"/>
      <c r="D106" s="25"/>
      <c r="E106" s="23"/>
      <c r="F106" s="24"/>
      <c r="G106" s="25"/>
      <c r="H106" s="26"/>
      <c r="I106" s="27"/>
      <c r="J106" s="28"/>
      <c r="K106" s="26"/>
      <c r="L106" s="27"/>
      <c r="M106" s="28"/>
      <c r="O106" s="2"/>
      <c r="Q106" s="2"/>
      <c r="R106" s="44"/>
      <c r="T106" s="65"/>
      <c r="U106" s="73">
        <f t="shared" si="2"/>
        <v>33720.924011745468</v>
      </c>
      <c r="W106" s="65"/>
      <c r="X106" s="73">
        <f t="shared" si="3"/>
        <v>40396.501787825146</v>
      </c>
    </row>
    <row r="107" spans="1:24" ht="14.4" x14ac:dyDescent="0.3">
      <c r="A107" s="22">
        <f t="shared" si="1"/>
        <v>46508</v>
      </c>
      <c r="B107" s="23"/>
      <c r="C107" s="24"/>
      <c r="D107" s="25"/>
      <c r="E107" s="23"/>
      <c r="F107" s="24"/>
      <c r="G107" s="25"/>
      <c r="H107" s="26"/>
      <c r="I107" s="27"/>
      <c r="J107" s="28"/>
      <c r="K107" s="26"/>
      <c r="L107" s="27"/>
      <c r="M107" s="28"/>
      <c r="O107" s="2"/>
      <c r="Q107" s="2"/>
      <c r="R107" s="44"/>
      <c r="T107" s="65"/>
      <c r="U107" s="73">
        <f t="shared" si="2"/>
        <v>33629.937498105966</v>
      </c>
      <c r="W107" s="65"/>
      <c r="X107" s="73">
        <f t="shared" si="3"/>
        <v>40260.464896873658</v>
      </c>
    </row>
    <row r="108" spans="1:24" ht="14.4" x14ac:dyDescent="0.3">
      <c r="A108" s="22">
        <f t="shared" si="1"/>
        <v>46478</v>
      </c>
      <c r="B108" s="23"/>
      <c r="C108" s="24"/>
      <c r="D108" s="25"/>
      <c r="E108" s="23"/>
      <c r="F108" s="24"/>
      <c r="G108" s="25"/>
      <c r="H108" s="26"/>
      <c r="I108" s="27"/>
      <c r="J108" s="28"/>
      <c r="K108" s="26"/>
      <c r="L108" s="27"/>
      <c r="M108" s="28"/>
      <c r="O108" s="2"/>
      <c r="Q108" s="2"/>
      <c r="R108" s="44"/>
      <c r="T108" s="65"/>
      <c r="U108" s="73">
        <f t="shared" si="2"/>
        <v>33539.196486210763</v>
      </c>
      <c r="W108" s="65"/>
      <c r="X108" s="73">
        <f t="shared" si="3"/>
        <v>40124.886115780217</v>
      </c>
    </row>
    <row r="109" spans="1:24" ht="14.4" x14ac:dyDescent="0.3">
      <c r="A109" s="22">
        <f t="shared" si="1"/>
        <v>46447</v>
      </c>
      <c r="B109" s="23"/>
      <c r="C109" s="24"/>
      <c r="D109" s="25"/>
      <c r="E109" s="23"/>
      <c r="F109" s="24"/>
      <c r="G109" s="25"/>
      <c r="H109" s="26"/>
      <c r="I109" s="27"/>
      <c r="J109" s="28"/>
      <c r="K109" s="26"/>
      <c r="L109" s="27"/>
      <c r="M109" s="28"/>
      <c r="O109" s="2"/>
      <c r="Q109" s="2"/>
      <c r="R109" s="44"/>
      <c r="T109" s="65"/>
      <c r="U109" s="73">
        <f t="shared" si="2"/>
        <v>33448.700313641835</v>
      </c>
      <c r="W109" s="65"/>
      <c r="X109" s="73">
        <f t="shared" si="3"/>
        <v>39989.763901840932</v>
      </c>
    </row>
    <row r="110" spans="1:24" ht="14.4" x14ac:dyDescent="0.3">
      <c r="A110" s="22">
        <f t="shared" si="1"/>
        <v>46419</v>
      </c>
      <c r="B110" s="23"/>
      <c r="C110" s="24"/>
      <c r="D110" s="25"/>
      <c r="E110" s="23"/>
      <c r="F110" s="24"/>
      <c r="G110" s="25"/>
      <c r="H110" s="26"/>
      <c r="I110" s="27"/>
      <c r="J110" s="28"/>
      <c r="K110" s="26"/>
      <c r="L110" s="27"/>
      <c r="M110" s="28"/>
      <c r="O110" s="2"/>
      <c r="Q110" s="2"/>
      <c r="R110" s="44"/>
      <c r="T110" s="65"/>
      <c r="U110" s="73">
        <f t="shared" si="2"/>
        <v>33358.448319768511</v>
      </c>
      <c r="W110" s="65"/>
      <c r="X110" s="73">
        <f t="shared" si="3"/>
        <v>39855.096717547014</v>
      </c>
    </row>
    <row r="111" spans="1:24" ht="14.4" x14ac:dyDescent="0.3">
      <c r="A111" s="22">
        <f t="shared" si="1"/>
        <v>46388</v>
      </c>
      <c r="B111" s="23"/>
      <c r="C111" s="24"/>
      <c r="D111" s="25"/>
      <c r="E111" s="23"/>
      <c r="F111" s="24"/>
      <c r="G111" s="25"/>
      <c r="H111" s="26"/>
      <c r="I111" s="27"/>
      <c r="J111" s="28"/>
      <c r="K111" s="26"/>
      <c r="L111" s="27"/>
      <c r="M111" s="28"/>
      <c r="O111" s="2"/>
      <c r="Q111" s="2"/>
      <c r="R111" s="44"/>
      <c r="T111" s="65"/>
      <c r="U111" s="73">
        <f t="shared" si="2"/>
        <v>33268.439845742651</v>
      </c>
      <c r="W111" s="65"/>
      <c r="X111" s="73">
        <f t="shared" si="3"/>
        <v>39720.883030567318</v>
      </c>
    </row>
    <row r="112" spans="1:24" ht="14.4" x14ac:dyDescent="0.3">
      <c r="A112" s="22">
        <f t="shared" si="1"/>
        <v>46357</v>
      </c>
      <c r="B112" s="23"/>
      <c r="C112" s="24"/>
      <c r="D112" s="25"/>
      <c r="E112" s="23"/>
      <c r="F112" s="24"/>
      <c r="G112" s="25"/>
      <c r="H112" s="26"/>
      <c r="I112" s="27"/>
      <c r="J112" s="28"/>
      <c r="K112" s="26"/>
      <c r="L112" s="27"/>
      <c r="M112" s="28"/>
      <c r="O112" s="2"/>
      <c r="Q112" s="2"/>
      <c r="R112" s="44"/>
      <c r="T112" s="65"/>
      <c r="U112" s="73">
        <f t="shared" si="2"/>
        <v>33178.674234493825</v>
      </c>
      <c r="W112" s="65"/>
      <c r="X112" s="73">
        <f t="shared" si="3"/>
        <v>39587.121313730873</v>
      </c>
    </row>
    <row r="113" spans="1:24" ht="14.4" x14ac:dyDescent="0.3">
      <c r="A113" s="22">
        <f t="shared" si="1"/>
        <v>46327</v>
      </c>
      <c r="B113" s="23"/>
      <c r="C113" s="24"/>
      <c r="D113" s="25"/>
      <c r="E113" s="23"/>
      <c r="F113" s="24"/>
      <c r="G113" s="25"/>
      <c r="H113" s="26"/>
      <c r="I113" s="27"/>
      <c r="J113" s="28"/>
      <c r="K113" s="26"/>
      <c r="L113" s="27"/>
      <c r="M113" s="28"/>
      <c r="O113" s="2"/>
      <c r="Q113" s="2"/>
      <c r="R113" s="44"/>
      <c r="T113" s="65"/>
      <c r="U113" s="73">
        <f t="shared" si="2"/>
        <v>33089.150830724524</v>
      </c>
      <c r="W113" s="65"/>
      <c r="X113" s="73">
        <f t="shared" si="3"/>
        <v>39453.810045009523</v>
      </c>
    </row>
    <row r="114" spans="1:24" ht="14.4" x14ac:dyDescent="0.3">
      <c r="A114" s="22">
        <f t="shared" si="1"/>
        <v>46296</v>
      </c>
      <c r="B114" s="23"/>
      <c r="C114" s="24"/>
      <c r="D114" s="25"/>
      <c r="E114" s="23"/>
      <c r="F114" s="24"/>
      <c r="G114" s="25"/>
      <c r="H114" s="26"/>
      <c r="I114" s="27"/>
      <c r="J114" s="28"/>
      <c r="K114" s="26"/>
      <c r="L114" s="27"/>
      <c r="M114" s="28"/>
      <c r="O114" s="2"/>
      <c r="Q114" s="2"/>
      <c r="R114" s="44"/>
      <c r="T114" s="65"/>
      <c r="U114" s="73">
        <f t="shared" si="2"/>
        <v>32999.868980905383</v>
      </c>
      <c r="W114" s="65"/>
      <c r="X114" s="73">
        <f t="shared" si="3"/>
        <v>39320.9477075006</v>
      </c>
    </row>
    <row r="115" spans="1:24" ht="14.4" x14ac:dyDescent="0.3">
      <c r="A115" s="22">
        <f t="shared" si="1"/>
        <v>46266</v>
      </c>
      <c r="B115" s="23"/>
      <c r="C115" s="24"/>
      <c r="D115" s="25"/>
      <c r="E115" s="23"/>
      <c r="F115" s="24"/>
      <c r="G115" s="25"/>
      <c r="H115" s="26"/>
      <c r="I115" s="27"/>
      <c r="J115" s="28"/>
      <c r="K115" s="26"/>
      <c r="L115" s="27"/>
      <c r="M115" s="28"/>
      <c r="O115" s="2"/>
      <c r="Q115" s="2"/>
      <c r="R115" s="44"/>
      <c r="T115" s="65"/>
      <c r="U115" s="73">
        <f t="shared" si="2"/>
        <v>32910.828033270402</v>
      </c>
      <c r="W115" s="65"/>
      <c r="X115" s="73">
        <f t="shared" si="3"/>
        <v>39188.532789409684</v>
      </c>
    </row>
    <row r="116" spans="1:24" ht="14.4" x14ac:dyDescent="0.3">
      <c r="A116" s="22">
        <f t="shared" si="1"/>
        <v>46235</v>
      </c>
      <c r="B116" s="23"/>
      <c r="C116" s="24"/>
      <c r="D116" s="25"/>
      <c r="E116" s="23"/>
      <c r="F116" s="24"/>
      <c r="G116" s="25"/>
      <c r="H116" s="26"/>
      <c r="I116" s="27"/>
      <c r="J116" s="28"/>
      <c r="K116" s="26"/>
      <c r="L116" s="27"/>
      <c r="M116" s="28"/>
      <c r="O116" s="2"/>
      <c r="Q116" s="2"/>
      <c r="R116" s="44"/>
      <c r="T116" s="65"/>
      <c r="U116" s="73">
        <f t="shared" si="2"/>
        <v>32822.027337812193</v>
      </c>
      <c r="W116" s="65"/>
      <c r="X116" s="73">
        <f t="shared" si="3"/>
        <v>39056.563784033373</v>
      </c>
    </row>
    <row r="117" spans="1:24" ht="14.4" x14ac:dyDescent="0.3">
      <c r="A117" s="22">
        <f t="shared" si="1"/>
        <v>46204</v>
      </c>
      <c r="B117" s="23"/>
      <c r="C117" s="24"/>
      <c r="D117" s="25"/>
      <c r="E117" s="23"/>
      <c r="F117" s="24"/>
      <c r="G117" s="25"/>
      <c r="H117" s="26"/>
      <c r="I117" s="27"/>
      <c r="J117" s="28"/>
      <c r="K117" s="26"/>
      <c r="L117" s="27"/>
      <c r="M117" s="28"/>
      <c r="O117" s="2"/>
      <c r="Q117" s="2"/>
      <c r="R117" s="44"/>
      <c r="T117" s="65"/>
      <c r="U117" s="73">
        <f t="shared" si="2"/>
        <v>32733.466246277225</v>
      </c>
      <c r="W117" s="65"/>
      <c r="X117" s="73">
        <f t="shared" si="3"/>
        <v>38925.03918974215</v>
      </c>
    </row>
    <row r="118" spans="1:24" ht="14.4" x14ac:dyDescent="0.3">
      <c r="A118" s="22">
        <f t="shared" si="1"/>
        <v>46174</v>
      </c>
      <c r="B118" s="23"/>
      <c r="C118" s="24"/>
      <c r="D118" s="25"/>
      <c r="E118" s="23"/>
      <c r="F118" s="24"/>
      <c r="G118" s="25"/>
      <c r="H118" s="26"/>
      <c r="I118" s="27"/>
      <c r="J118" s="28"/>
      <c r="K118" s="26"/>
      <c r="L118" s="27"/>
      <c r="M118" s="28"/>
      <c r="O118" s="2"/>
      <c r="Q118" s="2"/>
      <c r="R118" s="44"/>
      <c r="T118" s="65"/>
      <c r="U118" s="73">
        <f t="shared" si="2"/>
        <v>32645.144112161099</v>
      </c>
      <c r="W118" s="65"/>
      <c r="X118" s="73">
        <f t="shared" si="3"/>
        <v>38793.9575099633</v>
      </c>
    </row>
    <row r="119" spans="1:24" ht="14.4" x14ac:dyDescent="0.3">
      <c r="A119" s="22">
        <f t="shared" si="1"/>
        <v>46143</v>
      </c>
      <c r="B119" s="23"/>
      <c r="C119" s="24"/>
      <c r="D119" s="25"/>
      <c r="E119" s="23"/>
      <c r="F119" s="24"/>
      <c r="G119" s="25"/>
      <c r="H119" s="26"/>
      <c r="I119" s="27"/>
      <c r="J119" s="28"/>
      <c r="K119" s="26"/>
      <c r="L119" s="27"/>
      <c r="M119" s="28"/>
      <c r="O119" s="2"/>
      <c r="Q119" s="2"/>
      <c r="R119" s="44"/>
      <c r="T119" s="65"/>
      <c r="U119" s="73">
        <f t="shared" si="2"/>
        <v>32557.06029070383</v>
      </c>
      <c r="W119" s="65"/>
      <c r="X119" s="73">
        <f t="shared" si="3"/>
        <v>38663.317253163885</v>
      </c>
    </row>
    <row r="120" spans="1:24" ht="14.4" x14ac:dyDescent="0.3">
      <c r="A120" s="22">
        <f t="shared" si="1"/>
        <v>46113</v>
      </c>
      <c r="B120" s="23"/>
      <c r="C120" s="24"/>
      <c r="D120" s="25"/>
      <c r="E120" s="23"/>
      <c r="F120" s="24"/>
      <c r="G120" s="25"/>
      <c r="H120" s="26"/>
      <c r="I120" s="27"/>
      <c r="J120" s="28"/>
      <c r="K120" s="26"/>
      <c r="L120" s="27"/>
      <c r="M120" s="28"/>
      <c r="O120" s="2"/>
      <c r="Q120" s="2"/>
      <c r="R120" s="44"/>
      <c r="T120" s="65"/>
      <c r="U120" s="73">
        <f t="shared" si="2"/>
        <v>32469.214138885141</v>
      </c>
      <c r="W120" s="65"/>
      <c r="X120" s="73">
        <f t="shared" si="3"/>
        <v>38533.116932833756</v>
      </c>
    </row>
    <row r="121" spans="1:24" ht="14.4" x14ac:dyDescent="0.3">
      <c r="A121" s="22">
        <f t="shared" si="1"/>
        <v>46082</v>
      </c>
      <c r="B121" s="23"/>
      <c r="C121" s="24"/>
      <c r="D121" s="25"/>
      <c r="E121" s="23"/>
      <c r="F121" s="24"/>
      <c r="G121" s="25"/>
      <c r="H121" s="26"/>
      <c r="I121" s="27"/>
      <c r="J121" s="28"/>
      <c r="K121" s="26"/>
      <c r="L121" s="27"/>
      <c r="M121" s="28"/>
      <c r="O121" s="2"/>
      <c r="Q121" s="2"/>
      <c r="R121" s="44"/>
      <c r="T121" s="65"/>
      <c r="U121" s="73">
        <f t="shared" si="2"/>
        <v>32381.605015419766</v>
      </c>
      <c r="W121" s="65"/>
      <c r="X121" s="73">
        <f t="shared" si="3"/>
        <v>38403.355067468656</v>
      </c>
    </row>
    <row r="122" spans="1:24" ht="15" thickBot="1" x14ac:dyDescent="0.35">
      <c r="A122" s="22">
        <f t="shared" si="1"/>
        <v>46054</v>
      </c>
      <c r="B122" s="23"/>
      <c r="C122" s="24"/>
      <c r="D122" s="25"/>
      <c r="E122" s="23"/>
      <c r="F122" s="24"/>
      <c r="G122" s="25"/>
      <c r="H122" s="26"/>
      <c r="I122" s="27"/>
      <c r="J122" s="28"/>
      <c r="K122" s="26"/>
      <c r="L122" s="27"/>
      <c r="M122" s="28"/>
      <c r="O122" s="6">
        <v>40000</v>
      </c>
      <c r="Q122" s="2"/>
      <c r="R122" s="44">
        <f>R123</f>
        <v>39291.232326644946</v>
      </c>
      <c r="T122" s="66">
        <f>O122</f>
        <v>40000</v>
      </c>
      <c r="U122" s="73">
        <f>U123*(1+(G$44/12))</f>
        <v>32294.23228075276</v>
      </c>
      <c r="W122" s="66">
        <f>O122</f>
        <v>40000</v>
      </c>
      <c r="X122" s="73">
        <f>X123*(1+(M$44/12))</f>
        <v>38274.030180553345</v>
      </c>
    </row>
    <row r="123" spans="1:24" ht="14.4" x14ac:dyDescent="0.3">
      <c r="A123" s="22">
        <f t="shared" si="1"/>
        <v>46023</v>
      </c>
      <c r="B123" s="23"/>
      <c r="C123" s="24"/>
      <c r="D123" s="25"/>
      <c r="E123" s="23"/>
      <c r="F123" s="24"/>
      <c r="G123" s="25"/>
      <c r="H123" s="26"/>
      <c r="I123" s="27"/>
      <c r="J123" s="28"/>
      <c r="K123" s="26"/>
      <c r="L123" s="27"/>
      <c r="M123" s="28"/>
      <c r="O123" s="61">
        <f t="shared" ref="O123:O181" si="4">O124</f>
        <v>31500</v>
      </c>
      <c r="Q123" s="2"/>
      <c r="R123" s="44">
        <f t="shared" ref="R123:R134" si="5">R124</f>
        <v>39291.232326644946</v>
      </c>
      <c r="T123" s="67">
        <f t="shared" ref="T123:T125" si="6">T124</f>
        <v>31500</v>
      </c>
      <c r="U123" s="73">
        <f>U124*(1+(G$44/12))</f>
        <v>32207.09529705485</v>
      </c>
      <c r="W123" s="67">
        <f>W124</f>
        <v>31500</v>
      </c>
      <c r="X123" s="73">
        <f t="shared" si="3"/>
        <v>38145.140800544825</v>
      </c>
    </row>
    <row r="124" spans="1:24" ht="14.4" x14ac:dyDescent="0.3">
      <c r="A124" s="22">
        <f t="shared" si="1"/>
        <v>45992</v>
      </c>
      <c r="B124" s="23"/>
      <c r="C124" s="24"/>
      <c r="D124" s="25"/>
      <c r="E124" s="23"/>
      <c r="F124" s="24"/>
      <c r="G124" s="25"/>
      <c r="H124" s="26"/>
      <c r="I124" s="27"/>
      <c r="J124" s="28"/>
      <c r="K124" s="26"/>
      <c r="L124" s="27"/>
      <c r="M124" s="28"/>
      <c r="O124" s="61">
        <f t="shared" si="4"/>
        <v>31500</v>
      </c>
      <c r="Q124" s="2"/>
      <c r="R124" s="44">
        <f t="shared" si="5"/>
        <v>39291.232326644946</v>
      </c>
      <c r="T124" s="67">
        <f t="shared" si="6"/>
        <v>31500</v>
      </c>
      <c r="U124" s="73">
        <f>U125*(1+(G$44/12))</f>
        <v>32120.193428217757</v>
      </c>
      <c r="W124" s="67">
        <f>W125</f>
        <v>31500</v>
      </c>
      <c r="X124" s="73">
        <f t="shared" si="3"/>
        <v>38016.685460855566</v>
      </c>
    </row>
    <row r="125" spans="1:24" ht="14.4" x14ac:dyDescent="0.3">
      <c r="A125" s="22">
        <f t="shared" si="1"/>
        <v>45962</v>
      </c>
      <c r="B125" s="23"/>
      <c r="C125" s="24"/>
      <c r="D125" s="25"/>
      <c r="E125" s="23"/>
      <c r="F125" s="24"/>
      <c r="G125" s="25"/>
      <c r="H125" s="26"/>
      <c r="I125" s="27"/>
      <c r="J125" s="28"/>
      <c r="K125" s="26"/>
      <c r="L125" s="27"/>
      <c r="M125" s="28"/>
      <c r="O125" s="61">
        <f t="shared" si="4"/>
        <v>31500</v>
      </c>
      <c r="Q125" s="2"/>
      <c r="R125" s="44">
        <f t="shared" si="5"/>
        <v>39291.232326644946</v>
      </c>
      <c r="T125" s="67">
        <f t="shared" si="6"/>
        <v>31500</v>
      </c>
      <c r="U125" s="74">
        <f>U126*(1+(G$44/12))</f>
        <v>32033.526039849574</v>
      </c>
      <c r="W125" s="67">
        <f>W126</f>
        <v>31500</v>
      </c>
      <c r="X125" s="74">
        <f>X126*(1+(M$44/12))</f>
        <v>37888.662699836837</v>
      </c>
    </row>
    <row r="126" spans="1:24" ht="14.4" x14ac:dyDescent="0.3">
      <c r="A126" s="22">
        <f t="shared" ref="A126:A188" si="7">DATE(YEAR(A127),MONTH(A127)+1,DAY(A127))</f>
        <v>45931</v>
      </c>
      <c r="B126" s="23"/>
      <c r="C126" s="24"/>
      <c r="D126" s="25"/>
      <c r="E126" s="23">
        <v>139.82</v>
      </c>
      <c r="F126" s="24">
        <f>SUM(E126/E138)-1</f>
        <v>3.5588638299448361E-2</v>
      </c>
      <c r="G126" s="29">
        <v>100</v>
      </c>
      <c r="H126" s="26">
        <v>1607.2</v>
      </c>
      <c r="I126" s="27">
        <f>SUM(H126/H138)-1</f>
        <v>4.275611496788434E-2</v>
      </c>
      <c r="J126" s="29">
        <v>100</v>
      </c>
      <c r="K126" s="26">
        <v>407.4</v>
      </c>
      <c r="L126" s="27">
        <f>SUM(K126/K138)-1</f>
        <v>4.274379319170718E-2</v>
      </c>
      <c r="M126" s="29">
        <v>100</v>
      </c>
      <c r="O126" s="61">
        <f t="shared" si="4"/>
        <v>31500</v>
      </c>
      <c r="Q126" s="2"/>
      <c r="R126" s="44">
        <f t="shared" si="5"/>
        <v>39291.232326644946</v>
      </c>
      <c r="T126" s="63">
        <f t="shared" ref="T126:T127" si="8">T127</f>
        <v>31500</v>
      </c>
      <c r="U126" s="44">
        <f t="shared" ref="U126:U157" si="9">SUM(E126/E127)*U127</f>
        <v>31947.092499270111</v>
      </c>
      <c r="W126" s="63">
        <f>W127</f>
        <v>31500</v>
      </c>
      <c r="X126" s="44">
        <f>SUM(K126/K127)*X127</f>
        <v>37761.071060762071</v>
      </c>
    </row>
    <row r="127" spans="1:24" ht="14.4" x14ac:dyDescent="0.3">
      <c r="A127" s="22">
        <f t="shared" si="7"/>
        <v>45901</v>
      </c>
      <c r="B127" s="23">
        <v>324.8</v>
      </c>
      <c r="C127" s="24">
        <f>SUM(B127/B139)-1</f>
        <v>3.0126767755256134E-2</v>
      </c>
      <c r="D127" s="29">
        <v>100</v>
      </c>
      <c r="E127" s="23">
        <v>139.292</v>
      </c>
      <c r="F127" s="24">
        <f>SUM(E127/E139)-1</f>
        <v>3.7827366538762508E-2</v>
      </c>
      <c r="G127" s="25">
        <f>G126/(E126/E127)</f>
        <v>99.622371620655144</v>
      </c>
      <c r="H127" s="26">
        <v>1602.1</v>
      </c>
      <c r="I127" s="27">
        <f>SUM(H127/H139)-1</f>
        <v>4.5075016307893012E-2</v>
      </c>
      <c r="J127" s="30">
        <f>J126/(H126/H127)</f>
        <v>99.682677949228463</v>
      </c>
      <c r="K127" s="26">
        <v>406.1</v>
      </c>
      <c r="L127" s="27">
        <f>SUM(K127/K139)-1</f>
        <v>4.5033453422542502E-2</v>
      </c>
      <c r="M127" s="30">
        <f>M126/(K126/K127)</f>
        <v>99.68090328915072</v>
      </c>
      <c r="O127" s="61">
        <f t="shared" si="4"/>
        <v>31500</v>
      </c>
      <c r="Q127" s="2"/>
      <c r="R127" s="44">
        <f t="shared" si="5"/>
        <v>39291.232326644946</v>
      </c>
      <c r="T127" s="63">
        <f t="shared" si="8"/>
        <v>31500</v>
      </c>
      <c r="U127" s="44">
        <f t="shared" si="9"/>
        <v>31826.451211617314</v>
      </c>
      <c r="W127" s="63">
        <f t="shared" ref="W127:W167" si="10">W128</f>
        <v>31500</v>
      </c>
      <c r="X127" s="44">
        <f t="shared" ref="X127:X190" si="11">SUM(K127/K128)*X128</f>
        <v>37640.576725025719</v>
      </c>
    </row>
    <row r="128" spans="1:24" ht="14.4" x14ac:dyDescent="0.3">
      <c r="A128" s="22">
        <f t="shared" si="7"/>
        <v>45870</v>
      </c>
      <c r="B128" s="23">
        <v>323.976</v>
      </c>
      <c r="C128" s="24">
        <f>SUM(B128/B140)-1</f>
        <v>2.9161742842984006E-2</v>
      </c>
      <c r="D128" s="25">
        <f>D127/(B127/B128)</f>
        <v>99.746305418719203</v>
      </c>
      <c r="E128" s="23">
        <v>139.34299999999999</v>
      </c>
      <c r="F128" s="24">
        <f>SUM(E128/E140)-1</f>
        <v>3.7882568506669934E-2</v>
      </c>
      <c r="G128" s="25">
        <f>G127/(E127/E128)</f>
        <v>99.658847089114587</v>
      </c>
      <c r="H128" s="26">
        <v>1608.4</v>
      </c>
      <c r="I128" s="27">
        <f>SUM(H128/H140)-1</f>
        <v>4.563775841893114E-2</v>
      </c>
      <c r="J128" s="30">
        <f>J127/(H127/H128)</f>
        <v>100.07466401194624</v>
      </c>
      <c r="K128" s="26">
        <v>407.7</v>
      </c>
      <c r="L128" s="27">
        <f>SUM(K128/K140)-1</f>
        <v>4.5652731469607577E-2</v>
      </c>
      <c r="M128" s="30">
        <f>M127/(K127/K128)</f>
        <v>100.07363770250367</v>
      </c>
      <c r="O128" s="61">
        <f t="shared" si="4"/>
        <v>31500</v>
      </c>
      <c r="Q128" s="2"/>
      <c r="R128" s="44">
        <f t="shared" si="5"/>
        <v>39291.232326644946</v>
      </c>
      <c r="T128" s="63">
        <f t="shared" ref="T128:T167" si="12">T129</f>
        <v>31500</v>
      </c>
      <c r="U128" s="44">
        <f t="shared" si="9"/>
        <v>31838.104063265593</v>
      </c>
      <c r="W128" s="63">
        <f t="shared" si="10"/>
        <v>31500</v>
      </c>
      <c r="X128" s="44">
        <f t="shared" si="11"/>
        <v>37788.877445931997</v>
      </c>
    </row>
    <row r="129" spans="1:24" ht="14.4" x14ac:dyDescent="0.3">
      <c r="A129" s="22">
        <f t="shared" si="7"/>
        <v>45839</v>
      </c>
      <c r="B129" s="23">
        <v>323.048</v>
      </c>
      <c r="C129" s="24">
        <f t="shared" ref="C129:C158" si="13">SUM(B129/B141)-1</f>
        <v>2.7049023971513986E-2</v>
      </c>
      <c r="D129" s="25">
        <f t="shared" ref="D129:D192" si="14">D128/(B128/B129)</f>
        <v>99.460591133004911</v>
      </c>
      <c r="E129" s="23">
        <v>138.95500000000001</v>
      </c>
      <c r="F129" s="24">
        <f t="shared" ref="F129:F158" si="15">SUM(E129/E141)-1</f>
        <v>3.829485167750124E-2</v>
      </c>
      <c r="G129" s="25">
        <f t="shared" ref="G129:G192" si="16">G128/(E128/E129)</f>
        <v>99.381347446717243</v>
      </c>
      <c r="H129" s="26">
        <v>1602.5</v>
      </c>
      <c r="I129" s="27">
        <f t="shared" ref="I129:I158" si="17">SUM(H129/H141)-1</f>
        <v>4.8276313207300303E-2</v>
      </c>
      <c r="J129" s="30">
        <f t="shared" ref="J129:J173" si="18">J128/(H128/H129)</f>
        <v>99.707565953210533</v>
      </c>
      <c r="K129" s="26">
        <v>406.2</v>
      </c>
      <c r="L129" s="27">
        <f t="shared" ref="L129:L158" si="19">SUM(K129/K141)-1</f>
        <v>4.8258064516129018E-2</v>
      </c>
      <c r="M129" s="30">
        <f t="shared" ref="M129:M173" si="20">M128/(K128/K129)</f>
        <v>99.705449189985274</v>
      </c>
      <c r="O129" s="61">
        <f t="shared" si="4"/>
        <v>31500</v>
      </c>
      <c r="Q129" s="2"/>
      <c r="R129" s="44">
        <f t="shared" si="5"/>
        <v>39291.232326644946</v>
      </c>
      <c r="T129" s="63">
        <f t="shared" si="12"/>
        <v>31500</v>
      </c>
      <c r="U129" s="44">
        <f t="shared" si="9"/>
        <v>31749.450995823769</v>
      </c>
      <c r="W129" s="63">
        <f t="shared" si="10"/>
        <v>31500</v>
      </c>
      <c r="X129" s="44">
        <f t="shared" si="11"/>
        <v>37649.845520082359</v>
      </c>
    </row>
    <row r="130" spans="1:24" ht="14.4" x14ac:dyDescent="0.3">
      <c r="A130" s="22">
        <f t="shared" si="7"/>
        <v>45809</v>
      </c>
      <c r="B130" s="23">
        <v>322.56099999999998</v>
      </c>
      <c r="C130" s="24">
        <f t="shared" si="13"/>
        <v>2.6692130182223162E-2</v>
      </c>
      <c r="D130" s="25">
        <f t="shared" si="14"/>
        <v>99.310652709359587</v>
      </c>
      <c r="E130" s="23">
        <v>138.86500000000001</v>
      </c>
      <c r="F130" s="24">
        <f t="shared" si="15"/>
        <v>3.5764898933393185E-2</v>
      </c>
      <c r="G130" s="25">
        <f t="shared" si="16"/>
        <v>99.316978972965273</v>
      </c>
      <c r="H130" s="26">
        <v>1595.8</v>
      </c>
      <c r="I130" s="27">
        <f t="shared" si="17"/>
        <v>4.4440081157143707E-2</v>
      </c>
      <c r="J130" s="28">
        <f t="shared" si="18"/>
        <v>99.290691886510686</v>
      </c>
      <c r="K130" s="26">
        <v>404.5</v>
      </c>
      <c r="L130" s="27">
        <f t="shared" si="19"/>
        <v>4.4410018073844482E-2</v>
      </c>
      <c r="M130" s="28">
        <f t="shared" si="20"/>
        <v>99.288168875797737</v>
      </c>
      <c r="O130" s="61">
        <f t="shared" si="4"/>
        <v>31500</v>
      </c>
      <c r="Q130" s="2"/>
      <c r="R130" s="44">
        <f t="shared" si="5"/>
        <v>39291.232326644946</v>
      </c>
      <c r="T130" s="63">
        <f t="shared" si="12"/>
        <v>31500</v>
      </c>
      <c r="U130" s="44">
        <f t="shared" si="9"/>
        <v>31728.88713997386</v>
      </c>
      <c r="W130" s="63">
        <f t="shared" si="10"/>
        <v>31500</v>
      </c>
      <c r="X130" s="44">
        <f t="shared" si="11"/>
        <v>37492.276004119434</v>
      </c>
    </row>
    <row r="131" spans="1:24" ht="14.4" x14ac:dyDescent="0.3">
      <c r="A131" s="22">
        <f t="shared" si="7"/>
        <v>45778</v>
      </c>
      <c r="B131" s="23">
        <v>321.46499999999997</v>
      </c>
      <c r="C131" s="24">
        <f t="shared" si="13"/>
        <v>2.3548965354746709E-2</v>
      </c>
      <c r="D131" s="25">
        <f t="shared" si="14"/>
        <v>98.973214285714263</v>
      </c>
      <c r="E131" s="23">
        <v>138.41800000000001</v>
      </c>
      <c r="F131" s="24">
        <f t="shared" si="15"/>
        <v>3.3579498360974069E-2</v>
      </c>
      <c r="G131" s="25">
        <f t="shared" si="16"/>
        <v>98.99728221999716</v>
      </c>
      <c r="H131" s="26">
        <v>1589.4</v>
      </c>
      <c r="I131" s="27">
        <f t="shared" si="17"/>
        <v>4.2708128321196748E-2</v>
      </c>
      <c r="J131" s="28">
        <f t="shared" si="18"/>
        <v>98.892483822797416</v>
      </c>
      <c r="K131" s="26">
        <v>402.9</v>
      </c>
      <c r="L131" s="27">
        <f t="shared" si="19"/>
        <v>4.2701863354037251E-2</v>
      </c>
      <c r="M131" s="28">
        <f t="shared" si="20"/>
        <v>98.895434462444769</v>
      </c>
      <c r="O131" s="61">
        <f t="shared" si="4"/>
        <v>31500</v>
      </c>
      <c r="Q131" s="2"/>
      <c r="R131" s="44">
        <f t="shared" si="5"/>
        <v>39291.232326644946</v>
      </c>
      <c r="T131" s="63">
        <f t="shared" si="12"/>
        <v>31500</v>
      </c>
      <c r="U131" s="44">
        <f t="shared" si="9"/>
        <v>31626.753322585977</v>
      </c>
      <c r="W131" s="63">
        <f t="shared" si="10"/>
        <v>31500</v>
      </c>
      <c r="X131" s="44">
        <f t="shared" si="11"/>
        <v>37343.975283213149</v>
      </c>
    </row>
    <row r="132" spans="1:24" ht="14.4" x14ac:dyDescent="0.3">
      <c r="A132" s="22">
        <f t="shared" si="7"/>
        <v>45748</v>
      </c>
      <c r="B132" s="23">
        <v>320.79500000000002</v>
      </c>
      <c r="C132" s="24">
        <f t="shared" si="13"/>
        <v>2.3112888616734883E-2</v>
      </c>
      <c r="D132" s="25">
        <f t="shared" si="14"/>
        <v>98.766933497536925</v>
      </c>
      <c r="E132" s="23">
        <v>138.18</v>
      </c>
      <c r="F132" s="24">
        <f t="shared" si="15"/>
        <v>3.5273315751618295E-2</v>
      </c>
      <c r="G132" s="25">
        <f t="shared" si="16"/>
        <v>98.827063367186412</v>
      </c>
      <c r="H132" s="26">
        <v>1586.7</v>
      </c>
      <c r="I132" s="27">
        <f t="shared" si="17"/>
        <v>4.4706347116144407E-2</v>
      </c>
      <c r="J132" s="28">
        <f t="shared" si="18"/>
        <v>98.724489795918373</v>
      </c>
      <c r="K132" s="26">
        <v>402.2</v>
      </c>
      <c r="L132" s="27">
        <f t="shared" si="19"/>
        <v>4.4675324675324646E-2</v>
      </c>
      <c r="M132" s="28">
        <f t="shared" si="20"/>
        <v>98.723613156602852</v>
      </c>
      <c r="O132" s="61">
        <f t="shared" si="4"/>
        <v>31500</v>
      </c>
      <c r="Q132" s="2"/>
      <c r="R132" s="44">
        <f t="shared" si="5"/>
        <v>39291.232326644946</v>
      </c>
      <c r="T132" s="63">
        <f t="shared" si="12"/>
        <v>31500</v>
      </c>
      <c r="U132" s="44">
        <f t="shared" si="9"/>
        <v>31572.373348227331</v>
      </c>
      <c r="W132" s="63">
        <f t="shared" si="10"/>
        <v>31500</v>
      </c>
      <c r="X132" s="44">
        <f t="shared" si="11"/>
        <v>37279.093717816657</v>
      </c>
    </row>
    <row r="133" spans="1:24" ht="14.4" x14ac:dyDescent="0.3">
      <c r="A133" s="22">
        <f t="shared" si="7"/>
        <v>45717</v>
      </c>
      <c r="B133" s="23">
        <v>319.79899999999998</v>
      </c>
      <c r="C133" s="24">
        <f t="shared" si="13"/>
        <v>2.3907252538964974E-2</v>
      </c>
      <c r="D133" s="25">
        <f t="shared" si="14"/>
        <v>98.460283251231502</v>
      </c>
      <c r="E133" s="23">
        <v>136.48099999999999</v>
      </c>
      <c r="F133" s="24">
        <f t="shared" si="15"/>
        <v>2.5941516951063726E-2</v>
      </c>
      <c r="G133" s="25">
        <f t="shared" si="16"/>
        <v>97.611929623802055</v>
      </c>
      <c r="H133" s="26">
        <v>1559.5</v>
      </c>
      <c r="I133" s="27">
        <f t="shared" si="17"/>
        <v>3.2166258521411084E-2</v>
      </c>
      <c r="J133" s="28">
        <f t="shared" si="18"/>
        <v>97.032105525136899</v>
      </c>
      <c r="K133" s="26">
        <v>395.3</v>
      </c>
      <c r="L133" s="27">
        <f t="shared" si="19"/>
        <v>3.2114882506527387E-2</v>
      </c>
      <c r="M133" s="28">
        <f t="shared" si="20"/>
        <v>97.029945999018182</v>
      </c>
      <c r="O133" s="61">
        <f t="shared" si="4"/>
        <v>31500</v>
      </c>
      <c r="Q133" s="2"/>
      <c r="R133" s="44">
        <f t="shared" si="5"/>
        <v>39291.232326644946</v>
      </c>
      <c r="T133" s="63">
        <f t="shared" si="12"/>
        <v>31500</v>
      </c>
      <c r="U133" s="44">
        <f t="shared" si="9"/>
        <v>31184.173447238485</v>
      </c>
      <c r="W133" s="63">
        <f t="shared" si="10"/>
        <v>31500</v>
      </c>
      <c r="X133" s="44">
        <f t="shared" si="11"/>
        <v>36639.546858908318</v>
      </c>
    </row>
    <row r="134" spans="1:24" ht="14.4" x14ac:dyDescent="0.3">
      <c r="A134" s="22">
        <f t="shared" si="7"/>
        <v>45689</v>
      </c>
      <c r="B134" s="23">
        <v>319.08199999999999</v>
      </c>
      <c r="C134" s="24">
        <f t="shared" si="13"/>
        <v>2.8215489517475101E-2</v>
      </c>
      <c r="D134" s="25">
        <f t="shared" si="14"/>
        <v>98.239532019704413</v>
      </c>
      <c r="E134" s="23">
        <v>136.006</v>
      </c>
      <c r="F134" s="24">
        <f t="shared" si="15"/>
        <v>2.8361876677630349E-2</v>
      </c>
      <c r="G134" s="25">
        <f t="shared" si="16"/>
        <v>97.27220712344446</v>
      </c>
      <c r="H134" s="26">
        <v>1554.3</v>
      </c>
      <c r="I134" s="27">
        <f t="shared" si="17"/>
        <v>3.413173652694601E-2</v>
      </c>
      <c r="J134" s="28">
        <f t="shared" si="18"/>
        <v>96.708561473369855</v>
      </c>
      <c r="K134" s="26">
        <v>394</v>
      </c>
      <c r="L134" s="27">
        <f t="shared" si="19"/>
        <v>3.4120734908136496E-2</v>
      </c>
      <c r="M134" s="28">
        <f t="shared" si="20"/>
        <v>96.710849288168902</v>
      </c>
      <c r="O134" s="61">
        <f t="shared" si="4"/>
        <v>31500</v>
      </c>
      <c r="Q134" s="2"/>
      <c r="R134" s="44">
        <f t="shared" si="5"/>
        <v>39291.232326644946</v>
      </c>
      <c r="T134" s="63">
        <f t="shared" si="12"/>
        <v>31500</v>
      </c>
      <c r="U134" s="44">
        <f t="shared" si="9"/>
        <v>31075.641985808408</v>
      </c>
      <c r="W134" s="63">
        <f t="shared" si="10"/>
        <v>31500</v>
      </c>
      <c r="X134" s="44">
        <f t="shared" si="11"/>
        <v>36519.052523171966</v>
      </c>
    </row>
    <row r="135" spans="1:24" ht="15" thickBot="1" x14ac:dyDescent="0.35">
      <c r="A135" s="22">
        <f t="shared" si="7"/>
        <v>45658</v>
      </c>
      <c r="B135" s="23">
        <v>317.67099999999999</v>
      </c>
      <c r="C135" s="24">
        <f t="shared" si="13"/>
        <v>3.0004831121501097E-2</v>
      </c>
      <c r="D135" s="25">
        <f t="shared" si="14"/>
        <v>97.805110837438392</v>
      </c>
      <c r="E135" s="23">
        <v>135.40299999999999</v>
      </c>
      <c r="F135" s="24">
        <f t="shared" si="15"/>
        <v>2.9829405009088816E-2</v>
      </c>
      <c r="G135" s="25">
        <f t="shared" si="16"/>
        <v>96.840938349306271</v>
      </c>
      <c r="H135" s="26">
        <v>1545.3</v>
      </c>
      <c r="I135" s="27">
        <f t="shared" si="17"/>
        <v>3.6279506437768116E-2</v>
      </c>
      <c r="J135" s="28">
        <f t="shared" si="18"/>
        <v>96.148581383773049</v>
      </c>
      <c r="K135" s="26">
        <v>391.7</v>
      </c>
      <c r="L135" s="27">
        <f t="shared" si="19"/>
        <v>3.6243386243386189E-2</v>
      </c>
      <c r="M135" s="28">
        <f t="shared" si="20"/>
        <v>96.146293568974016</v>
      </c>
      <c r="O135" s="61">
        <f t="shared" si="4"/>
        <v>31500</v>
      </c>
      <c r="Q135" s="59">
        <v>7.4999999999999997E-2</v>
      </c>
      <c r="R135" s="44">
        <f>R136*(1+Q135)</f>
        <v>39291.232326644946</v>
      </c>
      <c r="T135" s="63">
        <f t="shared" si="12"/>
        <v>31500</v>
      </c>
      <c r="U135" s="44">
        <f t="shared" si="9"/>
        <v>30937.864151614012</v>
      </c>
      <c r="W135" s="63">
        <f t="shared" si="10"/>
        <v>31500</v>
      </c>
      <c r="X135" s="44">
        <f t="shared" si="11"/>
        <v>36305.870236869188</v>
      </c>
    </row>
    <row r="136" spans="1:24" ht="14.4" x14ac:dyDescent="0.3">
      <c r="A136" s="22">
        <f t="shared" si="7"/>
        <v>45627</v>
      </c>
      <c r="B136" s="23">
        <v>315.60500000000002</v>
      </c>
      <c r="C136" s="24">
        <f t="shared" si="13"/>
        <v>2.8880572199800669E-2</v>
      </c>
      <c r="D136" s="25">
        <f t="shared" si="14"/>
        <v>97.169027093596029</v>
      </c>
      <c r="E136" s="23">
        <v>135.55199999999999</v>
      </c>
      <c r="F136" s="24">
        <f t="shared" si="15"/>
        <v>2.5029869481707712E-2</v>
      </c>
      <c r="G136" s="25">
        <f t="shared" si="16"/>
        <v>96.947503933628965</v>
      </c>
      <c r="H136" s="26">
        <v>1546.8</v>
      </c>
      <c r="I136" s="27">
        <f t="shared" si="17"/>
        <v>3.4510433386837791E-2</v>
      </c>
      <c r="J136" s="28">
        <f t="shared" si="18"/>
        <v>96.241911398705852</v>
      </c>
      <c r="K136" s="26">
        <v>392.1</v>
      </c>
      <c r="L136" s="27">
        <f t="shared" si="19"/>
        <v>3.4564643799472439E-2</v>
      </c>
      <c r="M136" s="28">
        <f t="shared" si="20"/>
        <v>96.244477172312259</v>
      </c>
      <c r="O136" s="61">
        <f t="shared" si="4"/>
        <v>31500</v>
      </c>
      <c r="Q136" s="2"/>
      <c r="R136" s="44">
        <f t="shared" ref="R136:R146" si="21">R137</f>
        <v>36549.983559669716</v>
      </c>
      <c r="T136" s="63">
        <f t="shared" si="12"/>
        <v>31500</v>
      </c>
      <c r="U136" s="44">
        <f t="shared" si="9"/>
        <v>30971.908757409972</v>
      </c>
      <c r="W136" s="63">
        <f t="shared" si="10"/>
        <v>31500</v>
      </c>
      <c r="X136" s="44">
        <f t="shared" si="11"/>
        <v>36342.945417095762</v>
      </c>
    </row>
    <row r="137" spans="1:24" ht="14.4" x14ac:dyDescent="0.3">
      <c r="A137" s="22">
        <f t="shared" si="7"/>
        <v>45597</v>
      </c>
      <c r="B137" s="23">
        <v>315.49299999999999</v>
      </c>
      <c r="C137" s="24">
        <f t="shared" si="13"/>
        <v>2.7493803960905616E-2</v>
      </c>
      <c r="D137" s="25">
        <f t="shared" si="14"/>
        <v>97.134544334975331</v>
      </c>
      <c r="E137" s="23">
        <v>135.13999999999999</v>
      </c>
      <c r="F137" s="24">
        <f t="shared" si="15"/>
        <v>2.622126709546091E-2</v>
      </c>
      <c r="G137" s="25">
        <f t="shared" si="16"/>
        <v>96.65283936489773</v>
      </c>
      <c r="H137" s="26">
        <v>1542.1</v>
      </c>
      <c r="I137" s="27">
        <f t="shared" si="17"/>
        <v>3.6079011018543383E-2</v>
      </c>
      <c r="J137" s="28">
        <f t="shared" si="18"/>
        <v>95.9494773519164</v>
      </c>
      <c r="K137" s="26">
        <v>390.9</v>
      </c>
      <c r="L137" s="27">
        <f t="shared" si="19"/>
        <v>3.6045587065995033E-2</v>
      </c>
      <c r="M137" s="28">
        <f t="shared" si="20"/>
        <v>95.949926362297518</v>
      </c>
      <c r="O137" s="61">
        <f t="shared" si="4"/>
        <v>31500</v>
      </c>
      <c r="Q137" s="2"/>
      <c r="R137" s="44">
        <f t="shared" si="21"/>
        <v>36549.983559669716</v>
      </c>
      <c r="T137" s="63">
        <f t="shared" si="12"/>
        <v>31500</v>
      </c>
      <c r="U137" s="44">
        <f t="shared" si="9"/>
        <v>30877.771995074829</v>
      </c>
      <c r="W137" s="63">
        <f t="shared" si="10"/>
        <v>31500</v>
      </c>
      <c r="X137" s="44">
        <f t="shared" si="11"/>
        <v>36231.719876416049</v>
      </c>
    </row>
    <row r="138" spans="1:24" ht="14.4" x14ac:dyDescent="0.3">
      <c r="A138" s="22">
        <f t="shared" si="7"/>
        <v>45566</v>
      </c>
      <c r="B138" s="23">
        <v>315.66399999999999</v>
      </c>
      <c r="C138" s="24">
        <f t="shared" si="13"/>
        <v>2.5979049049146719E-2</v>
      </c>
      <c r="D138" s="25">
        <f t="shared" si="14"/>
        <v>97.187192118226562</v>
      </c>
      <c r="E138" s="23">
        <v>135.01499999999999</v>
      </c>
      <c r="F138" s="24">
        <f t="shared" si="15"/>
        <v>2.2809914851064983E-2</v>
      </c>
      <c r="G138" s="25">
        <f t="shared" si="16"/>
        <v>96.563438706908897</v>
      </c>
      <c r="H138" s="26">
        <v>1541.3</v>
      </c>
      <c r="I138" s="27">
        <f t="shared" si="17"/>
        <v>3.4151905528716942E-2</v>
      </c>
      <c r="J138" s="28">
        <f t="shared" si="18"/>
        <v>95.899701343952245</v>
      </c>
      <c r="K138" s="26">
        <v>390.7</v>
      </c>
      <c r="L138" s="27">
        <f t="shared" si="19"/>
        <v>3.4145050291159329E-2</v>
      </c>
      <c r="M138" s="28">
        <f t="shared" si="20"/>
        <v>95.900834560628397</v>
      </c>
      <c r="O138" s="61">
        <f t="shared" si="4"/>
        <v>31500</v>
      </c>
      <c r="Q138" s="2"/>
      <c r="R138" s="44">
        <f t="shared" si="21"/>
        <v>36549.983559669716</v>
      </c>
      <c r="T138" s="63">
        <f t="shared" si="12"/>
        <v>31500</v>
      </c>
      <c r="U138" s="44">
        <f t="shared" si="9"/>
        <v>30849.211084172181</v>
      </c>
      <c r="W138" s="63">
        <f t="shared" si="10"/>
        <v>31500</v>
      </c>
      <c r="X138" s="44">
        <f t="shared" si="11"/>
        <v>36213.182286302763</v>
      </c>
    </row>
    <row r="139" spans="1:24" ht="14.4" x14ac:dyDescent="0.3">
      <c r="A139" s="22">
        <f t="shared" si="7"/>
        <v>45536</v>
      </c>
      <c r="B139" s="23">
        <v>315.30099999999999</v>
      </c>
      <c r="C139" s="24">
        <f t="shared" si="13"/>
        <v>2.4406330310699831E-2</v>
      </c>
      <c r="D139" s="25">
        <f t="shared" si="14"/>
        <v>97.075431034482733</v>
      </c>
      <c r="E139" s="23">
        <v>134.215</v>
      </c>
      <c r="F139" s="24">
        <f t="shared" si="15"/>
        <v>1.6803412198761913E-2</v>
      </c>
      <c r="G139" s="25">
        <f t="shared" si="16"/>
        <v>95.991274495780317</v>
      </c>
      <c r="H139" s="26">
        <v>1533</v>
      </c>
      <c r="I139" s="27">
        <f t="shared" si="17"/>
        <v>2.6929260450160752E-2</v>
      </c>
      <c r="J139" s="28">
        <f t="shared" si="18"/>
        <v>95.383275261324073</v>
      </c>
      <c r="K139" s="26">
        <v>388.6</v>
      </c>
      <c r="L139" s="27">
        <f t="shared" si="19"/>
        <v>2.6955602536997914E-2</v>
      </c>
      <c r="M139" s="28">
        <f t="shared" si="20"/>
        <v>95.385370643102632</v>
      </c>
      <c r="O139" s="61">
        <f t="shared" si="4"/>
        <v>31500</v>
      </c>
      <c r="Q139" s="2"/>
      <c r="R139" s="44">
        <f t="shared" si="21"/>
        <v>36549.983559669716</v>
      </c>
      <c r="T139" s="63">
        <f t="shared" si="12"/>
        <v>31500</v>
      </c>
      <c r="U139" s="44">
        <f t="shared" si="9"/>
        <v>30666.421254395213</v>
      </c>
      <c r="W139" s="63">
        <f t="shared" si="10"/>
        <v>31500</v>
      </c>
      <c r="X139" s="44">
        <f t="shared" si="11"/>
        <v>36018.537590113272</v>
      </c>
    </row>
    <row r="140" spans="1:24" ht="14.4" x14ac:dyDescent="0.3">
      <c r="A140" s="22">
        <f t="shared" si="7"/>
        <v>45505</v>
      </c>
      <c r="B140" s="23">
        <v>314.79599999999999</v>
      </c>
      <c r="C140" s="24">
        <f t="shared" si="13"/>
        <v>2.5307302964569622E-2</v>
      </c>
      <c r="D140" s="25">
        <f t="shared" si="14"/>
        <v>96.919950738916228</v>
      </c>
      <c r="E140" s="23">
        <v>134.25700000000001</v>
      </c>
      <c r="F140" s="24">
        <f t="shared" si="15"/>
        <v>2.2162837086778353E-2</v>
      </c>
      <c r="G140" s="25">
        <f t="shared" si="16"/>
        <v>96.021313116864576</v>
      </c>
      <c r="H140" s="26">
        <v>1538.2</v>
      </c>
      <c r="I140" s="27">
        <f t="shared" si="17"/>
        <v>3.5336878239213831E-2</v>
      </c>
      <c r="J140" s="28">
        <f t="shared" si="18"/>
        <v>95.706819313091117</v>
      </c>
      <c r="K140" s="26">
        <v>389.9</v>
      </c>
      <c r="L140" s="27">
        <f t="shared" si="19"/>
        <v>3.5315985130111471E-2</v>
      </c>
      <c r="M140" s="28">
        <f t="shared" si="20"/>
        <v>95.704467353951912</v>
      </c>
      <c r="O140" s="61">
        <f t="shared" si="4"/>
        <v>31500</v>
      </c>
      <c r="Q140" s="2"/>
      <c r="R140" s="44">
        <f t="shared" si="21"/>
        <v>36549.983559669716</v>
      </c>
      <c r="T140" s="63">
        <f t="shared" si="12"/>
        <v>31500</v>
      </c>
      <c r="U140" s="44">
        <f t="shared" si="9"/>
        <v>30676.017720458505</v>
      </c>
      <c r="W140" s="63">
        <f t="shared" si="10"/>
        <v>31500</v>
      </c>
      <c r="X140" s="44">
        <f t="shared" si="11"/>
        <v>36139.031925849624</v>
      </c>
    </row>
    <row r="141" spans="1:24" ht="14.4" x14ac:dyDescent="0.3">
      <c r="A141" s="22">
        <f t="shared" si="7"/>
        <v>45474</v>
      </c>
      <c r="B141" s="23">
        <v>314.54000000000002</v>
      </c>
      <c r="C141" s="24">
        <f t="shared" si="13"/>
        <v>2.8947531984913066E-2</v>
      </c>
      <c r="D141" s="25">
        <f t="shared" si="14"/>
        <v>96.841133004926078</v>
      </c>
      <c r="E141" s="23">
        <v>133.83000000000001</v>
      </c>
      <c r="F141" s="24">
        <f t="shared" si="15"/>
        <v>2.2344448264008276E-2</v>
      </c>
      <c r="G141" s="25">
        <f t="shared" si="16"/>
        <v>95.715920469174691</v>
      </c>
      <c r="H141" s="26">
        <v>1528.7</v>
      </c>
      <c r="I141" s="27">
        <f t="shared" si="17"/>
        <v>3.5564286682021384E-2</v>
      </c>
      <c r="J141" s="28">
        <f t="shared" si="18"/>
        <v>95.115729218516691</v>
      </c>
      <c r="K141" s="26">
        <v>387.5</v>
      </c>
      <c r="L141" s="27">
        <f t="shared" si="19"/>
        <v>3.5542490646712999E-2</v>
      </c>
      <c r="M141" s="28">
        <f t="shared" si="20"/>
        <v>95.115365733922459</v>
      </c>
      <c r="O141" s="61">
        <f t="shared" si="4"/>
        <v>31500</v>
      </c>
      <c r="Q141" s="2"/>
      <c r="R141" s="44">
        <f t="shared" si="21"/>
        <v>36549.983559669716</v>
      </c>
      <c r="T141" s="63">
        <f t="shared" si="12"/>
        <v>31500</v>
      </c>
      <c r="U141" s="44">
        <f t="shared" si="9"/>
        <v>30578.453648815048</v>
      </c>
      <c r="W141" s="63">
        <f t="shared" si="10"/>
        <v>31500</v>
      </c>
      <c r="X141" s="44">
        <f t="shared" si="11"/>
        <v>35916.5808444902</v>
      </c>
    </row>
    <row r="142" spans="1:24" ht="14.4" x14ac:dyDescent="0.3">
      <c r="A142" s="22">
        <f t="shared" si="7"/>
        <v>45444</v>
      </c>
      <c r="B142" s="23">
        <v>314.17500000000001</v>
      </c>
      <c r="C142" s="24">
        <f t="shared" si="13"/>
        <v>2.9713971072633072E-2</v>
      </c>
      <c r="D142" s="25">
        <f t="shared" si="14"/>
        <v>96.728756157635445</v>
      </c>
      <c r="E142" s="23">
        <v>134.07</v>
      </c>
      <c r="F142" s="24">
        <f t="shared" si="15"/>
        <v>1.9753105200307042E-2</v>
      </c>
      <c r="G142" s="25">
        <f t="shared" si="16"/>
        <v>95.887569732513256</v>
      </c>
      <c r="H142" s="26">
        <v>1527.9</v>
      </c>
      <c r="I142" s="27">
        <f t="shared" si="17"/>
        <v>2.8958179001953077E-2</v>
      </c>
      <c r="J142" s="28">
        <f t="shared" si="18"/>
        <v>95.065953210552536</v>
      </c>
      <c r="K142" s="26">
        <v>387.3</v>
      </c>
      <c r="L142" s="27">
        <f t="shared" si="19"/>
        <v>2.8958554729011876E-2</v>
      </c>
      <c r="M142" s="28">
        <f t="shared" si="20"/>
        <v>95.066273932253338</v>
      </c>
      <c r="O142" s="61">
        <f t="shared" si="4"/>
        <v>31500</v>
      </c>
      <c r="Q142" s="2"/>
      <c r="R142" s="44">
        <f t="shared" si="21"/>
        <v>36549.983559669716</v>
      </c>
      <c r="T142" s="63">
        <f t="shared" si="12"/>
        <v>31500</v>
      </c>
      <c r="U142" s="44">
        <f t="shared" si="9"/>
        <v>30633.290597748135</v>
      </c>
      <c r="W142" s="63">
        <f t="shared" si="10"/>
        <v>31500</v>
      </c>
      <c r="X142" s="44">
        <f t="shared" si="11"/>
        <v>35898.043254376913</v>
      </c>
    </row>
    <row r="143" spans="1:24" ht="14.4" x14ac:dyDescent="0.3">
      <c r="A143" s="22">
        <f t="shared" si="7"/>
        <v>45413</v>
      </c>
      <c r="B143" s="23">
        <v>314.06900000000002</v>
      </c>
      <c r="C143" s="24">
        <f t="shared" si="13"/>
        <v>3.2690290569400204E-2</v>
      </c>
      <c r="D143" s="25">
        <f t="shared" si="14"/>
        <v>96.69612068965516</v>
      </c>
      <c r="E143" s="23">
        <v>133.92099999999999</v>
      </c>
      <c r="F143" s="24">
        <f t="shared" si="15"/>
        <v>1.9899777622079284E-2</v>
      </c>
      <c r="G143" s="25">
        <f t="shared" si="16"/>
        <v>95.781004148190547</v>
      </c>
      <c r="H143" s="26">
        <v>1524.3</v>
      </c>
      <c r="I143" s="27">
        <f t="shared" si="17"/>
        <v>2.9515061461569569E-2</v>
      </c>
      <c r="J143" s="28">
        <f t="shared" si="18"/>
        <v>94.841961174713802</v>
      </c>
      <c r="K143" s="26">
        <v>386.4</v>
      </c>
      <c r="L143" s="27">
        <f t="shared" si="19"/>
        <v>2.9576338928856805E-2</v>
      </c>
      <c r="M143" s="28">
        <f t="shared" si="20"/>
        <v>94.845360824742272</v>
      </c>
      <c r="O143" s="61">
        <f t="shared" si="4"/>
        <v>31500</v>
      </c>
      <c r="Q143" s="2"/>
      <c r="R143" s="44">
        <f t="shared" si="21"/>
        <v>36549.983559669716</v>
      </c>
      <c r="T143" s="63">
        <f t="shared" si="12"/>
        <v>31500</v>
      </c>
      <c r="U143" s="44">
        <f t="shared" si="9"/>
        <v>30599.245991952172</v>
      </c>
      <c r="W143" s="63">
        <f t="shared" si="10"/>
        <v>31500</v>
      </c>
      <c r="X143" s="44">
        <f t="shared" si="11"/>
        <v>35814.62409886712</v>
      </c>
    </row>
    <row r="144" spans="1:24" ht="14.4" x14ac:dyDescent="0.3">
      <c r="A144" s="22">
        <f t="shared" si="7"/>
        <v>45383</v>
      </c>
      <c r="B144" s="23">
        <v>313.548</v>
      </c>
      <c r="C144" s="24">
        <f t="shared" si="13"/>
        <v>3.3573639501191632E-2</v>
      </c>
      <c r="D144" s="25">
        <f t="shared" si="14"/>
        <v>96.535714285714263</v>
      </c>
      <c r="E144" s="23">
        <v>133.47200000000001</v>
      </c>
      <c r="F144" s="24">
        <f t="shared" si="15"/>
        <v>2.3330700994410813E-2</v>
      </c>
      <c r="G144" s="25">
        <f t="shared" si="16"/>
        <v>95.459876984694631</v>
      </c>
      <c r="H144" s="26">
        <v>1518.8</v>
      </c>
      <c r="I144" s="27">
        <f t="shared" si="17"/>
        <v>3.2705514380906964E-2</v>
      </c>
      <c r="J144" s="28">
        <f t="shared" si="18"/>
        <v>94.499751119960195</v>
      </c>
      <c r="K144" s="26">
        <v>385</v>
      </c>
      <c r="L144" s="27">
        <f t="shared" si="19"/>
        <v>3.272532188841204E-2</v>
      </c>
      <c r="M144" s="28">
        <f t="shared" si="20"/>
        <v>94.501718213058425</v>
      </c>
      <c r="O144" s="61">
        <f t="shared" si="4"/>
        <v>31500</v>
      </c>
      <c r="Q144" s="2"/>
      <c r="R144" s="44">
        <f t="shared" si="21"/>
        <v>36549.983559669716</v>
      </c>
      <c r="T144" s="63">
        <f t="shared" si="12"/>
        <v>31500</v>
      </c>
      <c r="U144" s="44">
        <f t="shared" si="9"/>
        <v>30496.655199989847</v>
      </c>
      <c r="W144" s="63">
        <f t="shared" si="10"/>
        <v>31500</v>
      </c>
      <c r="X144" s="44">
        <f t="shared" si="11"/>
        <v>35684.860968074121</v>
      </c>
    </row>
    <row r="145" spans="1:24" ht="14.4" x14ac:dyDescent="0.3">
      <c r="A145" s="22">
        <f t="shared" si="7"/>
        <v>45352</v>
      </c>
      <c r="B145" s="23">
        <v>312.33199999999999</v>
      </c>
      <c r="C145" s="24">
        <f t="shared" si="13"/>
        <v>3.4773850700380304E-2</v>
      </c>
      <c r="D145" s="25">
        <f t="shared" si="14"/>
        <v>96.161330049261053</v>
      </c>
      <c r="E145" s="23">
        <v>133.03</v>
      </c>
      <c r="F145" s="24">
        <f t="shared" si="15"/>
        <v>3.228059284550322E-2</v>
      </c>
      <c r="G145" s="25">
        <f t="shared" si="16"/>
        <v>95.143756258046068</v>
      </c>
      <c r="H145" s="26">
        <v>1510.9</v>
      </c>
      <c r="I145" s="27">
        <f t="shared" si="17"/>
        <v>4.3007041281237113E-2</v>
      </c>
      <c r="J145" s="28">
        <f t="shared" si="18"/>
        <v>94.008213041314107</v>
      </c>
      <c r="K145" s="26">
        <v>383</v>
      </c>
      <c r="L145" s="27">
        <f t="shared" si="19"/>
        <v>4.3028322440087141E-2</v>
      </c>
      <c r="M145" s="28">
        <f t="shared" si="20"/>
        <v>94.010800196367214</v>
      </c>
      <c r="O145" s="61">
        <f t="shared" si="4"/>
        <v>31500</v>
      </c>
      <c r="Q145" s="2"/>
      <c r="R145" s="44">
        <f t="shared" si="21"/>
        <v>36549.983559669716</v>
      </c>
      <c r="T145" s="63">
        <f t="shared" si="12"/>
        <v>31500</v>
      </c>
      <c r="U145" s="44">
        <f t="shared" si="9"/>
        <v>30395.663819038069</v>
      </c>
      <c r="W145" s="63">
        <f t="shared" si="10"/>
        <v>31500</v>
      </c>
      <c r="X145" s="44">
        <f t="shared" si="11"/>
        <v>35499.48506694127</v>
      </c>
    </row>
    <row r="146" spans="1:24" ht="14.4" x14ac:dyDescent="0.3">
      <c r="A146" s="22">
        <f t="shared" si="7"/>
        <v>45323</v>
      </c>
      <c r="B146" s="23">
        <v>310.32600000000002</v>
      </c>
      <c r="C146" s="24">
        <f t="shared" si="13"/>
        <v>3.1531711208615976E-2</v>
      </c>
      <c r="D146" s="25">
        <f t="shared" si="14"/>
        <v>95.543719211822633</v>
      </c>
      <c r="E146" s="23">
        <v>132.255</v>
      </c>
      <c r="F146" s="24">
        <f t="shared" si="15"/>
        <v>3.4114721796515868E-2</v>
      </c>
      <c r="G146" s="25">
        <f t="shared" si="16"/>
        <v>94.589472178515237</v>
      </c>
      <c r="H146" s="26">
        <v>1503</v>
      </c>
      <c r="I146" s="27">
        <f t="shared" si="17"/>
        <v>4.5201668984701016E-2</v>
      </c>
      <c r="J146" s="28">
        <f t="shared" si="18"/>
        <v>93.516674962668006</v>
      </c>
      <c r="K146" s="26">
        <v>381</v>
      </c>
      <c r="L146" s="27">
        <f t="shared" si="19"/>
        <v>4.5267489711934061E-2</v>
      </c>
      <c r="M146" s="28">
        <f t="shared" si="20"/>
        <v>93.519882179676003</v>
      </c>
      <c r="O146" s="61">
        <f t="shared" si="4"/>
        <v>31500</v>
      </c>
      <c r="Q146" s="2"/>
      <c r="R146" s="44">
        <f t="shared" si="21"/>
        <v>36549.983559669716</v>
      </c>
      <c r="T146" s="63">
        <f t="shared" si="12"/>
        <v>31500</v>
      </c>
      <c r="U146" s="44">
        <f t="shared" si="9"/>
        <v>30218.586171441628</v>
      </c>
      <c r="W146" s="63">
        <f t="shared" si="10"/>
        <v>31500</v>
      </c>
      <c r="X146" s="44">
        <f t="shared" si="11"/>
        <v>35314.109165808419</v>
      </c>
    </row>
    <row r="147" spans="1:24" ht="15" thickBot="1" x14ac:dyDescent="0.35">
      <c r="A147" s="22">
        <f t="shared" si="7"/>
        <v>45292</v>
      </c>
      <c r="B147" s="23">
        <v>308.41699999999997</v>
      </c>
      <c r="C147" s="24">
        <f t="shared" si="13"/>
        <v>3.0908847812280538E-2</v>
      </c>
      <c r="D147" s="25">
        <f t="shared" si="14"/>
        <v>94.9559729064039</v>
      </c>
      <c r="E147" s="23">
        <v>131.48099999999999</v>
      </c>
      <c r="F147" s="24">
        <f t="shared" si="15"/>
        <v>3.9811146171913947E-2</v>
      </c>
      <c r="G147" s="25">
        <f t="shared" si="16"/>
        <v>94.035903304248322</v>
      </c>
      <c r="H147" s="26">
        <v>1491.2</v>
      </c>
      <c r="I147" s="27">
        <f t="shared" si="17"/>
        <v>4.9106514703812998E-2</v>
      </c>
      <c r="J147" s="28">
        <f t="shared" si="18"/>
        <v>92.782478845196621</v>
      </c>
      <c r="K147" s="26">
        <v>378</v>
      </c>
      <c r="L147" s="27">
        <f t="shared" si="19"/>
        <v>4.9125728559533677E-2</v>
      </c>
      <c r="M147" s="28">
        <f t="shared" si="20"/>
        <v>92.783505154639187</v>
      </c>
      <c r="O147" s="61">
        <f t="shared" si="4"/>
        <v>31500</v>
      </c>
      <c r="Q147" s="59">
        <v>6.25E-2</v>
      </c>
      <c r="R147" s="44">
        <f>R148*(1+Q147)</f>
        <v>36549.983559669716</v>
      </c>
      <c r="T147" s="63">
        <f t="shared" si="12"/>
        <v>31500</v>
      </c>
      <c r="U147" s="44">
        <f t="shared" si="9"/>
        <v>30041.737011132409</v>
      </c>
      <c r="W147" s="63">
        <f t="shared" si="10"/>
        <v>31500</v>
      </c>
      <c r="X147" s="44">
        <f t="shared" si="11"/>
        <v>35036.045314109142</v>
      </c>
    </row>
    <row r="148" spans="1:24" ht="14.4" x14ac:dyDescent="0.3">
      <c r="A148" s="22">
        <f t="shared" si="7"/>
        <v>45261</v>
      </c>
      <c r="B148" s="23">
        <v>306.74599999999998</v>
      </c>
      <c r="C148" s="24">
        <f t="shared" si="13"/>
        <v>3.3521228314302265E-2</v>
      </c>
      <c r="D148" s="25">
        <f t="shared" si="14"/>
        <v>94.44150246305415</v>
      </c>
      <c r="E148" s="23">
        <v>132.24199999999999</v>
      </c>
      <c r="F148" s="24">
        <f t="shared" si="15"/>
        <v>3.993268535119987E-2</v>
      </c>
      <c r="G148" s="25">
        <f t="shared" si="16"/>
        <v>94.58017451008439</v>
      </c>
      <c r="H148" s="26">
        <v>1495.2</v>
      </c>
      <c r="I148" s="27">
        <f t="shared" si="17"/>
        <v>5.1624701083134106E-2</v>
      </c>
      <c r="J148" s="28">
        <f t="shared" si="18"/>
        <v>93.03135888501744</v>
      </c>
      <c r="K148" s="26">
        <v>379</v>
      </c>
      <c r="L148" s="27">
        <f t="shared" si="19"/>
        <v>5.160932297447296E-2</v>
      </c>
      <c r="M148" s="28">
        <f t="shared" si="20"/>
        <v>93.028964162984792</v>
      </c>
      <c r="O148" s="61">
        <f t="shared" si="4"/>
        <v>31500</v>
      </c>
      <c r="Q148" s="2"/>
      <c r="R148" s="44">
        <f t="shared" ref="R148:R158" si="22">R149</f>
        <v>34399.984526747969</v>
      </c>
      <c r="T148" s="63">
        <f t="shared" si="12"/>
        <v>31500</v>
      </c>
      <c r="U148" s="44">
        <f t="shared" si="9"/>
        <v>30215.615836707751</v>
      </c>
      <c r="W148" s="63">
        <f t="shared" si="10"/>
        <v>31500</v>
      </c>
      <c r="X148" s="44">
        <f t="shared" si="11"/>
        <v>35128.733264675568</v>
      </c>
    </row>
    <row r="149" spans="1:24" ht="14.4" x14ac:dyDescent="0.3">
      <c r="A149" s="22">
        <f t="shared" si="7"/>
        <v>45231</v>
      </c>
      <c r="B149" s="23">
        <v>307.05099999999999</v>
      </c>
      <c r="C149" s="24">
        <f t="shared" si="13"/>
        <v>3.1372707088417773E-2</v>
      </c>
      <c r="D149" s="25">
        <f t="shared" si="14"/>
        <v>94.535406403940854</v>
      </c>
      <c r="E149" s="23">
        <v>131.68700000000001</v>
      </c>
      <c r="F149" s="24">
        <f t="shared" si="15"/>
        <v>3.9409916807425782E-2</v>
      </c>
      <c r="G149" s="25">
        <f t="shared" si="16"/>
        <v>94.18323558861394</v>
      </c>
      <c r="H149" s="26">
        <v>1488.4</v>
      </c>
      <c r="I149" s="27">
        <f t="shared" si="17"/>
        <v>5.2989034311991645E-2</v>
      </c>
      <c r="J149" s="28">
        <f t="shared" si="18"/>
        <v>92.608262817322085</v>
      </c>
      <c r="K149" s="26">
        <v>377.3</v>
      </c>
      <c r="L149" s="27">
        <f t="shared" si="19"/>
        <v>5.3028188668713394E-2</v>
      </c>
      <c r="M149" s="28">
        <f t="shared" si="20"/>
        <v>92.611683848797256</v>
      </c>
      <c r="O149" s="61">
        <f t="shared" si="4"/>
        <v>31500</v>
      </c>
      <c r="Q149" s="2"/>
      <c r="R149" s="44">
        <f t="shared" si="22"/>
        <v>34399.984526747969</v>
      </c>
      <c r="T149" s="63">
        <f t="shared" si="12"/>
        <v>31500</v>
      </c>
      <c r="U149" s="44">
        <f t="shared" si="9"/>
        <v>30088.805392299982</v>
      </c>
      <c r="W149" s="63">
        <f t="shared" si="10"/>
        <v>31500</v>
      </c>
      <c r="X149" s="44">
        <f t="shared" si="11"/>
        <v>34971.163748712643</v>
      </c>
    </row>
    <row r="150" spans="1:24" ht="14.4" x14ac:dyDescent="0.3">
      <c r="A150" s="22">
        <f t="shared" si="7"/>
        <v>45200</v>
      </c>
      <c r="B150" s="23">
        <v>307.67099999999999</v>
      </c>
      <c r="C150" s="24">
        <f t="shared" si="13"/>
        <v>3.2411446518932019E-2</v>
      </c>
      <c r="D150" s="25">
        <f t="shared" si="14"/>
        <v>94.726293103448242</v>
      </c>
      <c r="E150" s="23">
        <v>132.00399999999999</v>
      </c>
      <c r="F150" s="24">
        <f t="shared" si="15"/>
        <v>4.5998779705068937E-2</v>
      </c>
      <c r="G150" s="25">
        <f t="shared" si="16"/>
        <v>94.409955657273628</v>
      </c>
      <c r="H150" s="26">
        <v>1490.4</v>
      </c>
      <c r="I150" s="27">
        <f t="shared" si="17"/>
        <v>6.0631938514090544E-2</v>
      </c>
      <c r="J150" s="28">
        <f t="shared" si="18"/>
        <v>92.732702837232495</v>
      </c>
      <c r="K150" s="26">
        <v>377.8</v>
      </c>
      <c r="L150" s="27">
        <f t="shared" si="19"/>
        <v>6.0640089837170175E-2</v>
      </c>
      <c r="M150" s="28">
        <f t="shared" si="20"/>
        <v>92.734413352970051</v>
      </c>
      <c r="O150" s="61">
        <f t="shared" si="4"/>
        <v>31500</v>
      </c>
      <c r="Q150" s="2"/>
      <c r="R150" s="44">
        <f t="shared" si="22"/>
        <v>34399.984526747969</v>
      </c>
      <c r="T150" s="63">
        <f t="shared" si="12"/>
        <v>31500</v>
      </c>
      <c r="U150" s="44">
        <f t="shared" si="9"/>
        <v>30161.235862349102</v>
      </c>
      <c r="W150" s="63">
        <f t="shared" si="10"/>
        <v>31500</v>
      </c>
      <c r="X150" s="44">
        <f t="shared" si="11"/>
        <v>35017.507723995855</v>
      </c>
    </row>
    <row r="151" spans="1:24" ht="14.4" x14ac:dyDescent="0.3">
      <c r="A151" s="22">
        <f t="shared" si="7"/>
        <v>45170</v>
      </c>
      <c r="B151" s="23">
        <v>307.78899999999999</v>
      </c>
      <c r="C151" s="24">
        <f t="shared" si="13"/>
        <v>3.6996981213444302E-2</v>
      </c>
      <c r="D151" s="25">
        <f t="shared" si="14"/>
        <v>94.762623152709324</v>
      </c>
      <c r="E151" s="23">
        <v>131.99700000000001</v>
      </c>
      <c r="F151" s="24">
        <f t="shared" si="15"/>
        <v>6.6521767234414053E-2</v>
      </c>
      <c r="G151" s="25">
        <f t="shared" si="16"/>
        <v>94.404949220426275</v>
      </c>
      <c r="H151" s="26">
        <v>1492.8</v>
      </c>
      <c r="I151" s="27">
        <f t="shared" si="17"/>
        <v>8.8602056442791621E-2</v>
      </c>
      <c r="J151" s="28">
        <f t="shared" si="18"/>
        <v>92.88203086112496</v>
      </c>
      <c r="K151" s="26">
        <v>378.4</v>
      </c>
      <c r="L151" s="27">
        <f t="shared" si="19"/>
        <v>8.8607594936708667E-2</v>
      </c>
      <c r="M151" s="28">
        <f t="shared" si="20"/>
        <v>92.881688757977415</v>
      </c>
      <c r="O151" s="61">
        <f t="shared" si="4"/>
        <v>31500</v>
      </c>
      <c r="Q151" s="2"/>
      <c r="R151" s="44">
        <f t="shared" si="22"/>
        <v>34399.984526747969</v>
      </c>
      <c r="T151" s="63">
        <f t="shared" si="12"/>
        <v>31500</v>
      </c>
      <c r="U151" s="44">
        <f t="shared" si="9"/>
        <v>30159.63645133856</v>
      </c>
      <c r="W151" s="63">
        <f t="shared" si="10"/>
        <v>31500</v>
      </c>
      <c r="X151" s="44">
        <f t="shared" si="11"/>
        <v>35073.120494335708</v>
      </c>
    </row>
    <row r="152" spans="1:24" ht="14.4" x14ac:dyDescent="0.3">
      <c r="A152" s="22">
        <f t="shared" si="7"/>
        <v>45139</v>
      </c>
      <c r="B152" s="23">
        <v>307.02600000000001</v>
      </c>
      <c r="C152" s="24">
        <f t="shared" si="13"/>
        <v>3.6651123843995492E-2</v>
      </c>
      <c r="D152" s="25">
        <f t="shared" si="14"/>
        <v>94.527709359605879</v>
      </c>
      <c r="E152" s="23">
        <v>131.346</v>
      </c>
      <c r="F152" s="24">
        <f t="shared" si="15"/>
        <v>6.6570305648488093E-2</v>
      </c>
      <c r="G152" s="25">
        <f t="shared" si="16"/>
        <v>93.939350593620375</v>
      </c>
      <c r="H152" s="26">
        <v>1485.7</v>
      </c>
      <c r="I152" s="27">
        <f t="shared" si="17"/>
        <v>9.0982523131150073E-2</v>
      </c>
      <c r="J152" s="28">
        <f t="shared" si="18"/>
        <v>92.440268790443028</v>
      </c>
      <c r="K152" s="26">
        <v>376.6</v>
      </c>
      <c r="L152" s="27">
        <f t="shared" si="19"/>
        <v>9.0961761297798427E-2</v>
      </c>
      <c r="M152" s="28">
        <f t="shared" si="20"/>
        <v>92.439862542955339</v>
      </c>
      <c r="O152" s="61">
        <f t="shared" si="4"/>
        <v>31500</v>
      </c>
      <c r="Q152" s="2"/>
      <c r="R152" s="44">
        <f t="shared" si="22"/>
        <v>34399.984526747969</v>
      </c>
      <c r="T152" s="63">
        <f t="shared" si="12"/>
        <v>31500</v>
      </c>
      <c r="U152" s="44">
        <f t="shared" si="9"/>
        <v>30010.891227357548</v>
      </c>
      <c r="W152" s="63">
        <f t="shared" si="10"/>
        <v>31500</v>
      </c>
      <c r="X152" s="44">
        <f t="shared" si="11"/>
        <v>34906.282183316151</v>
      </c>
    </row>
    <row r="153" spans="1:24" ht="14.4" x14ac:dyDescent="0.3">
      <c r="A153" s="22">
        <f t="shared" si="7"/>
        <v>45108</v>
      </c>
      <c r="B153" s="23">
        <v>305.69099999999997</v>
      </c>
      <c r="C153" s="24">
        <f t="shared" si="13"/>
        <v>3.1777801779421688E-2</v>
      </c>
      <c r="D153" s="25">
        <f t="shared" si="14"/>
        <v>94.116687192118178</v>
      </c>
      <c r="E153" s="23">
        <v>130.905</v>
      </c>
      <c r="F153" s="24">
        <f t="shared" si="15"/>
        <v>6.827214193032427E-2</v>
      </c>
      <c r="G153" s="25">
        <f t="shared" si="16"/>
        <v>93.623945072235728</v>
      </c>
      <c r="H153" s="26">
        <v>1476.2</v>
      </c>
      <c r="I153" s="27">
        <f t="shared" si="17"/>
        <v>9.0331634537262673E-2</v>
      </c>
      <c r="J153" s="28">
        <f t="shared" si="18"/>
        <v>91.849178695868616</v>
      </c>
      <c r="K153" s="26">
        <v>374.2</v>
      </c>
      <c r="L153" s="27">
        <f t="shared" si="19"/>
        <v>9.0326340326340349E-2</v>
      </c>
      <c r="M153" s="28">
        <f t="shared" si="20"/>
        <v>91.850760922925872</v>
      </c>
      <c r="O153" s="61">
        <f t="shared" si="4"/>
        <v>31500</v>
      </c>
      <c r="Q153" s="2"/>
      <c r="R153" s="44">
        <f t="shared" si="22"/>
        <v>34399.984526747969</v>
      </c>
      <c r="T153" s="63">
        <f t="shared" si="12"/>
        <v>31500</v>
      </c>
      <c r="U153" s="44">
        <f t="shared" si="9"/>
        <v>29910.128333692992</v>
      </c>
      <c r="W153" s="63">
        <f t="shared" si="10"/>
        <v>31500</v>
      </c>
      <c r="X153" s="44">
        <f t="shared" si="11"/>
        <v>34683.831101956726</v>
      </c>
    </row>
    <row r="154" spans="1:24" ht="14.4" x14ac:dyDescent="0.3">
      <c r="A154" s="22">
        <f t="shared" si="7"/>
        <v>45078</v>
      </c>
      <c r="B154" s="23">
        <v>305.10899999999998</v>
      </c>
      <c r="C154" s="24">
        <f t="shared" si="13"/>
        <v>2.9691776545588855E-2</v>
      </c>
      <c r="D154" s="25">
        <f t="shared" si="14"/>
        <v>93.937499999999943</v>
      </c>
      <c r="E154" s="23">
        <v>131.47300000000001</v>
      </c>
      <c r="F154" s="24">
        <f t="shared" si="15"/>
        <v>7.9496842952270885E-2</v>
      </c>
      <c r="G154" s="25">
        <f t="shared" si="16"/>
        <v>94.030181662137039</v>
      </c>
      <c r="H154" s="26">
        <v>1484.9</v>
      </c>
      <c r="I154" s="27">
        <f t="shared" si="17"/>
        <v>0.10706031462014476</v>
      </c>
      <c r="J154" s="28">
        <f t="shared" si="18"/>
        <v>92.390492782478873</v>
      </c>
      <c r="K154" s="26">
        <v>376.4</v>
      </c>
      <c r="L154" s="27">
        <f t="shared" si="19"/>
        <v>0.10705882352941165</v>
      </c>
      <c r="M154" s="28">
        <f t="shared" si="20"/>
        <v>92.390770741286204</v>
      </c>
      <c r="O154" s="61">
        <f t="shared" si="4"/>
        <v>31500</v>
      </c>
      <c r="Q154" s="2"/>
      <c r="R154" s="44">
        <f t="shared" si="22"/>
        <v>34399.984526747969</v>
      </c>
      <c r="T154" s="63">
        <f t="shared" si="12"/>
        <v>31500</v>
      </c>
      <c r="U154" s="44">
        <f t="shared" si="9"/>
        <v>30039.909112834644</v>
      </c>
      <c r="W154" s="63">
        <f t="shared" si="10"/>
        <v>31500</v>
      </c>
      <c r="X154" s="44">
        <f t="shared" si="11"/>
        <v>34887.744593202864</v>
      </c>
    </row>
    <row r="155" spans="1:24" ht="14.4" x14ac:dyDescent="0.3">
      <c r="A155" s="22">
        <f t="shared" si="7"/>
        <v>45047</v>
      </c>
      <c r="B155" s="23">
        <v>304.12700000000001</v>
      </c>
      <c r="C155" s="24">
        <f t="shared" si="13"/>
        <v>4.0476092727919744E-2</v>
      </c>
      <c r="D155" s="25">
        <f t="shared" si="14"/>
        <v>93.635160098522135</v>
      </c>
      <c r="E155" s="23">
        <v>131.30799999999999</v>
      </c>
      <c r="F155" s="24">
        <f t="shared" si="15"/>
        <v>8.6806820062903522E-2</v>
      </c>
      <c r="G155" s="25">
        <f t="shared" si="16"/>
        <v>93.912172793591751</v>
      </c>
      <c r="H155" s="26">
        <v>1480.6</v>
      </c>
      <c r="I155" s="27">
        <f t="shared" si="17"/>
        <v>0.11331679073614542</v>
      </c>
      <c r="J155" s="28">
        <f t="shared" si="18"/>
        <v>92.122946739671491</v>
      </c>
      <c r="K155" s="26">
        <v>375.3</v>
      </c>
      <c r="L155" s="27">
        <f t="shared" si="19"/>
        <v>0.11331948976564821</v>
      </c>
      <c r="M155" s="28">
        <f t="shared" si="20"/>
        <v>92.120765832106045</v>
      </c>
      <c r="O155" s="61">
        <f t="shared" si="4"/>
        <v>31500</v>
      </c>
      <c r="Q155" s="2"/>
      <c r="R155" s="44">
        <f t="shared" si="22"/>
        <v>34399.984526747969</v>
      </c>
      <c r="T155" s="63">
        <f t="shared" si="12"/>
        <v>31500</v>
      </c>
      <c r="U155" s="44">
        <f t="shared" si="9"/>
        <v>30002.208710443138</v>
      </c>
      <c r="W155" s="63">
        <f t="shared" si="10"/>
        <v>31500</v>
      </c>
      <c r="X155" s="44">
        <f t="shared" si="11"/>
        <v>34785.787847579799</v>
      </c>
    </row>
    <row r="156" spans="1:24" ht="14.4" x14ac:dyDescent="0.3">
      <c r="A156" s="22">
        <f t="shared" si="7"/>
        <v>45017</v>
      </c>
      <c r="B156" s="23">
        <v>303.363</v>
      </c>
      <c r="C156" s="24">
        <f t="shared" si="13"/>
        <v>4.9303203981889254E-2</v>
      </c>
      <c r="D156" s="25">
        <f t="shared" si="14"/>
        <v>93.399938423645281</v>
      </c>
      <c r="E156" s="23">
        <v>130.429</v>
      </c>
      <c r="F156" s="24">
        <f t="shared" si="15"/>
        <v>8.6582358625745703E-2</v>
      </c>
      <c r="G156" s="25">
        <f t="shared" si="16"/>
        <v>93.283507366614216</v>
      </c>
      <c r="H156" s="26">
        <v>1470.7</v>
      </c>
      <c r="I156" s="27">
        <f t="shared" si="17"/>
        <v>0.11416666666666675</v>
      </c>
      <c r="J156" s="28">
        <f t="shared" si="18"/>
        <v>91.506968641115009</v>
      </c>
      <c r="K156" s="26">
        <v>372.8</v>
      </c>
      <c r="L156" s="27">
        <f t="shared" si="19"/>
        <v>0.11416616855947392</v>
      </c>
      <c r="M156" s="28">
        <f t="shared" si="20"/>
        <v>91.507118311242024</v>
      </c>
      <c r="O156" s="61">
        <f t="shared" si="4"/>
        <v>31500</v>
      </c>
      <c r="Q156" s="2"/>
      <c r="R156" s="44">
        <f t="shared" si="22"/>
        <v>34399.984526747969</v>
      </c>
      <c r="T156" s="63">
        <f t="shared" si="12"/>
        <v>31500</v>
      </c>
      <c r="U156" s="44">
        <f t="shared" si="9"/>
        <v>29801.368384975693</v>
      </c>
      <c r="W156" s="63">
        <f t="shared" si="10"/>
        <v>31500</v>
      </c>
      <c r="X156" s="44">
        <f t="shared" si="11"/>
        <v>34554.067971163735</v>
      </c>
    </row>
    <row r="157" spans="1:24" ht="14.4" x14ac:dyDescent="0.3">
      <c r="A157" s="22">
        <f t="shared" si="7"/>
        <v>44986</v>
      </c>
      <c r="B157" s="23">
        <v>301.83600000000001</v>
      </c>
      <c r="C157" s="24">
        <f t="shared" si="13"/>
        <v>4.9849741220991728E-2</v>
      </c>
      <c r="D157" s="25">
        <f t="shared" si="14"/>
        <v>92.929802955664982</v>
      </c>
      <c r="E157" s="23">
        <v>128.87</v>
      </c>
      <c r="F157" s="24">
        <f t="shared" si="15"/>
        <v>0.10056877380566043</v>
      </c>
      <c r="G157" s="25">
        <f t="shared" si="16"/>
        <v>92.168502360177371</v>
      </c>
      <c r="H157" s="26">
        <v>1448.6</v>
      </c>
      <c r="I157" s="27">
        <f t="shared" si="17"/>
        <v>0.13508854411534221</v>
      </c>
      <c r="J157" s="28">
        <f t="shared" si="18"/>
        <v>90.131906421105043</v>
      </c>
      <c r="K157" s="26">
        <v>367.2</v>
      </c>
      <c r="L157" s="27">
        <f t="shared" si="19"/>
        <v>0.13508500772797527</v>
      </c>
      <c r="M157" s="28">
        <f t="shared" si="20"/>
        <v>90.13254786450662</v>
      </c>
      <c r="O157" s="61">
        <f t="shared" si="4"/>
        <v>31500</v>
      </c>
      <c r="Q157" s="2"/>
      <c r="R157" s="44">
        <f t="shared" si="22"/>
        <v>34399.984526747969</v>
      </c>
      <c r="T157" s="63">
        <f t="shared" si="12"/>
        <v>31500</v>
      </c>
      <c r="U157" s="44">
        <f t="shared" si="9"/>
        <v>29445.156704197823</v>
      </c>
      <c r="W157" s="63">
        <f t="shared" si="10"/>
        <v>31500</v>
      </c>
      <c r="X157" s="44">
        <f t="shared" si="11"/>
        <v>34035.015447991747</v>
      </c>
    </row>
    <row r="158" spans="1:24" ht="14.4" x14ac:dyDescent="0.3">
      <c r="A158" s="22">
        <f t="shared" si="7"/>
        <v>44958</v>
      </c>
      <c r="B158" s="23">
        <v>300.83999999999997</v>
      </c>
      <c r="C158" s="24">
        <f t="shared" si="13"/>
        <v>6.0356130778665973E-2</v>
      </c>
      <c r="D158" s="25">
        <f t="shared" si="14"/>
        <v>92.623152709359545</v>
      </c>
      <c r="E158" s="23">
        <v>127.892</v>
      </c>
      <c r="F158" s="24">
        <f t="shared" si="15"/>
        <v>0.10416396867742406</v>
      </c>
      <c r="G158" s="25">
        <f t="shared" si="16"/>
        <v>91.469031612072655</v>
      </c>
      <c r="H158" s="26">
        <v>1438</v>
      </c>
      <c r="I158" s="27">
        <f t="shared" si="17"/>
        <v>0.13837872070930968</v>
      </c>
      <c r="J158" s="28">
        <f t="shared" si="18"/>
        <v>89.472374315579913</v>
      </c>
      <c r="K158" s="26">
        <v>364.5</v>
      </c>
      <c r="L158" s="27">
        <f t="shared" si="19"/>
        <v>0.13835103060587128</v>
      </c>
      <c r="M158" s="28">
        <f t="shared" si="20"/>
        <v>89.469808541973492</v>
      </c>
      <c r="O158" s="61">
        <f t="shared" si="4"/>
        <v>31500</v>
      </c>
      <c r="Q158" s="2"/>
      <c r="R158" s="44">
        <f t="shared" si="22"/>
        <v>34399.984526747969</v>
      </c>
      <c r="T158" s="63">
        <f t="shared" si="12"/>
        <v>31500</v>
      </c>
      <c r="U158" s="44">
        <f t="shared" ref="U158:U189" si="23">SUM(E158/E159)*U159</f>
        <v>29221.696137295472</v>
      </c>
      <c r="W158" s="63">
        <f t="shared" si="10"/>
        <v>31500</v>
      </c>
      <c r="X158" s="44">
        <f t="shared" si="11"/>
        <v>33784.757981462397</v>
      </c>
    </row>
    <row r="159" spans="1:24" ht="15" thickBot="1" x14ac:dyDescent="0.35">
      <c r="A159" s="22">
        <f t="shared" si="7"/>
        <v>44927</v>
      </c>
      <c r="B159" s="23">
        <v>299.17</v>
      </c>
      <c r="C159" s="24">
        <f t="shared" ref="C159:C183" si="24">SUM(B159/B171)-1</f>
        <v>6.4101469688562673E-2</v>
      </c>
      <c r="D159" s="25">
        <f t="shared" si="14"/>
        <v>92.108990147783203</v>
      </c>
      <c r="E159" s="23">
        <v>126.447</v>
      </c>
      <c r="F159" s="24">
        <f t="shared" ref="F159:F183" si="25">SUM(E159/E171)-1</f>
        <v>0.10051523960382269</v>
      </c>
      <c r="G159" s="25">
        <f t="shared" si="16"/>
        <v>90.435560005721641</v>
      </c>
      <c r="H159" s="26">
        <v>1421.4</v>
      </c>
      <c r="I159" s="27">
        <f t="shared" ref="I159:I161" si="26">SUM(H159/H171)-1</f>
        <v>0.13412590760392584</v>
      </c>
      <c r="J159" s="28">
        <f t="shared" si="18"/>
        <v>88.439522150323569</v>
      </c>
      <c r="K159" s="26">
        <v>360.3</v>
      </c>
      <c r="L159" s="27">
        <f t="shared" ref="L159:L161" si="27">SUM(K159/K171)-1</f>
        <v>0.13408876298394712</v>
      </c>
      <c r="M159" s="28">
        <f t="shared" si="20"/>
        <v>88.438880706921964</v>
      </c>
      <c r="O159" s="61">
        <f t="shared" si="4"/>
        <v>31500</v>
      </c>
      <c r="Q159" s="59">
        <v>5.5E-2</v>
      </c>
      <c r="R159" s="44">
        <f>R160*(1+Q159)</f>
        <v>34399.984526747969</v>
      </c>
      <c r="T159" s="63">
        <f t="shared" si="12"/>
        <v>31500</v>
      </c>
      <c r="U159" s="44">
        <f t="shared" si="23"/>
        <v>28891.532007260819</v>
      </c>
      <c r="W159" s="63">
        <f t="shared" si="10"/>
        <v>31500</v>
      </c>
      <c r="X159" s="44">
        <f t="shared" si="11"/>
        <v>33395.468589083408</v>
      </c>
    </row>
    <row r="160" spans="1:24" ht="14.4" x14ac:dyDescent="0.3">
      <c r="A160" s="22">
        <f t="shared" si="7"/>
        <v>44896</v>
      </c>
      <c r="B160" s="23">
        <v>296.79700000000003</v>
      </c>
      <c r="C160" s="24">
        <f t="shared" si="24"/>
        <v>6.4544013314108195E-2</v>
      </c>
      <c r="D160" s="25">
        <f t="shared" si="14"/>
        <v>91.378386699507345</v>
      </c>
      <c r="E160" s="23">
        <v>127.164</v>
      </c>
      <c r="F160" s="24">
        <f t="shared" si="25"/>
        <v>0.10528374373104099</v>
      </c>
      <c r="G160" s="25">
        <f t="shared" si="16"/>
        <v>90.948362179945647</v>
      </c>
      <c r="H160" s="26">
        <v>1421.8</v>
      </c>
      <c r="I160" s="27">
        <f t="shared" si="26"/>
        <v>0.13444506502832532</v>
      </c>
      <c r="J160" s="28">
        <f t="shared" si="18"/>
        <v>88.464410154305639</v>
      </c>
      <c r="K160" s="26">
        <v>360.4</v>
      </c>
      <c r="L160" s="27">
        <f t="shared" si="27"/>
        <v>0.13440352533836952</v>
      </c>
      <c r="M160" s="28">
        <f t="shared" si="20"/>
        <v>88.463426607756517</v>
      </c>
      <c r="O160" s="61">
        <f t="shared" si="4"/>
        <v>31500</v>
      </c>
      <c r="Q160" s="2"/>
      <c r="R160" s="44">
        <f t="shared" ref="R160:R170" si="28">R161</f>
        <v>32606.620404500445</v>
      </c>
      <c r="T160" s="63">
        <f t="shared" si="12"/>
        <v>31500</v>
      </c>
      <c r="U160" s="44">
        <f t="shared" si="23"/>
        <v>29055.357392198432</v>
      </c>
      <c r="W160" s="63">
        <f t="shared" si="10"/>
        <v>31500</v>
      </c>
      <c r="X160" s="44">
        <f t="shared" si="11"/>
        <v>33404.737384140048</v>
      </c>
    </row>
    <row r="161" spans="1:24" ht="14.4" x14ac:dyDescent="0.3">
      <c r="A161" s="22">
        <f t="shared" si="7"/>
        <v>44866</v>
      </c>
      <c r="B161" s="23">
        <v>297.71100000000001</v>
      </c>
      <c r="C161" s="24">
        <f t="shared" si="24"/>
        <v>7.1103227941917257E-2</v>
      </c>
      <c r="D161" s="25">
        <f t="shared" si="14"/>
        <v>91.659790640394036</v>
      </c>
      <c r="E161" s="23">
        <v>126.694</v>
      </c>
      <c r="F161" s="24">
        <f t="shared" si="25"/>
        <v>0.10672012718712054</v>
      </c>
      <c r="G161" s="25">
        <f t="shared" si="16"/>
        <v>90.612215705907602</v>
      </c>
      <c r="H161" s="26">
        <v>1413.5</v>
      </c>
      <c r="I161" s="27">
        <f t="shared" si="26"/>
        <v>0.14001129123316391</v>
      </c>
      <c r="J161" s="28">
        <f t="shared" si="18"/>
        <v>87.947984071677467</v>
      </c>
      <c r="K161" s="26">
        <v>358.3</v>
      </c>
      <c r="L161" s="27">
        <f t="shared" si="27"/>
        <v>0.13999363665287934</v>
      </c>
      <c r="M161" s="28">
        <f t="shared" si="20"/>
        <v>87.947962690230753</v>
      </c>
      <c r="O161" s="61">
        <f t="shared" si="4"/>
        <v>31500</v>
      </c>
      <c r="Q161" s="2"/>
      <c r="R161" s="44">
        <f t="shared" si="28"/>
        <v>32606.620404500445</v>
      </c>
      <c r="T161" s="63">
        <f t="shared" si="12"/>
        <v>31500</v>
      </c>
      <c r="U161" s="44">
        <f t="shared" si="23"/>
        <v>28947.968367204463</v>
      </c>
      <c r="W161" s="63">
        <f t="shared" si="10"/>
        <v>31500</v>
      </c>
      <c r="X161" s="44">
        <f t="shared" si="11"/>
        <v>33210.092687950557</v>
      </c>
    </row>
    <row r="162" spans="1:24" ht="14.4" x14ac:dyDescent="0.3">
      <c r="A162" s="22">
        <f t="shared" si="7"/>
        <v>44835</v>
      </c>
      <c r="B162" s="23">
        <v>298.012</v>
      </c>
      <c r="C162" s="24">
        <f t="shared" si="24"/>
        <v>7.7454273308049215E-2</v>
      </c>
      <c r="D162" s="25">
        <f t="shared" si="14"/>
        <v>91.752463054187132</v>
      </c>
      <c r="E162" s="23">
        <v>126.199</v>
      </c>
      <c r="F162" s="24">
        <f t="shared" si="25"/>
        <v>0.11051566349876807</v>
      </c>
      <c r="G162" s="25">
        <f t="shared" si="16"/>
        <v>90.258189100271778</v>
      </c>
      <c r="H162" s="26">
        <v>1405.2</v>
      </c>
      <c r="I162" s="27">
        <f t="shared" ref="I162" si="29">SUM(H162/H174)-1</f>
        <v>0.14169645758856042</v>
      </c>
      <c r="J162" s="28">
        <f t="shared" si="18"/>
        <v>87.431557989049296</v>
      </c>
      <c r="K162" s="26">
        <v>356.2</v>
      </c>
      <c r="L162" s="27">
        <f t="shared" ref="L162" si="30">SUM(K162/K174)-1</f>
        <v>0.14166666666666661</v>
      </c>
      <c r="M162" s="28">
        <f t="shared" si="20"/>
        <v>87.432498772704974</v>
      </c>
      <c r="O162" s="61">
        <f t="shared" si="4"/>
        <v>31500</v>
      </c>
      <c r="Q162" s="2"/>
      <c r="R162" s="44">
        <f t="shared" si="28"/>
        <v>32606.620404500445</v>
      </c>
      <c r="T162" s="63">
        <f t="shared" si="12"/>
        <v>31500</v>
      </c>
      <c r="U162" s="44">
        <f t="shared" si="23"/>
        <v>28834.86716002996</v>
      </c>
      <c r="W162" s="63">
        <f t="shared" si="10"/>
        <v>31500</v>
      </c>
      <c r="X162" s="44">
        <f t="shared" si="11"/>
        <v>33015.447991761059</v>
      </c>
    </row>
    <row r="163" spans="1:24" ht="14.4" x14ac:dyDescent="0.3">
      <c r="A163" s="22">
        <f t="shared" si="7"/>
        <v>44805</v>
      </c>
      <c r="B163" s="23">
        <v>296.80799999999999</v>
      </c>
      <c r="C163" s="24">
        <f t="shared" si="24"/>
        <v>8.2016696438336201E-2</v>
      </c>
      <c r="D163" s="25">
        <f t="shared" si="14"/>
        <v>91.381773399014705</v>
      </c>
      <c r="E163" s="23">
        <v>123.764</v>
      </c>
      <c r="F163" s="24">
        <f t="shared" si="25"/>
        <v>0.10095627807676899</v>
      </c>
      <c r="G163" s="25">
        <f t="shared" si="16"/>
        <v>88.516664282649131</v>
      </c>
      <c r="H163" s="26">
        <v>1371.3</v>
      </c>
      <c r="I163" s="27">
        <f t="shared" ref="I163:I171" si="31">SUM(H163/H175)-1</f>
        <v>0.12641695416461296</v>
      </c>
      <c r="J163" s="28">
        <f t="shared" si="18"/>
        <v>85.32229965156796</v>
      </c>
      <c r="K163" s="26">
        <v>347.6</v>
      </c>
      <c r="L163" s="27">
        <f t="shared" ref="L163:L171" si="32">SUM(K163/K175)-1</f>
        <v>0.12637718729747238</v>
      </c>
      <c r="M163" s="28">
        <f t="shared" si="20"/>
        <v>85.321551300932768</v>
      </c>
      <c r="O163" s="61">
        <f t="shared" si="4"/>
        <v>31500</v>
      </c>
      <c r="Q163" s="2"/>
      <c r="R163" s="44">
        <f t="shared" si="28"/>
        <v>32606.620404500445</v>
      </c>
      <c r="T163" s="63">
        <f t="shared" si="12"/>
        <v>31500</v>
      </c>
      <c r="U163" s="44">
        <f t="shared" si="23"/>
        <v>28278.500615646306</v>
      </c>
      <c r="W163" s="63">
        <f>W164</f>
        <v>31500</v>
      </c>
      <c r="X163" s="44">
        <f t="shared" si="11"/>
        <v>32218.331616889795</v>
      </c>
    </row>
    <row r="164" spans="1:24" ht="14.4" x14ac:dyDescent="0.3">
      <c r="A164" s="22">
        <f t="shared" si="7"/>
        <v>44774</v>
      </c>
      <c r="B164" s="23">
        <v>296.17099999999999</v>
      </c>
      <c r="C164" s="24">
        <f t="shared" si="24"/>
        <v>8.2626925031162424E-2</v>
      </c>
      <c r="D164" s="25">
        <f t="shared" si="14"/>
        <v>91.18565270935953</v>
      </c>
      <c r="E164" s="23">
        <v>123.148</v>
      </c>
      <c r="F164" s="24">
        <f t="shared" si="25"/>
        <v>9.8701878038988333E-2</v>
      </c>
      <c r="G164" s="25">
        <f t="shared" si="16"/>
        <v>88.076097840080109</v>
      </c>
      <c r="H164" s="26">
        <v>1361.8</v>
      </c>
      <c r="I164" s="27">
        <f t="shared" si="31"/>
        <v>0.12294879195184283</v>
      </c>
      <c r="J164" s="28">
        <f t="shared" si="18"/>
        <v>84.731209556993548</v>
      </c>
      <c r="K164" s="26">
        <v>345.2</v>
      </c>
      <c r="L164" s="27">
        <f t="shared" si="32"/>
        <v>0.12296681847755364</v>
      </c>
      <c r="M164" s="28">
        <f t="shared" si="20"/>
        <v>84.732449680903315</v>
      </c>
      <c r="O164" s="61">
        <f t="shared" si="4"/>
        <v>31500</v>
      </c>
      <c r="Q164" s="2"/>
      <c r="R164" s="44">
        <f t="shared" si="28"/>
        <v>32606.620404500445</v>
      </c>
      <c r="T164" s="63">
        <f t="shared" si="12"/>
        <v>31500</v>
      </c>
      <c r="U164" s="44">
        <f t="shared" si="23"/>
        <v>28137.752446718037</v>
      </c>
      <c r="W164" s="63">
        <f t="shared" si="10"/>
        <v>31500</v>
      </c>
      <c r="X164" s="44">
        <f t="shared" si="11"/>
        <v>31995.88053553037</v>
      </c>
    </row>
    <row r="165" spans="1:24" ht="14.4" x14ac:dyDescent="0.3">
      <c r="A165" s="22">
        <f t="shared" si="7"/>
        <v>44743</v>
      </c>
      <c r="B165" s="23">
        <v>296.27600000000001</v>
      </c>
      <c r="C165" s="24">
        <f t="shared" si="24"/>
        <v>8.5248147456255197E-2</v>
      </c>
      <c r="D165" s="25">
        <f t="shared" si="14"/>
        <v>91.217980295566434</v>
      </c>
      <c r="E165" s="23">
        <v>122.539</v>
      </c>
      <c r="F165" s="24">
        <f t="shared" si="25"/>
        <v>0.10100901192305267</v>
      </c>
      <c r="G165" s="25">
        <f t="shared" si="16"/>
        <v>87.640537834358469</v>
      </c>
      <c r="H165" s="26">
        <v>1353.9</v>
      </c>
      <c r="I165" s="27">
        <f t="shared" si="31"/>
        <v>0.12338201128443416</v>
      </c>
      <c r="J165" s="28">
        <f t="shared" si="18"/>
        <v>84.239671478347475</v>
      </c>
      <c r="K165" s="26">
        <v>343.2</v>
      </c>
      <c r="L165" s="27">
        <f t="shared" si="32"/>
        <v>0.123404255319149</v>
      </c>
      <c r="M165" s="28">
        <f t="shared" si="20"/>
        <v>84.24153166421209</v>
      </c>
      <c r="O165" s="61">
        <f t="shared" si="4"/>
        <v>31500</v>
      </c>
      <c r="Q165" s="2"/>
      <c r="R165" s="44">
        <f t="shared" si="28"/>
        <v>32606.620404500445</v>
      </c>
      <c r="T165" s="63">
        <f t="shared" si="12"/>
        <v>31500</v>
      </c>
      <c r="U165" s="44">
        <f t="shared" si="23"/>
        <v>27998.603688800318</v>
      </c>
      <c r="W165" s="63">
        <f t="shared" si="10"/>
        <v>31500</v>
      </c>
      <c r="X165" s="44">
        <f t="shared" si="11"/>
        <v>31810.504634397515</v>
      </c>
    </row>
    <row r="166" spans="1:24" ht="14.4" x14ac:dyDescent="0.3">
      <c r="A166" s="22">
        <f t="shared" si="7"/>
        <v>44713</v>
      </c>
      <c r="B166" s="23">
        <v>296.31099999999998</v>
      </c>
      <c r="C166" s="24">
        <f t="shared" si="24"/>
        <v>9.0597579647841542E-2</v>
      </c>
      <c r="D166" s="25">
        <f t="shared" si="14"/>
        <v>91.228756157635388</v>
      </c>
      <c r="E166" s="23">
        <v>121.791</v>
      </c>
      <c r="F166" s="24">
        <f t="shared" si="25"/>
        <v>9.4121134807841011E-2</v>
      </c>
      <c r="G166" s="25">
        <f t="shared" si="16"/>
        <v>87.105564296953233</v>
      </c>
      <c r="H166" s="26">
        <v>1341.3</v>
      </c>
      <c r="I166" s="27">
        <f t="shared" si="31"/>
        <v>0.11840240140081715</v>
      </c>
      <c r="J166" s="28">
        <f t="shared" si="18"/>
        <v>83.455699352911921</v>
      </c>
      <c r="K166" s="26">
        <v>340</v>
      </c>
      <c r="L166" s="27">
        <f t="shared" si="32"/>
        <v>0.11842105263157898</v>
      </c>
      <c r="M166" s="28">
        <f t="shared" si="20"/>
        <v>83.456062837506167</v>
      </c>
      <c r="O166" s="61">
        <f t="shared" si="4"/>
        <v>31500</v>
      </c>
      <c r="Q166" s="2"/>
      <c r="R166" s="44">
        <f t="shared" si="28"/>
        <v>32606.620404500445</v>
      </c>
      <c r="T166" s="63">
        <f t="shared" si="12"/>
        <v>31500</v>
      </c>
      <c r="U166" s="44">
        <f t="shared" si="23"/>
        <v>27827.695197958848</v>
      </c>
      <c r="W166" s="63">
        <f t="shared" si="10"/>
        <v>31500</v>
      </c>
      <c r="X166" s="44">
        <f t="shared" si="11"/>
        <v>31513.903192584956</v>
      </c>
    </row>
    <row r="167" spans="1:24" ht="14.4" x14ac:dyDescent="0.3">
      <c r="A167" s="22">
        <f t="shared" si="7"/>
        <v>44682</v>
      </c>
      <c r="B167" s="23">
        <v>292.29599999999999</v>
      </c>
      <c r="C167" s="24">
        <f t="shared" si="24"/>
        <v>8.5815115436765232E-2</v>
      </c>
      <c r="D167" s="25">
        <f t="shared" si="14"/>
        <v>89.992610837438349</v>
      </c>
      <c r="E167" s="23">
        <v>120.82</v>
      </c>
      <c r="F167" s="24">
        <f t="shared" si="25"/>
        <v>9.0827013362224429E-2</v>
      </c>
      <c r="G167" s="25">
        <f t="shared" si="16"/>
        <v>86.411099985695898</v>
      </c>
      <c r="H167" s="26">
        <v>1329.9</v>
      </c>
      <c r="I167" s="27">
        <f t="shared" si="31"/>
        <v>0.11662468513853907</v>
      </c>
      <c r="J167" s="28">
        <f t="shared" si="18"/>
        <v>82.746391239422636</v>
      </c>
      <c r="K167" s="26">
        <v>337.1</v>
      </c>
      <c r="L167" s="27">
        <f t="shared" si="32"/>
        <v>0.11659489897316999</v>
      </c>
      <c r="M167" s="28">
        <f t="shared" si="20"/>
        <v>82.744231713303918</v>
      </c>
      <c r="O167" s="61">
        <f t="shared" si="4"/>
        <v>31500</v>
      </c>
      <c r="Q167" s="2"/>
      <c r="R167" s="44">
        <f t="shared" si="28"/>
        <v>32606.620404500445</v>
      </c>
      <c r="T167" s="63">
        <f t="shared" si="12"/>
        <v>31500</v>
      </c>
      <c r="U167" s="44">
        <f t="shared" si="23"/>
        <v>27605.834042067047</v>
      </c>
      <c r="W167" s="63">
        <f t="shared" si="10"/>
        <v>31500</v>
      </c>
      <c r="X167" s="44">
        <f t="shared" si="11"/>
        <v>31245.108135942326</v>
      </c>
    </row>
    <row r="168" spans="1:24" ht="14.4" x14ac:dyDescent="0.3">
      <c r="A168" s="22">
        <f t="shared" si="7"/>
        <v>44652</v>
      </c>
      <c r="B168" s="23">
        <v>289.10899999999998</v>
      </c>
      <c r="C168" s="24">
        <f t="shared" si="24"/>
        <v>8.258629340882373E-2</v>
      </c>
      <c r="D168" s="25">
        <f t="shared" si="14"/>
        <v>89.011391625615687</v>
      </c>
      <c r="E168" s="23">
        <v>120.036</v>
      </c>
      <c r="F168" s="24">
        <f t="shared" si="25"/>
        <v>9.010661677897458E-2</v>
      </c>
      <c r="G168" s="25">
        <f t="shared" si="16"/>
        <v>85.850379058789869</v>
      </c>
      <c r="H168" s="26">
        <v>1320</v>
      </c>
      <c r="I168" s="27">
        <f t="shared" si="31"/>
        <v>0.11129819834989063</v>
      </c>
      <c r="J168" s="28">
        <f t="shared" si="18"/>
        <v>82.130413140866139</v>
      </c>
      <c r="K168" s="26">
        <v>334.6</v>
      </c>
      <c r="L168" s="27">
        <f t="shared" si="32"/>
        <v>0.11125871803387577</v>
      </c>
      <c r="M168" s="28">
        <f t="shared" si="20"/>
        <v>82.130584192439912</v>
      </c>
      <c r="O168" s="61">
        <f t="shared" si="4"/>
        <v>31500</v>
      </c>
      <c r="Q168" s="2"/>
      <c r="R168" s="44">
        <f t="shared" si="28"/>
        <v>32606.620404500445</v>
      </c>
      <c r="T168" s="63">
        <f>T169</f>
        <v>31500</v>
      </c>
      <c r="U168" s="44">
        <f t="shared" si="23"/>
        <v>27426.700008885615</v>
      </c>
      <c r="W168" s="63">
        <f>W169</f>
        <v>31500</v>
      </c>
      <c r="X168" s="44">
        <f t="shared" si="11"/>
        <v>31013.388259526262</v>
      </c>
    </row>
    <row r="169" spans="1:24" ht="14.4" x14ac:dyDescent="0.3">
      <c r="A169" s="22">
        <f t="shared" si="7"/>
        <v>44621</v>
      </c>
      <c r="B169" s="23">
        <v>287.50400000000002</v>
      </c>
      <c r="C169" s="24">
        <f t="shared" si="24"/>
        <v>8.5424555548424319E-2</v>
      </c>
      <c r="D169" s="25">
        <f t="shared" si="14"/>
        <v>88.517241379310278</v>
      </c>
      <c r="E169" s="23">
        <v>117.09399999999999</v>
      </c>
      <c r="F169" s="24">
        <f t="shared" si="25"/>
        <v>7.0231240288821883E-2</v>
      </c>
      <c r="G169" s="25">
        <f t="shared" si="16"/>
        <v>83.746245172364453</v>
      </c>
      <c r="H169" s="26">
        <v>1276.2</v>
      </c>
      <c r="I169" s="27">
        <f t="shared" si="31"/>
        <v>8.9558610091351465E-2</v>
      </c>
      <c r="J169" s="28">
        <f t="shared" si="18"/>
        <v>79.405176704828307</v>
      </c>
      <c r="K169" s="26">
        <v>323.5</v>
      </c>
      <c r="L169" s="27">
        <f t="shared" si="32"/>
        <v>8.9592455372179192E-2</v>
      </c>
      <c r="M169" s="28">
        <f t="shared" si="20"/>
        <v>79.40598919980367</v>
      </c>
      <c r="O169" s="61">
        <f t="shared" si="4"/>
        <v>31500</v>
      </c>
      <c r="Q169" s="2"/>
      <c r="R169" s="44">
        <f t="shared" si="28"/>
        <v>32606.620404500445</v>
      </c>
      <c r="T169" s="63">
        <f t="shared" ref="T169:T214" si="33">T170</f>
        <v>31500</v>
      </c>
      <c r="U169" s="44">
        <f t="shared" si="23"/>
        <v>26754.4904098808</v>
      </c>
      <c r="W169" s="63">
        <f t="shared" ref="W169:W214" si="34">W170</f>
        <v>31500</v>
      </c>
      <c r="X169" s="44">
        <f t="shared" si="11"/>
        <v>29984.552008238927</v>
      </c>
    </row>
    <row r="170" spans="1:24" ht="14.4" x14ac:dyDescent="0.3">
      <c r="A170" s="22">
        <f t="shared" si="7"/>
        <v>44593</v>
      </c>
      <c r="B170" s="23">
        <v>283.71600000000001</v>
      </c>
      <c r="C170" s="24">
        <f t="shared" si="24"/>
        <v>7.8710638977392833E-2</v>
      </c>
      <c r="D170" s="25">
        <f t="shared" si="14"/>
        <v>87.350985221674804</v>
      </c>
      <c r="E170" s="23">
        <v>115.827</v>
      </c>
      <c r="F170" s="24">
        <f t="shared" si="25"/>
        <v>6.1766080906415777E-2</v>
      </c>
      <c r="G170" s="25">
        <f t="shared" si="16"/>
        <v>82.840080102989546</v>
      </c>
      <c r="H170" s="26">
        <v>1263.2</v>
      </c>
      <c r="I170" s="27">
        <f t="shared" si="31"/>
        <v>8.1784704975593092E-2</v>
      </c>
      <c r="J170" s="28">
        <f t="shared" si="18"/>
        <v>78.596316575410683</v>
      </c>
      <c r="K170" s="26">
        <v>320.2</v>
      </c>
      <c r="L170" s="27">
        <f t="shared" si="32"/>
        <v>8.1756756756756754E-2</v>
      </c>
      <c r="M170" s="28">
        <f t="shared" si="20"/>
        <v>78.595974472263165</v>
      </c>
      <c r="O170" s="61">
        <f t="shared" si="4"/>
        <v>31500</v>
      </c>
      <c r="Q170" s="2"/>
      <c r="R170" s="44">
        <f t="shared" si="28"/>
        <v>32606.620404500445</v>
      </c>
      <c r="T170" s="63">
        <f t="shared" si="33"/>
        <v>31500</v>
      </c>
      <c r="U170" s="44">
        <f t="shared" si="23"/>
        <v>26464.997016971523</v>
      </c>
      <c r="W170" s="63">
        <f t="shared" si="34"/>
        <v>31500</v>
      </c>
      <c r="X170" s="44">
        <f t="shared" si="11"/>
        <v>29678.68177136972</v>
      </c>
    </row>
    <row r="171" spans="1:24" ht="15" thickBot="1" x14ac:dyDescent="0.35">
      <c r="A171" s="22">
        <f t="shared" si="7"/>
        <v>44562</v>
      </c>
      <c r="B171" s="23">
        <v>281.14800000000002</v>
      </c>
      <c r="C171" s="24">
        <f t="shared" si="24"/>
        <v>7.4798724682891171E-2</v>
      </c>
      <c r="D171" s="25">
        <f t="shared" si="14"/>
        <v>86.56034482758615</v>
      </c>
      <c r="E171" s="23">
        <v>114.898</v>
      </c>
      <c r="F171" s="24">
        <f t="shared" si="25"/>
        <v>5.4555133359032171E-2</v>
      </c>
      <c r="G171" s="25">
        <f t="shared" si="16"/>
        <v>82.175654412816471</v>
      </c>
      <c r="H171" s="26">
        <v>1253.3</v>
      </c>
      <c r="I171" s="27">
        <f t="shared" si="31"/>
        <v>7.8385819996558137E-2</v>
      </c>
      <c r="J171" s="28">
        <f t="shared" si="18"/>
        <v>77.980338476854186</v>
      </c>
      <c r="K171" s="26">
        <v>317.7</v>
      </c>
      <c r="L171" s="27">
        <f t="shared" si="32"/>
        <v>7.8411405295315539E-2</v>
      </c>
      <c r="M171" s="28">
        <f t="shared" si="20"/>
        <v>77.982326951399145</v>
      </c>
      <c r="O171" s="61">
        <f t="shared" si="4"/>
        <v>31500</v>
      </c>
      <c r="Q171" s="59">
        <v>4.1000000000000002E-2</v>
      </c>
      <c r="R171" s="44">
        <f>R172*(1+Q171)</f>
        <v>32606.620404500445</v>
      </c>
      <c r="T171" s="63">
        <f t="shared" si="33"/>
        <v>31500</v>
      </c>
      <c r="U171" s="44">
        <f t="shared" si="23"/>
        <v>26252.732327143018</v>
      </c>
      <c r="W171" s="63">
        <f t="shared" si="34"/>
        <v>31500</v>
      </c>
      <c r="X171" s="44">
        <f t="shared" si="11"/>
        <v>29446.961894953653</v>
      </c>
    </row>
    <row r="172" spans="1:24" ht="14.4" x14ac:dyDescent="0.3">
      <c r="A172" s="22">
        <f t="shared" si="7"/>
        <v>44531</v>
      </c>
      <c r="B172" s="23">
        <v>278.80200000000002</v>
      </c>
      <c r="C172" s="24">
        <f t="shared" si="24"/>
        <v>7.0364028655451438E-2</v>
      </c>
      <c r="D172" s="25">
        <f t="shared" si="14"/>
        <v>85.838054187192071</v>
      </c>
      <c r="E172" s="23">
        <v>115.051</v>
      </c>
      <c r="F172" s="24">
        <f t="shared" si="25"/>
        <v>5.3860457447490573E-2</v>
      </c>
      <c r="G172" s="25">
        <f t="shared" si="16"/>
        <v>82.285080818194814</v>
      </c>
      <c r="H172" s="26">
        <v>1253.3</v>
      </c>
      <c r="I172" s="27">
        <f>SUM(H172/H184)-1</f>
        <v>7.5424746868028025E-2</v>
      </c>
      <c r="J172" s="28">
        <f t="shared" si="18"/>
        <v>77.980338476854186</v>
      </c>
      <c r="K172" s="26">
        <v>317.7</v>
      </c>
      <c r="L172" s="27">
        <f>SUM(K172/K184)-1</f>
        <v>7.549085985104953E-2</v>
      </c>
      <c r="M172" s="28">
        <f t="shared" si="20"/>
        <v>77.982326951399145</v>
      </c>
      <c r="O172" s="61">
        <f t="shared" si="4"/>
        <v>31500</v>
      </c>
      <c r="Q172" s="2"/>
      <c r="R172" s="44">
        <f t="shared" ref="R172:R182" si="35">R173</f>
        <v>31322.401925552782</v>
      </c>
      <c r="T172" s="63">
        <f t="shared" si="33"/>
        <v>31500</v>
      </c>
      <c r="U172" s="44">
        <f t="shared" si="23"/>
        <v>26287.690882087863</v>
      </c>
      <c r="W172" s="63">
        <f t="shared" si="34"/>
        <v>31500</v>
      </c>
      <c r="X172" s="44">
        <f t="shared" si="11"/>
        <v>29446.961894953653</v>
      </c>
    </row>
    <row r="173" spans="1:24" ht="14.4" x14ac:dyDescent="0.3">
      <c r="A173" s="22">
        <f t="shared" si="7"/>
        <v>44501</v>
      </c>
      <c r="B173" s="23">
        <v>277.94799999999998</v>
      </c>
      <c r="C173" s="24">
        <f t="shared" si="24"/>
        <v>6.8090028398064772E-2</v>
      </c>
      <c r="D173" s="25">
        <f t="shared" si="14"/>
        <v>85.575123152709295</v>
      </c>
      <c r="E173" s="23">
        <v>114.477</v>
      </c>
      <c r="F173" s="24">
        <f t="shared" si="25"/>
        <v>5.129900542744581E-2</v>
      </c>
      <c r="G173" s="25">
        <f t="shared" si="16"/>
        <v>81.874552996710051</v>
      </c>
      <c r="H173" s="26">
        <v>1239.9000000000001</v>
      </c>
      <c r="I173" s="27">
        <f t="shared" ref="I173:I236" si="36">SUM(H173/H185)-1</f>
        <v>7.0817859918818504E-2</v>
      </c>
      <c r="J173" s="28">
        <f t="shared" si="18"/>
        <v>77.146590343454491</v>
      </c>
      <c r="K173" s="26">
        <v>314.3</v>
      </c>
      <c r="L173" s="27">
        <f t="shared" ref="L173:L236" si="37">SUM(K173/K185)-1</f>
        <v>7.0868824531516328E-2</v>
      </c>
      <c r="M173" s="28">
        <f t="shared" si="20"/>
        <v>77.147766323024086</v>
      </c>
      <c r="O173" s="61">
        <f t="shared" si="4"/>
        <v>31500</v>
      </c>
      <c r="Q173" s="2"/>
      <c r="R173" s="44">
        <f t="shared" si="35"/>
        <v>31322.401925552782</v>
      </c>
      <c r="T173" s="63">
        <f t="shared" si="33"/>
        <v>31500</v>
      </c>
      <c r="U173" s="44">
        <f t="shared" si="23"/>
        <v>26156.539179222887</v>
      </c>
      <c r="W173" s="63">
        <f t="shared" si="34"/>
        <v>31500</v>
      </c>
      <c r="X173" s="44">
        <f t="shared" si="11"/>
        <v>29131.822863027803</v>
      </c>
    </row>
    <row r="174" spans="1:24" ht="14.4" x14ac:dyDescent="0.3">
      <c r="A174" s="22">
        <f t="shared" si="7"/>
        <v>44470</v>
      </c>
      <c r="B174" s="23">
        <v>276.589</v>
      </c>
      <c r="C174" s="24">
        <f t="shared" si="24"/>
        <v>6.2218689033288976E-2</v>
      </c>
      <c r="D174" s="25">
        <f t="shared" si="14"/>
        <v>85.156711822660029</v>
      </c>
      <c r="E174" s="23">
        <v>113.64</v>
      </c>
      <c r="F174" s="24">
        <f t="shared" si="25"/>
        <v>4.2062116585513509E-2</v>
      </c>
      <c r="G174" s="25">
        <f t="shared" si="16"/>
        <v>81.275926190816747</v>
      </c>
      <c r="H174" s="26">
        <v>1230.8</v>
      </c>
      <c r="I174" s="27">
        <f t="shared" si="36"/>
        <v>6.0120585701981089E-2</v>
      </c>
      <c r="J174" s="28">
        <f>J173/(H173/H174)</f>
        <v>76.580388252862136</v>
      </c>
      <c r="K174" s="26">
        <v>312</v>
      </c>
      <c r="L174" s="27">
        <f t="shared" si="37"/>
        <v>6.0142711518858194E-2</v>
      </c>
      <c r="M174" s="28">
        <f>M173/(K173/K174)</f>
        <v>76.583210603829187</v>
      </c>
      <c r="O174" s="61">
        <f t="shared" si="4"/>
        <v>31500</v>
      </c>
      <c r="Q174" s="2"/>
      <c r="R174" s="44">
        <f t="shared" si="35"/>
        <v>31322.401925552782</v>
      </c>
      <c r="T174" s="63">
        <f t="shared" si="33"/>
        <v>31500</v>
      </c>
      <c r="U174" s="44">
        <f t="shared" si="23"/>
        <v>25965.295319818728</v>
      </c>
      <c r="W174" s="63">
        <f t="shared" si="34"/>
        <v>31500</v>
      </c>
      <c r="X174" s="44">
        <f t="shared" si="11"/>
        <v>28918.640576725022</v>
      </c>
    </row>
    <row r="175" spans="1:24" ht="14.4" x14ac:dyDescent="0.3">
      <c r="A175" s="22">
        <f t="shared" si="7"/>
        <v>44440</v>
      </c>
      <c r="B175" s="23">
        <v>274.31</v>
      </c>
      <c r="C175" s="24">
        <f t="shared" si="24"/>
        <v>5.3903488550791634E-2</v>
      </c>
      <c r="D175" s="25">
        <f t="shared" si="14"/>
        <v>84.455049261083687</v>
      </c>
      <c r="E175" s="23">
        <v>112.41500000000001</v>
      </c>
      <c r="F175" s="24">
        <f t="shared" si="25"/>
        <v>3.0800689553990734E-2</v>
      </c>
      <c r="G175" s="25">
        <f t="shared" si="16"/>
        <v>80.399799742526085</v>
      </c>
      <c r="H175" s="26">
        <v>1217.4000000000001</v>
      </c>
      <c r="I175" s="27">
        <f t="shared" si="36"/>
        <v>4.8578811369509145E-2</v>
      </c>
      <c r="J175" s="28">
        <f>J174/(H174/H175)</f>
        <v>75.746640119462441</v>
      </c>
      <c r="K175" s="26">
        <v>308.60000000000002</v>
      </c>
      <c r="L175" s="27">
        <f t="shared" si="37"/>
        <v>4.8589874277947809E-2</v>
      </c>
      <c r="M175" s="28">
        <f>M174/(K174/K175)</f>
        <v>75.748649975454143</v>
      </c>
      <c r="O175" s="61">
        <f t="shared" si="4"/>
        <v>31500</v>
      </c>
      <c r="Q175" s="2"/>
      <c r="R175" s="44">
        <f t="shared" si="35"/>
        <v>31322.401925552782</v>
      </c>
      <c r="T175" s="63">
        <f t="shared" si="33"/>
        <v>31500</v>
      </c>
      <c r="U175" s="44">
        <f t="shared" si="23"/>
        <v>25685.39839297274</v>
      </c>
      <c r="W175" s="63">
        <f t="shared" si="34"/>
        <v>31500</v>
      </c>
      <c r="X175" s="44">
        <f t="shared" si="11"/>
        <v>28603.501544799175</v>
      </c>
    </row>
    <row r="176" spans="1:24" ht="14.4" x14ac:dyDescent="0.3">
      <c r="A176" s="22">
        <f t="shared" si="7"/>
        <v>44409</v>
      </c>
      <c r="B176" s="23">
        <v>273.56700000000001</v>
      </c>
      <c r="C176" s="24">
        <f t="shared" si="24"/>
        <v>5.2512715548749922E-2</v>
      </c>
      <c r="D176" s="25">
        <f t="shared" si="14"/>
        <v>84.226293103448214</v>
      </c>
      <c r="E176" s="23">
        <v>112.08499999999999</v>
      </c>
      <c r="F176" s="24">
        <f t="shared" si="25"/>
        <v>3.1966707484371026E-2</v>
      </c>
      <c r="G176" s="25">
        <f t="shared" si="16"/>
        <v>80.163782005435536</v>
      </c>
      <c r="H176" s="26">
        <v>1212.7</v>
      </c>
      <c r="I176" s="27">
        <f t="shared" si="36"/>
        <v>4.8051162388730528E-2</v>
      </c>
      <c r="J176" s="28">
        <f t="shared" ref="J176:J239" si="38">J175/(H175/H176)</f>
        <v>75.454206072672989</v>
      </c>
      <c r="K176" s="26">
        <v>307.39999999999998</v>
      </c>
      <c r="L176" s="27">
        <f t="shared" si="37"/>
        <v>4.8073644732355758E-2</v>
      </c>
      <c r="M176" s="28">
        <f t="shared" ref="M176:M239" si="39">M175/(K175/K176)</f>
        <v>75.454099165439402</v>
      </c>
      <c r="O176" s="61">
        <f t="shared" si="4"/>
        <v>31500</v>
      </c>
      <c r="Q176" s="2"/>
      <c r="R176" s="44">
        <f t="shared" si="35"/>
        <v>31322.401925552782</v>
      </c>
      <c r="T176" s="63">
        <f t="shared" si="33"/>
        <v>31500</v>
      </c>
      <c r="U176" s="44">
        <f t="shared" si="23"/>
        <v>25609.997588189737</v>
      </c>
      <c r="W176" s="63">
        <f t="shared" si="34"/>
        <v>31500</v>
      </c>
      <c r="X176" s="44">
        <f t="shared" si="11"/>
        <v>28492.27600411946</v>
      </c>
    </row>
    <row r="177" spans="1:24" ht="14.4" x14ac:dyDescent="0.3">
      <c r="A177" s="22">
        <f t="shared" si="7"/>
        <v>44378</v>
      </c>
      <c r="B177" s="23">
        <v>273.00299999999999</v>
      </c>
      <c r="C177" s="24">
        <f t="shared" si="24"/>
        <v>5.3654752393853977E-2</v>
      </c>
      <c r="D177" s="25">
        <f t="shared" si="14"/>
        <v>84.05264778325116</v>
      </c>
      <c r="E177" s="23">
        <v>111.297</v>
      </c>
      <c r="F177" s="24">
        <f t="shared" si="25"/>
        <v>2.0399369223998765E-2</v>
      </c>
      <c r="G177" s="25">
        <f t="shared" si="16"/>
        <v>79.600200257473873</v>
      </c>
      <c r="H177" s="26">
        <v>1205.2</v>
      </c>
      <c r="I177" s="27">
        <f t="shared" si="36"/>
        <v>3.8428399103911826E-2</v>
      </c>
      <c r="J177" s="28">
        <f t="shared" si="38"/>
        <v>74.987555998008972</v>
      </c>
      <c r="K177" s="26">
        <v>305.5</v>
      </c>
      <c r="L177" s="27">
        <f t="shared" si="37"/>
        <v>3.8409245411284987E-2</v>
      </c>
      <c r="M177" s="28">
        <f t="shared" si="39"/>
        <v>74.987727049582745</v>
      </c>
      <c r="O177" s="61">
        <f t="shared" si="4"/>
        <v>31500</v>
      </c>
      <c r="Q177" s="2"/>
      <c r="R177" s="44">
        <f t="shared" si="35"/>
        <v>31322.401925552782</v>
      </c>
      <c r="T177" s="63">
        <f t="shared" si="33"/>
        <v>31500</v>
      </c>
      <c r="U177" s="44">
        <f t="shared" si="23"/>
        <v>25429.949605859423</v>
      </c>
      <c r="W177" s="63">
        <f t="shared" si="34"/>
        <v>31500</v>
      </c>
      <c r="X177" s="44">
        <f t="shared" si="11"/>
        <v>28316.168898043248</v>
      </c>
    </row>
    <row r="178" spans="1:24" ht="14.4" x14ac:dyDescent="0.3">
      <c r="A178" s="22">
        <f t="shared" si="7"/>
        <v>44348</v>
      </c>
      <c r="B178" s="23">
        <v>271.69600000000003</v>
      </c>
      <c r="C178" s="24">
        <f t="shared" si="24"/>
        <v>5.3914514133213354E-2</v>
      </c>
      <c r="D178" s="25">
        <f t="shared" si="14"/>
        <v>83.650246305418662</v>
      </c>
      <c r="E178" s="23">
        <v>111.31399999999999</v>
      </c>
      <c r="F178" s="24">
        <f t="shared" si="25"/>
        <v>2.5141825683341779E-2</v>
      </c>
      <c r="G178" s="25">
        <f t="shared" si="16"/>
        <v>79.612358746960354</v>
      </c>
      <c r="H178" s="26">
        <v>1199.3</v>
      </c>
      <c r="I178" s="27">
        <f t="shared" si="36"/>
        <v>3.8624751017580339E-2</v>
      </c>
      <c r="J178" s="28">
        <f t="shared" si="38"/>
        <v>74.62045793927328</v>
      </c>
      <c r="K178" s="26">
        <v>304</v>
      </c>
      <c r="L178" s="27">
        <f t="shared" si="37"/>
        <v>3.8606081311923557E-2</v>
      </c>
      <c r="M178" s="28">
        <f t="shared" si="39"/>
        <v>74.619538537064344</v>
      </c>
      <c r="O178" s="61">
        <f t="shared" si="4"/>
        <v>31500</v>
      </c>
      <c r="Q178" s="2"/>
      <c r="R178" s="44">
        <f t="shared" si="35"/>
        <v>31322.401925552782</v>
      </c>
      <c r="T178" s="63">
        <f t="shared" si="33"/>
        <v>31500</v>
      </c>
      <c r="U178" s="44">
        <f t="shared" si="23"/>
        <v>25433.833889742182</v>
      </c>
      <c r="W178" s="63">
        <f t="shared" si="34"/>
        <v>31500</v>
      </c>
      <c r="X178" s="44">
        <f t="shared" si="11"/>
        <v>28177.13697219361</v>
      </c>
    </row>
    <row r="179" spans="1:24" ht="14.4" x14ac:dyDescent="0.3">
      <c r="A179" s="22">
        <f t="shared" si="7"/>
        <v>44317</v>
      </c>
      <c r="B179" s="23">
        <v>269.19499999999999</v>
      </c>
      <c r="C179" s="24">
        <f t="shared" si="24"/>
        <v>4.9927065375944712E-2</v>
      </c>
      <c r="D179" s="25">
        <f t="shared" si="14"/>
        <v>82.880233990147715</v>
      </c>
      <c r="E179" s="23">
        <v>110.76</v>
      </c>
      <c r="F179" s="24">
        <f t="shared" si="25"/>
        <v>2.1149484631128646E-2</v>
      </c>
      <c r="G179" s="25">
        <f t="shared" si="16"/>
        <v>79.216135030753804</v>
      </c>
      <c r="H179" s="26">
        <v>1191</v>
      </c>
      <c r="I179" s="27">
        <f t="shared" si="36"/>
        <v>3.3226338162574809E-2</v>
      </c>
      <c r="J179" s="28">
        <f t="shared" si="38"/>
        <v>74.104031856645108</v>
      </c>
      <c r="K179" s="26">
        <v>301.89999999999998</v>
      </c>
      <c r="L179" s="27">
        <f t="shared" si="37"/>
        <v>3.3196440793976656E-2</v>
      </c>
      <c r="M179" s="28">
        <f t="shared" si="39"/>
        <v>74.104074619538565</v>
      </c>
      <c r="O179" s="61">
        <f t="shared" si="4"/>
        <v>31500</v>
      </c>
      <c r="Q179" s="2"/>
      <c r="R179" s="44">
        <f t="shared" si="35"/>
        <v>31322.401925552782</v>
      </c>
      <c r="T179" s="63">
        <f t="shared" si="33"/>
        <v>31500</v>
      </c>
      <c r="U179" s="44">
        <f t="shared" si="23"/>
        <v>25307.251932621632</v>
      </c>
      <c r="W179" s="63">
        <f t="shared" si="34"/>
        <v>31500</v>
      </c>
      <c r="X179" s="44">
        <f t="shared" si="11"/>
        <v>27982.492276004112</v>
      </c>
    </row>
    <row r="180" spans="1:24" ht="14.4" x14ac:dyDescent="0.3">
      <c r="A180" s="22">
        <f t="shared" si="7"/>
        <v>44287</v>
      </c>
      <c r="B180" s="23">
        <v>267.05399999999997</v>
      </c>
      <c r="C180" s="24">
        <f t="shared" si="24"/>
        <v>4.1596948387021104E-2</v>
      </c>
      <c r="D180" s="25">
        <f t="shared" si="14"/>
        <v>82.221059113300413</v>
      </c>
      <c r="E180" s="23">
        <v>110.114</v>
      </c>
      <c r="F180" s="24">
        <f t="shared" si="25"/>
        <v>1.5259222378963599E-2</v>
      </c>
      <c r="G180" s="25">
        <f t="shared" si="16"/>
        <v>78.754112430267455</v>
      </c>
      <c r="H180" s="26">
        <v>1187.8</v>
      </c>
      <c r="I180" s="27">
        <f t="shared" si="36"/>
        <v>2.902191804556864E-2</v>
      </c>
      <c r="J180" s="28">
        <f t="shared" si="38"/>
        <v>73.904927824788459</v>
      </c>
      <c r="K180" s="26">
        <v>301.10000000000002</v>
      </c>
      <c r="L180" s="27">
        <f t="shared" si="37"/>
        <v>2.9049897470950103E-2</v>
      </c>
      <c r="M180" s="28">
        <f t="shared" si="39"/>
        <v>73.907707412862095</v>
      </c>
      <c r="O180" s="61">
        <f t="shared" si="4"/>
        <v>31500</v>
      </c>
      <c r="Q180" s="2"/>
      <c r="R180" s="44">
        <f t="shared" si="35"/>
        <v>31322.401925552782</v>
      </c>
      <c r="T180" s="63">
        <f t="shared" si="33"/>
        <v>31500</v>
      </c>
      <c r="U180" s="44">
        <f t="shared" si="23"/>
        <v>25159.649145076724</v>
      </c>
      <c r="W180" s="63">
        <f t="shared" si="34"/>
        <v>31500</v>
      </c>
      <c r="X180" s="44">
        <f t="shared" si="11"/>
        <v>27908.341915550973</v>
      </c>
    </row>
    <row r="181" spans="1:24" ht="14.4" x14ac:dyDescent="0.3">
      <c r="A181" s="22">
        <f t="shared" si="7"/>
        <v>44256</v>
      </c>
      <c r="B181" s="23">
        <v>264.87700000000001</v>
      </c>
      <c r="C181" s="24">
        <f t="shared" si="24"/>
        <v>2.6197625089591892E-2</v>
      </c>
      <c r="D181" s="25">
        <f t="shared" si="14"/>
        <v>81.550800492610762</v>
      </c>
      <c r="E181" s="23">
        <v>109.41</v>
      </c>
      <c r="F181" s="24">
        <f t="shared" si="25"/>
        <v>7.1432516523370904E-3</v>
      </c>
      <c r="G181" s="25">
        <f t="shared" si="16"/>
        <v>78.250607924474295</v>
      </c>
      <c r="H181" s="26">
        <v>1171.3</v>
      </c>
      <c r="I181" s="27">
        <f t="shared" si="36"/>
        <v>1.4727540500736325E-2</v>
      </c>
      <c r="J181" s="28">
        <f t="shared" si="38"/>
        <v>72.878297660527636</v>
      </c>
      <c r="K181" s="26">
        <v>296.89999999999998</v>
      </c>
      <c r="L181" s="27">
        <f t="shared" si="37"/>
        <v>1.4695830485303985E-2</v>
      </c>
      <c r="M181" s="28">
        <f t="shared" si="39"/>
        <v>72.876779577810524</v>
      </c>
      <c r="O181" s="62">
        <f t="shared" si="4"/>
        <v>31500</v>
      </c>
      <c r="Q181" s="2"/>
      <c r="R181" s="44">
        <f t="shared" si="35"/>
        <v>31322.401925552782</v>
      </c>
      <c r="T181" s="63">
        <f t="shared" si="33"/>
        <v>31500</v>
      </c>
      <c r="U181" s="44">
        <f t="shared" si="23"/>
        <v>24998.794094872988</v>
      </c>
      <c r="W181" s="63">
        <f t="shared" si="34"/>
        <v>31500</v>
      </c>
      <c r="X181" s="44">
        <f t="shared" si="11"/>
        <v>27519.052523171977</v>
      </c>
    </row>
    <row r="182" spans="1:24" ht="15" thickBot="1" x14ac:dyDescent="0.35">
      <c r="A182" s="22">
        <f t="shared" si="7"/>
        <v>44228</v>
      </c>
      <c r="B182" s="23">
        <v>263.01400000000001</v>
      </c>
      <c r="C182" s="24">
        <f t="shared" si="24"/>
        <v>1.6762152173745104E-2</v>
      </c>
      <c r="D182" s="25">
        <f t="shared" si="14"/>
        <v>80.977216748768399</v>
      </c>
      <c r="E182" s="23">
        <v>109.089</v>
      </c>
      <c r="F182" s="24">
        <f t="shared" si="25"/>
        <v>4.1421588932151199E-3</v>
      </c>
      <c r="G182" s="25">
        <f t="shared" si="16"/>
        <v>78.021027034758959</v>
      </c>
      <c r="H182" s="26">
        <v>1167.7</v>
      </c>
      <c r="I182" s="27">
        <f t="shared" si="36"/>
        <v>1.371646844344121E-2</v>
      </c>
      <c r="J182" s="28">
        <f t="shared" si="38"/>
        <v>72.654305624688902</v>
      </c>
      <c r="K182" s="26">
        <v>296</v>
      </c>
      <c r="L182" s="27">
        <f t="shared" si="37"/>
        <v>1.3698630136986356E-2</v>
      </c>
      <c r="M182" s="28">
        <f t="shared" si="39"/>
        <v>72.655866470299486</v>
      </c>
      <c r="O182" s="6">
        <v>31500</v>
      </c>
      <c r="Q182" s="2"/>
      <c r="R182" s="44">
        <f t="shared" si="35"/>
        <v>31322.401925552782</v>
      </c>
      <c r="T182" s="45">
        <f>O182</f>
        <v>31500</v>
      </c>
      <c r="U182" s="44">
        <f t="shared" si="23"/>
        <v>24925.44967567498</v>
      </c>
      <c r="W182" s="45">
        <f>O182</f>
        <v>31500</v>
      </c>
      <c r="X182" s="44">
        <f t="shared" si="11"/>
        <v>27435.633367662194</v>
      </c>
    </row>
    <row r="183" spans="1:24" ht="15" thickBot="1" x14ac:dyDescent="0.35">
      <c r="A183" s="22">
        <f t="shared" si="7"/>
        <v>44197</v>
      </c>
      <c r="B183" s="23">
        <v>261.58199999999999</v>
      </c>
      <c r="C183" s="24">
        <f t="shared" si="24"/>
        <v>1.3997697415600863E-2</v>
      </c>
      <c r="D183" s="25">
        <f t="shared" si="14"/>
        <v>80.536330049261011</v>
      </c>
      <c r="E183" s="23">
        <v>108.95399999999999</v>
      </c>
      <c r="F183" s="24">
        <f t="shared" si="25"/>
        <v>7.0058042811194099E-3</v>
      </c>
      <c r="G183" s="25">
        <f t="shared" si="16"/>
        <v>77.924474324131012</v>
      </c>
      <c r="H183" s="26">
        <v>1162.2</v>
      </c>
      <c r="I183" s="27">
        <f t="shared" si="36"/>
        <v>1.3782274947662154E-2</v>
      </c>
      <c r="J183" s="28">
        <f t="shared" si="38"/>
        <v>72.312095569935295</v>
      </c>
      <c r="K183" s="26">
        <v>294.60000000000002</v>
      </c>
      <c r="L183" s="27">
        <f t="shared" si="37"/>
        <v>1.3764624913971124E-2</v>
      </c>
      <c r="M183" s="28">
        <f t="shared" si="39"/>
        <v>72.312223858615639</v>
      </c>
      <c r="O183" s="61">
        <f t="shared" ref="O183:O241" si="40">O184</f>
        <v>25000</v>
      </c>
      <c r="Q183" s="59">
        <v>4.7500000000000001E-2</v>
      </c>
      <c r="R183" s="44">
        <f>R184*(1+Q183)</f>
        <v>31322.401925552782</v>
      </c>
      <c r="T183" s="63">
        <f t="shared" si="33"/>
        <v>25000</v>
      </c>
      <c r="U183" s="44">
        <f t="shared" si="23"/>
        <v>24894.603891900115</v>
      </c>
      <c r="W183" s="63">
        <f t="shared" si="34"/>
        <v>25000</v>
      </c>
      <c r="X183" s="44">
        <f t="shared" si="11"/>
        <v>27305.870236869199</v>
      </c>
    </row>
    <row r="184" spans="1:24" ht="14.4" x14ac:dyDescent="0.3">
      <c r="A184" s="22">
        <f t="shared" si="7"/>
        <v>44166</v>
      </c>
      <c r="B184" s="23">
        <v>260.47399999999999</v>
      </c>
      <c r="C184" s="24">
        <f t="shared" ref="C184" si="41">SUM(B184/B196)-1</f>
        <v>1.3620054947193205E-2</v>
      </c>
      <c r="D184" s="25">
        <f t="shared" si="14"/>
        <v>80.195197044334904</v>
      </c>
      <c r="E184" s="23">
        <v>109.17100000000001</v>
      </c>
      <c r="F184" s="24">
        <f t="shared" ref="F184" si="42">SUM(E184/E196)-1</f>
        <v>5.8876644676224554E-3</v>
      </c>
      <c r="G184" s="25">
        <f t="shared" si="16"/>
        <v>78.079673866399659</v>
      </c>
      <c r="H184" s="26">
        <v>1165.4000000000001</v>
      </c>
      <c r="I184" s="27">
        <f t="shared" si="36"/>
        <v>1.2071211463308806E-2</v>
      </c>
      <c r="J184" s="28">
        <f t="shared" si="38"/>
        <v>72.511199601791944</v>
      </c>
      <c r="K184" s="26">
        <v>295.39999999999998</v>
      </c>
      <c r="L184" s="27">
        <f t="shared" si="37"/>
        <v>1.1990407673860837E-2</v>
      </c>
      <c r="M184" s="28">
        <f t="shared" si="39"/>
        <v>72.508591065292109</v>
      </c>
      <c r="O184" s="61">
        <f t="shared" si="40"/>
        <v>25000</v>
      </c>
      <c r="Q184" s="2"/>
      <c r="R184" s="44">
        <f t="shared" ref="R184:R194" si="43">R185</f>
        <v>29902.05434420313</v>
      </c>
      <c r="T184" s="63">
        <f t="shared" si="33"/>
        <v>25000</v>
      </c>
      <c r="U184" s="44">
        <f t="shared" si="23"/>
        <v>24944.18563322712</v>
      </c>
      <c r="W184" s="63">
        <f t="shared" si="34"/>
        <v>25000</v>
      </c>
      <c r="X184" s="44">
        <f t="shared" si="11"/>
        <v>27380.020597322338</v>
      </c>
    </row>
    <row r="185" spans="1:24" ht="14.4" x14ac:dyDescent="0.3">
      <c r="A185" s="22">
        <f t="shared" si="7"/>
        <v>44136</v>
      </c>
      <c r="B185" s="23">
        <v>260.22899999999998</v>
      </c>
      <c r="C185" s="24">
        <f t="shared" ref="C185:C199" si="44">SUM(B185/B197)-1</f>
        <v>1.1745357842679605E-2</v>
      </c>
      <c r="D185" s="25">
        <f t="shared" si="14"/>
        <v>80.119766009852142</v>
      </c>
      <c r="E185" s="23">
        <v>108.89100000000001</v>
      </c>
      <c r="F185" s="24">
        <f t="shared" ref="F185:F199" si="45">SUM(E185/E197)-1</f>
        <v>3.1506508581378156E-3</v>
      </c>
      <c r="G185" s="25">
        <f t="shared" si="16"/>
        <v>77.879416392504638</v>
      </c>
      <c r="H185" s="26">
        <v>1157.9000000000001</v>
      </c>
      <c r="I185" s="27">
        <f t="shared" si="36"/>
        <v>8.6236933797909643E-3</v>
      </c>
      <c r="J185" s="28">
        <f t="shared" si="38"/>
        <v>72.044549527127927</v>
      </c>
      <c r="K185" s="26">
        <v>293.5</v>
      </c>
      <c r="L185" s="27">
        <f t="shared" si="37"/>
        <v>8.5910652920961894E-3</v>
      </c>
      <c r="M185" s="28">
        <f t="shared" si="39"/>
        <v>72.042218949435465</v>
      </c>
      <c r="O185" s="61">
        <f t="shared" si="40"/>
        <v>25000</v>
      </c>
      <c r="Q185" s="2"/>
      <c r="R185" s="44">
        <f t="shared" si="43"/>
        <v>29902.05434420313</v>
      </c>
      <c r="T185" s="63">
        <f t="shared" si="33"/>
        <v>25000</v>
      </c>
      <c r="U185" s="44">
        <f t="shared" si="23"/>
        <v>24880.209192805178</v>
      </c>
      <c r="W185" s="63">
        <f t="shared" si="34"/>
        <v>25000</v>
      </c>
      <c r="X185" s="44">
        <f t="shared" si="11"/>
        <v>27203.91349124613</v>
      </c>
    </row>
    <row r="186" spans="1:24" ht="14.4" x14ac:dyDescent="0.3">
      <c r="A186" s="22">
        <f t="shared" si="7"/>
        <v>44105</v>
      </c>
      <c r="B186" s="23">
        <v>260.38799999999998</v>
      </c>
      <c r="C186" s="24">
        <f t="shared" si="44"/>
        <v>1.1820661677274913E-2</v>
      </c>
      <c r="D186" s="25">
        <f t="shared" si="14"/>
        <v>80.168719211822577</v>
      </c>
      <c r="E186" s="23">
        <v>109.053</v>
      </c>
      <c r="F186" s="24">
        <f t="shared" si="45"/>
        <v>6.9715045522538155E-3</v>
      </c>
      <c r="G186" s="25">
        <f t="shared" si="16"/>
        <v>77.995279645258179</v>
      </c>
      <c r="H186" s="26">
        <v>1161</v>
      </c>
      <c r="I186" s="27">
        <f t="shared" si="36"/>
        <v>1.3442737430167773E-2</v>
      </c>
      <c r="J186" s="28">
        <f t="shared" si="38"/>
        <v>72.237431557989041</v>
      </c>
      <c r="K186" s="26">
        <v>294.3</v>
      </c>
      <c r="L186" s="27">
        <f t="shared" si="37"/>
        <v>1.3429752066115741E-2</v>
      </c>
      <c r="M186" s="28">
        <f t="shared" si="39"/>
        <v>72.23858615611195</v>
      </c>
      <c r="O186" s="61">
        <f t="shared" si="40"/>
        <v>25000</v>
      </c>
      <c r="Q186" s="2"/>
      <c r="R186" s="44">
        <f t="shared" si="43"/>
        <v>29902.05434420313</v>
      </c>
      <c r="T186" s="63">
        <f t="shared" si="33"/>
        <v>25000</v>
      </c>
      <c r="U186" s="44">
        <f t="shared" si="23"/>
        <v>24917.224133335014</v>
      </c>
      <c r="W186" s="63">
        <f t="shared" si="34"/>
        <v>25000</v>
      </c>
      <c r="X186" s="44">
        <f t="shared" si="11"/>
        <v>27278.063851699273</v>
      </c>
    </row>
    <row r="187" spans="1:24" ht="14.4" x14ac:dyDescent="0.3">
      <c r="A187" s="22">
        <f t="shared" si="7"/>
        <v>44075</v>
      </c>
      <c r="B187" s="23">
        <v>260.27999999999997</v>
      </c>
      <c r="C187" s="24">
        <f t="shared" si="44"/>
        <v>1.3713248610564666E-2</v>
      </c>
      <c r="D187" s="25">
        <f t="shared" si="14"/>
        <v>80.135467980295488</v>
      </c>
      <c r="E187" s="23">
        <v>109.056</v>
      </c>
      <c r="F187" s="24">
        <f t="shared" si="45"/>
        <v>5.3190018344564383E-3</v>
      </c>
      <c r="G187" s="25">
        <f t="shared" si="16"/>
        <v>77.997425261049912</v>
      </c>
      <c r="H187" s="26">
        <v>1161</v>
      </c>
      <c r="I187" s="27">
        <f t="shared" si="36"/>
        <v>1.1324041811846763E-2</v>
      </c>
      <c r="J187" s="28">
        <f t="shared" si="38"/>
        <v>72.237431557989041</v>
      </c>
      <c r="K187" s="26">
        <v>294.3</v>
      </c>
      <c r="L187" s="27">
        <f t="shared" si="37"/>
        <v>1.134020618556697E-2</v>
      </c>
      <c r="M187" s="28">
        <f t="shared" si="39"/>
        <v>72.23858615611195</v>
      </c>
      <c r="O187" s="61">
        <f t="shared" si="40"/>
        <v>25000</v>
      </c>
      <c r="Q187" s="2"/>
      <c r="R187" s="44">
        <f t="shared" si="43"/>
        <v>29902.05434420313</v>
      </c>
      <c r="T187" s="63">
        <f t="shared" si="33"/>
        <v>25000</v>
      </c>
      <c r="U187" s="44">
        <f t="shared" si="23"/>
        <v>24917.909595196677</v>
      </c>
      <c r="W187" s="63">
        <f t="shared" si="34"/>
        <v>25000</v>
      </c>
      <c r="X187" s="44">
        <f t="shared" si="11"/>
        <v>27278.063851699273</v>
      </c>
    </row>
    <row r="188" spans="1:24" ht="14.4" x14ac:dyDescent="0.3">
      <c r="A188" s="22">
        <f t="shared" si="7"/>
        <v>44044</v>
      </c>
      <c r="B188" s="23">
        <v>259.91800000000001</v>
      </c>
      <c r="C188" s="24">
        <f t="shared" si="44"/>
        <v>1.3096453823307153E-2</v>
      </c>
      <c r="D188" s="25">
        <f t="shared" si="14"/>
        <v>80.024014778325053</v>
      </c>
      <c r="E188" s="23">
        <v>108.613</v>
      </c>
      <c r="F188" s="24">
        <f t="shared" si="45"/>
        <v>2.1960784313725945E-3</v>
      </c>
      <c r="G188" s="25">
        <f t="shared" si="16"/>
        <v>77.680589329137447</v>
      </c>
      <c r="H188" s="26">
        <v>1157.0999999999999</v>
      </c>
      <c r="I188" s="27">
        <f t="shared" si="36"/>
        <v>5.4744525547445466E-3</v>
      </c>
      <c r="J188" s="28">
        <f t="shared" si="38"/>
        <v>71.994773519163758</v>
      </c>
      <c r="K188" s="26">
        <v>293.3</v>
      </c>
      <c r="L188" s="27">
        <f t="shared" si="37"/>
        <v>5.4850874185807807E-3</v>
      </c>
      <c r="M188" s="28">
        <f t="shared" si="39"/>
        <v>71.993127147766344</v>
      </c>
      <c r="O188" s="61">
        <f t="shared" si="40"/>
        <v>25000</v>
      </c>
      <c r="Q188" s="2"/>
      <c r="R188" s="44">
        <f t="shared" si="43"/>
        <v>29902.05434420313</v>
      </c>
      <c r="T188" s="63">
        <f t="shared" si="33"/>
        <v>25000</v>
      </c>
      <c r="U188" s="44">
        <f t="shared" si="23"/>
        <v>24816.68972695768</v>
      </c>
      <c r="W188" s="63">
        <f t="shared" si="34"/>
        <v>25000</v>
      </c>
      <c r="X188" s="44">
        <f t="shared" si="11"/>
        <v>27185.375901132848</v>
      </c>
    </row>
    <row r="189" spans="1:24" ht="14.4" x14ac:dyDescent="0.3">
      <c r="A189" s="22">
        <f t="shared" ref="A189:A252" si="46">DATE(YEAR(A190),MONTH(A190)+1,DAY(A190))</f>
        <v>44013</v>
      </c>
      <c r="B189" s="23">
        <v>259.101</v>
      </c>
      <c r="C189" s="24">
        <f t="shared" si="44"/>
        <v>9.8608182530370847E-3</v>
      </c>
      <c r="D189" s="25">
        <f t="shared" si="14"/>
        <v>79.77247536945805</v>
      </c>
      <c r="E189" s="23">
        <v>109.072</v>
      </c>
      <c r="F189" s="24">
        <f t="shared" si="45"/>
        <v>1.040306070459196E-2</v>
      </c>
      <c r="G189" s="25">
        <f t="shared" si="16"/>
        <v>78.008868545272477</v>
      </c>
      <c r="H189" s="26">
        <v>1160.5999999999999</v>
      </c>
      <c r="I189" s="27">
        <f t="shared" si="36"/>
        <v>1.6198231328254931E-2</v>
      </c>
      <c r="J189" s="28">
        <f t="shared" si="38"/>
        <v>72.21254355400697</v>
      </c>
      <c r="K189" s="26">
        <v>294.2</v>
      </c>
      <c r="L189" s="27">
        <f t="shared" si="37"/>
        <v>1.6234887737478276E-2</v>
      </c>
      <c r="M189" s="28">
        <f t="shared" si="39"/>
        <v>72.214040255277382</v>
      </c>
      <c r="O189" s="61">
        <f t="shared" si="40"/>
        <v>25000</v>
      </c>
      <c r="Q189" s="2"/>
      <c r="R189" s="44">
        <f t="shared" si="43"/>
        <v>29902.05434420313</v>
      </c>
      <c r="T189" s="63">
        <f t="shared" si="33"/>
        <v>25000</v>
      </c>
      <c r="U189" s="44">
        <f t="shared" si="23"/>
        <v>24921.565391792217</v>
      </c>
      <c r="W189" s="63">
        <f t="shared" si="34"/>
        <v>25000</v>
      </c>
      <c r="X189" s="44">
        <f t="shared" si="11"/>
        <v>27268.79505664263</v>
      </c>
    </row>
    <row r="190" spans="1:24" ht="14.4" x14ac:dyDescent="0.3">
      <c r="A190" s="22">
        <f t="shared" si="46"/>
        <v>43983</v>
      </c>
      <c r="B190" s="23">
        <v>257.79700000000003</v>
      </c>
      <c r="C190" s="24">
        <f t="shared" si="44"/>
        <v>6.4573304755548566E-3</v>
      </c>
      <c r="D190" s="25">
        <f t="shared" si="14"/>
        <v>79.370997536945751</v>
      </c>
      <c r="E190" s="23">
        <v>108.584</v>
      </c>
      <c r="F190" s="24">
        <f t="shared" si="45"/>
        <v>6.0315195537972155E-3</v>
      </c>
      <c r="G190" s="25">
        <f t="shared" si="16"/>
        <v>77.659848376484035</v>
      </c>
      <c r="H190" s="26">
        <v>1154.7</v>
      </c>
      <c r="I190" s="27">
        <f t="shared" si="36"/>
        <v>1.0678336980306291E-2</v>
      </c>
      <c r="J190" s="28">
        <f t="shared" si="38"/>
        <v>71.845445495271292</v>
      </c>
      <c r="K190" s="26">
        <v>292.7</v>
      </c>
      <c r="L190" s="27">
        <f t="shared" si="37"/>
        <v>1.0704419889502548E-2</v>
      </c>
      <c r="M190" s="28">
        <f t="shared" si="39"/>
        <v>71.845851742758967</v>
      </c>
      <c r="O190" s="61">
        <f t="shared" si="40"/>
        <v>25000</v>
      </c>
      <c r="Q190" s="2"/>
      <c r="R190" s="44">
        <f t="shared" si="43"/>
        <v>29902.05434420313</v>
      </c>
      <c r="T190" s="63">
        <f t="shared" si="33"/>
        <v>25000</v>
      </c>
      <c r="U190" s="44">
        <f t="shared" ref="U190:U215" si="47">SUM(E190/E191)*U191</f>
        <v>24810.063595628264</v>
      </c>
      <c r="W190" s="63">
        <f t="shared" si="34"/>
        <v>25000</v>
      </c>
      <c r="X190" s="44">
        <f t="shared" si="11"/>
        <v>27129.763130792991</v>
      </c>
    </row>
    <row r="191" spans="1:24" ht="14.4" x14ac:dyDescent="0.3">
      <c r="A191" s="22">
        <f t="shared" si="46"/>
        <v>43952</v>
      </c>
      <c r="B191" s="23">
        <v>256.39400000000001</v>
      </c>
      <c r="C191" s="24">
        <f t="shared" si="44"/>
        <v>1.1792637021070806E-3</v>
      </c>
      <c r="D191" s="25">
        <f t="shared" si="14"/>
        <v>78.939039408866918</v>
      </c>
      <c r="E191" s="23">
        <v>108.46599999999999</v>
      </c>
      <c r="F191" s="24">
        <f t="shared" si="45"/>
        <v>4.7986067365768381E-3</v>
      </c>
      <c r="G191" s="25">
        <f t="shared" si="16"/>
        <v>77.575454155342555</v>
      </c>
      <c r="H191" s="26">
        <v>1152.7</v>
      </c>
      <c r="I191" s="27">
        <f t="shared" si="36"/>
        <v>1.0342711894118617E-2</v>
      </c>
      <c r="J191" s="28">
        <f t="shared" si="38"/>
        <v>71.721005475360897</v>
      </c>
      <c r="K191" s="26">
        <v>292.2</v>
      </c>
      <c r="L191" s="27">
        <f t="shared" si="37"/>
        <v>1.0373443983402453E-2</v>
      </c>
      <c r="M191" s="28">
        <f t="shared" si="39"/>
        <v>71.723122238586157</v>
      </c>
      <c r="O191" s="61">
        <f t="shared" si="40"/>
        <v>25000</v>
      </c>
      <c r="Q191" s="2"/>
      <c r="R191" s="44">
        <f t="shared" si="43"/>
        <v>29902.05434420313</v>
      </c>
      <c r="T191" s="63">
        <f t="shared" si="33"/>
        <v>25000</v>
      </c>
      <c r="U191" s="44">
        <f t="shared" si="47"/>
        <v>24783.102095736158</v>
      </c>
      <c r="W191" s="63">
        <f t="shared" si="34"/>
        <v>25000</v>
      </c>
      <c r="X191" s="44">
        <f t="shared" ref="X191:X254" si="48">SUM(K191/K192)*X192</f>
        <v>27083.419155509775</v>
      </c>
    </row>
    <row r="192" spans="1:24" ht="14.4" x14ac:dyDescent="0.3">
      <c r="A192" s="22">
        <f t="shared" si="46"/>
        <v>43922</v>
      </c>
      <c r="B192" s="23">
        <v>256.38900000000001</v>
      </c>
      <c r="C192" s="24">
        <f t="shared" si="44"/>
        <v>3.290966863368272E-3</v>
      </c>
      <c r="D192" s="25">
        <f t="shared" si="14"/>
        <v>78.937499999999929</v>
      </c>
      <c r="E192" s="23">
        <v>108.459</v>
      </c>
      <c r="F192" s="24">
        <f t="shared" si="45"/>
        <v>7.6742263060585181E-3</v>
      </c>
      <c r="G192" s="25">
        <f t="shared" si="16"/>
        <v>77.570447718495174</v>
      </c>
      <c r="H192" s="26">
        <v>1154.3</v>
      </c>
      <c r="I192" s="27">
        <f t="shared" si="36"/>
        <v>1.530477614565906E-2</v>
      </c>
      <c r="J192" s="28">
        <f t="shared" si="38"/>
        <v>71.820557491289208</v>
      </c>
      <c r="K192" s="26">
        <v>292.60000000000002</v>
      </c>
      <c r="L192" s="27">
        <f t="shared" si="37"/>
        <v>1.5267175572519109E-2</v>
      </c>
      <c r="M192" s="28">
        <f t="shared" si="39"/>
        <v>71.821305841924399</v>
      </c>
      <c r="O192" s="61">
        <f t="shared" si="40"/>
        <v>25000</v>
      </c>
      <c r="Q192" s="2"/>
      <c r="R192" s="44">
        <f t="shared" si="43"/>
        <v>29902.05434420313</v>
      </c>
      <c r="T192" s="63">
        <f t="shared" si="33"/>
        <v>25000</v>
      </c>
      <c r="U192" s="44">
        <f t="shared" si="47"/>
        <v>24781.502684725609</v>
      </c>
      <c r="W192" s="63">
        <f t="shared" si="34"/>
        <v>25000</v>
      </c>
      <c r="X192" s="44">
        <f t="shared" si="48"/>
        <v>27120.494335736348</v>
      </c>
    </row>
    <row r="193" spans="1:24" ht="14.4" x14ac:dyDescent="0.3">
      <c r="A193" s="22">
        <f t="shared" si="46"/>
        <v>43891</v>
      </c>
      <c r="B193" s="23">
        <v>258.11500000000001</v>
      </c>
      <c r="C193" s="24">
        <f t="shared" si="44"/>
        <v>1.5393269919198094E-2</v>
      </c>
      <c r="D193" s="25">
        <f t="shared" ref="D193:D256" si="49">D192/(B192/B193)</f>
        <v>79.468903940886634</v>
      </c>
      <c r="E193" s="23">
        <v>108.634</v>
      </c>
      <c r="F193" s="24">
        <f t="shared" si="45"/>
        <v>1.5233075399050389E-2</v>
      </c>
      <c r="G193" s="25">
        <f t="shared" ref="G193:G256" si="50">G192/(E192/E193)</f>
        <v>77.695608639679548</v>
      </c>
      <c r="H193" s="31">
        <v>1154.3</v>
      </c>
      <c r="I193" s="27">
        <f t="shared" si="36"/>
        <v>2.6318129278918745E-2</v>
      </c>
      <c r="J193" s="28">
        <f t="shared" si="38"/>
        <v>71.820557491289208</v>
      </c>
      <c r="K193" s="31">
        <v>292.60000000000002</v>
      </c>
      <c r="L193" s="27">
        <f t="shared" si="37"/>
        <v>2.6306559102069471E-2</v>
      </c>
      <c r="M193" s="28">
        <f t="shared" si="39"/>
        <v>71.821305841924399</v>
      </c>
      <c r="O193" s="61">
        <f t="shared" si="40"/>
        <v>25000</v>
      </c>
      <c r="Q193" s="2"/>
      <c r="R193" s="44">
        <f t="shared" si="43"/>
        <v>29902.05434420313</v>
      </c>
      <c r="T193" s="63">
        <f t="shared" si="33"/>
        <v>25000</v>
      </c>
      <c r="U193" s="44">
        <f t="shared" si="47"/>
        <v>24821.487959989321</v>
      </c>
      <c r="W193" s="63">
        <f t="shared" si="34"/>
        <v>25000</v>
      </c>
      <c r="X193" s="44">
        <f t="shared" si="48"/>
        <v>27120.494335736348</v>
      </c>
    </row>
    <row r="194" spans="1:24" ht="14.4" x14ac:dyDescent="0.3">
      <c r="A194" s="22">
        <f t="shared" si="46"/>
        <v>43862</v>
      </c>
      <c r="B194" s="23">
        <v>258.678</v>
      </c>
      <c r="C194" s="24">
        <f t="shared" si="44"/>
        <v>2.3348735639459495E-2</v>
      </c>
      <c r="D194" s="25">
        <f t="shared" si="49"/>
        <v>79.642241379310278</v>
      </c>
      <c r="E194" s="23">
        <v>108.639</v>
      </c>
      <c r="F194" s="24">
        <f t="shared" si="45"/>
        <v>1.7095297388894481E-2</v>
      </c>
      <c r="G194" s="25">
        <f t="shared" si="50"/>
        <v>77.699184665999098</v>
      </c>
      <c r="H194" s="31">
        <v>1151.9000000000001</v>
      </c>
      <c r="I194" s="27">
        <f t="shared" si="36"/>
        <v>2.4548608022769924E-2</v>
      </c>
      <c r="J194" s="28">
        <f t="shared" si="38"/>
        <v>71.671229467396728</v>
      </c>
      <c r="K194" s="31">
        <v>292</v>
      </c>
      <c r="L194" s="27">
        <f t="shared" si="37"/>
        <v>2.4561403508772006E-2</v>
      </c>
      <c r="M194" s="28">
        <f t="shared" si="39"/>
        <v>71.674030436917036</v>
      </c>
      <c r="O194" s="61">
        <f t="shared" si="40"/>
        <v>25000</v>
      </c>
      <c r="Q194" s="2"/>
      <c r="R194" s="44">
        <f t="shared" si="43"/>
        <v>29902.05434420313</v>
      </c>
      <c r="T194" s="63">
        <f t="shared" si="33"/>
        <v>25000</v>
      </c>
      <c r="U194" s="44">
        <f t="shared" si="47"/>
        <v>24822.630396425426</v>
      </c>
      <c r="W194" s="63">
        <f t="shared" si="34"/>
        <v>25000</v>
      </c>
      <c r="X194" s="44">
        <f t="shared" si="48"/>
        <v>27064.881565396492</v>
      </c>
    </row>
    <row r="195" spans="1:24" ht="15" thickBot="1" x14ac:dyDescent="0.35">
      <c r="A195" s="22">
        <f t="shared" si="46"/>
        <v>43831</v>
      </c>
      <c r="B195" s="23">
        <v>257.971</v>
      </c>
      <c r="C195" s="24">
        <f t="shared" si="44"/>
        <v>2.4865719552504606E-2</v>
      </c>
      <c r="D195" s="25">
        <f t="shared" si="49"/>
        <v>79.424568965517182</v>
      </c>
      <c r="E195" s="23">
        <v>108.196</v>
      </c>
      <c r="F195" s="24">
        <f t="shared" si="45"/>
        <v>1.769270563890335E-2</v>
      </c>
      <c r="G195" s="25">
        <f t="shared" si="50"/>
        <v>77.382348734086648</v>
      </c>
      <c r="H195" s="31">
        <v>1146.4000000000001</v>
      </c>
      <c r="I195" s="27">
        <f t="shared" si="36"/>
        <v>2.6872088857040399E-2</v>
      </c>
      <c r="J195" s="28">
        <f t="shared" si="38"/>
        <v>71.32901941264312</v>
      </c>
      <c r="K195" s="31">
        <v>290.60000000000002</v>
      </c>
      <c r="L195" s="27">
        <f t="shared" si="37"/>
        <v>2.6855123674911718E-2</v>
      </c>
      <c r="M195" s="28">
        <f t="shared" si="39"/>
        <v>71.330387825233188</v>
      </c>
      <c r="O195" s="61">
        <f t="shared" si="40"/>
        <v>25000</v>
      </c>
      <c r="Q195" s="59">
        <v>3.9E-2</v>
      </c>
      <c r="R195" s="44">
        <f>R196*(1+Q195)</f>
        <v>29902.05434420313</v>
      </c>
      <c r="T195" s="63">
        <f t="shared" si="33"/>
        <v>25000</v>
      </c>
      <c r="U195" s="44">
        <f t="shared" si="47"/>
        <v>24721.410528186432</v>
      </c>
      <c r="W195" s="63">
        <f t="shared" si="34"/>
        <v>25000</v>
      </c>
      <c r="X195" s="44">
        <f t="shared" si="48"/>
        <v>26935.118434603497</v>
      </c>
    </row>
    <row r="196" spans="1:24" ht="14.4" x14ac:dyDescent="0.3">
      <c r="A196" s="22">
        <f t="shared" si="46"/>
        <v>43800</v>
      </c>
      <c r="B196" s="23">
        <v>256.97399999999999</v>
      </c>
      <c r="C196" s="24">
        <f t="shared" si="44"/>
        <v>2.2851297401217163E-2</v>
      </c>
      <c r="D196" s="25">
        <f t="shared" si="49"/>
        <v>79.117610837438363</v>
      </c>
      <c r="E196" s="23">
        <v>108.532</v>
      </c>
      <c r="F196" s="24">
        <f t="shared" si="45"/>
        <v>1.3020711798911622E-2</v>
      </c>
      <c r="G196" s="25">
        <f t="shared" si="50"/>
        <v>77.622657702760662</v>
      </c>
      <c r="H196" s="31">
        <v>1151.5</v>
      </c>
      <c r="I196" s="27">
        <f t="shared" si="36"/>
        <v>2.2011183101091625E-2</v>
      </c>
      <c r="J196" s="28">
        <f t="shared" si="38"/>
        <v>71.646341463414643</v>
      </c>
      <c r="K196" s="31">
        <v>291.89999999999998</v>
      </c>
      <c r="L196" s="27">
        <f t="shared" si="37"/>
        <v>2.2058823529411686E-2</v>
      </c>
      <c r="M196" s="28">
        <f t="shared" si="39"/>
        <v>71.649484536082468</v>
      </c>
      <c r="O196" s="61">
        <f t="shared" si="40"/>
        <v>25000</v>
      </c>
      <c r="Q196" s="2"/>
      <c r="R196" s="44">
        <f t="shared" ref="R196:R206" si="51">R197</f>
        <v>28779.648069492909</v>
      </c>
      <c r="T196" s="63">
        <f t="shared" si="33"/>
        <v>25000</v>
      </c>
      <c r="U196" s="44">
        <f t="shared" si="47"/>
        <v>24798.182256692762</v>
      </c>
      <c r="W196" s="63">
        <f t="shared" si="34"/>
        <v>25000</v>
      </c>
      <c r="X196" s="44">
        <f t="shared" si="48"/>
        <v>27055.612770339849</v>
      </c>
    </row>
    <row r="197" spans="1:24" ht="14.4" x14ac:dyDescent="0.3">
      <c r="A197" s="22">
        <f t="shared" si="46"/>
        <v>43770</v>
      </c>
      <c r="B197" s="23">
        <v>257.20800000000003</v>
      </c>
      <c r="C197" s="24">
        <f t="shared" si="44"/>
        <v>2.0512779818916194E-2</v>
      </c>
      <c r="D197" s="25">
        <f t="shared" si="49"/>
        <v>79.189655172413751</v>
      </c>
      <c r="E197" s="23">
        <v>108.54900000000001</v>
      </c>
      <c r="F197" s="24">
        <f t="shared" si="45"/>
        <v>1.4742175522566736E-2</v>
      </c>
      <c r="G197" s="25">
        <f t="shared" si="50"/>
        <v>77.634816192247158</v>
      </c>
      <c r="H197" s="31">
        <v>1148</v>
      </c>
      <c r="I197" s="27">
        <f t="shared" si="36"/>
        <v>2.2534960363409517E-2</v>
      </c>
      <c r="J197" s="28">
        <f t="shared" si="38"/>
        <v>71.428571428571445</v>
      </c>
      <c r="K197" s="31">
        <v>291</v>
      </c>
      <c r="L197" s="27">
        <f t="shared" si="37"/>
        <v>2.2487702037947921E-2</v>
      </c>
      <c r="M197" s="28">
        <f t="shared" si="39"/>
        <v>71.428571428571431</v>
      </c>
      <c r="O197" s="61">
        <f t="shared" si="40"/>
        <v>25000</v>
      </c>
      <c r="Q197" s="2"/>
      <c r="R197" s="44">
        <f t="shared" si="51"/>
        <v>28779.648069492909</v>
      </c>
      <c r="T197" s="63">
        <f t="shared" si="33"/>
        <v>25000</v>
      </c>
      <c r="U197" s="44">
        <f t="shared" si="47"/>
        <v>24802.066540575524</v>
      </c>
      <c r="W197" s="63">
        <f t="shared" si="34"/>
        <v>25000</v>
      </c>
      <c r="X197" s="44">
        <f t="shared" si="48"/>
        <v>26972.193614830067</v>
      </c>
    </row>
    <row r="198" spans="1:24" ht="14.4" x14ac:dyDescent="0.3">
      <c r="A198" s="22">
        <f t="shared" si="46"/>
        <v>43739</v>
      </c>
      <c r="B198" s="23">
        <v>257.346</v>
      </c>
      <c r="C198" s="24">
        <f t="shared" si="44"/>
        <v>1.7640429444213845E-2</v>
      </c>
      <c r="D198" s="25">
        <f t="shared" si="49"/>
        <v>79.232142857142804</v>
      </c>
      <c r="E198" s="23">
        <v>108.298</v>
      </c>
      <c r="F198" s="24">
        <f t="shared" si="45"/>
        <v>1.464374385159517E-2</v>
      </c>
      <c r="G198" s="25">
        <f t="shared" si="50"/>
        <v>77.455299671005562</v>
      </c>
      <c r="H198" s="31">
        <v>1145.5999999999999</v>
      </c>
      <c r="I198" s="27">
        <f t="shared" si="36"/>
        <v>2.066999287241611E-2</v>
      </c>
      <c r="J198" s="28">
        <f t="shared" si="38"/>
        <v>71.279243404678965</v>
      </c>
      <c r="K198" s="31">
        <v>290.39999999999998</v>
      </c>
      <c r="L198" s="27">
        <f t="shared" si="37"/>
        <v>2.0738137082600971E-2</v>
      </c>
      <c r="M198" s="28">
        <f t="shared" si="39"/>
        <v>71.281296023564053</v>
      </c>
      <c r="O198" s="61">
        <f t="shared" si="40"/>
        <v>25000</v>
      </c>
      <c r="Q198" s="2"/>
      <c r="R198" s="44">
        <f t="shared" si="51"/>
        <v>28779.648069492909</v>
      </c>
      <c r="T198" s="63">
        <f t="shared" si="33"/>
        <v>25000</v>
      </c>
      <c r="U198" s="44">
        <f t="shared" si="47"/>
        <v>24744.716231483002</v>
      </c>
      <c r="W198" s="63">
        <f t="shared" si="34"/>
        <v>25000</v>
      </c>
      <c r="X198" s="44">
        <f t="shared" si="48"/>
        <v>26916.580844490207</v>
      </c>
    </row>
    <row r="199" spans="1:24" ht="14.4" x14ac:dyDescent="0.3">
      <c r="A199" s="22">
        <f t="shared" si="46"/>
        <v>43709</v>
      </c>
      <c r="B199" s="23">
        <v>256.75900000000001</v>
      </c>
      <c r="C199" s="24">
        <f t="shared" si="44"/>
        <v>1.7113045131695204E-2</v>
      </c>
      <c r="D199" s="25">
        <f t="shared" si="49"/>
        <v>79.051416256157594</v>
      </c>
      <c r="E199" s="23">
        <v>108.479</v>
      </c>
      <c r="F199" s="24">
        <f t="shared" si="45"/>
        <v>1.7149554617909013E-2</v>
      </c>
      <c r="G199" s="25">
        <f t="shared" si="50"/>
        <v>77.584751823773402</v>
      </c>
      <c r="H199" s="31">
        <v>1148</v>
      </c>
      <c r="I199" s="27">
        <f t="shared" si="36"/>
        <v>2.4268379728765277E-2</v>
      </c>
      <c r="J199" s="28">
        <f t="shared" si="38"/>
        <v>71.428571428571459</v>
      </c>
      <c r="K199" s="31">
        <v>291</v>
      </c>
      <c r="L199" s="27">
        <f t="shared" si="37"/>
        <v>2.4287222808869968E-2</v>
      </c>
      <c r="M199" s="28">
        <f t="shared" si="39"/>
        <v>71.428571428571431</v>
      </c>
      <c r="O199" s="61">
        <f t="shared" si="40"/>
        <v>25000</v>
      </c>
      <c r="Q199" s="2"/>
      <c r="R199" s="44">
        <f t="shared" si="51"/>
        <v>28779.648069492909</v>
      </c>
      <c r="T199" s="63">
        <f t="shared" si="33"/>
        <v>25000</v>
      </c>
      <c r="U199" s="44">
        <f t="shared" si="47"/>
        <v>24786.072430470042</v>
      </c>
      <c r="W199" s="63">
        <f t="shared" si="34"/>
        <v>25000</v>
      </c>
      <c r="X199" s="44">
        <f t="shared" si="48"/>
        <v>26972.193614830067</v>
      </c>
    </row>
    <row r="200" spans="1:24" ht="14.4" x14ac:dyDescent="0.3">
      <c r="A200" s="22">
        <f t="shared" si="46"/>
        <v>43678</v>
      </c>
      <c r="B200" s="23">
        <v>256.55799999999999</v>
      </c>
      <c r="C200" s="24">
        <f t="shared" ref="C200:C223" si="52">SUM(B200/B212)-1</f>
        <v>1.7497798894291483E-2</v>
      </c>
      <c r="D200" s="25">
        <f t="shared" si="49"/>
        <v>78.989532019704384</v>
      </c>
      <c r="E200" s="23">
        <v>108.375</v>
      </c>
      <c r="F200" s="24">
        <f t="shared" ref="F200:F223" si="53">SUM(E200/E212)-1</f>
        <v>1.7242673975482958E-2</v>
      </c>
      <c r="G200" s="25">
        <f t="shared" si="50"/>
        <v>77.510370476326699</v>
      </c>
      <c r="H200" s="31">
        <v>1150.8</v>
      </c>
      <c r="I200" s="27">
        <f t="shared" si="36"/>
        <v>2.640028540849082E-2</v>
      </c>
      <c r="J200" s="28">
        <f t="shared" si="38"/>
        <v>71.602787456446023</v>
      </c>
      <c r="K200" s="31">
        <v>291.7</v>
      </c>
      <c r="L200" s="27">
        <f t="shared" si="37"/>
        <v>2.6389866291344211E-2</v>
      </c>
      <c r="M200" s="28">
        <f t="shared" si="39"/>
        <v>71.600392734413361</v>
      </c>
      <c r="O200" s="61">
        <f t="shared" si="40"/>
        <v>25000</v>
      </c>
      <c r="Q200" s="2"/>
      <c r="R200" s="44">
        <f t="shared" si="51"/>
        <v>28779.648069492909</v>
      </c>
      <c r="T200" s="63">
        <f t="shared" si="33"/>
        <v>25000</v>
      </c>
      <c r="U200" s="44">
        <f t="shared" si="47"/>
        <v>24762.309752599038</v>
      </c>
      <c r="W200" s="63">
        <f t="shared" si="34"/>
        <v>25000</v>
      </c>
      <c r="X200" s="44">
        <f t="shared" si="48"/>
        <v>27037.075180226566</v>
      </c>
    </row>
    <row r="201" spans="1:24" ht="14.4" x14ac:dyDescent="0.3">
      <c r="A201" s="22">
        <f t="shared" si="46"/>
        <v>43647</v>
      </c>
      <c r="B201" s="23">
        <v>256.57100000000003</v>
      </c>
      <c r="C201" s="24">
        <f t="shared" si="52"/>
        <v>1.8114648063935146E-2</v>
      </c>
      <c r="D201" s="25">
        <f t="shared" si="49"/>
        <v>78.993534482758577</v>
      </c>
      <c r="E201" s="23">
        <v>107.949</v>
      </c>
      <c r="F201" s="24">
        <f t="shared" si="53"/>
        <v>2.0610954060263253E-2</v>
      </c>
      <c r="G201" s="25">
        <f t="shared" si="50"/>
        <v>77.205693033900715</v>
      </c>
      <c r="H201" s="31">
        <v>1142.0999999999999</v>
      </c>
      <c r="I201" s="27">
        <f t="shared" si="36"/>
        <v>2.7715288400971705E-2</v>
      </c>
      <c r="J201" s="28">
        <f t="shared" si="38"/>
        <v>71.061473369835767</v>
      </c>
      <c r="K201" s="31">
        <v>289.5</v>
      </c>
      <c r="L201" s="27">
        <f t="shared" si="37"/>
        <v>2.7689030883919052E-2</v>
      </c>
      <c r="M201" s="28">
        <f t="shared" si="39"/>
        <v>71.06038291605303</v>
      </c>
      <c r="O201" s="61">
        <f t="shared" si="40"/>
        <v>25000</v>
      </c>
      <c r="Q201" s="2"/>
      <c r="R201" s="44">
        <f t="shared" si="51"/>
        <v>28779.648069492909</v>
      </c>
      <c r="T201" s="63">
        <f t="shared" si="33"/>
        <v>25000</v>
      </c>
      <c r="U201" s="44">
        <f t="shared" si="47"/>
        <v>24664.974168242799</v>
      </c>
      <c r="W201" s="63">
        <f t="shared" si="34"/>
        <v>25000</v>
      </c>
      <c r="X201" s="44">
        <f t="shared" si="48"/>
        <v>26833.161688980432</v>
      </c>
    </row>
    <row r="202" spans="1:24" ht="14.4" x14ac:dyDescent="0.3">
      <c r="A202" s="22">
        <f t="shared" si="46"/>
        <v>43617</v>
      </c>
      <c r="B202" s="23">
        <v>256.14299999999997</v>
      </c>
      <c r="C202" s="24">
        <f t="shared" si="52"/>
        <v>1.6484846560762545E-2</v>
      </c>
      <c r="D202" s="25">
        <f t="shared" si="49"/>
        <v>78.861761083743772</v>
      </c>
      <c r="E202" s="23">
        <v>107.93300000000001</v>
      </c>
      <c r="F202" s="24">
        <f t="shared" si="53"/>
        <v>2.0054625700541617E-2</v>
      </c>
      <c r="G202" s="25">
        <f t="shared" si="50"/>
        <v>77.19424974967815</v>
      </c>
      <c r="H202" s="31">
        <v>1142.5</v>
      </c>
      <c r="I202" s="27">
        <f t="shared" si="36"/>
        <v>2.8815848716794212E-2</v>
      </c>
      <c r="J202" s="28">
        <f t="shared" si="38"/>
        <v>71.086361373817851</v>
      </c>
      <c r="K202" s="31">
        <v>289.60000000000002</v>
      </c>
      <c r="L202" s="27">
        <f t="shared" si="37"/>
        <v>2.8774422735346361E-2</v>
      </c>
      <c r="M202" s="28">
        <f t="shared" si="39"/>
        <v>71.084928816887597</v>
      </c>
      <c r="O202" s="61">
        <f t="shared" si="40"/>
        <v>25000</v>
      </c>
      <c r="Q202" s="2"/>
      <c r="R202" s="44">
        <f t="shared" si="51"/>
        <v>28779.648069492909</v>
      </c>
      <c r="T202" s="63">
        <f t="shared" si="33"/>
        <v>25000</v>
      </c>
      <c r="U202" s="44">
        <f t="shared" si="47"/>
        <v>24661.318371647259</v>
      </c>
      <c r="W202" s="63">
        <f t="shared" si="34"/>
        <v>25000</v>
      </c>
      <c r="X202" s="44">
        <f t="shared" si="48"/>
        <v>26842.430484037075</v>
      </c>
    </row>
    <row r="203" spans="1:24" ht="14.4" x14ac:dyDescent="0.3">
      <c r="A203" s="22">
        <f t="shared" si="46"/>
        <v>43586</v>
      </c>
      <c r="B203" s="23">
        <v>256.09199999999998</v>
      </c>
      <c r="C203" s="24">
        <f t="shared" si="52"/>
        <v>1.7902284687663972E-2</v>
      </c>
      <c r="D203" s="25">
        <f t="shared" si="49"/>
        <v>78.846059113300441</v>
      </c>
      <c r="E203" s="23">
        <v>107.94799999999999</v>
      </c>
      <c r="F203" s="24">
        <f t="shared" si="53"/>
        <v>2.0206029675833959E-2</v>
      </c>
      <c r="G203" s="25">
        <f t="shared" si="50"/>
        <v>77.2049778286368</v>
      </c>
      <c r="H203" s="26">
        <v>1140.9000000000001</v>
      </c>
      <c r="I203" s="27">
        <f t="shared" si="36"/>
        <v>3.0251038468484648E-2</v>
      </c>
      <c r="J203" s="28">
        <f t="shared" si="38"/>
        <v>70.986809357889527</v>
      </c>
      <c r="K203" s="26">
        <v>289.2</v>
      </c>
      <c r="L203" s="27">
        <f t="shared" si="37"/>
        <v>3.0281439258995402E-2</v>
      </c>
      <c r="M203" s="28">
        <f t="shared" si="39"/>
        <v>70.986745213549341</v>
      </c>
      <c r="O203" s="61">
        <f t="shared" si="40"/>
        <v>25000</v>
      </c>
      <c r="Q203" s="2"/>
      <c r="R203" s="44">
        <f t="shared" si="51"/>
        <v>28779.648069492909</v>
      </c>
      <c r="T203" s="63">
        <f t="shared" si="33"/>
        <v>25000</v>
      </c>
      <c r="U203" s="44">
        <f t="shared" si="47"/>
        <v>24664.745680955573</v>
      </c>
      <c r="W203" s="63">
        <f t="shared" si="34"/>
        <v>25000</v>
      </c>
      <c r="X203" s="44">
        <f t="shared" si="48"/>
        <v>26805.355303810498</v>
      </c>
    </row>
    <row r="204" spans="1:24" ht="14.4" x14ac:dyDescent="0.3">
      <c r="A204" s="22">
        <f t="shared" si="46"/>
        <v>43556</v>
      </c>
      <c r="B204" s="23">
        <v>255.548</v>
      </c>
      <c r="C204" s="24">
        <f t="shared" si="52"/>
        <v>1.9964397755302565E-2</v>
      </c>
      <c r="D204" s="25">
        <f t="shared" si="49"/>
        <v>78.678571428571388</v>
      </c>
      <c r="E204" s="23">
        <v>107.633</v>
      </c>
      <c r="F204" s="24">
        <f t="shared" si="53"/>
        <v>2.1176269674860748E-2</v>
      </c>
      <c r="G204" s="25">
        <f t="shared" si="50"/>
        <v>76.979688170504915</v>
      </c>
      <c r="H204" s="26">
        <v>1136.9000000000001</v>
      </c>
      <c r="I204" s="27">
        <f t="shared" si="36"/>
        <v>3.0360703280768453E-2</v>
      </c>
      <c r="J204" s="28">
        <f t="shared" si="38"/>
        <v>70.737929318068723</v>
      </c>
      <c r="K204" s="26">
        <v>288.2</v>
      </c>
      <c r="L204" s="27">
        <f t="shared" si="37"/>
        <v>3.0389703253485889E-2</v>
      </c>
      <c r="M204" s="28">
        <f t="shared" si="39"/>
        <v>70.741286205203735</v>
      </c>
      <c r="O204" s="61">
        <f t="shared" si="40"/>
        <v>25000</v>
      </c>
      <c r="Q204" s="2"/>
      <c r="R204" s="44">
        <f t="shared" si="51"/>
        <v>28779.648069492909</v>
      </c>
      <c r="T204" s="63">
        <f t="shared" si="33"/>
        <v>25000</v>
      </c>
      <c r="U204" s="44">
        <f t="shared" si="47"/>
        <v>24592.772185480891</v>
      </c>
      <c r="W204" s="63">
        <f t="shared" si="34"/>
        <v>25000</v>
      </c>
      <c r="X204" s="44">
        <f t="shared" si="48"/>
        <v>26712.667353244069</v>
      </c>
    </row>
    <row r="205" spans="1:24" ht="14.4" x14ac:dyDescent="0.3">
      <c r="A205" s="22">
        <f t="shared" si="46"/>
        <v>43525</v>
      </c>
      <c r="B205" s="23">
        <v>254.202</v>
      </c>
      <c r="C205" s="24">
        <f t="shared" si="52"/>
        <v>1.8625227405691724E-2</v>
      </c>
      <c r="D205" s="25">
        <f t="shared" si="49"/>
        <v>78.264162561576313</v>
      </c>
      <c r="E205" s="23">
        <v>107.004</v>
      </c>
      <c r="F205" s="24">
        <f t="shared" si="53"/>
        <v>1.9076008799916222E-2</v>
      </c>
      <c r="G205" s="25">
        <f t="shared" si="50"/>
        <v>76.52982405950506</v>
      </c>
      <c r="H205" s="31">
        <v>1124.7</v>
      </c>
      <c r="I205" s="27">
        <f t="shared" si="36"/>
        <v>2.4410237726568917E-2</v>
      </c>
      <c r="J205" s="28">
        <f t="shared" si="38"/>
        <v>69.978845196615268</v>
      </c>
      <c r="K205" s="31">
        <v>285.10000000000002</v>
      </c>
      <c r="L205" s="27">
        <f t="shared" si="37"/>
        <v>2.4434063959755781E-2</v>
      </c>
      <c r="M205" s="28">
        <f t="shared" si="39"/>
        <v>69.980363279332366</v>
      </c>
      <c r="O205" s="61">
        <f t="shared" si="40"/>
        <v>25000</v>
      </c>
      <c r="Q205" s="2"/>
      <c r="R205" s="44">
        <f t="shared" si="51"/>
        <v>28779.648069492909</v>
      </c>
      <c r="T205" s="63">
        <f t="shared" si="33"/>
        <v>25000</v>
      </c>
      <c r="U205" s="44">
        <f t="shared" si="47"/>
        <v>24449.05368181875</v>
      </c>
      <c r="W205" s="63">
        <f t="shared" si="34"/>
        <v>25000</v>
      </c>
      <c r="X205" s="44">
        <f t="shared" si="48"/>
        <v>26425.334706488153</v>
      </c>
    </row>
    <row r="206" spans="1:24" ht="14.4" x14ac:dyDescent="0.3">
      <c r="A206" s="22">
        <f t="shared" si="46"/>
        <v>43497</v>
      </c>
      <c r="B206" s="23">
        <v>252.77600000000001</v>
      </c>
      <c r="C206" s="24">
        <f t="shared" si="52"/>
        <v>1.5201352659333089E-2</v>
      </c>
      <c r="D206" s="25">
        <f t="shared" si="49"/>
        <v>77.825123152709324</v>
      </c>
      <c r="E206" s="23">
        <v>106.813</v>
      </c>
      <c r="F206" s="24">
        <f t="shared" si="53"/>
        <v>1.8692836637959953E-2</v>
      </c>
      <c r="G206" s="25">
        <f t="shared" si="50"/>
        <v>76.393219854098106</v>
      </c>
      <c r="H206" s="31">
        <v>1124.3</v>
      </c>
      <c r="I206" s="27">
        <f t="shared" si="36"/>
        <v>2.4792635128976448E-2</v>
      </c>
      <c r="J206" s="28">
        <f t="shared" si="38"/>
        <v>69.953957192633183</v>
      </c>
      <c r="K206" s="31">
        <v>285</v>
      </c>
      <c r="L206" s="27">
        <f t="shared" si="37"/>
        <v>2.4811218985976158E-2</v>
      </c>
      <c r="M206" s="28">
        <f t="shared" si="39"/>
        <v>69.955817378497798</v>
      </c>
      <c r="O206" s="61">
        <f t="shared" si="40"/>
        <v>25000</v>
      </c>
      <c r="Q206" s="2"/>
      <c r="R206" s="44">
        <f t="shared" si="51"/>
        <v>28779.648069492909</v>
      </c>
      <c r="T206" s="63">
        <f t="shared" si="33"/>
        <v>25000</v>
      </c>
      <c r="U206" s="44">
        <f t="shared" si="47"/>
        <v>24405.412609959498</v>
      </c>
      <c r="W206" s="63">
        <f t="shared" si="34"/>
        <v>25000</v>
      </c>
      <c r="X206" s="44">
        <f t="shared" si="48"/>
        <v>26416.065911431509</v>
      </c>
    </row>
    <row r="207" spans="1:24" ht="15" thickBot="1" x14ac:dyDescent="0.35">
      <c r="A207" s="22">
        <f t="shared" si="46"/>
        <v>43466</v>
      </c>
      <c r="B207" s="23">
        <v>251.71199999999999</v>
      </c>
      <c r="C207" s="24">
        <f t="shared" si="52"/>
        <v>1.5512351381991252E-2</v>
      </c>
      <c r="D207" s="25">
        <f t="shared" si="49"/>
        <v>77.497536945812769</v>
      </c>
      <c r="E207" s="23">
        <v>106.315</v>
      </c>
      <c r="F207" s="24">
        <f t="shared" si="53"/>
        <v>1.8479489586726183E-2</v>
      </c>
      <c r="G207" s="25">
        <f t="shared" si="50"/>
        <v>76.03704763267055</v>
      </c>
      <c r="H207" s="31">
        <v>1116.4000000000001</v>
      </c>
      <c r="I207" s="27">
        <f t="shared" si="36"/>
        <v>2.5349008082292457E-2</v>
      </c>
      <c r="J207" s="28">
        <f t="shared" si="38"/>
        <v>69.462419113987096</v>
      </c>
      <c r="K207" s="31">
        <v>283</v>
      </c>
      <c r="L207" s="27">
        <f t="shared" si="37"/>
        <v>2.5362318840579601E-2</v>
      </c>
      <c r="M207" s="28">
        <f t="shared" si="39"/>
        <v>69.464899361806587</v>
      </c>
      <c r="O207" s="61">
        <f t="shared" si="40"/>
        <v>25000</v>
      </c>
      <c r="Q207" s="59">
        <v>3.1E-2</v>
      </c>
      <c r="R207" s="44">
        <f>R208*(1+Q207)</f>
        <v>28779.648069492909</v>
      </c>
      <c r="T207" s="63">
        <f t="shared" si="33"/>
        <v>25000</v>
      </c>
      <c r="U207" s="44">
        <f t="shared" si="47"/>
        <v>24291.625940923332</v>
      </c>
      <c r="W207" s="63">
        <f t="shared" si="34"/>
        <v>25000</v>
      </c>
      <c r="X207" s="44">
        <f t="shared" si="48"/>
        <v>26230.690010298655</v>
      </c>
    </row>
    <row r="208" spans="1:24" ht="14.4" x14ac:dyDescent="0.3">
      <c r="A208" s="22">
        <f t="shared" si="46"/>
        <v>43435</v>
      </c>
      <c r="B208" s="23">
        <v>251.233</v>
      </c>
      <c r="C208" s="24">
        <f t="shared" si="52"/>
        <v>1.9101588486313714E-2</v>
      </c>
      <c r="D208" s="25">
        <f t="shared" si="49"/>
        <v>77.350061576354648</v>
      </c>
      <c r="E208" s="23">
        <v>107.137</v>
      </c>
      <c r="F208" s="24">
        <f t="shared" si="53"/>
        <v>2.1042800369773795E-2</v>
      </c>
      <c r="G208" s="25">
        <f t="shared" si="50"/>
        <v>76.624946359605175</v>
      </c>
      <c r="H208" s="31">
        <v>1126.7</v>
      </c>
      <c r="I208" s="27">
        <f t="shared" si="36"/>
        <v>2.6980220581533265E-2</v>
      </c>
      <c r="J208" s="28">
        <f t="shared" si="38"/>
        <v>70.103285216525663</v>
      </c>
      <c r="K208" s="31">
        <v>285.60000000000002</v>
      </c>
      <c r="L208" s="27">
        <f t="shared" si="37"/>
        <v>2.6968716289104577E-2</v>
      </c>
      <c r="M208" s="28">
        <f t="shared" si="39"/>
        <v>70.103092783505176</v>
      </c>
      <c r="O208" s="61">
        <f t="shared" si="40"/>
        <v>25000</v>
      </c>
      <c r="Q208" s="2"/>
      <c r="R208" s="44">
        <f t="shared" ref="R208:R218" si="54">R209</f>
        <v>27914.304626084297</v>
      </c>
      <c r="T208" s="63">
        <f t="shared" si="33"/>
        <v>25000</v>
      </c>
      <c r="U208" s="44">
        <f t="shared" si="47"/>
        <v>24479.44249101917</v>
      </c>
      <c r="W208" s="63">
        <f t="shared" si="34"/>
        <v>25000</v>
      </c>
      <c r="X208" s="44">
        <f t="shared" si="48"/>
        <v>26471.678681771366</v>
      </c>
    </row>
    <row r="209" spans="1:24" ht="14.4" x14ac:dyDescent="0.3">
      <c r="A209" s="22">
        <f t="shared" si="46"/>
        <v>43405</v>
      </c>
      <c r="B209" s="23">
        <v>252.03800000000001</v>
      </c>
      <c r="C209" s="24">
        <f t="shared" si="52"/>
        <v>2.1766010321524032E-2</v>
      </c>
      <c r="D209" s="25">
        <f t="shared" si="49"/>
        <v>77.597906403940854</v>
      </c>
      <c r="E209" s="23">
        <v>106.97199999999999</v>
      </c>
      <c r="F209" s="24">
        <f t="shared" si="53"/>
        <v>2.3097449238214551E-2</v>
      </c>
      <c r="G209" s="25">
        <f t="shared" si="50"/>
        <v>76.506937491059901</v>
      </c>
      <c r="H209" s="31">
        <v>1122.7</v>
      </c>
      <c r="I209" s="27">
        <f t="shared" si="36"/>
        <v>3.1893382352941257E-2</v>
      </c>
      <c r="J209" s="28">
        <f t="shared" si="38"/>
        <v>69.854405176704859</v>
      </c>
      <c r="K209" s="31">
        <v>284.60000000000002</v>
      </c>
      <c r="L209" s="27">
        <f t="shared" si="37"/>
        <v>3.1907179115300943E-2</v>
      </c>
      <c r="M209" s="28">
        <f t="shared" si="39"/>
        <v>69.85763377515957</v>
      </c>
      <c r="O209" s="61">
        <f t="shared" si="40"/>
        <v>25000</v>
      </c>
      <c r="Q209" s="2"/>
      <c r="R209" s="44">
        <f t="shared" si="54"/>
        <v>27914.304626084297</v>
      </c>
      <c r="T209" s="63">
        <f t="shared" si="33"/>
        <v>25000</v>
      </c>
      <c r="U209" s="44">
        <f t="shared" si="47"/>
        <v>24441.74208862767</v>
      </c>
      <c r="W209" s="63">
        <f t="shared" si="34"/>
        <v>25000</v>
      </c>
      <c r="X209" s="44">
        <f t="shared" si="48"/>
        <v>26378.99073120494</v>
      </c>
    </row>
    <row r="210" spans="1:24" ht="14.4" x14ac:dyDescent="0.3">
      <c r="A210" s="22">
        <f t="shared" si="46"/>
        <v>43374</v>
      </c>
      <c r="B210" s="23">
        <v>252.88499999999999</v>
      </c>
      <c r="C210" s="24">
        <f t="shared" si="52"/>
        <v>2.5224699286070296E-2</v>
      </c>
      <c r="D210" s="25">
        <f t="shared" si="49"/>
        <v>77.858682266009808</v>
      </c>
      <c r="E210" s="23">
        <v>106.735</v>
      </c>
      <c r="F210" s="24">
        <f t="shared" si="53"/>
        <v>2.3915504307284952E-2</v>
      </c>
      <c r="G210" s="25">
        <f t="shared" si="50"/>
        <v>76.337433843513068</v>
      </c>
      <c r="H210" s="31">
        <v>1122.4000000000001</v>
      </c>
      <c r="I210" s="27">
        <f t="shared" si="36"/>
        <v>3.3422336801399721E-2</v>
      </c>
      <c r="J210" s="28">
        <f t="shared" si="38"/>
        <v>69.835739173718295</v>
      </c>
      <c r="K210" s="31">
        <v>284.5</v>
      </c>
      <c r="L210" s="27">
        <f t="shared" si="37"/>
        <v>3.3418089357065028E-2</v>
      </c>
      <c r="M210" s="28">
        <f t="shared" si="39"/>
        <v>69.833087874325003</v>
      </c>
      <c r="O210" s="61">
        <f t="shared" si="40"/>
        <v>25000</v>
      </c>
      <c r="Q210" s="2"/>
      <c r="R210" s="44">
        <f t="shared" si="54"/>
        <v>27914.304626084297</v>
      </c>
      <c r="T210" s="63">
        <f t="shared" si="33"/>
        <v>25000</v>
      </c>
      <c r="U210" s="44">
        <f t="shared" si="47"/>
        <v>24387.590601556247</v>
      </c>
      <c r="W210" s="63">
        <f t="shared" si="34"/>
        <v>25000</v>
      </c>
      <c r="X210" s="44">
        <f t="shared" si="48"/>
        <v>26369.721936148293</v>
      </c>
    </row>
    <row r="211" spans="1:24" ht="14.4" x14ac:dyDescent="0.3">
      <c r="A211" s="22">
        <f t="shared" si="46"/>
        <v>43344</v>
      </c>
      <c r="B211" s="23">
        <v>252.43899999999999</v>
      </c>
      <c r="C211" s="24">
        <f t="shared" si="52"/>
        <v>2.2769721941990007E-2</v>
      </c>
      <c r="D211" s="25">
        <f t="shared" si="49"/>
        <v>77.721366995073851</v>
      </c>
      <c r="E211" s="23">
        <v>106.65</v>
      </c>
      <c r="F211" s="24">
        <f t="shared" si="53"/>
        <v>2.4190682889821513E-2</v>
      </c>
      <c r="G211" s="25">
        <f t="shared" si="50"/>
        <v>76.276641396080663</v>
      </c>
      <c r="H211" s="31">
        <v>1120.8</v>
      </c>
      <c r="I211" s="27">
        <f t="shared" si="36"/>
        <v>3.2709849811112246E-2</v>
      </c>
      <c r="J211" s="28">
        <f t="shared" si="38"/>
        <v>69.736187157789971</v>
      </c>
      <c r="K211" s="31">
        <v>284.10000000000002</v>
      </c>
      <c r="L211" s="27">
        <f t="shared" si="37"/>
        <v>3.2715376226826631E-2</v>
      </c>
      <c r="M211" s="28">
        <f t="shared" si="39"/>
        <v>69.73490427098676</v>
      </c>
      <c r="O211" s="61">
        <f t="shared" si="40"/>
        <v>25000</v>
      </c>
      <c r="Q211" s="2"/>
      <c r="R211" s="44">
        <f t="shared" si="54"/>
        <v>27914.304626084297</v>
      </c>
      <c r="T211" s="63">
        <f t="shared" si="33"/>
        <v>25000</v>
      </c>
      <c r="U211" s="44">
        <f t="shared" si="47"/>
        <v>24368.169182142443</v>
      </c>
      <c r="W211" s="63">
        <f t="shared" si="34"/>
        <v>25000</v>
      </c>
      <c r="X211" s="44">
        <f t="shared" si="48"/>
        <v>26332.646755921724</v>
      </c>
    </row>
    <row r="212" spans="1:24" ht="14.4" x14ac:dyDescent="0.3">
      <c r="A212" s="22">
        <f t="shared" si="46"/>
        <v>43313</v>
      </c>
      <c r="B212" s="23">
        <v>252.14599999999999</v>
      </c>
      <c r="C212" s="24">
        <f t="shared" si="52"/>
        <v>2.6991801041874375E-2</v>
      </c>
      <c r="D212" s="25">
        <f t="shared" si="49"/>
        <v>77.631157635467943</v>
      </c>
      <c r="E212" s="23">
        <v>106.538</v>
      </c>
      <c r="F212" s="24">
        <f t="shared" si="53"/>
        <v>2.6525991231873602E-2</v>
      </c>
      <c r="G212" s="25">
        <f t="shared" si="50"/>
        <v>76.196538406522663</v>
      </c>
      <c r="H212" s="31">
        <v>1121.2</v>
      </c>
      <c r="I212" s="27">
        <f t="shared" si="36"/>
        <v>3.4603672603118918E-2</v>
      </c>
      <c r="J212" s="28">
        <f t="shared" si="38"/>
        <v>69.761075161772055</v>
      </c>
      <c r="K212" s="31">
        <v>284.2</v>
      </c>
      <c r="L212" s="27">
        <f t="shared" si="37"/>
        <v>3.4583181652712014E-2</v>
      </c>
      <c r="M212" s="28">
        <f t="shared" si="39"/>
        <v>69.759450171821314</v>
      </c>
      <c r="O212" s="61">
        <f t="shared" si="40"/>
        <v>25000</v>
      </c>
      <c r="Q212" s="2"/>
      <c r="R212" s="44">
        <f t="shared" si="54"/>
        <v>27914.304626084297</v>
      </c>
      <c r="T212" s="63">
        <f t="shared" si="33"/>
        <v>25000</v>
      </c>
      <c r="U212" s="44">
        <f t="shared" si="47"/>
        <v>24342.578605973667</v>
      </c>
      <c r="W212" s="63">
        <f t="shared" si="34"/>
        <v>25000</v>
      </c>
      <c r="X212" s="44">
        <f t="shared" si="48"/>
        <v>26341.915550978363</v>
      </c>
    </row>
    <row r="213" spans="1:24" ht="14.4" x14ac:dyDescent="0.3">
      <c r="A213" s="22">
        <f t="shared" si="46"/>
        <v>43282</v>
      </c>
      <c r="B213" s="23">
        <v>252.006</v>
      </c>
      <c r="C213" s="24">
        <f t="shared" si="52"/>
        <v>2.9495150866471143E-2</v>
      </c>
      <c r="D213" s="25">
        <f t="shared" si="49"/>
        <v>77.588054187192085</v>
      </c>
      <c r="E213" s="23">
        <v>105.76900000000001</v>
      </c>
      <c r="F213" s="24">
        <f t="shared" si="53"/>
        <v>2.4744465436225438E-2</v>
      </c>
      <c r="G213" s="25">
        <f t="shared" si="50"/>
        <v>75.646545558575298</v>
      </c>
      <c r="H213" s="31">
        <v>1111.3</v>
      </c>
      <c r="I213" s="27">
        <f t="shared" si="36"/>
        <v>3.2231097900798922E-2</v>
      </c>
      <c r="J213" s="28">
        <f t="shared" si="38"/>
        <v>69.145097063215559</v>
      </c>
      <c r="K213" s="31">
        <v>281.7</v>
      </c>
      <c r="L213" s="27">
        <f t="shared" si="37"/>
        <v>3.2246244045437855E-2</v>
      </c>
      <c r="M213" s="28">
        <f t="shared" si="39"/>
        <v>69.145802650957293</v>
      </c>
      <c r="O213" s="61">
        <f t="shared" si="40"/>
        <v>25000</v>
      </c>
      <c r="Q213" s="2"/>
      <c r="R213" s="44">
        <f t="shared" si="54"/>
        <v>27914.304626084297</v>
      </c>
      <c r="T213" s="63">
        <f t="shared" si="33"/>
        <v>25000</v>
      </c>
      <c r="U213" s="44">
        <f t="shared" si="47"/>
        <v>24166.871882100553</v>
      </c>
      <c r="W213" s="63">
        <f t="shared" si="34"/>
        <v>25000</v>
      </c>
      <c r="X213" s="44">
        <f t="shared" si="48"/>
        <v>26110.195674562296</v>
      </c>
    </row>
    <row r="214" spans="1:24" ht="14.4" x14ac:dyDescent="0.3">
      <c r="A214" s="22">
        <f t="shared" si="46"/>
        <v>43252</v>
      </c>
      <c r="B214" s="23">
        <v>251.989</v>
      </c>
      <c r="C214" s="24">
        <f t="shared" si="52"/>
        <v>2.8715478353166901E-2</v>
      </c>
      <c r="D214" s="25">
        <f t="shared" si="49"/>
        <v>77.582820197044299</v>
      </c>
      <c r="E214" s="23">
        <v>105.81100000000001</v>
      </c>
      <c r="F214" s="24">
        <f t="shared" si="53"/>
        <v>2.4466519499632078E-2</v>
      </c>
      <c r="G214" s="25">
        <f t="shared" si="50"/>
        <v>75.676584179659542</v>
      </c>
      <c r="H214" s="31">
        <v>1110.5</v>
      </c>
      <c r="I214" s="27">
        <f t="shared" si="36"/>
        <v>3.3792589834295228E-2</v>
      </c>
      <c r="J214" s="28">
        <f t="shared" si="38"/>
        <v>69.095321055251404</v>
      </c>
      <c r="K214" s="31">
        <v>281.5</v>
      </c>
      <c r="L214" s="27">
        <f t="shared" si="37"/>
        <v>3.3786265148733063E-2</v>
      </c>
      <c r="M214" s="28">
        <f t="shared" si="39"/>
        <v>69.096710849288172</v>
      </c>
      <c r="O214" s="61">
        <f t="shared" si="40"/>
        <v>25000</v>
      </c>
      <c r="Q214" s="2"/>
      <c r="R214" s="44">
        <f t="shared" si="54"/>
        <v>27914.304626084297</v>
      </c>
      <c r="T214" s="63">
        <f t="shared" si="33"/>
        <v>25000</v>
      </c>
      <c r="U214" s="44">
        <f t="shared" si="47"/>
        <v>24176.468348163846</v>
      </c>
      <c r="W214" s="63">
        <f t="shared" si="34"/>
        <v>25000</v>
      </c>
      <c r="X214" s="44">
        <f t="shared" si="48"/>
        <v>26091.658084449009</v>
      </c>
    </row>
    <row r="215" spans="1:24" ht="14.4" x14ac:dyDescent="0.3">
      <c r="A215" s="22">
        <f t="shared" si="46"/>
        <v>43221</v>
      </c>
      <c r="B215" s="23">
        <v>251.58799999999999</v>
      </c>
      <c r="C215" s="24">
        <f t="shared" si="52"/>
        <v>2.8010117148075553E-2</v>
      </c>
      <c r="D215" s="25">
        <f t="shared" si="49"/>
        <v>77.459359605911288</v>
      </c>
      <c r="E215" s="23">
        <v>105.81</v>
      </c>
      <c r="F215" s="24">
        <f t="shared" si="53"/>
        <v>2.420892661820373E-2</v>
      </c>
      <c r="G215" s="25">
        <f t="shared" si="50"/>
        <v>75.675868974395627</v>
      </c>
      <c r="H215" s="26">
        <v>1107.4000000000001</v>
      </c>
      <c r="I215" s="27">
        <f t="shared" si="36"/>
        <v>3.3118761078458903E-2</v>
      </c>
      <c r="J215" s="28">
        <f t="shared" si="38"/>
        <v>68.902439024390276</v>
      </c>
      <c r="K215" s="26">
        <v>280.7</v>
      </c>
      <c r="L215" s="27">
        <f t="shared" si="37"/>
        <v>3.31247699668753E-2</v>
      </c>
      <c r="M215" s="28">
        <f t="shared" si="39"/>
        <v>68.900343642611688</v>
      </c>
      <c r="O215" s="61">
        <f t="shared" si="40"/>
        <v>25000</v>
      </c>
      <c r="Q215" s="2"/>
      <c r="R215" s="44">
        <f t="shared" si="54"/>
        <v>27914.304626084297</v>
      </c>
      <c r="T215" s="63">
        <f>T216</f>
        <v>25000</v>
      </c>
      <c r="U215" s="44">
        <f t="shared" si="47"/>
        <v>24176.239860876623</v>
      </c>
      <c r="W215" s="63">
        <f>W216</f>
        <v>25000</v>
      </c>
      <c r="X215" s="44">
        <f t="shared" si="48"/>
        <v>26017.507723995866</v>
      </c>
    </row>
    <row r="216" spans="1:24" ht="14.4" x14ac:dyDescent="0.3">
      <c r="A216" s="22">
        <f t="shared" si="46"/>
        <v>43191</v>
      </c>
      <c r="B216" s="23">
        <v>250.54599999999999</v>
      </c>
      <c r="C216" s="24">
        <f t="shared" si="52"/>
        <v>2.4627439433348108E-2</v>
      </c>
      <c r="D216" s="25">
        <f t="shared" si="49"/>
        <v>77.138546798029523</v>
      </c>
      <c r="E216" s="23">
        <v>105.401</v>
      </c>
      <c r="F216" s="24">
        <f t="shared" si="53"/>
        <v>2.381761843242769E-2</v>
      </c>
      <c r="G216" s="25">
        <f t="shared" si="50"/>
        <v>75.383350021456138</v>
      </c>
      <c r="H216" s="26">
        <v>1103.4000000000001</v>
      </c>
      <c r="I216" s="27">
        <f t="shared" si="36"/>
        <v>3.3629976580796361E-2</v>
      </c>
      <c r="J216" s="28">
        <f t="shared" si="38"/>
        <v>68.653558984569472</v>
      </c>
      <c r="K216" s="26">
        <v>279.7</v>
      </c>
      <c r="L216" s="27">
        <f t="shared" si="37"/>
        <v>3.3628972653362732E-2</v>
      </c>
      <c r="M216" s="28">
        <f t="shared" si="39"/>
        <v>68.654884634266082</v>
      </c>
      <c r="O216" s="61">
        <f t="shared" si="40"/>
        <v>25000</v>
      </c>
      <c r="Q216" s="2"/>
      <c r="R216" s="44">
        <f t="shared" si="54"/>
        <v>27914.304626084297</v>
      </c>
      <c r="T216" s="63">
        <f t="shared" ref="T216:T219" si="55">T217</f>
        <v>25000</v>
      </c>
      <c r="U216" s="44">
        <f t="shared" ref="U216:U219" si="56">SUM(E216/E217)*U217</f>
        <v>24082.788560403147</v>
      </c>
      <c r="W216" s="63">
        <f t="shared" ref="W216:W219" si="57">W217</f>
        <v>25000</v>
      </c>
      <c r="X216" s="44">
        <f t="shared" si="48"/>
        <v>25924.819773429437</v>
      </c>
    </row>
    <row r="217" spans="1:24" ht="14.4" x14ac:dyDescent="0.3">
      <c r="A217" s="22">
        <f t="shared" si="46"/>
        <v>43160</v>
      </c>
      <c r="B217" s="23">
        <v>249.554</v>
      </c>
      <c r="C217" s="24">
        <f t="shared" si="52"/>
        <v>2.3597114039729084E-2</v>
      </c>
      <c r="D217" s="25">
        <f t="shared" si="49"/>
        <v>76.833128078817708</v>
      </c>
      <c r="E217" s="23">
        <v>105.001</v>
      </c>
      <c r="F217" s="24">
        <f t="shared" si="53"/>
        <v>2.4579926230947846E-2</v>
      </c>
      <c r="G217" s="25">
        <f t="shared" si="50"/>
        <v>75.097267915891848</v>
      </c>
      <c r="H217" s="31">
        <v>1097.9000000000001</v>
      </c>
      <c r="I217" s="27">
        <f t="shared" si="36"/>
        <v>3.3414909638554313E-2</v>
      </c>
      <c r="J217" s="28">
        <f t="shared" si="38"/>
        <v>68.311348929815864</v>
      </c>
      <c r="K217" s="31">
        <v>278.3</v>
      </c>
      <c r="L217" s="27">
        <f t="shared" si="37"/>
        <v>3.3419977720014815E-2</v>
      </c>
      <c r="M217" s="28">
        <f t="shared" si="39"/>
        <v>68.311242022582249</v>
      </c>
      <c r="O217" s="61">
        <f t="shared" si="40"/>
        <v>25000</v>
      </c>
      <c r="Q217" s="2"/>
      <c r="R217" s="44">
        <f t="shared" si="54"/>
        <v>27914.304626084297</v>
      </c>
      <c r="T217" s="63">
        <f t="shared" si="55"/>
        <v>25000</v>
      </c>
      <c r="U217" s="44">
        <f t="shared" si="56"/>
        <v>23991.393645514665</v>
      </c>
      <c r="W217" s="63">
        <f t="shared" si="57"/>
        <v>25000</v>
      </c>
      <c r="X217" s="44">
        <f t="shared" si="48"/>
        <v>25795.056642636446</v>
      </c>
    </row>
    <row r="218" spans="1:24" ht="14.4" x14ac:dyDescent="0.3">
      <c r="A218" s="22">
        <f t="shared" si="46"/>
        <v>43132</v>
      </c>
      <c r="B218" s="23">
        <v>248.99100000000001</v>
      </c>
      <c r="C218" s="24">
        <f t="shared" si="52"/>
        <v>2.2117954212386604E-2</v>
      </c>
      <c r="D218" s="25">
        <f t="shared" si="49"/>
        <v>76.659790640394064</v>
      </c>
      <c r="E218" s="23">
        <v>104.85299999999999</v>
      </c>
      <c r="F218" s="24">
        <f t="shared" si="53"/>
        <v>2.7084476138233615E-2</v>
      </c>
      <c r="G218" s="25">
        <f t="shared" si="50"/>
        <v>74.991417536833055</v>
      </c>
      <c r="H218" s="31">
        <v>1097.0999999999999</v>
      </c>
      <c r="I218" s="27">
        <f t="shared" si="36"/>
        <v>3.6173026067245928E-2</v>
      </c>
      <c r="J218" s="28">
        <f t="shared" si="38"/>
        <v>68.261572921851695</v>
      </c>
      <c r="K218" s="31">
        <v>278.10000000000002</v>
      </c>
      <c r="L218" s="27">
        <f t="shared" si="37"/>
        <v>3.6140089418778221E-2</v>
      </c>
      <c r="M218" s="28">
        <f t="shared" si="39"/>
        <v>68.262150220913128</v>
      </c>
      <c r="O218" s="61">
        <f t="shared" si="40"/>
        <v>25000</v>
      </c>
      <c r="Q218" s="2"/>
      <c r="R218" s="44">
        <f t="shared" si="54"/>
        <v>27914.304626084297</v>
      </c>
      <c r="T218" s="63">
        <f t="shared" si="55"/>
        <v>25000</v>
      </c>
      <c r="U218" s="44">
        <f t="shared" si="56"/>
        <v>23957.577527005924</v>
      </c>
      <c r="W218" s="63">
        <f t="shared" si="57"/>
        <v>25000</v>
      </c>
      <c r="X218" s="44">
        <f t="shared" si="48"/>
        <v>25776.519052523159</v>
      </c>
    </row>
    <row r="219" spans="1:24" ht="15" thickBot="1" x14ac:dyDescent="0.35">
      <c r="A219" s="22">
        <f t="shared" si="46"/>
        <v>43101</v>
      </c>
      <c r="B219" s="23">
        <v>247.86699999999999</v>
      </c>
      <c r="C219" s="24">
        <f t="shared" si="52"/>
        <v>2.0705076202751638E-2</v>
      </c>
      <c r="D219" s="25">
        <f t="shared" si="49"/>
        <v>76.313731527093552</v>
      </c>
      <c r="E219" s="23">
        <v>104.386</v>
      </c>
      <c r="F219" s="24">
        <f t="shared" si="53"/>
        <v>2.9894628833024184E-2</v>
      </c>
      <c r="G219" s="25">
        <f t="shared" si="50"/>
        <v>74.657416678586728</v>
      </c>
      <c r="H219" s="31">
        <v>1088.8</v>
      </c>
      <c r="I219" s="27">
        <f t="shared" si="36"/>
        <v>3.9526446438800766E-2</v>
      </c>
      <c r="J219" s="28">
        <f t="shared" si="38"/>
        <v>67.745146839223523</v>
      </c>
      <c r="K219" s="31">
        <v>276</v>
      </c>
      <c r="L219" s="27">
        <f t="shared" si="37"/>
        <v>3.9548022598870025E-2</v>
      </c>
      <c r="M219" s="28">
        <f t="shared" si="39"/>
        <v>67.746686303387349</v>
      </c>
      <c r="O219" s="61">
        <f t="shared" si="40"/>
        <v>25000</v>
      </c>
      <c r="Q219" s="59">
        <v>2.4500000000000001E-2</v>
      </c>
      <c r="R219" s="44">
        <f>R220*(1+Q219)</f>
        <v>27914.304626084297</v>
      </c>
      <c r="T219" s="63">
        <f t="shared" si="55"/>
        <v>25000</v>
      </c>
      <c r="U219" s="44">
        <f t="shared" si="56"/>
        <v>23850.873963873615</v>
      </c>
      <c r="W219" s="63">
        <f t="shared" si="57"/>
        <v>25000</v>
      </c>
      <c r="X219" s="44">
        <f t="shared" si="48"/>
        <v>25581.874356333665</v>
      </c>
    </row>
    <row r="220" spans="1:24" ht="14.4" x14ac:dyDescent="0.3">
      <c r="A220" s="22">
        <f t="shared" si="46"/>
        <v>43070</v>
      </c>
      <c r="B220" s="23">
        <v>246.524</v>
      </c>
      <c r="C220" s="24">
        <f t="shared" si="52"/>
        <v>2.1090824745684245E-2</v>
      </c>
      <c r="D220" s="25">
        <f t="shared" si="49"/>
        <v>75.90024630541869</v>
      </c>
      <c r="E220" s="23">
        <v>104.929</v>
      </c>
      <c r="F220" s="24">
        <f t="shared" si="53"/>
        <v>2.9725220804710517E-2</v>
      </c>
      <c r="G220" s="25">
        <f t="shared" si="50"/>
        <v>75.045773136890261</v>
      </c>
      <c r="H220" s="31">
        <v>1097.0999999999999</v>
      </c>
      <c r="I220" s="27">
        <f t="shared" si="36"/>
        <v>4.1188193983106913E-2</v>
      </c>
      <c r="J220" s="28">
        <f t="shared" si="38"/>
        <v>68.261572921851695</v>
      </c>
      <c r="K220" s="31">
        <v>278.10000000000002</v>
      </c>
      <c r="L220" s="27">
        <f t="shared" si="37"/>
        <v>4.1183077499064025E-2</v>
      </c>
      <c r="M220" s="28">
        <f t="shared" si="39"/>
        <v>68.262150220913128</v>
      </c>
      <c r="O220" s="61">
        <f t="shared" si="40"/>
        <v>25000</v>
      </c>
      <c r="Q220" s="3"/>
      <c r="R220" s="44">
        <f t="shared" ref="R220:R230" si="58">R221</f>
        <v>27246.759029852903</v>
      </c>
      <c r="T220" s="63">
        <f t="shared" ref="T220:T266" si="59">T221</f>
        <v>25000</v>
      </c>
      <c r="U220" s="44">
        <f t="shared" ref="U220:U262" si="60">SUM(E220/E221)*U221</f>
        <v>23974.942560834737</v>
      </c>
      <c r="V220" s="64"/>
      <c r="W220" s="63">
        <f t="shared" ref="W220:W266" si="61">W221</f>
        <v>25000</v>
      </c>
      <c r="X220" s="44">
        <f t="shared" si="48"/>
        <v>25776.519052523163</v>
      </c>
    </row>
    <row r="221" spans="1:24" ht="14.4" x14ac:dyDescent="0.3">
      <c r="A221" s="22">
        <f t="shared" si="46"/>
        <v>43040</v>
      </c>
      <c r="B221" s="23">
        <v>246.66900000000001</v>
      </c>
      <c r="C221" s="24">
        <f t="shared" si="52"/>
        <v>2.2025829386831841E-2</v>
      </c>
      <c r="D221" s="25">
        <f t="shared" si="49"/>
        <v>75.944889162561552</v>
      </c>
      <c r="E221" s="23">
        <v>104.557</v>
      </c>
      <c r="F221" s="24">
        <f t="shared" si="53"/>
        <v>3.0920618017964641E-2</v>
      </c>
      <c r="G221" s="25">
        <f t="shared" si="50"/>
        <v>74.779716778715468</v>
      </c>
      <c r="H221" s="31">
        <v>1088</v>
      </c>
      <c r="I221" s="27">
        <f t="shared" si="36"/>
        <v>3.8762650372350382E-2</v>
      </c>
      <c r="J221" s="28">
        <f t="shared" si="38"/>
        <v>67.695370831259368</v>
      </c>
      <c r="K221" s="31">
        <v>275.8</v>
      </c>
      <c r="L221" s="27">
        <f t="shared" si="37"/>
        <v>3.8794726930320156E-2</v>
      </c>
      <c r="M221" s="28">
        <f t="shared" si="39"/>
        <v>67.697594501718228</v>
      </c>
      <c r="O221" s="61">
        <f t="shared" si="40"/>
        <v>25000</v>
      </c>
      <c r="Q221" s="3"/>
      <c r="R221" s="44">
        <f t="shared" si="58"/>
        <v>27246.759029852903</v>
      </c>
      <c r="T221" s="63">
        <f t="shared" si="59"/>
        <v>25000</v>
      </c>
      <c r="U221" s="44">
        <f t="shared" si="60"/>
        <v>23889.945289988445</v>
      </c>
      <c r="V221" s="64"/>
      <c r="W221" s="63">
        <f t="shared" si="61"/>
        <v>25000</v>
      </c>
      <c r="X221" s="44">
        <f t="shared" si="48"/>
        <v>25563.336766220378</v>
      </c>
    </row>
    <row r="222" spans="1:24" ht="14.4" x14ac:dyDescent="0.3">
      <c r="A222" s="22">
        <f t="shared" si="46"/>
        <v>43009</v>
      </c>
      <c r="B222" s="23">
        <v>246.66300000000001</v>
      </c>
      <c r="C222" s="24">
        <f t="shared" si="52"/>
        <v>2.0411287019761692E-2</v>
      </c>
      <c r="D222" s="25">
        <f t="shared" si="49"/>
        <v>75.943041871921153</v>
      </c>
      <c r="E222" s="23">
        <v>104.242</v>
      </c>
      <c r="F222" s="24">
        <f t="shared" si="53"/>
        <v>3.0008398794526103E-2</v>
      </c>
      <c r="G222" s="25">
        <f t="shared" si="50"/>
        <v>74.554427120583583</v>
      </c>
      <c r="H222" s="31">
        <v>1086.0999999999999</v>
      </c>
      <c r="I222" s="27">
        <f t="shared" si="36"/>
        <v>3.9728125598315067E-2</v>
      </c>
      <c r="J222" s="28">
        <f t="shared" si="38"/>
        <v>67.57715281234448</v>
      </c>
      <c r="K222" s="31">
        <v>275.3</v>
      </c>
      <c r="L222" s="27">
        <f t="shared" si="37"/>
        <v>3.9652567975830832E-2</v>
      </c>
      <c r="M222" s="28">
        <f t="shared" si="39"/>
        <v>67.574864997545433</v>
      </c>
      <c r="O222" s="61">
        <f t="shared" si="40"/>
        <v>25000</v>
      </c>
      <c r="Q222" s="3"/>
      <c r="R222" s="44">
        <f t="shared" si="58"/>
        <v>27246.759029852903</v>
      </c>
      <c r="T222" s="63">
        <f t="shared" si="59"/>
        <v>25000</v>
      </c>
      <c r="U222" s="44">
        <f t="shared" si="60"/>
        <v>23817.97179451376</v>
      </c>
      <c r="V222" s="64"/>
      <c r="W222" s="63">
        <f t="shared" si="61"/>
        <v>25000</v>
      </c>
      <c r="X222" s="44">
        <f t="shared" si="48"/>
        <v>25516.992790937169</v>
      </c>
    </row>
    <row r="223" spans="1:24" ht="14.4" x14ac:dyDescent="0.3">
      <c r="A223" s="22">
        <f t="shared" si="46"/>
        <v>42979</v>
      </c>
      <c r="B223" s="23">
        <v>246.81899999999999</v>
      </c>
      <c r="C223" s="24">
        <f t="shared" si="52"/>
        <v>2.2329638650032235E-2</v>
      </c>
      <c r="D223" s="25">
        <f t="shared" si="49"/>
        <v>75.991071428571388</v>
      </c>
      <c r="E223" s="23">
        <v>104.131</v>
      </c>
      <c r="F223" s="24">
        <f t="shared" si="53"/>
        <v>2.9593229053372472E-2</v>
      </c>
      <c r="G223" s="25">
        <f t="shared" si="50"/>
        <v>74.475039336289498</v>
      </c>
      <c r="H223" s="31">
        <v>1085.3</v>
      </c>
      <c r="I223" s="27">
        <f t="shared" si="36"/>
        <v>3.8564593301435357E-2</v>
      </c>
      <c r="J223" s="28">
        <f t="shared" si="38"/>
        <v>67.527376804380324</v>
      </c>
      <c r="K223" s="31">
        <v>275.10000000000002</v>
      </c>
      <c r="L223" s="27">
        <f t="shared" si="37"/>
        <v>3.8505096262740901E-2</v>
      </c>
      <c r="M223" s="28">
        <f t="shared" si="39"/>
        <v>67.525773195876312</v>
      </c>
      <c r="O223" s="61">
        <f t="shared" si="40"/>
        <v>25000</v>
      </c>
      <c r="Q223" s="3"/>
      <c r="R223" s="44">
        <f t="shared" si="58"/>
        <v>27246.759029852903</v>
      </c>
      <c r="T223" s="63">
        <f t="shared" si="59"/>
        <v>25000</v>
      </c>
      <c r="U223" s="44">
        <f t="shared" si="60"/>
        <v>23792.609705632207</v>
      </c>
      <c r="V223" s="64"/>
      <c r="W223" s="63">
        <f t="shared" si="61"/>
        <v>25000</v>
      </c>
      <c r="X223" s="44">
        <f t="shared" si="48"/>
        <v>25498.455200823882</v>
      </c>
    </row>
    <row r="224" spans="1:24" ht="14.4" x14ac:dyDescent="0.3">
      <c r="A224" s="22">
        <f t="shared" si="46"/>
        <v>42948</v>
      </c>
      <c r="B224" s="23">
        <v>245.51900000000001</v>
      </c>
      <c r="C224" s="24">
        <f>SUM(B224/B236)-1</f>
        <v>1.9389742120581754E-2</v>
      </c>
      <c r="D224" s="25">
        <f t="shared" si="49"/>
        <v>75.590825123152683</v>
      </c>
      <c r="E224" s="23">
        <v>103.785</v>
      </c>
      <c r="F224" s="24">
        <f>SUM(E224/E236)-1</f>
        <v>2.8613054768181767E-2</v>
      </c>
      <c r="G224" s="25">
        <f t="shared" si="50"/>
        <v>74.227578314976384</v>
      </c>
      <c r="H224" s="31">
        <v>1083.7</v>
      </c>
      <c r="I224" s="27">
        <f t="shared" si="36"/>
        <v>3.8922442718819061E-2</v>
      </c>
      <c r="J224" s="28">
        <f t="shared" si="38"/>
        <v>67.427824788452014</v>
      </c>
      <c r="K224" s="31">
        <v>274.7</v>
      </c>
      <c r="L224" s="27">
        <f t="shared" si="37"/>
        <v>3.895612708018148E-2</v>
      </c>
      <c r="M224" s="28">
        <f t="shared" si="39"/>
        <v>67.427589592538055</v>
      </c>
      <c r="O224" s="61">
        <f t="shared" si="40"/>
        <v>25000</v>
      </c>
      <c r="Q224" s="3"/>
      <c r="R224" s="44">
        <f t="shared" si="58"/>
        <v>27246.759029852903</v>
      </c>
      <c r="T224" s="63">
        <f t="shared" si="59"/>
        <v>25000</v>
      </c>
      <c r="U224" s="44">
        <f t="shared" si="60"/>
        <v>23713.553104253668</v>
      </c>
      <c r="V224" s="64"/>
      <c r="W224" s="63">
        <f t="shared" si="61"/>
        <v>25000</v>
      </c>
      <c r="X224" s="44">
        <f t="shared" si="48"/>
        <v>25461.380020597309</v>
      </c>
    </row>
    <row r="225" spans="1:24" ht="14.4" x14ac:dyDescent="0.3">
      <c r="A225" s="22">
        <f t="shared" si="46"/>
        <v>42917</v>
      </c>
      <c r="B225" s="23">
        <v>244.786</v>
      </c>
      <c r="C225" s="24">
        <f>SUM(B225/B237)-1</f>
        <v>1.727978456372492E-2</v>
      </c>
      <c r="D225" s="25">
        <f t="shared" si="49"/>
        <v>75.365147783251203</v>
      </c>
      <c r="E225" s="23">
        <v>103.215</v>
      </c>
      <c r="F225" s="24">
        <f>SUM(E225/E237)-1</f>
        <v>2.6289884758031734E-2</v>
      </c>
      <c r="G225" s="25">
        <f t="shared" si="50"/>
        <v>73.819911314547269</v>
      </c>
      <c r="H225" s="31">
        <v>1076.5999999999999</v>
      </c>
      <c r="I225" s="27">
        <f t="shared" si="36"/>
        <v>3.6088923106534443E-2</v>
      </c>
      <c r="J225" s="28">
        <f t="shared" si="38"/>
        <v>66.986062717770082</v>
      </c>
      <c r="K225" s="31">
        <v>272.89999999999998</v>
      </c>
      <c r="L225" s="27">
        <f t="shared" si="37"/>
        <v>3.6066818526955258E-2</v>
      </c>
      <c r="M225" s="28">
        <f t="shared" si="39"/>
        <v>66.985763377515966</v>
      </c>
      <c r="O225" s="61">
        <f t="shared" si="40"/>
        <v>25000</v>
      </c>
      <c r="Q225" s="3"/>
      <c r="R225" s="44">
        <f t="shared" si="58"/>
        <v>27246.759029852903</v>
      </c>
      <c r="T225" s="63">
        <f t="shared" si="59"/>
        <v>25000</v>
      </c>
      <c r="U225" s="44">
        <f t="shared" si="60"/>
        <v>23583.315350537578</v>
      </c>
      <c r="V225" s="64"/>
      <c r="W225" s="63">
        <f t="shared" si="61"/>
        <v>25000</v>
      </c>
      <c r="X225" s="44">
        <f t="shared" si="48"/>
        <v>25294.541709577741</v>
      </c>
    </row>
    <row r="226" spans="1:24" ht="14.4" x14ac:dyDescent="0.3">
      <c r="A226" s="22">
        <f t="shared" si="46"/>
        <v>42887</v>
      </c>
      <c r="B226" s="23">
        <v>244.95500000000001</v>
      </c>
      <c r="C226" s="24">
        <f>SUM(B226/B238)-1</f>
        <v>1.633487955256463E-2</v>
      </c>
      <c r="D226" s="25">
        <f t="shared" si="49"/>
        <v>75.41717980295563</v>
      </c>
      <c r="E226" s="23">
        <v>103.28400000000001</v>
      </c>
      <c r="F226" s="24">
        <f>SUM(E226/E238)-1</f>
        <v>2.6435045317220629E-2</v>
      </c>
      <c r="G226" s="25">
        <f t="shared" si="50"/>
        <v>73.869260477757109</v>
      </c>
      <c r="H226" s="26">
        <v>1074.2</v>
      </c>
      <c r="I226" s="27">
        <f t="shared" si="36"/>
        <v>3.4974467675113141E-2</v>
      </c>
      <c r="J226" s="28">
        <f t="shared" si="38"/>
        <v>66.836734693877617</v>
      </c>
      <c r="K226" s="26">
        <v>272.3</v>
      </c>
      <c r="L226" s="27">
        <f t="shared" si="37"/>
        <v>3.4967692892436286E-2</v>
      </c>
      <c r="M226" s="28">
        <f t="shared" si="39"/>
        <v>66.838487972508617</v>
      </c>
      <c r="O226" s="61">
        <f t="shared" si="40"/>
        <v>25000</v>
      </c>
      <c r="Q226" s="3"/>
      <c r="R226" s="44">
        <f t="shared" si="58"/>
        <v>27246.759029852903</v>
      </c>
      <c r="T226" s="63">
        <f t="shared" si="59"/>
        <v>25000</v>
      </c>
      <c r="U226" s="44">
        <f t="shared" si="60"/>
        <v>23599.080973355842</v>
      </c>
      <c r="V226" s="64"/>
      <c r="W226" s="63">
        <f t="shared" si="61"/>
        <v>25000</v>
      </c>
      <c r="X226" s="44">
        <f t="shared" si="48"/>
        <v>25238.928939237889</v>
      </c>
    </row>
    <row r="227" spans="1:24" ht="14.4" x14ac:dyDescent="0.3">
      <c r="A227" s="22">
        <f t="shared" si="46"/>
        <v>42856</v>
      </c>
      <c r="B227" s="23">
        <v>244.733</v>
      </c>
      <c r="C227" s="24">
        <f>SUM(B227/B239)-1</f>
        <v>1.8748777208413614E-2</v>
      </c>
      <c r="D227" s="25">
        <f t="shared" si="49"/>
        <v>75.348830049261053</v>
      </c>
      <c r="E227" s="23">
        <v>103.309</v>
      </c>
      <c r="F227" s="24">
        <f>SUM(E227/E239)-1</f>
        <v>2.874868056800306E-2</v>
      </c>
      <c r="G227" s="25">
        <f t="shared" si="50"/>
        <v>73.887140609354873</v>
      </c>
      <c r="H227" s="26">
        <v>1071.9000000000001</v>
      </c>
      <c r="I227" s="27">
        <f t="shared" si="36"/>
        <v>3.6653771760154719E-2</v>
      </c>
      <c r="J227" s="28">
        <f t="shared" si="38"/>
        <v>66.693628670980658</v>
      </c>
      <c r="K227" s="26">
        <v>271.7</v>
      </c>
      <c r="L227" s="27">
        <f t="shared" si="37"/>
        <v>3.6627241510873487E-2</v>
      </c>
      <c r="M227" s="28">
        <f t="shared" si="39"/>
        <v>66.691212567501239</v>
      </c>
      <c r="O227" s="61">
        <f t="shared" si="40"/>
        <v>25000</v>
      </c>
      <c r="Q227" s="3"/>
      <c r="R227" s="44">
        <f t="shared" si="58"/>
        <v>27246.759029852903</v>
      </c>
      <c r="T227" s="63">
        <f t="shared" si="59"/>
        <v>25000</v>
      </c>
      <c r="U227" s="44">
        <f t="shared" si="60"/>
        <v>23604.793155536372</v>
      </c>
      <c r="V227" s="64"/>
      <c r="W227" s="63">
        <f t="shared" si="61"/>
        <v>25000</v>
      </c>
      <c r="X227" s="44">
        <f t="shared" si="48"/>
        <v>25183.316168898029</v>
      </c>
    </row>
    <row r="228" spans="1:24" ht="14.4" x14ac:dyDescent="0.3">
      <c r="A228" s="22">
        <f t="shared" si="46"/>
        <v>42826</v>
      </c>
      <c r="B228" s="23">
        <v>244.524</v>
      </c>
      <c r="C228" s="24">
        <f t="shared" ref="C228:C242" si="62">SUM(B228/B240)-1</f>
        <v>2.1996898784172991E-2</v>
      </c>
      <c r="D228" s="25">
        <f t="shared" si="49"/>
        <v>75.284482758620655</v>
      </c>
      <c r="E228" s="23">
        <v>102.949</v>
      </c>
      <c r="F228" s="24">
        <f t="shared" ref="F228:F242" si="63">SUM(E228/E240)-1</f>
        <v>2.7107111501316838E-2</v>
      </c>
      <c r="G228" s="25">
        <f t="shared" si="50"/>
        <v>73.62966671434701</v>
      </c>
      <c r="H228" s="31">
        <v>1067.5</v>
      </c>
      <c r="I228" s="27">
        <f t="shared" si="36"/>
        <v>3.5201706749418138E-2</v>
      </c>
      <c r="J228" s="28">
        <f t="shared" si="38"/>
        <v>66.419860627177769</v>
      </c>
      <c r="K228" s="31">
        <v>270.60000000000002</v>
      </c>
      <c r="L228" s="27">
        <f t="shared" si="37"/>
        <v>3.5195103289977325E-2</v>
      </c>
      <c r="M228" s="28">
        <f t="shared" si="39"/>
        <v>66.42120765832108</v>
      </c>
      <c r="O228" s="61">
        <f t="shared" si="40"/>
        <v>25000</v>
      </c>
      <c r="Q228" s="3"/>
      <c r="R228" s="44">
        <f t="shared" si="58"/>
        <v>27246.759029852903</v>
      </c>
      <c r="T228" s="63">
        <f t="shared" si="59"/>
        <v>25000</v>
      </c>
      <c r="U228" s="44">
        <f t="shared" si="60"/>
        <v>23522.537732136734</v>
      </c>
      <c r="V228" s="64"/>
      <c r="W228" s="63">
        <f t="shared" si="61"/>
        <v>25000</v>
      </c>
      <c r="X228" s="44">
        <f t="shared" si="48"/>
        <v>25081.359423274964</v>
      </c>
    </row>
    <row r="229" spans="1:24" ht="14.4" x14ac:dyDescent="0.3">
      <c r="A229" s="22">
        <f t="shared" si="46"/>
        <v>42795</v>
      </c>
      <c r="B229" s="23">
        <v>243.80099999999999</v>
      </c>
      <c r="C229" s="24">
        <f t="shared" si="62"/>
        <v>2.3806124334402767E-2</v>
      </c>
      <c r="D229" s="25">
        <f t="shared" si="49"/>
        <v>75.061884236453167</v>
      </c>
      <c r="E229" s="23">
        <v>102.482</v>
      </c>
      <c r="F229" s="24">
        <f t="shared" si="63"/>
        <v>2.3162476787603969E-2</v>
      </c>
      <c r="G229" s="25">
        <f t="shared" si="50"/>
        <v>73.295665856100683</v>
      </c>
      <c r="H229" s="31">
        <v>1062.4000000000001</v>
      </c>
      <c r="I229" s="27">
        <f t="shared" si="36"/>
        <v>3.1456310679611743E-2</v>
      </c>
      <c r="J229" s="28">
        <f t="shared" si="38"/>
        <v>66.102538576406246</v>
      </c>
      <c r="K229" s="31">
        <v>269.3</v>
      </c>
      <c r="L229" s="27">
        <f t="shared" si="37"/>
        <v>3.1405591727307502E-2</v>
      </c>
      <c r="M229" s="28">
        <f t="shared" si="39"/>
        <v>66.102110947471786</v>
      </c>
      <c r="O229" s="61">
        <f t="shared" si="40"/>
        <v>25000</v>
      </c>
      <c r="Q229" s="3"/>
      <c r="R229" s="44">
        <f t="shared" si="58"/>
        <v>27246.759029852903</v>
      </c>
      <c r="T229" s="63">
        <f t="shared" si="59"/>
        <v>25000</v>
      </c>
      <c r="U229" s="44">
        <f t="shared" si="60"/>
        <v>23415.834169004425</v>
      </c>
      <c r="V229" s="64"/>
      <c r="W229" s="63">
        <f t="shared" si="61"/>
        <v>25000</v>
      </c>
      <c r="X229" s="44">
        <f t="shared" si="48"/>
        <v>24960.865087538605</v>
      </c>
    </row>
    <row r="230" spans="1:24" ht="14.4" x14ac:dyDescent="0.3">
      <c r="A230" s="22">
        <f t="shared" si="46"/>
        <v>42767</v>
      </c>
      <c r="B230" s="23">
        <v>243.60300000000001</v>
      </c>
      <c r="C230" s="24">
        <f t="shared" si="62"/>
        <v>2.7379581714893186E-2</v>
      </c>
      <c r="D230" s="25">
        <f t="shared" si="49"/>
        <v>75.000923645320171</v>
      </c>
      <c r="E230" s="23">
        <v>102.08799999999999</v>
      </c>
      <c r="F230" s="24">
        <f t="shared" si="63"/>
        <v>2.2977103061275539E-2</v>
      </c>
      <c r="G230" s="25">
        <f t="shared" si="50"/>
        <v>73.013874982119859</v>
      </c>
      <c r="H230" s="31">
        <v>1058.8</v>
      </c>
      <c r="I230" s="27">
        <f t="shared" si="36"/>
        <v>3.2270644437944807E-2</v>
      </c>
      <c r="J230" s="28">
        <f t="shared" si="38"/>
        <v>65.878546540567513</v>
      </c>
      <c r="K230" s="31">
        <v>268.39999999999998</v>
      </c>
      <c r="L230" s="27">
        <f t="shared" si="37"/>
        <v>3.2307692307692149E-2</v>
      </c>
      <c r="M230" s="28">
        <f t="shared" si="39"/>
        <v>65.881197839960734</v>
      </c>
      <c r="O230" s="61">
        <f t="shared" si="40"/>
        <v>25000</v>
      </c>
      <c r="Q230" s="3"/>
      <c r="R230" s="44">
        <f t="shared" si="58"/>
        <v>27246.759029852903</v>
      </c>
      <c r="T230" s="63">
        <f t="shared" si="59"/>
        <v>25000</v>
      </c>
      <c r="U230" s="44">
        <f t="shared" si="60"/>
        <v>23325.810177839267</v>
      </c>
      <c r="V230" s="64"/>
      <c r="W230" s="63">
        <f t="shared" si="61"/>
        <v>25000</v>
      </c>
      <c r="X230" s="44">
        <f t="shared" si="48"/>
        <v>24877.445932028819</v>
      </c>
    </row>
    <row r="231" spans="1:24" ht="15" thickBot="1" x14ac:dyDescent="0.35">
      <c r="A231" s="22">
        <f t="shared" si="46"/>
        <v>42736</v>
      </c>
      <c r="B231" s="23">
        <v>242.839</v>
      </c>
      <c r="C231" s="24">
        <f t="shared" si="62"/>
        <v>2.5000422090529995E-2</v>
      </c>
      <c r="D231" s="25">
        <f t="shared" si="49"/>
        <v>74.765701970443331</v>
      </c>
      <c r="E231" s="23">
        <v>101.35599999999999</v>
      </c>
      <c r="F231" s="24">
        <f t="shared" si="63"/>
        <v>1.8151864910747273E-2</v>
      </c>
      <c r="G231" s="25">
        <f t="shared" si="50"/>
        <v>72.490344728937188</v>
      </c>
      <c r="H231" s="31">
        <v>1047.4000000000001</v>
      </c>
      <c r="I231" s="27">
        <f t="shared" si="36"/>
        <v>2.5857002938295848E-2</v>
      </c>
      <c r="J231" s="28">
        <f t="shared" si="38"/>
        <v>65.169238427078213</v>
      </c>
      <c r="K231" s="31">
        <v>265.5</v>
      </c>
      <c r="L231" s="27">
        <f t="shared" si="37"/>
        <v>2.5888717156105079E-2</v>
      </c>
      <c r="M231" s="28">
        <f t="shared" si="39"/>
        <v>65.169366715758471</v>
      </c>
      <c r="O231" s="61">
        <f t="shared" si="40"/>
        <v>25000</v>
      </c>
      <c r="Q231" s="59">
        <v>3.6499999999999998E-2</v>
      </c>
      <c r="R231" s="44">
        <f>R232*(1+Q231)</f>
        <v>27246.759029852903</v>
      </c>
      <c r="T231" s="63">
        <f t="shared" si="59"/>
        <v>25000</v>
      </c>
      <c r="U231" s="44">
        <f t="shared" si="60"/>
        <v>23158.557483593337</v>
      </c>
      <c r="V231" s="64"/>
      <c r="W231" s="63">
        <f t="shared" si="61"/>
        <v>25000</v>
      </c>
      <c r="X231" s="44">
        <f t="shared" si="48"/>
        <v>24608.650875386182</v>
      </c>
    </row>
    <row r="232" spans="1:24" ht="14.4" x14ac:dyDescent="0.3">
      <c r="A232" s="22">
        <f t="shared" si="46"/>
        <v>42705</v>
      </c>
      <c r="B232" s="23">
        <v>241.43199999999999</v>
      </c>
      <c r="C232" s="24">
        <f t="shared" si="62"/>
        <v>2.074622132966919E-2</v>
      </c>
      <c r="D232" s="25">
        <f t="shared" si="49"/>
        <v>74.332512315270918</v>
      </c>
      <c r="E232" s="23">
        <v>101.9</v>
      </c>
      <c r="F232" s="24">
        <f t="shared" si="63"/>
        <v>1.5587625578057818E-2</v>
      </c>
      <c r="G232" s="25">
        <f t="shared" si="50"/>
        <v>72.879416392504638</v>
      </c>
      <c r="H232" s="31">
        <v>1053.7</v>
      </c>
      <c r="I232" s="27">
        <f t="shared" si="36"/>
        <v>2.4900301527088997E-2</v>
      </c>
      <c r="J232" s="28">
        <f t="shared" si="38"/>
        <v>65.561224489795976</v>
      </c>
      <c r="K232" s="31">
        <v>267.10000000000002</v>
      </c>
      <c r="L232" s="27">
        <f t="shared" si="37"/>
        <v>2.4942440521872555E-2</v>
      </c>
      <c r="M232" s="28">
        <f t="shared" si="39"/>
        <v>65.56210112911144</v>
      </c>
      <c r="O232" s="61">
        <f t="shared" si="40"/>
        <v>25000</v>
      </c>
      <c r="Q232" s="3"/>
      <c r="R232" s="44">
        <f t="shared" ref="R232:R242" si="64">R233</f>
        <v>26287.27354544419</v>
      </c>
      <c r="T232" s="63">
        <f t="shared" si="59"/>
        <v>25000</v>
      </c>
      <c r="U232" s="44">
        <f t="shared" si="60"/>
        <v>23282.854567841678</v>
      </c>
      <c r="V232" s="64"/>
      <c r="W232" s="63">
        <f t="shared" si="61"/>
        <v>25000</v>
      </c>
      <c r="X232" s="44">
        <f t="shared" si="48"/>
        <v>24756.951596292467</v>
      </c>
    </row>
    <row r="233" spans="1:24" ht="14.4" x14ac:dyDescent="0.3">
      <c r="A233" s="22">
        <f t="shared" si="46"/>
        <v>42675</v>
      </c>
      <c r="B233" s="23">
        <v>241.35300000000001</v>
      </c>
      <c r="C233" s="24">
        <f t="shared" si="62"/>
        <v>1.6925371625037933E-2</v>
      </c>
      <c r="D233" s="25">
        <f t="shared" si="49"/>
        <v>74.308189655172399</v>
      </c>
      <c r="E233" s="23">
        <v>101.42100000000001</v>
      </c>
      <c r="F233" s="24">
        <f t="shared" si="63"/>
        <v>1.1650524173840271E-2</v>
      </c>
      <c r="G233" s="25">
        <f t="shared" si="50"/>
        <v>72.536833071091394</v>
      </c>
      <c r="H233" s="31">
        <v>1047.4000000000001</v>
      </c>
      <c r="I233" s="27">
        <f t="shared" si="36"/>
        <v>2.1953361303541863E-2</v>
      </c>
      <c r="J233" s="28">
        <f t="shared" si="38"/>
        <v>65.169238427078199</v>
      </c>
      <c r="K233" s="31">
        <v>265.5</v>
      </c>
      <c r="L233" s="27">
        <f t="shared" si="37"/>
        <v>2.1939953810623525E-2</v>
      </c>
      <c r="M233" s="28">
        <f t="shared" si="39"/>
        <v>65.169366715758457</v>
      </c>
      <c r="O233" s="61">
        <f t="shared" si="40"/>
        <v>25000</v>
      </c>
      <c r="Q233" s="3"/>
      <c r="R233" s="44">
        <f t="shared" si="64"/>
        <v>26287.27354544419</v>
      </c>
      <c r="T233" s="63">
        <f t="shared" si="59"/>
        <v>25000</v>
      </c>
      <c r="U233" s="44">
        <f t="shared" si="60"/>
        <v>23173.409157262719</v>
      </c>
      <c r="V233" s="64"/>
      <c r="W233" s="63">
        <f t="shared" si="61"/>
        <v>25000</v>
      </c>
      <c r="X233" s="44">
        <f t="shared" si="48"/>
        <v>24608.650875386182</v>
      </c>
    </row>
    <row r="234" spans="1:24" ht="14.4" x14ac:dyDescent="0.3">
      <c r="A234" s="22">
        <f t="shared" si="46"/>
        <v>42644</v>
      </c>
      <c r="B234" s="23">
        <v>241.72900000000001</v>
      </c>
      <c r="C234" s="24">
        <f t="shared" si="62"/>
        <v>1.6359875209176034E-2</v>
      </c>
      <c r="D234" s="25">
        <f t="shared" si="49"/>
        <v>74.423953201970434</v>
      </c>
      <c r="E234" s="23">
        <v>101.205</v>
      </c>
      <c r="F234" s="24">
        <f t="shared" si="63"/>
        <v>9.0933564655557575E-3</v>
      </c>
      <c r="G234" s="25">
        <f t="shared" si="50"/>
        <v>72.382348734086676</v>
      </c>
      <c r="H234" s="31">
        <v>1044.5999999999999</v>
      </c>
      <c r="I234" s="27">
        <f t="shared" si="36"/>
        <v>2.0416137540294921E-2</v>
      </c>
      <c r="J234" s="28">
        <f t="shared" si="38"/>
        <v>64.99502239920362</v>
      </c>
      <c r="K234" s="31">
        <v>264.8</v>
      </c>
      <c r="L234" s="27">
        <f t="shared" si="37"/>
        <v>2.0423892100192687E-2</v>
      </c>
      <c r="M234" s="28">
        <f t="shared" si="39"/>
        <v>64.99754540991654</v>
      </c>
      <c r="O234" s="61">
        <f t="shared" si="40"/>
        <v>25000</v>
      </c>
      <c r="Q234" s="3"/>
      <c r="R234" s="44">
        <f t="shared" si="64"/>
        <v>26287.27354544419</v>
      </c>
      <c r="T234" s="63">
        <f t="shared" si="59"/>
        <v>25000</v>
      </c>
      <c r="U234" s="44">
        <f t="shared" si="60"/>
        <v>23124.055903222936</v>
      </c>
      <c r="V234" s="64"/>
      <c r="W234" s="63">
        <f t="shared" si="61"/>
        <v>25000</v>
      </c>
      <c r="X234" s="44">
        <f t="shared" si="48"/>
        <v>24543.769309989686</v>
      </c>
    </row>
    <row r="235" spans="1:24" ht="14.4" x14ac:dyDescent="0.3">
      <c r="A235" s="22">
        <f t="shared" si="46"/>
        <v>42614</v>
      </c>
      <c r="B235" s="23">
        <v>241.428</v>
      </c>
      <c r="C235" s="24">
        <f t="shared" si="62"/>
        <v>1.4637836474815646E-2</v>
      </c>
      <c r="D235" s="25">
        <f t="shared" si="49"/>
        <v>74.331280788177324</v>
      </c>
      <c r="E235" s="23">
        <v>101.13800000000001</v>
      </c>
      <c r="F235" s="24">
        <f t="shared" si="63"/>
        <v>9.764376996805213E-3</v>
      </c>
      <c r="G235" s="25">
        <f t="shared" si="50"/>
        <v>72.334429981404668</v>
      </c>
      <c r="H235" s="31">
        <v>1045</v>
      </c>
      <c r="I235" s="27">
        <f t="shared" si="36"/>
        <v>2.0408163265306145E-2</v>
      </c>
      <c r="J235" s="28">
        <f t="shared" si="38"/>
        <v>65.019910403185705</v>
      </c>
      <c r="K235" s="31">
        <v>264.89999999999998</v>
      </c>
      <c r="L235" s="27">
        <f t="shared" si="37"/>
        <v>2.0416024653312714E-2</v>
      </c>
      <c r="M235" s="28">
        <f t="shared" si="39"/>
        <v>65.022091310751094</v>
      </c>
      <c r="O235" s="61">
        <f t="shared" si="40"/>
        <v>25000</v>
      </c>
      <c r="Q235" s="3"/>
      <c r="R235" s="44">
        <f t="shared" si="64"/>
        <v>26287.27354544419</v>
      </c>
      <c r="T235" s="63">
        <f t="shared" si="59"/>
        <v>25000</v>
      </c>
      <c r="U235" s="44">
        <f t="shared" si="60"/>
        <v>23108.747254979116</v>
      </c>
      <c r="V235" s="64"/>
      <c r="W235" s="63">
        <f t="shared" si="61"/>
        <v>25000</v>
      </c>
      <c r="X235" s="44">
        <f t="shared" si="48"/>
        <v>24553.038105046326</v>
      </c>
    </row>
    <row r="236" spans="1:24" ht="14.4" x14ac:dyDescent="0.3">
      <c r="A236" s="22">
        <f t="shared" si="46"/>
        <v>42583</v>
      </c>
      <c r="B236" s="23">
        <v>240.84899999999999</v>
      </c>
      <c r="C236" s="24">
        <f t="shared" si="62"/>
        <v>1.0628745027610353E-2</v>
      </c>
      <c r="D236" s="25">
        <f t="shared" si="49"/>
        <v>74.153017241379288</v>
      </c>
      <c r="E236" s="23">
        <v>100.898</v>
      </c>
      <c r="F236" s="24">
        <f t="shared" si="63"/>
        <v>6.3935685288807331E-3</v>
      </c>
      <c r="G236" s="25">
        <f t="shared" si="50"/>
        <v>72.162780718066074</v>
      </c>
      <c r="H236" s="31">
        <v>1043.0999999999999</v>
      </c>
      <c r="I236" s="27">
        <f t="shared" si="36"/>
        <v>1.7757830032198108E-2</v>
      </c>
      <c r="J236" s="28">
        <f t="shared" si="38"/>
        <v>64.901692384270817</v>
      </c>
      <c r="K236" s="31">
        <v>264.39999999999998</v>
      </c>
      <c r="L236" s="27">
        <f t="shared" si="37"/>
        <v>1.7705927636643359E-2</v>
      </c>
      <c r="M236" s="28">
        <f t="shared" si="39"/>
        <v>64.899361806578284</v>
      </c>
      <c r="O236" s="61">
        <f t="shared" si="40"/>
        <v>25000</v>
      </c>
      <c r="Q236" s="3"/>
      <c r="R236" s="44">
        <f t="shared" si="64"/>
        <v>26287.27354544419</v>
      </c>
      <c r="T236" s="63">
        <f t="shared" si="59"/>
        <v>25000</v>
      </c>
      <c r="U236" s="44">
        <f t="shared" si="60"/>
        <v>23053.910306046022</v>
      </c>
      <c r="V236" s="64"/>
      <c r="W236" s="63">
        <f t="shared" si="61"/>
        <v>25000</v>
      </c>
      <c r="X236" s="44">
        <f t="shared" si="48"/>
        <v>24506.694129763113</v>
      </c>
    </row>
    <row r="237" spans="1:24" ht="14.4" x14ac:dyDescent="0.3">
      <c r="A237" s="22">
        <f t="shared" si="46"/>
        <v>42552</v>
      </c>
      <c r="B237" s="23">
        <v>240.62799999999999</v>
      </c>
      <c r="C237" s="24">
        <f t="shared" si="62"/>
        <v>8.2713887049870038E-3</v>
      </c>
      <c r="D237" s="25">
        <f t="shared" si="49"/>
        <v>74.084975369458107</v>
      </c>
      <c r="E237" s="23">
        <v>100.571</v>
      </c>
      <c r="F237" s="24">
        <f t="shared" si="63"/>
        <v>5.6295496360292407E-3</v>
      </c>
      <c r="G237" s="25">
        <f t="shared" si="50"/>
        <v>71.928908596767258</v>
      </c>
      <c r="H237" s="31">
        <v>1039.0999999999999</v>
      </c>
      <c r="I237" s="27">
        <f t="shared" ref="I237:I300" si="65">SUM(H237/H249)-1</f>
        <v>1.8525779258968589E-2</v>
      </c>
      <c r="J237" s="28">
        <f t="shared" si="38"/>
        <v>64.652812344450012</v>
      </c>
      <c r="K237" s="31">
        <v>263.39999999999998</v>
      </c>
      <c r="L237" s="27">
        <f t="shared" ref="L237:L300" si="66">SUM(K237/K249)-1</f>
        <v>1.8561484918793392E-2</v>
      </c>
      <c r="M237" s="28">
        <f t="shared" si="39"/>
        <v>64.653902798232679</v>
      </c>
      <c r="O237" s="61">
        <f t="shared" si="40"/>
        <v>25000</v>
      </c>
      <c r="Q237" s="3"/>
      <c r="R237" s="44">
        <f t="shared" si="64"/>
        <v>26287.27354544419</v>
      </c>
      <c r="T237" s="63">
        <f t="shared" si="59"/>
        <v>25000</v>
      </c>
      <c r="U237" s="44">
        <f t="shared" si="60"/>
        <v>22979.194963124686</v>
      </c>
      <c r="V237" s="64"/>
      <c r="W237" s="63">
        <f t="shared" si="61"/>
        <v>25000</v>
      </c>
      <c r="X237" s="44">
        <f t="shared" si="48"/>
        <v>24414.006179196687</v>
      </c>
    </row>
    <row r="238" spans="1:24" ht="14.4" x14ac:dyDescent="0.3">
      <c r="A238" s="22">
        <f t="shared" si="46"/>
        <v>42522</v>
      </c>
      <c r="B238" s="23">
        <v>241.018</v>
      </c>
      <c r="C238" s="24">
        <f t="shared" si="62"/>
        <v>9.9732649452308753E-3</v>
      </c>
      <c r="D238" s="25">
        <f t="shared" si="49"/>
        <v>74.20504926108373</v>
      </c>
      <c r="E238" s="23">
        <v>100.624</v>
      </c>
      <c r="F238" s="24">
        <f t="shared" si="63"/>
        <v>4.6024979283767475E-3</v>
      </c>
      <c r="G238" s="25">
        <f t="shared" si="50"/>
        <v>71.966814475754532</v>
      </c>
      <c r="H238" s="31">
        <v>1037.9000000000001</v>
      </c>
      <c r="I238" s="27">
        <f t="shared" si="65"/>
        <v>1.6154298022322378E-2</v>
      </c>
      <c r="J238" s="28">
        <f t="shared" si="38"/>
        <v>64.578148332503787</v>
      </c>
      <c r="K238" s="31">
        <v>263.10000000000002</v>
      </c>
      <c r="L238" s="27">
        <f t="shared" si="66"/>
        <v>1.6222479721900607E-2</v>
      </c>
      <c r="M238" s="28">
        <f t="shared" si="39"/>
        <v>64.580265095729018</v>
      </c>
      <c r="O238" s="61">
        <f t="shared" si="40"/>
        <v>25000</v>
      </c>
      <c r="Q238" s="3"/>
      <c r="R238" s="44">
        <f t="shared" si="64"/>
        <v>26287.27354544419</v>
      </c>
      <c r="T238" s="63">
        <f t="shared" si="59"/>
        <v>25000</v>
      </c>
      <c r="U238" s="44">
        <f t="shared" si="60"/>
        <v>22991.30478934741</v>
      </c>
      <c r="V238" s="64"/>
      <c r="W238" s="63">
        <f t="shared" si="61"/>
        <v>25000</v>
      </c>
      <c r="X238" s="44">
        <f t="shared" si="48"/>
        <v>24386.199794026765</v>
      </c>
    </row>
    <row r="239" spans="1:24" ht="14.4" x14ac:dyDescent="0.3">
      <c r="A239" s="22">
        <f t="shared" si="46"/>
        <v>42491</v>
      </c>
      <c r="B239" s="23">
        <v>240.22900000000001</v>
      </c>
      <c r="C239" s="24">
        <f t="shared" si="62"/>
        <v>1.0193225541935691E-2</v>
      </c>
      <c r="D239" s="25">
        <f t="shared" si="49"/>
        <v>73.962130541871915</v>
      </c>
      <c r="E239" s="23">
        <v>100.422</v>
      </c>
      <c r="F239" s="24">
        <f t="shared" si="63"/>
        <v>3.066473555411342E-3</v>
      </c>
      <c r="G239" s="25">
        <f t="shared" si="50"/>
        <v>71.822343012444563</v>
      </c>
      <c r="H239" s="31">
        <v>1034</v>
      </c>
      <c r="I239" s="27">
        <f t="shared" si="65"/>
        <v>1.3924298882133757E-2</v>
      </c>
      <c r="J239" s="28">
        <f t="shared" si="38"/>
        <v>64.335490293678504</v>
      </c>
      <c r="K239" s="31">
        <v>262.10000000000002</v>
      </c>
      <c r="L239" s="27">
        <f t="shared" si="66"/>
        <v>1.3926499032882012E-2</v>
      </c>
      <c r="M239" s="28">
        <f t="shared" si="39"/>
        <v>64.334806087383413</v>
      </c>
      <c r="O239" s="61">
        <f t="shared" si="40"/>
        <v>25000</v>
      </c>
      <c r="Q239" s="3"/>
      <c r="R239" s="44">
        <f t="shared" si="64"/>
        <v>26287.27354544419</v>
      </c>
      <c r="T239" s="63">
        <f t="shared" si="59"/>
        <v>25000</v>
      </c>
      <c r="U239" s="44">
        <f t="shared" si="60"/>
        <v>22945.150357328726</v>
      </c>
      <c r="V239" s="64"/>
      <c r="W239" s="63">
        <f t="shared" si="61"/>
        <v>25000</v>
      </c>
      <c r="X239" s="44">
        <f t="shared" si="48"/>
        <v>24293.511843460339</v>
      </c>
    </row>
    <row r="240" spans="1:24" ht="14.4" x14ac:dyDescent="0.3">
      <c r="A240" s="22">
        <f t="shared" si="46"/>
        <v>42461</v>
      </c>
      <c r="B240" s="23">
        <v>239.261</v>
      </c>
      <c r="C240" s="24">
        <f t="shared" si="62"/>
        <v>1.1251104188944261E-2</v>
      </c>
      <c r="D240" s="25">
        <f t="shared" si="49"/>
        <v>73.664100985221665</v>
      </c>
      <c r="E240" s="23">
        <v>100.232</v>
      </c>
      <c r="F240" s="24">
        <f t="shared" si="63"/>
        <v>2.871579368652899E-3</v>
      </c>
      <c r="G240" s="25">
        <f t="shared" si="50"/>
        <v>71.686454012301525</v>
      </c>
      <c r="H240" s="31">
        <v>1031.2</v>
      </c>
      <c r="I240" s="27">
        <f t="shared" si="65"/>
        <v>1.3165651404991152E-2</v>
      </c>
      <c r="J240" s="28">
        <f t="shared" ref="J240:J303" si="67">J239/(H239/H240)</f>
        <v>64.161274265803939</v>
      </c>
      <c r="K240" s="31">
        <v>261.39999999999998</v>
      </c>
      <c r="L240" s="27">
        <f t="shared" si="66"/>
        <v>1.317829457364339E-2</v>
      </c>
      <c r="M240" s="28">
        <f t="shared" ref="M240:M303" si="68">M239/(K239/K240)</f>
        <v>64.162984781541482</v>
      </c>
      <c r="O240" s="61">
        <f t="shared" si="40"/>
        <v>25000</v>
      </c>
      <c r="Q240" s="3"/>
      <c r="R240" s="44">
        <f t="shared" si="64"/>
        <v>26287.27354544419</v>
      </c>
      <c r="T240" s="63">
        <f t="shared" si="59"/>
        <v>25000</v>
      </c>
      <c r="U240" s="44">
        <f t="shared" si="60"/>
        <v>22901.737772756696</v>
      </c>
      <c r="V240" s="64"/>
      <c r="W240" s="63">
        <f t="shared" si="61"/>
        <v>25000</v>
      </c>
      <c r="X240" s="44">
        <f t="shared" si="48"/>
        <v>24228.630278063836</v>
      </c>
    </row>
    <row r="241" spans="1:24" ht="14.4" x14ac:dyDescent="0.3">
      <c r="A241" s="22">
        <f t="shared" si="46"/>
        <v>42430</v>
      </c>
      <c r="B241" s="23">
        <v>238.13200000000001</v>
      </c>
      <c r="C241" s="24">
        <f t="shared" si="62"/>
        <v>8.5253622114274119E-3</v>
      </c>
      <c r="D241" s="25">
        <f t="shared" si="49"/>
        <v>73.316502463054178</v>
      </c>
      <c r="E241" s="23">
        <v>100.16200000000001</v>
      </c>
      <c r="F241" s="24">
        <f t="shared" si="63"/>
        <v>4.6238252374601885E-3</v>
      </c>
      <c r="G241" s="25">
        <f t="shared" si="50"/>
        <v>71.636389643827783</v>
      </c>
      <c r="H241" s="31">
        <v>1030</v>
      </c>
      <c r="I241" s="27">
        <f t="shared" si="65"/>
        <v>1.5478655230207972E-2</v>
      </c>
      <c r="J241" s="28">
        <f t="shared" si="67"/>
        <v>64.0866102538577</v>
      </c>
      <c r="K241" s="31">
        <v>261.10000000000002</v>
      </c>
      <c r="L241" s="27">
        <f t="shared" si="66"/>
        <v>1.5558148580318898E-2</v>
      </c>
      <c r="M241" s="28">
        <f t="shared" si="68"/>
        <v>64.089347079037807</v>
      </c>
      <c r="O241" s="62">
        <f t="shared" si="40"/>
        <v>25000</v>
      </c>
      <c r="Q241" s="3"/>
      <c r="R241" s="44">
        <f t="shared" si="64"/>
        <v>26287.27354544419</v>
      </c>
      <c r="T241" s="63">
        <f t="shared" si="59"/>
        <v>25000</v>
      </c>
      <c r="U241" s="44">
        <f t="shared" si="60"/>
        <v>22885.743662651214</v>
      </c>
      <c r="V241" s="64"/>
      <c r="W241" s="63">
        <f t="shared" si="61"/>
        <v>25000</v>
      </c>
      <c r="X241" s="44">
        <f t="shared" si="48"/>
        <v>24200.82389289391</v>
      </c>
    </row>
    <row r="242" spans="1:24" ht="15" thickBot="1" x14ac:dyDescent="0.35">
      <c r="A242" s="22">
        <f t="shared" si="46"/>
        <v>42401</v>
      </c>
      <c r="B242" s="23">
        <v>237.11099999999999</v>
      </c>
      <c r="C242" s="24">
        <f t="shared" si="62"/>
        <v>1.0177997801654737E-2</v>
      </c>
      <c r="D242" s="25">
        <f t="shared" si="49"/>
        <v>73.002155172413779</v>
      </c>
      <c r="E242" s="23">
        <v>99.795000000000002</v>
      </c>
      <c r="F242" s="24">
        <f t="shared" si="63"/>
        <v>2.8438781252513312E-3</v>
      </c>
      <c r="G242" s="25">
        <f t="shared" si="50"/>
        <v>71.37390931197254</v>
      </c>
      <c r="H242" s="31">
        <v>1025.7</v>
      </c>
      <c r="I242" s="27">
        <f t="shared" si="65"/>
        <v>1.2836970474968012E-2</v>
      </c>
      <c r="J242" s="28">
        <f t="shared" si="67"/>
        <v>63.819064211050332</v>
      </c>
      <c r="K242" s="31">
        <v>260</v>
      </c>
      <c r="L242" s="27">
        <f t="shared" si="66"/>
        <v>1.285547331515402E-2</v>
      </c>
      <c r="M242" s="28">
        <f t="shared" si="68"/>
        <v>63.819342169857642</v>
      </c>
      <c r="O242" s="6">
        <v>25000</v>
      </c>
      <c r="Q242" s="3"/>
      <c r="R242" s="44">
        <f t="shared" si="64"/>
        <v>26287.27354544419</v>
      </c>
      <c r="T242" s="45">
        <f>O242</f>
        <v>25000</v>
      </c>
      <c r="U242" s="44">
        <f t="shared" si="60"/>
        <v>22801.888828241026</v>
      </c>
      <c r="W242" s="45">
        <f>O242</f>
        <v>25000</v>
      </c>
      <c r="X242" s="44">
        <f t="shared" si="48"/>
        <v>24098.867147270841</v>
      </c>
    </row>
    <row r="243" spans="1:24" ht="15" thickBot="1" x14ac:dyDescent="0.35">
      <c r="A243" s="22">
        <f t="shared" si="46"/>
        <v>42370</v>
      </c>
      <c r="B243" s="23">
        <v>236.916</v>
      </c>
      <c r="C243" s="24">
        <f>SUM(B243/B255)-1</f>
        <v>1.3730868138309926E-2</v>
      </c>
      <c r="D243" s="25">
        <f t="shared" si="49"/>
        <v>72.942118226600968</v>
      </c>
      <c r="E243" s="23">
        <v>99.549000000000007</v>
      </c>
      <c r="F243" s="24">
        <f>SUM(E243/E255)-1</f>
        <v>2.9317536117996479E-3</v>
      </c>
      <c r="G243" s="25">
        <f t="shared" si="50"/>
        <v>71.197968817050494</v>
      </c>
      <c r="H243" s="31">
        <v>1021</v>
      </c>
      <c r="I243" s="27">
        <f t="shared" si="65"/>
        <v>1.3298928146089795E-2</v>
      </c>
      <c r="J243" s="28">
        <f t="shared" si="67"/>
        <v>63.526630164260887</v>
      </c>
      <c r="K243" s="31">
        <v>258.8</v>
      </c>
      <c r="L243" s="27">
        <f t="shared" si="66"/>
        <v>1.3312451057165164E-2</v>
      </c>
      <c r="M243" s="28">
        <f t="shared" si="68"/>
        <v>63.524791359842915</v>
      </c>
      <c r="O243" s="61">
        <f t="shared" ref="O243:O301" si="69">O244</f>
        <v>22500</v>
      </c>
      <c r="Q243" s="59">
        <v>3.6499999999999998E-2</v>
      </c>
      <c r="R243" s="44">
        <f>R244*(1+Q243)</f>
        <v>26287.27354544419</v>
      </c>
      <c r="T243" s="63">
        <f t="shared" si="59"/>
        <v>22500</v>
      </c>
      <c r="U243" s="44">
        <f t="shared" si="60"/>
        <v>22745.680955584608</v>
      </c>
      <c r="V243" s="64"/>
      <c r="W243" s="63">
        <f t="shared" si="61"/>
        <v>22500</v>
      </c>
      <c r="X243" s="44">
        <f t="shared" si="48"/>
        <v>23987.641606591129</v>
      </c>
    </row>
    <row r="244" spans="1:24" ht="14.4" x14ac:dyDescent="0.3">
      <c r="A244" s="22">
        <f t="shared" si="46"/>
        <v>42339</v>
      </c>
      <c r="B244" s="23">
        <v>236.52500000000001</v>
      </c>
      <c r="C244" s="24">
        <f>SUM(B244/B256)-1</f>
        <v>7.2951978604158807E-3</v>
      </c>
      <c r="D244" s="25">
        <f t="shared" si="49"/>
        <v>72.821736453201964</v>
      </c>
      <c r="E244" s="23">
        <v>100.336</v>
      </c>
      <c r="F244" s="24">
        <f>SUM(E244/E256)-1</f>
        <v>2.0172968222582632E-3</v>
      </c>
      <c r="G244" s="25">
        <f t="shared" si="50"/>
        <v>71.760835359748242</v>
      </c>
      <c r="H244" s="26">
        <v>1028.0999999999999</v>
      </c>
      <c r="I244" s="27">
        <f t="shared" si="65"/>
        <v>1.2108682811577065E-2</v>
      </c>
      <c r="J244" s="28">
        <f t="shared" si="67"/>
        <v>63.968392234942812</v>
      </c>
      <c r="K244" s="26">
        <v>260.60000000000002</v>
      </c>
      <c r="L244" s="27">
        <f t="shared" si="66"/>
        <v>1.2038834951456412E-2</v>
      </c>
      <c r="M244" s="28">
        <f t="shared" si="68"/>
        <v>63.966617574865005</v>
      </c>
      <c r="O244" s="61">
        <f t="shared" si="69"/>
        <v>22500</v>
      </c>
      <c r="Q244" s="3"/>
      <c r="R244" s="44">
        <f t="shared" ref="R244:R254" si="70">R245</f>
        <v>25361.576020689041</v>
      </c>
      <c r="T244" s="63">
        <f t="shared" si="59"/>
        <v>22500</v>
      </c>
      <c r="U244" s="44">
        <f t="shared" si="60"/>
        <v>22925.500450627704</v>
      </c>
      <c r="V244" s="64"/>
      <c r="W244" s="63">
        <f t="shared" si="61"/>
        <v>22500</v>
      </c>
      <c r="X244" s="44">
        <f t="shared" si="48"/>
        <v>24154.479917610697</v>
      </c>
    </row>
    <row r="245" spans="1:24" ht="14.4" x14ac:dyDescent="0.3">
      <c r="A245" s="22">
        <f t="shared" si="46"/>
        <v>42309</v>
      </c>
      <c r="B245" s="23">
        <v>237.33600000000001</v>
      </c>
      <c r="C245" s="24">
        <f>SUM(B245/B257)-1</f>
        <v>5.017975786678841E-3</v>
      </c>
      <c r="D245" s="25">
        <f t="shared" si="49"/>
        <v>73.071428571428569</v>
      </c>
      <c r="E245" s="23">
        <v>100.253</v>
      </c>
      <c r="F245" s="24">
        <f>SUM(E245/E257)-1</f>
        <v>1.1084260350302522E-3</v>
      </c>
      <c r="G245" s="25">
        <f t="shared" si="50"/>
        <v>71.701473322843654</v>
      </c>
      <c r="H245" s="26">
        <v>1024.9000000000001</v>
      </c>
      <c r="I245" s="27">
        <f t="shared" si="65"/>
        <v>1.0450557034408003E-2</v>
      </c>
      <c r="J245" s="28">
        <f t="shared" si="67"/>
        <v>63.769288203086177</v>
      </c>
      <c r="K245" s="26">
        <v>259.8</v>
      </c>
      <c r="L245" s="27">
        <f t="shared" si="66"/>
        <v>1.0501750291715295E-2</v>
      </c>
      <c r="M245" s="28">
        <f t="shared" si="68"/>
        <v>63.77025036818852</v>
      </c>
      <c r="O245" s="61">
        <f t="shared" si="69"/>
        <v>22500</v>
      </c>
      <c r="Q245" s="3"/>
      <c r="R245" s="44">
        <f t="shared" si="70"/>
        <v>25361.576020689041</v>
      </c>
      <c r="T245" s="63">
        <f t="shared" si="59"/>
        <v>22500</v>
      </c>
      <c r="U245" s="44">
        <f t="shared" si="60"/>
        <v>22906.536005788344</v>
      </c>
      <c r="V245" s="64"/>
      <c r="W245" s="63">
        <f t="shared" si="61"/>
        <v>22500</v>
      </c>
      <c r="X245" s="44">
        <f t="shared" si="48"/>
        <v>24080.329557157555</v>
      </c>
    </row>
    <row r="246" spans="1:24" ht="14.4" x14ac:dyDescent="0.3">
      <c r="A246" s="22">
        <f t="shared" si="46"/>
        <v>42278</v>
      </c>
      <c r="B246" s="23">
        <v>237.83799999999999</v>
      </c>
      <c r="C246" s="24">
        <f>SUM(B246/B258)-1</f>
        <v>1.7057443573555986E-3</v>
      </c>
      <c r="D246" s="25">
        <f t="shared" si="49"/>
        <v>73.225985221674861</v>
      </c>
      <c r="E246" s="23">
        <v>100.29300000000001</v>
      </c>
      <c r="F246" s="24">
        <f>SUM(E246/E258)-1</f>
        <v>-1.1055336440778385E-3</v>
      </c>
      <c r="G246" s="25">
        <f t="shared" si="50"/>
        <v>71.730081533400082</v>
      </c>
      <c r="H246" s="26">
        <v>1023.7</v>
      </c>
      <c r="I246" s="27">
        <f t="shared" si="65"/>
        <v>6.9840645288214986E-3</v>
      </c>
      <c r="J246" s="28">
        <f t="shared" si="67"/>
        <v>63.694624191139937</v>
      </c>
      <c r="K246" s="26">
        <v>259.5</v>
      </c>
      <c r="L246" s="27">
        <f t="shared" si="66"/>
        <v>6.9848661233993248E-3</v>
      </c>
      <c r="M246" s="28">
        <f t="shared" si="68"/>
        <v>63.696612665684832</v>
      </c>
      <c r="O246" s="61">
        <f t="shared" si="69"/>
        <v>22500</v>
      </c>
      <c r="Q246" s="3"/>
      <c r="R246" s="44">
        <f t="shared" si="70"/>
        <v>25361.576020689041</v>
      </c>
      <c r="T246" s="63">
        <f t="shared" si="59"/>
        <v>22500</v>
      </c>
      <c r="U246" s="44">
        <f t="shared" si="60"/>
        <v>22915.675497277192</v>
      </c>
      <c r="V246" s="64"/>
      <c r="W246" s="63">
        <f t="shared" si="61"/>
        <v>22500</v>
      </c>
      <c r="X246" s="44">
        <f t="shared" si="48"/>
        <v>24052.523171987625</v>
      </c>
    </row>
    <row r="247" spans="1:24" ht="14.4" x14ac:dyDescent="0.3">
      <c r="A247" s="22">
        <f t="shared" si="46"/>
        <v>42248</v>
      </c>
      <c r="B247" s="23">
        <v>237.94499999999999</v>
      </c>
      <c r="C247" s="24">
        <f t="shared" ref="C247:C262" si="71">SUM(B247/B259)-1</f>
        <v>-3.612974780596856E-4</v>
      </c>
      <c r="D247" s="25">
        <f t="shared" si="49"/>
        <v>73.258928571428555</v>
      </c>
      <c r="E247" s="23">
        <v>100.16</v>
      </c>
      <c r="F247" s="24">
        <f t="shared" ref="F247:F262" si="72">SUM(E247/E259)-1</f>
        <v>-1.2464476242708411E-3</v>
      </c>
      <c r="G247" s="25">
        <f t="shared" si="50"/>
        <v>71.634959233299952</v>
      </c>
      <c r="H247" s="26">
        <v>1024.0999999999999</v>
      </c>
      <c r="I247" s="27">
        <f t="shared" si="65"/>
        <v>7.7740602243652202E-3</v>
      </c>
      <c r="J247" s="28">
        <f t="shared" si="67"/>
        <v>63.719512195122007</v>
      </c>
      <c r="K247" s="26">
        <v>259.60000000000002</v>
      </c>
      <c r="L247" s="27">
        <f t="shared" si="66"/>
        <v>7.763975155279601E-3</v>
      </c>
      <c r="M247" s="28">
        <f t="shared" si="68"/>
        <v>63.721158566519399</v>
      </c>
      <c r="O247" s="61">
        <f t="shared" si="69"/>
        <v>22500</v>
      </c>
      <c r="Q247" s="3"/>
      <c r="R247" s="44">
        <f t="shared" si="70"/>
        <v>25361.576020689041</v>
      </c>
      <c r="T247" s="63">
        <f t="shared" si="59"/>
        <v>22500</v>
      </c>
      <c r="U247" s="44">
        <f t="shared" si="60"/>
        <v>22885.286688076769</v>
      </c>
      <c r="V247" s="64"/>
      <c r="W247" s="63">
        <f t="shared" si="61"/>
        <v>22500</v>
      </c>
      <c r="X247" s="44">
        <f t="shared" si="48"/>
        <v>24061.791967044272</v>
      </c>
    </row>
    <row r="248" spans="1:24" ht="14.4" x14ac:dyDescent="0.3">
      <c r="A248" s="22">
        <f t="shared" si="46"/>
        <v>42217</v>
      </c>
      <c r="B248" s="23">
        <v>238.316</v>
      </c>
      <c r="C248" s="24">
        <f t="shared" si="71"/>
        <v>1.9507929300572879E-3</v>
      </c>
      <c r="D248" s="25">
        <f t="shared" si="49"/>
        <v>73.373152709359587</v>
      </c>
      <c r="E248" s="23">
        <v>100.25700000000001</v>
      </c>
      <c r="F248" s="24">
        <f t="shared" si="72"/>
        <v>7.9801294776027376E-5</v>
      </c>
      <c r="G248" s="25">
        <f t="shared" si="50"/>
        <v>71.704334143899302</v>
      </c>
      <c r="H248" s="26">
        <v>1024.9000000000001</v>
      </c>
      <c r="I248" s="27">
        <f t="shared" si="65"/>
        <v>1.0849196173192688E-2</v>
      </c>
      <c r="J248" s="28">
        <f t="shared" si="67"/>
        <v>63.769288203086177</v>
      </c>
      <c r="K248" s="26">
        <v>259.8</v>
      </c>
      <c r="L248" s="27">
        <f t="shared" si="66"/>
        <v>1.0894941634241206E-2</v>
      </c>
      <c r="M248" s="28">
        <f t="shared" si="68"/>
        <v>63.77025036818852</v>
      </c>
      <c r="O248" s="61">
        <f t="shared" si="69"/>
        <v>22500</v>
      </c>
      <c r="Q248" s="3"/>
      <c r="R248" s="44">
        <f t="shared" si="70"/>
        <v>25361.576020689041</v>
      </c>
      <c r="T248" s="63">
        <f t="shared" si="59"/>
        <v>22500</v>
      </c>
      <c r="U248" s="44">
        <f t="shared" si="60"/>
        <v>22907.44995493723</v>
      </c>
      <c r="V248" s="64"/>
      <c r="W248" s="63">
        <f t="shared" si="61"/>
        <v>22500</v>
      </c>
      <c r="X248" s="44">
        <f t="shared" si="48"/>
        <v>24080.329557157555</v>
      </c>
    </row>
    <row r="249" spans="1:24" ht="14.4" x14ac:dyDescent="0.3">
      <c r="A249" s="22">
        <f t="shared" si="46"/>
        <v>42186</v>
      </c>
      <c r="B249" s="23">
        <v>238.654</v>
      </c>
      <c r="C249" s="24">
        <f t="shared" si="71"/>
        <v>1.695697796432194E-3</v>
      </c>
      <c r="D249" s="25">
        <f t="shared" si="49"/>
        <v>73.477216748768456</v>
      </c>
      <c r="E249" s="23">
        <v>100.008</v>
      </c>
      <c r="F249" s="24">
        <f t="shared" si="72"/>
        <v>1.4620175842663397E-3</v>
      </c>
      <c r="G249" s="25">
        <f t="shared" si="50"/>
        <v>71.526248033185524</v>
      </c>
      <c r="H249" s="26">
        <v>1020.2</v>
      </c>
      <c r="I249" s="27">
        <f t="shared" si="65"/>
        <v>1.0199029606891896E-2</v>
      </c>
      <c r="J249" s="28">
        <f t="shared" si="67"/>
        <v>63.476854156296724</v>
      </c>
      <c r="K249" s="26">
        <v>258.60000000000002</v>
      </c>
      <c r="L249" s="27">
        <f t="shared" si="66"/>
        <v>1.0156250000000089E-2</v>
      </c>
      <c r="M249" s="28">
        <f t="shared" si="68"/>
        <v>63.475699558173801</v>
      </c>
      <c r="O249" s="61">
        <f t="shared" si="69"/>
        <v>22500</v>
      </c>
      <c r="Q249" s="3"/>
      <c r="R249" s="44">
        <f t="shared" si="70"/>
        <v>25361.576020689041</v>
      </c>
      <c r="T249" s="63">
        <f t="shared" si="59"/>
        <v>22500</v>
      </c>
      <c r="U249" s="44">
        <f t="shared" si="60"/>
        <v>22850.556620419145</v>
      </c>
      <c r="V249" s="64"/>
      <c r="W249" s="63">
        <f t="shared" si="61"/>
        <v>22500</v>
      </c>
      <c r="X249" s="44">
        <f t="shared" si="48"/>
        <v>23969.104016477846</v>
      </c>
    </row>
    <row r="250" spans="1:24" ht="14.4" x14ac:dyDescent="0.3">
      <c r="A250" s="22">
        <f t="shared" si="46"/>
        <v>42156</v>
      </c>
      <c r="B250" s="23">
        <v>238.63800000000001</v>
      </c>
      <c r="C250" s="24">
        <f t="shared" si="71"/>
        <v>1.2377120368545214E-3</v>
      </c>
      <c r="D250" s="25">
        <f t="shared" si="49"/>
        <v>73.472290640394078</v>
      </c>
      <c r="E250" s="23">
        <v>100.163</v>
      </c>
      <c r="F250" s="24">
        <f t="shared" si="72"/>
        <v>-3.9918964502072551E-4</v>
      </c>
      <c r="G250" s="25">
        <f t="shared" si="50"/>
        <v>71.637104849091699</v>
      </c>
      <c r="H250" s="26">
        <v>1021.4</v>
      </c>
      <c r="I250" s="27">
        <f t="shared" si="65"/>
        <v>1.0186925131045355E-2</v>
      </c>
      <c r="J250" s="28">
        <f t="shared" si="67"/>
        <v>63.551518168242964</v>
      </c>
      <c r="K250" s="26">
        <v>258.89999999999998</v>
      </c>
      <c r="L250" s="27">
        <f t="shared" si="66"/>
        <v>1.014436207569247E-2</v>
      </c>
      <c r="M250" s="28">
        <f t="shared" si="68"/>
        <v>63.549337260677476</v>
      </c>
      <c r="O250" s="61">
        <f t="shared" si="69"/>
        <v>22500</v>
      </c>
      <c r="Q250" s="3"/>
      <c r="R250" s="44">
        <f t="shared" si="70"/>
        <v>25361.576020689041</v>
      </c>
      <c r="T250" s="63">
        <f t="shared" si="59"/>
        <v>22500</v>
      </c>
      <c r="U250" s="44">
        <f t="shared" si="60"/>
        <v>22885.972149938436</v>
      </c>
      <c r="V250" s="64"/>
      <c r="W250" s="63">
        <f t="shared" si="61"/>
        <v>22500</v>
      </c>
      <c r="X250" s="44">
        <f t="shared" si="48"/>
        <v>23996.910401647772</v>
      </c>
    </row>
    <row r="251" spans="1:24" ht="14.4" x14ac:dyDescent="0.3">
      <c r="A251" s="22">
        <f t="shared" si="46"/>
        <v>42125</v>
      </c>
      <c r="B251" s="23">
        <v>237.80500000000001</v>
      </c>
      <c r="C251" s="24">
        <f t="shared" si="71"/>
        <v>-3.9932744850779134E-4</v>
      </c>
      <c r="D251" s="25">
        <f t="shared" si="49"/>
        <v>73.215825123152698</v>
      </c>
      <c r="E251" s="23">
        <v>100.11499999999999</v>
      </c>
      <c r="F251" s="24">
        <f t="shared" si="72"/>
        <v>1.1099556017757362E-3</v>
      </c>
      <c r="G251" s="25">
        <f t="shared" si="50"/>
        <v>71.602774996423975</v>
      </c>
      <c r="H251" s="26">
        <v>1019.8</v>
      </c>
      <c r="I251" s="27">
        <f t="shared" si="65"/>
        <v>1.0203070827142113E-2</v>
      </c>
      <c r="J251" s="28">
        <f t="shared" si="67"/>
        <v>63.451966152314633</v>
      </c>
      <c r="K251" s="26">
        <v>258.5</v>
      </c>
      <c r="L251" s="27">
        <f t="shared" si="66"/>
        <v>1.0160218835482571E-2</v>
      </c>
      <c r="M251" s="28">
        <f t="shared" si="68"/>
        <v>63.451153657339241</v>
      </c>
      <c r="O251" s="61">
        <f t="shared" si="69"/>
        <v>22500</v>
      </c>
      <c r="Q251" s="3"/>
      <c r="R251" s="44">
        <f t="shared" si="70"/>
        <v>25361.576020689041</v>
      </c>
      <c r="T251" s="63">
        <f t="shared" si="59"/>
        <v>22500</v>
      </c>
      <c r="U251" s="44">
        <f t="shared" si="60"/>
        <v>22875.004760151816</v>
      </c>
      <c r="V251" s="64"/>
      <c r="W251" s="63">
        <f t="shared" si="61"/>
        <v>22500</v>
      </c>
      <c r="X251" s="44">
        <f t="shared" si="48"/>
        <v>23959.835221421203</v>
      </c>
    </row>
    <row r="252" spans="1:24" ht="14.4" x14ac:dyDescent="0.3">
      <c r="A252" s="22">
        <f t="shared" si="46"/>
        <v>42095</v>
      </c>
      <c r="B252" s="23">
        <v>236.59899999999999</v>
      </c>
      <c r="C252" s="24">
        <f t="shared" si="71"/>
        <v>-1.9951744617668909E-3</v>
      </c>
      <c r="D252" s="25">
        <f t="shared" si="49"/>
        <v>72.84451970443348</v>
      </c>
      <c r="E252" s="23">
        <v>99.944999999999993</v>
      </c>
      <c r="F252" s="24">
        <f t="shared" si="72"/>
        <v>-1.2092019267284648E-3</v>
      </c>
      <c r="G252" s="25">
        <f t="shared" si="50"/>
        <v>71.48119010155915</v>
      </c>
      <c r="H252" s="26">
        <v>1017.8</v>
      </c>
      <c r="I252" s="27">
        <f t="shared" si="65"/>
        <v>9.0215128383066556E-3</v>
      </c>
      <c r="J252" s="28">
        <f t="shared" si="67"/>
        <v>63.32752613240423</v>
      </c>
      <c r="K252" s="26">
        <v>258</v>
      </c>
      <c r="L252" s="27">
        <f t="shared" si="66"/>
        <v>8.9949159170903403E-3</v>
      </c>
      <c r="M252" s="28">
        <f t="shared" si="68"/>
        <v>63.328424153166438</v>
      </c>
      <c r="O252" s="61">
        <f t="shared" si="69"/>
        <v>22500</v>
      </c>
      <c r="Q252" s="3"/>
      <c r="R252" s="44">
        <f t="shared" si="70"/>
        <v>25361.576020689041</v>
      </c>
      <c r="T252" s="63">
        <f t="shared" si="59"/>
        <v>22500</v>
      </c>
      <c r="U252" s="44">
        <f t="shared" si="60"/>
        <v>22836.161921324208</v>
      </c>
      <c r="V252" s="64"/>
      <c r="W252" s="63">
        <f t="shared" si="61"/>
        <v>22500</v>
      </c>
      <c r="X252" s="44">
        <f t="shared" si="48"/>
        <v>23913.49124613799</v>
      </c>
    </row>
    <row r="253" spans="1:24" ht="14.4" x14ac:dyDescent="0.3">
      <c r="A253" s="22">
        <f t="shared" ref="A253:A316" si="73">DATE(YEAR(A254),MONTH(A254)+1,DAY(A254))</f>
        <v>42064</v>
      </c>
      <c r="B253" s="23">
        <v>236.119</v>
      </c>
      <c r="C253" s="24">
        <f t="shared" si="71"/>
        <v>-7.3637390866432284E-4</v>
      </c>
      <c r="D253" s="25">
        <f t="shared" si="49"/>
        <v>72.69673645320195</v>
      </c>
      <c r="E253" s="23">
        <v>99.700999999999993</v>
      </c>
      <c r="F253" s="24">
        <f t="shared" si="72"/>
        <v>-1.002898376307737E-4</v>
      </c>
      <c r="G253" s="25">
        <f t="shared" si="50"/>
        <v>71.306680017164936</v>
      </c>
      <c r="H253" s="26">
        <v>1014.3</v>
      </c>
      <c r="I253" s="27">
        <f t="shared" si="65"/>
        <v>9.0529247910862143E-3</v>
      </c>
      <c r="J253" s="28">
        <f t="shared" si="67"/>
        <v>63.109756097561032</v>
      </c>
      <c r="K253" s="26">
        <v>257.10000000000002</v>
      </c>
      <c r="L253" s="27">
        <f t="shared" si="66"/>
        <v>9.0266875981162009E-3</v>
      </c>
      <c r="M253" s="28">
        <f t="shared" si="68"/>
        <v>63.1075110456554</v>
      </c>
      <c r="O253" s="61">
        <f t="shared" si="69"/>
        <v>22500</v>
      </c>
      <c r="Q253" s="3"/>
      <c r="R253" s="44">
        <f t="shared" si="70"/>
        <v>25361.576020689041</v>
      </c>
      <c r="T253" s="63">
        <f t="shared" si="59"/>
        <v>22500</v>
      </c>
      <c r="U253" s="44">
        <f t="shared" si="60"/>
        <v>22780.411023242232</v>
      </c>
      <c r="V253" s="64"/>
      <c r="W253" s="63">
        <f t="shared" si="61"/>
        <v>22500</v>
      </c>
      <c r="X253" s="44">
        <f t="shared" si="48"/>
        <v>23830.072090628208</v>
      </c>
    </row>
    <row r="254" spans="1:24" ht="14.4" x14ac:dyDescent="0.3">
      <c r="A254" s="22">
        <f t="shared" si="73"/>
        <v>42036</v>
      </c>
      <c r="B254" s="23">
        <v>234.72200000000001</v>
      </c>
      <c r="C254" s="24">
        <f t="shared" si="71"/>
        <v>-2.5129801815304553E-4</v>
      </c>
      <c r="D254" s="25">
        <f t="shared" si="49"/>
        <v>72.26662561576353</v>
      </c>
      <c r="E254" s="23">
        <v>99.512</v>
      </c>
      <c r="F254" s="24">
        <f t="shared" si="72"/>
        <v>3.1161729375472902E-4</v>
      </c>
      <c r="G254" s="25">
        <f t="shared" si="50"/>
        <v>71.171506222285814</v>
      </c>
      <c r="H254" s="26">
        <v>1012.7</v>
      </c>
      <c r="I254" s="27">
        <f t="shared" si="65"/>
        <v>9.8723573992820501E-3</v>
      </c>
      <c r="J254" s="28">
        <f t="shared" si="67"/>
        <v>63.010204081632708</v>
      </c>
      <c r="K254" s="26">
        <v>256.7</v>
      </c>
      <c r="L254" s="27">
        <f t="shared" si="66"/>
        <v>9.8347757671124469E-3</v>
      </c>
      <c r="M254" s="28">
        <f t="shared" si="68"/>
        <v>63.009327442317151</v>
      </c>
      <c r="O254" s="61">
        <f t="shared" si="69"/>
        <v>22500</v>
      </c>
      <c r="Q254" s="3"/>
      <c r="R254" s="44">
        <f t="shared" si="70"/>
        <v>25361.576020689041</v>
      </c>
      <c r="T254" s="63">
        <f t="shared" si="59"/>
        <v>22500</v>
      </c>
      <c r="U254" s="44">
        <f t="shared" si="60"/>
        <v>22737.226925957428</v>
      </c>
      <c r="V254" s="64"/>
      <c r="W254" s="63">
        <f t="shared" si="61"/>
        <v>22500</v>
      </c>
      <c r="X254" s="44">
        <f t="shared" si="48"/>
        <v>23792.996910401635</v>
      </c>
    </row>
    <row r="255" spans="1:24" ht="15" thickBot="1" x14ac:dyDescent="0.35">
      <c r="A255" s="22">
        <f t="shared" si="73"/>
        <v>42005</v>
      </c>
      <c r="B255" s="23">
        <v>233.70699999999999</v>
      </c>
      <c r="C255" s="24">
        <f t="shared" si="71"/>
        <v>-8.9348313069648189E-4</v>
      </c>
      <c r="D255" s="25">
        <f t="shared" si="49"/>
        <v>71.954125615763516</v>
      </c>
      <c r="E255" s="23">
        <v>99.257999999999996</v>
      </c>
      <c r="F255" s="24">
        <f t="shared" si="72"/>
        <v>2.8187797411571847E-3</v>
      </c>
      <c r="G255" s="25">
        <f t="shared" si="50"/>
        <v>70.989844085252486</v>
      </c>
      <c r="H255" s="26">
        <v>1007.6</v>
      </c>
      <c r="I255" s="27">
        <f t="shared" si="65"/>
        <v>1.1138986452584154E-2</v>
      </c>
      <c r="J255" s="28">
        <f t="shared" si="67"/>
        <v>62.692882030861178</v>
      </c>
      <c r="K255" s="26">
        <v>255.4</v>
      </c>
      <c r="L255" s="27">
        <f t="shared" si="66"/>
        <v>1.1084718923198844E-2</v>
      </c>
      <c r="M255" s="28">
        <f t="shared" si="68"/>
        <v>62.690230731467864</v>
      </c>
      <c r="O255" s="61">
        <f t="shared" si="69"/>
        <v>22500</v>
      </c>
      <c r="Q255" s="59">
        <v>3.5000000000000003E-2</v>
      </c>
      <c r="R255" s="44">
        <f>R256*(1+Q255)</f>
        <v>25361.576020689041</v>
      </c>
      <c r="T255" s="63">
        <f t="shared" si="59"/>
        <v>22500</v>
      </c>
      <c r="U255" s="44">
        <f t="shared" si="60"/>
        <v>22679.191155003238</v>
      </c>
      <c r="V255" s="64"/>
      <c r="W255" s="63">
        <f t="shared" si="61"/>
        <v>22500</v>
      </c>
      <c r="X255" s="44">
        <f t="shared" ref="X255:X318" si="74">SUM(K255/K256)*X256</f>
        <v>23672.502574665283</v>
      </c>
    </row>
    <row r="256" spans="1:24" ht="14.4" x14ac:dyDescent="0.3">
      <c r="A256" s="22">
        <f t="shared" si="73"/>
        <v>41974</v>
      </c>
      <c r="B256" s="23">
        <v>234.81200000000001</v>
      </c>
      <c r="C256" s="24">
        <f t="shared" si="71"/>
        <v>7.564932696557447E-3</v>
      </c>
      <c r="D256" s="25">
        <f t="shared" si="49"/>
        <v>72.294334975369438</v>
      </c>
      <c r="E256" s="23">
        <v>100.134</v>
      </c>
      <c r="F256" s="24">
        <f t="shared" si="72"/>
        <v>5.4724919418811524E-3</v>
      </c>
      <c r="G256" s="25">
        <f t="shared" si="50"/>
        <v>71.616363896438301</v>
      </c>
      <c r="H256" s="26">
        <v>1015.8</v>
      </c>
      <c r="I256" s="27">
        <f t="shared" si="65"/>
        <v>1.6104831449434753E-2</v>
      </c>
      <c r="J256" s="28">
        <f t="shared" si="67"/>
        <v>63.203086112493828</v>
      </c>
      <c r="K256" s="26">
        <v>257.5</v>
      </c>
      <c r="L256" s="27">
        <f t="shared" si="66"/>
        <v>1.6179952644040929E-2</v>
      </c>
      <c r="M256" s="28">
        <f t="shared" si="68"/>
        <v>63.205694648993635</v>
      </c>
      <c r="O256" s="61">
        <f t="shared" si="69"/>
        <v>22500</v>
      </c>
      <c r="Q256" s="3"/>
      <c r="R256" s="44">
        <f t="shared" ref="R256:R266" si="75">R257</f>
        <v>24503.938184240622</v>
      </c>
      <c r="T256" s="63">
        <f t="shared" si="59"/>
        <v>22500</v>
      </c>
      <c r="U256" s="44">
        <f t="shared" si="60"/>
        <v>22879.346018609023</v>
      </c>
      <c r="V256" s="64"/>
      <c r="W256" s="63">
        <f t="shared" si="61"/>
        <v>22500</v>
      </c>
      <c r="X256" s="44">
        <f t="shared" si="74"/>
        <v>23867.147270854777</v>
      </c>
    </row>
    <row r="257" spans="1:24" ht="14.4" x14ac:dyDescent="0.3">
      <c r="A257" s="22">
        <f t="shared" si="73"/>
        <v>41944</v>
      </c>
      <c r="B257" s="23">
        <v>236.15100000000001</v>
      </c>
      <c r="C257" s="24">
        <f t="shared" si="71"/>
        <v>1.3223551823708934E-2</v>
      </c>
      <c r="D257" s="25">
        <f t="shared" ref="D257:D320" si="76">D256/(B256/B257)</f>
        <v>72.706588669950719</v>
      </c>
      <c r="E257" s="23">
        <v>100.142</v>
      </c>
      <c r="F257" s="24">
        <f t="shared" si="72"/>
        <v>9.7097167747204338E-3</v>
      </c>
      <c r="G257" s="25">
        <f t="shared" ref="G257:G320" si="77">G256/(E256/E257)</f>
        <v>71.622085538549584</v>
      </c>
      <c r="H257" s="26">
        <v>1014.3</v>
      </c>
      <c r="I257" s="27">
        <f t="shared" si="65"/>
        <v>1.9909502262443368E-2</v>
      </c>
      <c r="J257" s="28">
        <f t="shared" si="67"/>
        <v>63.109756097561032</v>
      </c>
      <c r="K257" s="26">
        <v>257.10000000000002</v>
      </c>
      <c r="L257" s="27">
        <f t="shared" si="66"/>
        <v>1.983339944466489E-2</v>
      </c>
      <c r="M257" s="28">
        <f t="shared" si="68"/>
        <v>63.107511045655393</v>
      </c>
      <c r="O257" s="61">
        <f t="shared" si="69"/>
        <v>22500</v>
      </c>
      <c r="Q257" s="3"/>
      <c r="R257" s="44">
        <f t="shared" si="75"/>
        <v>24503.938184240622</v>
      </c>
      <c r="T257" s="63">
        <f t="shared" si="59"/>
        <v>22500</v>
      </c>
      <c r="U257" s="44">
        <f t="shared" si="60"/>
        <v>22881.173916906791</v>
      </c>
      <c r="V257" s="64"/>
      <c r="W257" s="63">
        <f t="shared" si="61"/>
        <v>22500</v>
      </c>
      <c r="X257" s="44">
        <f t="shared" si="74"/>
        <v>23830.072090628208</v>
      </c>
    </row>
    <row r="258" spans="1:24" ht="14.4" x14ac:dyDescent="0.3">
      <c r="A258" s="22">
        <f t="shared" si="73"/>
        <v>41913</v>
      </c>
      <c r="B258" s="23">
        <v>237.43299999999999</v>
      </c>
      <c r="C258" s="24">
        <f t="shared" si="71"/>
        <v>1.664340215632043E-2</v>
      </c>
      <c r="D258" s="25">
        <f t="shared" si="76"/>
        <v>73.101293103448256</v>
      </c>
      <c r="E258" s="23">
        <v>100.404</v>
      </c>
      <c r="F258" s="24">
        <f t="shared" si="72"/>
        <v>1.2892682041038661E-2</v>
      </c>
      <c r="G258" s="25">
        <f t="shared" si="77"/>
        <v>71.809469317694195</v>
      </c>
      <c r="H258" s="26">
        <v>1016.6</v>
      </c>
      <c r="I258" s="27">
        <f t="shared" si="65"/>
        <v>2.3045184663379237E-2</v>
      </c>
      <c r="J258" s="28">
        <f t="shared" si="67"/>
        <v>63.252862120458005</v>
      </c>
      <c r="K258" s="26">
        <v>257.7</v>
      </c>
      <c r="L258" s="27">
        <f t="shared" si="66"/>
        <v>2.3025009924573236E-2</v>
      </c>
      <c r="M258" s="28">
        <f t="shared" si="68"/>
        <v>63.254786450662749</v>
      </c>
      <c r="O258" s="61">
        <f t="shared" si="69"/>
        <v>22500</v>
      </c>
      <c r="Q258" s="3"/>
      <c r="R258" s="44">
        <f t="shared" si="75"/>
        <v>24503.938184240622</v>
      </c>
      <c r="T258" s="63">
        <f t="shared" si="59"/>
        <v>22500</v>
      </c>
      <c r="U258" s="44">
        <f t="shared" si="60"/>
        <v>22941.037586158749</v>
      </c>
      <c r="V258" s="64"/>
      <c r="W258" s="63">
        <f t="shared" si="61"/>
        <v>22500</v>
      </c>
      <c r="X258" s="44">
        <f t="shared" si="74"/>
        <v>23885.68486096806</v>
      </c>
    </row>
    <row r="259" spans="1:24" ht="14.4" x14ac:dyDescent="0.3">
      <c r="A259" s="22">
        <f t="shared" si="73"/>
        <v>41883</v>
      </c>
      <c r="B259" s="23">
        <v>238.03100000000001</v>
      </c>
      <c r="C259" s="24">
        <f t="shared" si="71"/>
        <v>1.657918675715031E-2</v>
      </c>
      <c r="D259" s="25">
        <f t="shared" si="76"/>
        <v>73.285406403940868</v>
      </c>
      <c r="E259" s="23">
        <v>100.285</v>
      </c>
      <c r="F259" s="24">
        <f t="shared" si="72"/>
        <v>1.2264055718179012E-2</v>
      </c>
      <c r="G259" s="25">
        <f t="shared" si="77"/>
        <v>71.724359891288813</v>
      </c>
      <c r="H259" s="26">
        <v>1016.2</v>
      </c>
      <c r="I259" s="27">
        <f t="shared" si="65"/>
        <v>2.2642648686726385E-2</v>
      </c>
      <c r="J259" s="28">
        <f t="shared" si="67"/>
        <v>63.227974116475927</v>
      </c>
      <c r="K259" s="26">
        <v>257.60000000000002</v>
      </c>
      <c r="L259" s="27">
        <f t="shared" si="66"/>
        <v>2.2628026994839345E-2</v>
      </c>
      <c r="M259" s="28">
        <f t="shared" si="68"/>
        <v>63.230240549828196</v>
      </c>
      <c r="O259" s="61">
        <f t="shared" si="69"/>
        <v>22500</v>
      </c>
      <c r="Q259" s="3"/>
      <c r="R259" s="44">
        <f t="shared" si="75"/>
        <v>24503.938184240622</v>
      </c>
      <c r="T259" s="63">
        <f t="shared" si="59"/>
        <v>22500</v>
      </c>
      <c r="U259" s="44">
        <f t="shared" si="60"/>
        <v>22913.847598979424</v>
      </c>
      <c r="V259" s="64"/>
      <c r="W259" s="63">
        <f t="shared" si="61"/>
        <v>22500</v>
      </c>
      <c r="X259" s="44">
        <f t="shared" si="74"/>
        <v>23876.41606591142</v>
      </c>
    </row>
    <row r="260" spans="1:24" ht="14.4" x14ac:dyDescent="0.3">
      <c r="A260" s="22">
        <f t="shared" si="73"/>
        <v>41852</v>
      </c>
      <c r="B260" s="23">
        <v>237.852</v>
      </c>
      <c r="C260" s="24">
        <f t="shared" si="71"/>
        <v>1.6996113341628316E-2</v>
      </c>
      <c r="D260" s="25">
        <f t="shared" si="76"/>
        <v>73.230295566502448</v>
      </c>
      <c r="E260" s="23">
        <v>100.249</v>
      </c>
      <c r="F260" s="24">
        <f t="shared" si="72"/>
        <v>1.5488249594813652E-2</v>
      </c>
      <c r="G260" s="25">
        <f t="shared" si="77"/>
        <v>71.698612501788034</v>
      </c>
      <c r="H260" s="26">
        <v>1013.9</v>
      </c>
      <c r="I260" s="27">
        <f t="shared" si="65"/>
        <v>2.3934558675015039E-2</v>
      </c>
      <c r="J260" s="28">
        <f t="shared" si="67"/>
        <v>63.084868093578955</v>
      </c>
      <c r="K260" s="26">
        <v>257</v>
      </c>
      <c r="L260" s="27">
        <f t="shared" si="66"/>
        <v>2.3904382470119501E-2</v>
      </c>
      <c r="M260" s="28">
        <f t="shared" si="68"/>
        <v>63.082965144820832</v>
      </c>
      <c r="O260" s="61">
        <f t="shared" si="69"/>
        <v>22500</v>
      </c>
      <c r="Q260" s="3"/>
      <c r="R260" s="44">
        <f t="shared" si="75"/>
        <v>24503.938184240622</v>
      </c>
      <c r="T260" s="63">
        <f t="shared" si="59"/>
        <v>22500</v>
      </c>
      <c r="U260" s="44">
        <f t="shared" si="60"/>
        <v>22905.622056639462</v>
      </c>
      <c r="V260" s="64"/>
      <c r="W260" s="63">
        <f t="shared" si="61"/>
        <v>22500</v>
      </c>
      <c r="X260" s="44">
        <f t="shared" si="74"/>
        <v>23820.803295571564</v>
      </c>
    </row>
    <row r="261" spans="1:24" ht="14.4" x14ac:dyDescent="0.3">
      <c r="A261" s="22">
        <f t="shared" si="73"/>
        <v>41821</v>
      </c>
      <c r="B261" s="23">
        <v>238.25</v>
      </c>
      <c r="C261" s="24">
        <f t="shared" si="71"/>
        <v>1.9923286357643066E-2</v>
      </c>
      <c r="D261" s="25">
        <f t="shared" si="76"/>
        <v>73.35283251231526</v>
      </c>
      <c r="E261" s="23">
        <v>99.861999999999995</v>
      </c>
      <c r="F261" s="24">
        <f t="shared" si="72"/>
        <v>1.594180782338861E-2</v>
      </c>
      <c r="G261" s="25">
        <f t="shared" si="77"/>
        <v>71.421828064654576</v>
      </c>
      <c r="H261" s="26">
        <v>1009.9</v>
      </c>
      <c r="I261" s="27">
        <f t="shared" si="65"/>
        <v>2.5175109125977091E-2</v>
      </c>
      <c r="J261" s="28">
        <f t="shared" si="67"/>
        <v>62.83598805375815</v>
      </c>
      <c r="K261" s="26">
        <v>256</v>
      </c>
      <c r="L261" s="27">
        <f t="shared" si="66"/>
        <v>2.5230276331597912E-2</v>
      </c>
      <c r="M261" s="28">
        <f t="shared" si="68"/>
        <v>62.837506136475227</v>
      </c>
      <c r="O261" s="61">
        <f t="shared" si="69"/>
        <v>22500</v>
      </c>
      <c r="Q261" s="3"/>
      <c r="R261" s="44">
        <f t="shared" si="75"/>
        <v>24503.938184240622</v>
      </c>
      <c r="T261" s="63">
        <f t="shared" si="59"/>
        <v>22500</v>
      </c>
      <c r="U261" s="44">
        <f t="shared" si="60"/>
        <v>22817.197476484853</v>
      </c>
      <c r="V261" s="64"/>
      <c r="W261" s="63">
        <f t="shared" si="61"/>
        <v>22500</v>
      </c>
      <c r="X261" s="44">
        <f t="shared" si="74"/>
        <v>23728.115345005139</v>
      </c>
    </row>
    <row r="262" spans="1:24" ht="14.4" x14ac:dyDescent="0.3">
      <c r="A262" s="22">
        <f t="shared" si="73"/>
        <v>41791</v>
      </c>
      <c r="B262" s="23">
        <v>238.34299999999999</v>
      </c>
      <c r="C262" s="24">
        <f t="shared" si="71"/>
        <v>2.0723413731670526E-2</v>
      </c>
      <c r="D262" s="25">
        <f t="shared" si="76"/>
        <v>73.381465517241367</v>
      </c>
      <c r="E262" s="23">
        <v>100.203</v>
      </c>
      <c r="F262" s="24">
        <f t="shared" si="72"/>
        <v>1.8954839890582553E-2</v>
      </c>
      <c r="G262" s="25">
        <f t="shared" si="77"/>
        <v>71.665713059648141</v>
      </c>
      <c r="H262" s="26">
        <v>1011.1</v>
      </c>
      <c r="I262" s="27">
        <f t="shared" si="65"/>
        <v>2.6393259567556671E-2</v>
      </c>
      <c r="J262" s="28">
        <f t="shared" si="67"/>
        <v>62.910652065704397</v>
      </c>
      <c r="K262" s="26">
        <v>256.3</v>
      </c>
      <c r="L262" s="27">
        <f t="shared" si="66"/>
        <v>2.6431718061673992E-2</v>
      </c>
      <c r="M262" s="28">
        <f t="shared" si="68"/>
        <v>62.911143838978909</v>
      </c>
      <c r="O262" s="61">
        <f t="shared" si="69"/>
        <v>22500</v>
      </c>
      <c r="Q262" s="3"/>
      <c r="R262" s="44">
        <f t="shared" si="75"/>
        <v>24503.938184240622</v>
      </c>
      <c r="T262" s="63">
        <f t="shared" si="59"/>
        <v>22500</v>
      </c>
      <c r="U262" s="44">
        <f t="shared" si="60"/>
        <v>22895.111641427287</v>
      </c>
      <c r="V262" s="64"/>
      <c r="W262" s="63">
        <f t="shared" si="61"/>
        <v>22500</v>
      </c>
      <c r="X262" s="44">
        <f t="shared" si="74"/>
        <v>23755.921730175069</v>
      </c>
    </row>
    <row r="263" spans="1:24" ht="14.4" x14ac:dyDescent="0.3">
      <c r="A263" s="22">
        <f t="shared" si="73"/>
        <v>41760</v>
      </c>
      <c r="B263" s="23">
        <v>237.9</v>
      </c>
      <c r="C263" s="24">
        <f t="shared" ref="C263" si="78">SUM(B263/B275)-1</f>
        <v>2.1271115499366777E-2</v>
      </c>
      <c r="D263" s="25">
        <f t="shared" si="76"/>
        <v>73.245073891625609</v>
      </c>
      <c r="E263" s="23">
        <v>100.004</v>
      </c>
      <c r="F263" s="24">
        <f t="shared" ref="F263:F299" si="79">SUM(E263/E275)-1</f>
        <v>1.4939309056956285E-2</v>
      </c>
      <c r="G263" s="25">
        <f t="shared" si="77"/>
        <v>71.523387212129904</v>
      </c>
      <c r="H263" s="26">
        <v>1009.5</v>
      </c>
      <c r="I263" s="27">
        <f t="shared" si="65"/>
        <v>2.3522254892020644E-2</v>
      </c>
      <c r="J263" s="28">
        <f t="shared" si="67"/>
        <v>62.811100049776073</v>
      </c>
      <c r="K263" s="26">
        <v>255.9</v>
      </c>
      <c r="L263" s="27">
        <f t="shared" si="66"/>
        <v>2.3600000000000065E-2</v>
      </c>
      <c r="M263" s="28">
        <f t="shared" si="68"/>
        <v>62.812960235640666</v>
      </c>
      <c r="O263" s="61">
        <f t="shared" si="69"/>
        <v>22500</v>
      </c>
      <c r="Q263" s="3"/>
      <c r="R263" s="44">
        <f t="shared" si="75"/>
        <v>24503.938184240622</v>
      </c>
      <c r="T263" s="63">
        <f t="shared" si="59"/>
        <v>22500</v>
      </c>
      <c r="U263" s="44">
        <f t="shared" ref="U263:U266" si="80">SUM(E263/E264)*U264</f>
        <v>22849.642671270263</v>
      </c>
      <c r="V263" s="64"/>
      <c r="W263" s="63">
        <f t="shared" si="61"/>
        <v>22500</v>
      </c>
      <c r="X263" s="44">
        <f t="shared" si="74"/>
        <v>23718.846549948499</v>
      </c>
    </row>
    <row r="264" spans="1:24" ht="14.4" x14ac:dyDescent="0.3">
      <c r="A264" s="22">
        <f t="shared" si="73"/>
        <v>41730</v>
      </c>
      <c r="B264" s="23">
        <v>237.072</v>
      </c>
      <c r="C264" s="24">
        <f t="shared" ref="C264:C327" si="81">SUM(B264/B276)-1</f>
        <v>1.9528578985167577E-2</v>
      </c>
      <c r="D264" s="25">
        <f t="shared" si="76"/>
        <v>72.990147783251231</v>
      </c>
      <c r="E264" s="23">
        <v>100.066</v>
      </c>
      <c r="F264" s="24">
        <f t="shared" si="79"/>
        <v>1.7727286596218583E-2</v>
      </c>
      <c r="G264" s="25">
        <f t="shared" si="77"/>
        <v>71.567729938492363</v>
      </c>
      <c r="H264" s="26">
        <v>1008.7</v>
      </c>
      <c r="I264" s="27">
        <f t="shared" si="65"/>
        <v>2.478919028751414E-2</v>
      </c>
      <c r="J264" s="28">
        <f t="shared" si="67"/>
        <v>62.761324041811918</v>
      </c>
      <c r="K264" s="26">
        <v>255.7</v>
      </c>
      <c r="L264" s="27">
        <f t="shared" si="66"/>
        <v>2.4849699398797442E-2</v>
      </c>
      <c r="M264" s="28">
        <f t="shared" si="68"/>
        <v>62.763868433971538</v>
      </c>
      <c r="O264" s="61">
        <f t="shared" si="69"/>
        <v>22500</v>
      </c>
      <c r="Q264" s="3"/>
      <c r="R264" s="44">
        <f t="shared" si="75"/>
        <v>24503.938184240622</v>
      </c>
      <c r="T264" s="63">
        <f t="shared" si="59"/>
        <v>22500</v>
      </c>
      <c r="U264" s="44">
        <f t="shared" si="80"/>
        <v>22863.808883077978</v>
      </c>
      <c r="V264" s="64"/>
      <c r="W264" s="63">
        <f t="shared" si="61"/>
        <v>22500</v>
      </c>
      <c r="X264" s="44">
        <f t="shared" si="74"/>
        <v>23700.308959835213</v>
      </c>
    </row>
    <row r="265" spans="1:24" ht="14.4" x14ac:dyDescent="0.3">
      <c r="A265" s="22">
        <f t="shared" si="73"/>
        <v>41699</v>
      </c>
      <c r="B265" s="23">
        <v>236.29300000000001</v>
      </c>
      <c r="C265" s="24">
        <f t="shared" si="81"/>
        <v>1.5122028757630801E-2</v>
      </c>
      <c r="D265" s="25">
        <f t="shared" si="76"/>
        <v>72.750307881773395</v>
      </c>
      <c r="E265" s="23">
        <v>99.710999999999999</v>
      </c>
      <c r="F265" s="24">
        <f t="shared" si="79"/>
        <v>1.6059509858867838E-2</v>
      </c>
      <c r="G265" s="25">
        <f t="shared" si="77"/>
        <v>71.31383206980405</v>
      </c>
      <c r="H265" s="26">
        <v>1005.2</v>
      </c>
      <c r="I265" s="27">
        <f t="shared" si="65"/>
        <v>2.4564264600958063E-2</v>
      </c>
      <c r="J265" s="28">
        <f t="shared" si="67"/>
        <v>62.543554006968712</v>
      </c>
      <c r="K265" s="26">
        <v>254.8</v>
      </c>
      <c r="L265" s="27">
        <f t="shared" si="66"/>
        <v>2.4527543224768911E-2</v>
      </c>
      <c r="M265" s="28">
        <f t="shared" si="68"/>
        <v>62.5429553264605</v>
      </c>
      <c r="O265" s="61">
        <f t="shared" si="69"/>
        <v>22500</v>
      </c>
      <c r="Q265" s="3"/>
      <c r="R265" s="44">
        <f t="shared" si="75"/>
        <v>24503.938184240622</v>
      </c>
      <c r="T265" s="63">
        <f t="shared" si="59"/>
        <v>22500</v>
      </c>
      <c r="U265" s="44">
        <f t="shared" si="80"/>
        <v>22782.695896114448</v>
      </c>
      <c r="V265" s="64"/>
      <c r="W265" s="63">
        <f t="shared" si="61"/>
        <v>22500</v>
      </c>
      <c r="X265" s="44">
        <f t="shared" si="74"/>
        <v>23616.889804325434</v>
      </c>
    </row>
    <row r="266" spans="1:24" ht="14.4" x14ac:dyDescent="0.3">
      <c r="A266" s="22">
        <f t="shared" si="73"/>
        <v>41671</v>
      </c>
      <c r="B266" s="23">
        <v>234.78100000000001</v>
      </c>
      <c r="C266" s="24">
        <f t="shared" si="81"/>
        <v>1.1263492501055294E-2</v>
      </c>
      <c r="D266" s="25">
        <f t="shared" si="76"/>
        <v>72.284790640394093</v>
      </c>
      <c r="E266" s="23">
        <v>99.480999999999995</v>
      </c>
      <c r="F266" s="24">
        <f t="shared" si="79"/>
        <v>1.7240145201697255E-2</v>
      </c>
      <c r="G266" s="25">
        <f t="shared" si="77"/>
        <v>71.149334859104584</v>
      </c>
      <c r="H266" s="26">
        <v>1002.8</v>
      </c>
      <c r="I266" s="27">
        <f t="shared" si="65"/>
        <v>2.6617526617526588E-2</v>
      </c>
      <c r="J266" s="28">
        <f t="shared" si="67"/>
        <v>62.394225983076218</v>
      </c>
      <c r="K266" s="26">
        <v>254.2</v>
      </c>
      <c r="L266" s="27">
        <f t="shared" si="66"/>
        <v>2.6655896607431284E-2</v>
      </c>
      <c r="M266" s="28">
        <f t="shared" si="68"/>
        <v>62.39567992145313</v>
      </c>
      <c r="O266" s="61">
        <f t="shared" si="69"/>
        <v>22500</v>
      </c>
      <c r="Q266" s="3"/>
      <c r="R266" s="44">
        <f t="shared" si="75"/>
        <v>24503.938184240622</v>
      </c>
      <c r="T266" s="63">
        <f t="shared" si="59"/>
        <v>22500</v>
      </c>
      <c r="U266" s="44">
        <f t="shared" si="80"/>
        <v>22730.14382005357</v>
      </c>
      <c r="V266" s="64"/>
      <c r="W266" s="63">
        <f t="shared" si="61"/>
        <v>22500</v>
      </c>
      <c r="X266" s="44">
        <f t="shared" si="74"/>
        <v>23561.277033985578</v>
      </c>
    </row>
    <row r="267" spans="1:24" ht="15" thickBot="1" x14ac:dyDescent="0.35">
      <c r="A267" s="22">
        <f t="shared" si="73"/>
        <v>41640</v>
      </c>
      <c r="B267" s="23">
        <v>233.916</v>
      </c>
      <c r="C267" s="24">
        <f t="shared" si="81"/>
        <v>1.5789473684210575E-2</v>
      </c>
      <c r="D267" s="25">
        <f t="shared" si="76"/>
        <v>72.018472906403943</v>
      </c>
      <c r="E267" s="23">
        <v>98.978999999999999</v>
      </c>
      <c r="F267" s="24">
        <f t="shared" si="79"/>
        <v>1.8889483653133476E-2</v>
      </c>
      <c r="G267" s="25">
        <f t="shared" si="77"/>
        <v>70.790301816621394</v>
      </c>
      <c r="H267" s="26">
        <v>996.5</v>
      </c>
      <c r="I267" s="27">
        <f t="shared" si="65"/>
        <v>2.7637413633082364E-2</v>
      </c>
      <c r="J267" s="28">
        <f t="shared" si="67"/>
        <v>62.002239920358448</v>
      </c>
      <c r="K267" s="26">
        <v>252.6</v>
      </c>
      <c r="L267" s="27">
        <f t="shared" si="66"/>
        <v>2.7664768104149751E-2</v>
      </c>
      <c r="M267" s="28">
        <f t="shared" si="68"/>
        <v>62.002945508100169</v>
      </c>
      <c r="O267" s="61">
        <f t="shared" si="69"/>
        <v>22500</v>
      </c>
      <c r="Q267" s="59">
        <v>3.9E-2</v>
      </c>
      <c r="R267" s="44">
        <f>R268*(1+Q267)</f>
        <v>24503.938184240622</v>
      </c>
      <c r="T267" s="63">
        <f t="shared" ref="T267:T330" si="82">T268</f>
        <v>22500</v>
      </c>
      <c r="U267" s="44">
        <f t="shared" ref="U267:U298" si="83">SUM(E267/E268)*U268</f>
        <v>22615.443201868522</v>
      </c>
      <c r="V267" s="64"/>
      <c r="W267" s="63">
        <f t="shared" ref="W267:W330" si="84">W268</f>
        <v>22500</v>
      </c>
      <c r="X267" s="44">
        <f t="shared" si="74"/>
        <v>23412.9763130793</v>
      </c>
    </row>
    <row r="268" spans="1:24" ht="14.4" x14ac:dyDescent="0.3">
      <c r="A268" s="22">
        <f t="shared" si="73"/>
        <v>41609</v>
      </c>
      <c r="B268" s="23">
        <v>233.04900000000001</v>
      </c>
      <c r="C268" s="24">
        <f t="shared" si="81"/>
        <v>1.501735619618394E-2</v>
      </c>
      <c r="D268" s="25">
        <f t="shared" si="76"/>
        <v>71.751539408867004</v>
      </c>
      <c r="E268" s="23">
        <v>99.588999999999999</v>
      </c>
      <c r="F268" s="24">
        <f t="shared" si="79"/>
        <v>2.0337281258964834E-2</v>
      </c>
      <c r="G268" s="25">
        <f t="shared" si="77"/>
        <v>71.22657702760695</v>
      </c>
      <c r="H268" s="26">
        <v>999.7</v>
      </c>
      <c r="I268" s="27">
        <f t="shared" si="65"/>
        <v>2.6807723911257186E-2</v>
      </c>
      <c r="J268" s="28">
        <f t="shared" si="67"/>
        <v>62.201343952215097</v>
      </c>
      <c r="K268" s="26">
        <v>253.4</v>
      </c>
      <c r="L268" s="27">
        <f t="shared" si="66"/>
        <v>2.6742301458670958E-2</v>
      </c>
      <c r="M268" s="28">
        <f t="shared" si="68"/>
        <v>62.199312714776653</v>
      </c>
      <c r="O268" s="61">
        <f t="shared" si="69"/>
        <v>22500</v>
      </c>
      <c r="Q268" s="4"/>
      <c r="R268" s="44">
        <f t="shared" ref="R268:R278" si="85">R269</f>
        <v>23584.156096477982</v>
      </c>
      <c r="T268" s="63">
        <f t="shared" si="82"/>
        <v>22500</v>
      </c>
      <c r="U268" s="44">
        <f t="shared" si="83"/>
        <v>22754.820447073464</v>
      </c>
      <c r="V268" s="64"/>
      <c r="W268" s="63">
        <f t="shared" si="84"/>
        <v>22500</v>
      </c>
      <c r="X268" s="44">
        <f t="shared" si="74"/>
        <v>23487.126673532443</v>
      </c>
    </row>
    <row r="269" spans="1:24" ht="14.4" x14ac:dyDescent="0.3">
      <c r="A269" s="22">
        <f t="shared" si="73"/>
        <v>41579</v>
      </c>
      <c r="B269" s="23">
        <v>233.06899999999999</v>
      </c>
      <c r="C269" s="24">
        <f t="shared" si="81"/>
        <v>1.2370722045339066E-2</v>
      </c>
      <c r="D269" s="25">
        <f t="shared" si="76"/>
        <v>71.757697044334975</v>
      </c>
      <c r="E269" s="23">
        <v>99.179000000000002</v>
      </c>
      <c r="F269" s="24">
        <f t="shared" si="79"/>
        <v>2.084319739794549E-2</v>
      </c>
      <c r="G269" s="25">
        <f t="shared" si="77"/>
        <v>70.93334286940356</v>
      </c>
      <c r="H269" s="26">
        <v>994.5</v>
      </c>
      <c r="I269" s="27">
        <f t="shared" si="65"/>
        <v>2.6421715347300978E-2</v>
      </c>
      <c r="J269" s="28">
        <f t="shared" si="67"/>
        <v>61.877799900448053</v>
      </c>
      <c r="K269" s="26">
        <v>252.1</v>
      </c>
      <c r="L269" s="27">
        <f t="shared" si="66"/>
        <v>2.6465798045602673E-2</v>
      </c>
      <c r="M269" s="28">
        <f t="shared" si="68"/>
        <v>61.880216003927359</v>
      </c>
      <c r="O269" s="61">
        <f t="shared" si="69"/>
        <v>22500</v>
      </c>
      <c r="Q269" s="4"/>
      <c r="R269" s="44">
        <f t="shared" si="85"/>
        <v>23584.156096477982</v>
      </c>
      <c r="T269" s="63">
        <f t="shared" si="82"/>
        <v>22500</v>
      </c>
      <c r="U269" s="44">
        <f t="shared" si="83"/>
        <v>22661.140659312769</v>
      </c>
      <c r="V269" s="64"/>
      <c r="W269" s="63">
        <f t="shared" si="84"/>
        <v>22500</v>
      </c>
      <c r="X269" s="44">
        <f t="shared" si="74"/>
        <v>23366.632337796087</v>
      </c>
    </row>
    <row r="270" spans="1:24" ht="14.4" x14ac:dyDescent="0.3">
      <c r="A270" s="22">
        <f t="shared" si="73"/>
        <v>41548</v>
      </c>
      <c r="B270" s="23">
        <v>233.54599999999999</v>
      </c>
      <c r="C270" s="24">
        <f t="shared" si="81"/>
        <v>9.6361270464340176E-3</v>
      </c>
      <c r="D270" s="25">
        <f t="shared" si="76"/>
        <v>71.904556650246306</v>
      </c>
      <c r="E270" s="23">
        <v>99.126000000000005</v>
      </c>
      <c r="F270" s="24">
        <f t="shared" si="79"/>
        <v>2.1906990649581015E-2</v>
      </c>
      <c r="G270" s="25">
        <f t="shared" si="77"/>
        <v>70.895436990416286</v>
      </c>
      <c r="H270" s="26">
        <v>993.7</v>
      </c>
      <c r="I270" s="27">
        <f t="shared" si="65"/>
        <v>2.5596036742697947E-2</v>
      </c>
      <c r="J270" s="28">
        <f t="shared" si="67"/>
        <v>61.828023892483898</v>
      </c>
      <c r="K270" s="26">
        <v>251.9</v>
      </c>
      <c r="L270" s="27">
        <f t="shared" si="66"/>
        <v>2.5651465798045558E-2</v>
      </c>
      <c r="M270" s="28">
        <f t="shared" si="68"/>
        <v>61.831124202258238</v>
      </c>
      <c r="O270" s="61">
        <f t="shared" si="69"/>
        <v>22500</v>
      </c>
      <c r="Q270" s="4"/>
      <c r="R270" s="44">
        <f t="shared" si="85"/>
        <v>23584.156096477982</v>
      </c>
      <c r="T270" s="63">
        <f t="shared" si="82"/>
        <v>22500</v>
      </c>
      <c r="U270" s="44">
        <f t="shared" si="83"/>
        <v>22649.030833090044</v>
      </c>
      <c r="V270" s="64"/>
      <c r="W270" s="63">
        <f t="shared" si="84"/>
        <v>22500</v>
      </c>
      <c r="X270" s="44">
        <f t="shared" si="74"/>
        <v>23348.094747682804</v>
      </c>
    </row>
    <row r="271" spans="1:24" ht="14.4" x14ac:dyDescent="0.3">
      <c r="A271" s="22">
        <f t="shared" si="73"/>
        <v>41518</v>
      </c>
      <c r="B271" s="23">
        <v>234.149</v>
      </c>
      <c r="C271" s="24">
        <f t="shared" si="81"/>
        <v>1.184925261552161E-2</v>
      </c>
      <c r="D271" s="25">
        <f t="shared" si="76"/>
        <v>72.090209359605922</v>
      </c>
      <c r="E271" s="23">
        <v>99.07</v>
      </c>
      <c r="F271" s="24">
        <f t="shared" si="79"/>
        <v>2.671724080752802E-2</v>
      </c>
      <c r="G271" s="25">
        <f t="shared" si="77"/>
        <v>70.855385495637279</v>
      </c>
      <c r="H271" s="26">
        <v>993.7</v>
      </c>
      <c r="I271" s="27">
        <f t="shared" si="65"/>
        <v>3.1451110649782121E-2</v>
      </c>
      <c r="J271" s="28">
        <f t="shared" si="67"/>
        <v>61.828023892483898</v>
      </c>
      <c r="K271" s="26">
        <v>251.9</v>
      </c>
      <c r="L271" s="27">
        <f t="shared" si="66"/>
        <v>3.1531531531531654E-2</v>
      </c>
      <c r="M271" s="28">
        <f t="shared" si="68"/>
        <v>61.831124202258238</v>
      </c>
      <c r="O271" s="61">
        <f t="shared" si="69"/>
        <v>22500</v>
      </c>
      <c r="Q271" s="4"/>
      <c r="R271" s="44">
        <f t="shared" si="85"/>
        <v>23584.156096477982</v>
      </c>
      <c r="T271" s="63">
        <f t="shared" si="82"/>
        <v>22500</v>
      </c>
      <c r="U271" s="44">
        <f t="shared" si="83"/>
        <v>22636.235545005657</v>
      </c>
      <c r="V271" s="64"/>
      <c r="W271" s="63">
        <f t="shared" si="84"/>
        <v>22500</v>
      </c>
      <c r="X271" s="44">
        <f t="shared" si="74"/>
        <v>23348.094747682804</v>
      </c>
    </row>
    <row r="272" spans="1:24" ht="14.4" x14ac:dyDescent="0.3">
      <c r="A272" s="22">
        <f t="shared" si="73"/>
        <v>41487</v>
      </c>
      <c r="B272" s="23">
        <v>233.87700000000001</v>
      </c>
      <c r="C272" s="24">
        <f t="shared" si="81"/>
        <v>1.5183675595431989E-2</v>
      </c>
      <c r="D272" s="25">
        <f t="shared" si="76"/>
        <v>72.006465517241395</v>
      </c>
      <c r="E272" s="23">
        <v>98.72</v>
      </c>
      <c r="F272" s="24">
        <f t="shared" si="79"/>
        <v>2.6899952150123863E-2</v>
      </c>
      <c r="G272" s="25">
        <f t="shared" si="77"/>
        <v>70.605063653268516</v>
      </c>
      <c r="H272" s="26">
        <v>990.2</v>
      </c>
      <c r="I272" s="27">
        <f t="shared" si="65"/>
        <v>3.2964740246192337E-2</v>
      </c>
      <c r="J272" s="28">
        <f t="shared" si="67"/>
        <v>61.610253857640693</v>
      </c>
      <c r="K272" s="26">
        <v>251</v>
      </c>
      <c r="L272" s="27">
        <f t="shared" si="66"/>
        <v>3.292181069958855E-2</v>
      </c>
      <c r="M272" s="28">
        <f t="shared" si="68"/>
        <v>61.610211094747193</v>
      </c>
      <c r="O272" s="61">
        <f t="shared" si="69"/>
        <v>22500</v>
      </c>
      <c r="Q272" s="4"/>
      <c r="R272" s="44">
        <f t="shared" si="85"/>
        <v>23584.156096477982</v>
      </c>
      <c r="T272" s="63">
        <f t="shared" si="82"/>
        <v>22500</v>
      </c>
      <c r="U272" s="44">
        <f t="shared" si="83"/>
        <v>22556.264994478232</v>
      </c>
      <c r="V272" s="64"/>
      <c r="W272" s="63">
        <f t="shared" si="84"/>
        <v>22500</v>
      </c>
      <c r="X272" s="44">
        <f t="shared" si="74"/>
        <v>23264.675592173018</v>
      </c>
    </row>
    <row r="273" spans="1:24" ht="14.4" x14ac:dyDescent="0.3">
      <c r="A273" s="22">
        <f t="shared" si="73"/>
        <v>41456</v>
      </c>
      <c r="B273" s="23">
        <v>233.596</v>
      </c>
      <c r="C273" s="24">
        <f t="shared" si="81"/>
        <v>1.9606816118443948E-2</v>
      </c>
      <c r="D273" s="25">
        <f t="shared" si="76"/>
        <v>71.91995073891627</v>
      </c>
      <c r="E273" s="23">
        <v>98.295000000000002</v>
      </c>
      <c r="F273" s="24">
        <f t="shared" si="79"/>
        <v>2.7652901202299907E-2</v>
      </c>
      <c r="G273" s="25">
        <f t="shared" si="77"/>
        <v>70.301101416106448</v>
      </c>
      <c r="H273" s="26">
        <v>985.1</v>
      </c>
      <c r="I273" s="27">
        <f t="shared" si="65"/>
        <v>3.1410323526332329E-2</v>
      </c>
      <c r="J273" s="28">
        <f t="shared" si="67"/>
        <v>61.292931806869163</v>
      </c>
      <c r="K273" s="26">
        <v>249.7</v>
      </c>
      <c r="L273" s="27">
        <f t="shared" si="66"/>
        <v>3.1391986782321357E-2</v>
      </c>
      <c r="M273" s="28">
        <f t="shared" si="68"/>
        <v>61.291114383897899</v>
      </c>
      <c r="O273" s="61">
        <f t="shared" si="69"/>
        <v>22500</v>
      </c>
      <c r="Q273" s="4"/>
      <c r="R273" s="44">
        <f t="shared" si="85"/>
        <v>23584.156096477982</v>
      </c>
      <c r="T273" s="63">
        <f t="shared" si="82"/>
        <v>22500</v>
      </c>
      <c r="U273" s="44">
        <f t="shared" si="83"/>
        <v>22459.157897409215</v>
      </c>
      <c r="V273" s="64"/>
      <c r="W273" s="63">
        <f t="shared" si="84"/>
        <v>22500</v>
      </c>
      <c r="X273" s="44">
        <f t="shared" si="74"/>
        <v>23144.181256436663</v>
      </c>
    </row>
    <row r="274" spans="1:24" ht="14.4" x14ac:dyDescent="0.3">
      <c r="A274" s="22">
        <f t="shared" si="73"/>
        <v>41426</v>
      </c>
      <c r="B274" s="23">
        <v>233.50399999999999</v>
      </c>
      <c r="C274" s="24">
        <f t="shared" si="81"/>
        <v>1.7544165453768912E-2</v>
      </c>
      <c r="D274" s="25">
        <f t="shared" si="76"/>
        <v>71.891625615763544</v>
      </c>
      <c r="E274" s="23">
        <v>98.338999999999999</v>
      </c>
      <c r="F274" s="24">
        <f t="shared" si="79"/>
        <v>2.9188906331763409E-2</v>
      </c>
      <c r="G274" s="25">
        <f t="shared" si="77"/>
        <v>70.332570447718524</v>
      </c>
      <c r="H274" s="26">
        <v>985.1</v>
      </c>
      <c r="I274" s="27">
        <f t="shared" si="65"/>
        <v>3.2707831009539889E-2</v>
      </c>
      <c r="J274" s="28">
        <f t="shared" si="67"/>
        <v>61.292931806869163</v>
      </c>
      <c r="K274" s="26">
        <v>249.7</v>
      </c>
      <c r="L274" s="27">
        <f t="shared" si="66"/>
        <v>3.2671629445822914E-2</v>
      </c>
      <c r="M274" s="28">
        <f t="shared" si="68"/>
        <v>61.291114383897899</v>
      </c>
      <c r="O274" s="61">
        <f t="shared" si="69"/>
        <v>22500</v>
      </c>
      <c r="Q274" s="4"/>
      <c r="R274" s="44">
        <f t="shared" si="85"/>
        <v>23584.156096477982</v>
      </c>
      <c r="T274" s="63">
        <f t="shared" si="82"/>
        <v>22500</v>
      </c>
      <c r="U274" s="44">
        <f t="shared" si="83"/>
        <v>22469.211338046949</v>
      </c>
      <c r="V274" s="64"/>
      <c r="W274" s="63">
        <f t="shared" si="84"/>
        <v>22500</v>
      </c>
      <c r="X274" s="44">
        <f t="shared" si="74"/>
        <v>23144.181256436663</v>
      </c>
    </row>
    <row r="275" spans="1:24" ht="14.4" x14ac:dyDescent="0.3">
      <c r="A275" s="22">
        <f t="shared" si="73"/>
        <v>41395</v>
      </c>
      <c r="B275" s="23">
        <v>232.94499999999999</v>
      </c>
      <c r="C275" s="24">
        <f t="shared" si="81"/>
        <v>1.3619650588516885E-2</v>
      </c>
      <c r="D275" s="25">
        <f t="shared" si="76"/>
        <v>71.719519704433495</v>
      </c>
      <c r="E275" s="23">
        <v>98.531999999999996</v>
      </c>
      <c r="F275" s="24">
        <f t="shared" si="79"/>
        <v>2.6995476433678611E-2</v>
      </c>
      <c r="G275" s="25">
        <f t="shared" si="77"/>
        <v>70.470605063653295</v>
      </c>
      <c r="H275" s="26">
        <v>986.3</v>
      </c>
      <c r="I275" s="27">
        <f t="shared" si="65"/>
        <v>3.1370908710655732E-2</v>
      </c>
      <c r="J275" s="28">
        <f t="shared" si="67"/>
        <v>61.367595818815396</v>
      </c>
      <c r="K275" s="26">
        <v>250</v>
      </c>
      <c r="L275" s="27">
        <f t="shared" si="66"/>
        <v>3.1353135313531233E-2</v>
      </c>
      <c r="M275" s="28">
        <f t="shared" si="68"/>
        <v>61.364752086401587</v>
      </c>
      <c r="O275" s="61">
        <f t="shared" si="69"/>
        <v>22500</v>
      </c>
      <c r="Q275" s="4"/>
      <c r="R275" s="44">
        <f t="shared" si="85"/>
        <v>23584.156096477982</v>
      </c>
      <c r="T275" s="63">
        <f t="shared" si="82"/>
        <v>22500</v>
      </c>
      <c r="U275" s="44">
        <f t="shared" si="83"/>
        <v>22513.309384480643</v>
      </c>
      <c r="V275" s="64"/>
      <c r="W275" s="63">
        <f t="shared" si="84"/>
        <v>22500</v>
      </c>
      <c r="X275" s="44">
        <f t="shared" si="74"/>
        <v>23171.987641606593</v>
      </c>
    </row>
    <row r="276" spans="1:24" ht="14.4" x14ac:dyDescent="0.3">
      <c r="A276" s="22">
        <f t="shared" si="73"/>
        <v>41365</v>
      </c>
      <c r="B276" s="23">
        <v>232.53100000000001</v>
      </c>
      <c r="C276" s="24">
        <f t="shared" si="81"/>
        <v>1.0630853814894481E-2</v>
      </c>
      <c r="D276" s="25">
        <f t="shared" si="76"/>
        <v>71.592056650246292</v>
      </c>
      <c r="E276" s="23">
        <v>98.322999999999993</v>
      </c>
      <c r="F276" s="24">
        <f t="shared" si="79"/>
        <v>2.4208585506098945E-2</v>
      </c>
      <c r="G276" s="25">
        <f t="shared" si="77"/>
        <v>70.321127163495945</v>
      </c>
      <c r="H276" s="26">
        <v>984.3</v>
      </c>
      <c r="I276" s="27">
        <f t="shared" si="65"/>
        <v>2.8849169018501097E-2</v>
      </c>
      <c r="J276" s="28">
        <f t="shared" si="67"/>
        <v>61.243155798904994</v>
      </c>
      <c r="K276" s="26">
        <v>249.5</v>
      </c>
      <c r="L276" s="27">
        <f t="shared" si="66"/>
        <v>2.8865979381443196E-2</v>
      </c>
      <c r="M276" s="28">
        <f t="shared" si="68"/>
        <v>61.242022582228792</v>
      </c>
      <c r="O276" s="61">
        <f t="shared" si="69"/>
        <v>22500</v>
      </c>
      <c r="Q276" s="4"/>
      <c r="R276" s="44">
        <f t="shared" si="85"/>
        <v>23584.156096477982</v>
      </c>
      <c r="T276" s="63">
        <f t="shared" si="82"/>
        <v>22500</v>
      </c>
      <c r="U276" s="44">
        <f t="shared" si="83"/>
        <v>22465.555541451409</v>
      </c>
      <c r="V276" s="64"/>
      <c r="W276" s="63">
        <f t="shared" si="84"/>
        <v>22500</v>
      </c>
      <c r="X276" s="44">
        <f t="shared" si="74"/>
        <v>23125.643666323384</v>
      </c>
    </row>
    <row r="277" spans="1:24" ht="14.4" x14ac:dyDescent="0.3">
      <c r="A277" s="22">
        <f t="shared" si="73"/>
        <v>41334</v>
      </c>
      <c r="B277" s="23">
        <v>232.773</v>
      </c>
      <c r="C277" s="24">
        <f t="shared" si="81"/>
        <v>1.4738962125967703E-2</v>
      </c>
      <c r="D277" s="25">
        <f t="shared" si="76"/>
        <v>71.666564039408854</v>
      </c>
      <c r="E277" s="23">
        <v>98.135000000000005</v>
      </c>
      <c r="F277" s="24">
        <f t="shared" si="79"/>
        <v>2.8313057328177793E-2</v>
      </c>
      <c r="G277" s="25">
        <f t="shared" si="77"/>
        <v>70.186668573880738</v>
      </c>
      <c r="H277" s="26">
        <v>981.1</v>
      </c>
      <c r="I277" s="27">
        <f t="shared" si="65"/>
        <v>3.2736842105263175E-2</v>
      </c>
      <c r="J277" s="28">
        <f t="shared" si="67"/>
        <v>61.044051767048352</v>
      </c>
      <c r="K277" s="26">
        <v>248.7</v>
      </c>
      <c r="L277" s="27">
        <f t="shared" si="66"/>
        <v>3.2807308970099536E-2</v>
      </c>
      <c r="M277" s="28">
        <f t="shared" si="68"/>
        <v>61.0456553755523</v>
      </c>
      <c r="O277" s="61">
        <f t="shared" si="69"/>
        <v>22500</v>
      </c>
      <c r="Q277" s="4"/>
      <c r="R277" s="44">
        <f t="shared" si="85"/>
        <v>23584.156096477982</v>
      </c>
      <c r="T277" s="63">
        <f t="shared" si="82"/>
        <v>22500</v>
      </c>
      <c r="U277" s="44">
        <f t="shared" si="83"/>
        <v>22422.599931453824</v>
      </c>
      <c r="V277" s="64"/>
      <c r="W277" s="63">
        <f t="shared" si="84"/>
        <v>22500</v>
      </c>
      <c r="X277" s="44">
        <f t="shared" si="74"/>
        <v>23051.493305870241</v>
      </c>
    </row>
    <row r="278" spans="1:24" ht="14.4" x14ac:dyDescent="0.3">
      <c r="A278" s="22">
        <f t="shared" si="73"/>
        <v>41306</v>
      </c>
      <c r="B278" s="23">
        <v>232.166</v>
      </c>
      <c r="C278" s="24">
        <f t="shared" si="81"/>
        <v>1.9779235097490577E-2</v>
      </c>
      <c r="D278" s="25">
        <f t="shared" si="76"/>
        <v>71.479679802955658</v>
      </c>
      <c r="E278" s="23">
        <v>97.795000000000002</v>
      </c>
      <c r="F278" s="24">
        <f t="shared" si="79"/>
        <v>2.7830619988018501E-2</v>
      </c>
      <c r="G278" s="25">
        <f t="shared" si="77"/>
        <v>69.943498784151075</v>
      </c>
      <c r="H278" s="26">
        <v>976.8</v>
      </c>
      <c r="I278" s="27">
        <f t="shared" si="65"/>
        <v>3.2121724429416743E-2</v>
      </c>
      <c r="J278" s="28">
        <f t="shared" si="67"/>
        <v>60.776505724240977</v>
      </c>
      <c r="K278" s="26">
        <v>247.6</v>
      </c>
      <c r="L278" s="27">
        <f t="shared" si="66"/>
        <v>3.2096706961233901E-2</v>
      </c>
      <c r="M278" s="28">
        <f t="shared" si="68"/>
        <v>60.775650466372127</v>
      </c>
      <c r="O278" s="61">
        <f t="shared" si="69"/>
        <v>22500</v>
      </c>
      <c r="Q278" s="4"/>
      <c r="R278" s="44">
        <f t="shared" si="85"/>
        <v>23584.156096477982</v>
      </c>
      <c r="T278" s="63">
        <f t="shared" si="82"/>
        <v>22500</v>
      </c>
      <c r="U278" s="44">
        <f t="shared" si="83"/>
        <v>22344.914253798608</v>
      </c>
      <c r="V278" s="64"/>
      <c r="W278" s="63">
        <f t="shared" si="84"/>
        <v>22500</v>
      </c>
      <c r="X278" s="44">
        <f t="shared" si="74"/>
        <v>22949.536560247172</v>
      </c>
    </row>
    <row r="279" spans="1:24" ht="15" thickBot="1" x14ac:dyDescent="0.35">
      <c r="A279" s="22">
        <f t="shared" si="73"/>
        <v>41275</v>
      </c>
      <c r="B279" s="23">
        <v>230.28</v>
      </c>
      <c r="C279" s="24">
        <f t="shared" si="81"/>
        <v>1.5948646681225531E-2</v>
      </c>
      <c r="D279" s="25">
        <f t="shared" si="76"/>
        <v>70.89901477832511</v>
      </c>
      <c r="E279" s="23">
        <v>97.144000000000005</v>
      </c>
      <c r="F279" s="24">
        <f t="shared" si="79"/>
        <v>2.7141905537287236E-2</v>
      </c>
      <c r="G279" s="25">
        <f t="shared" si="77"/>
        <v>69.477900157345189</v>
      </c>
      <c r="H279" s="26">
        <v>969.7</v>
      </c>
      <c r="I279" s="27">
        <f t="shared" si="65"/>
        <v>3.2804345510704103E-2</v>
      </c>
      <c r="J279" s="28">
        <f t="shared" si="67"/>
        <v>60.334743653559052</v>
      </c>
      <c r="K279" s="26">
        <v>245.8</v>
      </c>
      <c r="L279" s="27">
        <f t="shared" si="66"/>
        <v>3.2773109243697585E-2</v>
      </c>
      <c r="M279" s="28">
        <f t="shared" si="68"/>
        <v>60.333824251350038</v>
      </c>
      <c r="O279" s="61">
        <f t="shared" si="69"/>
        <v>22500</v>
      </c>
      <c r="Q279" s="59">
        <v>3.6499999999999998E-2</v>
      </c>
      <c r="R279" s="44">
        <f>R280*(1+Q279)</f>
        <v>23584.156096477982</v>
      </c>
      <c r="T279" s="63">
        <f t="shared" si="82"/>
        <v>22500</v>
      </c>
      <c r="U279" s="44">
        <f t="shared" si="83"/>
        <v>22196.1690298176</v>
      </c>
      <c r="V279" s="64"/>
      <c r="W279" s="63">
        <f t="shared" si="84"/>
        <v>22500</v>
      </c>
      <c r="X279" s="44">
        <f t="shared" si="74"/>
        <v>22782.698249227604</v>
      </c>
    </row>
    <row r="280" spans="1:24" ht="14.4" x14ac:dyDescent="0.3">
      <c r="A280" s="22">
        <f t="shared" si="73"/>
        <v>41244</v>
      </c>
      <c r="B280" s="23">
        <v>229.601</v>
      </c>
      <c r="C280" s="24">
        <f t="shared" si="81"/>
        <v>1.7410223687475579E-2</v>
      </c>
      <c r="D280" s="25">
        <f t="shared" si="76"/>
        <v>70.689963054187174</v>
      </c>
      <c r="E280" s="23">
        <v>97.603999999999999</v>
      </c>
      <c r="F280" s="24">
        <f t="shared" si="79"/>
        <v>2.6772846337537848E-2</v>
      </c>
      <c r="G280" s="25">
        <f t="shared" si="77"/>
        <v>69.806894578744121</v>
      </c>
      <c r="H280" s="26">
        <v>973.6</v>
      </c>
      <c r="I280" s="27">
        <f t="shared" si="65"/>
        <v>3.0919102075391836E-2</v>
      </c>
      <c r="J280" s="28">
        <f t="shared" si="67"/>
        <v>60.577401692384335</v>
      </c>
      <c r="K280" s="26">
        <v>246.8</v>
      </c>
      <c r="L280" s="27">
        <f t="shared" si="66"/>
        <v>3.0910609857978333E-2</v>
      </c>
      <c r="M280" s="28">
        <f t="shared" si="68"/>
        <v>60.57928325969565</v>
      </c>
      <c r="O280" s="61">
        <f t="shared" si="69"/>
        <v>22500</v>
      </c>
      <c r="Q280" s="4"/>
      <c r="R280" s="44">
        <f t="shared" ref="R280:R290" si="86">R281</f>
        <v>22753.647946433171</v>
      </c>
      <c r="T280" s="63">
        <f t="shared" si="82"/>
        <v>22500</v>
      </c>
      <c r="U280" s="44">
        <f t="shared" si="83"/>
        <v>22301.273181939356</v>
      </c>
      <c r="V280" s="64"/>
      <c r="W280" s="63">
        <f t="shared" si="84"/>
        <v>22500</v>
      </c>
      <c r="X280" s="44">
        <f t="shared" si="74"/>
        <v>22875.386199794033</v>
      </c>
    </row>
    <row r="281" spans="1:24" ht="14.4" x14ac:dyDescent="0.3">
      <c r="A281" s="22">
        <f t="shared" si="73"/>
        <v>41214</v>
      </c>
      <c r="B281" s="23">
        <v>230.221</v>
      </c>
      <c r="C281" s="24">
        <f t="shared" si="81"/>
        <v>1.7641338460858469E-2</v>
      </c>
      <c r="D281" s="25">
        <f t="shared" si="76"/>
        <v>70.880849753694562</v>
      </c>
      <c r="E281" s="23">
        <v>97.153999999999996</v>
      </c>
      <c r="F281" s="24">
        <f t="shared" si="79"/>
        <v>2.6628907158103843E-2</v>
      </c>
      <c r="G281" s="25">
        <f t="shared" si="77"/>
        <v>69.485052209984275</v>
      </c>
      <c r="H281" s="26">
        <v>968.9</v>
      </c>
      <c r="I281" s="27">
        <f t="shared" si="65"/>
        <v>2.9758741630353969E-2</v>
      </c>
      <c r="J281" s="28">
        <f t="shared" si="67"/>
        <v>60.28496764559489</v>
      </c>
      <c r="K281" s="26">
        <v>245.6</v>
      </c>
      <c r="L281" s="27">
        <f t="shared" si="66"/>
        <v>2.9769392033542896E-2</v>
      </c>
      <c r="M281" s="28">
        <f t="shared" si="68"/>
        <v>60.284732449680924</v>
      </c>
      <c r="O281" s="61">
        <f t="shared" si="69"/>
        <v>22500</v>
      </c>
      <c r="Q281" s="4"/>
      <c r="R281" s="44">
        <f t="shared" si="86"/>
        <v>22753.647946433171</v>
      </c>
      <c r="T281" s="63">
        <f t="shared" si="82"/>
        <v>22500</v>
      </c>
      <c r="U281" s="44">
        <f t="shared" si="83"/>
        <v>22198.453902689806</v>
      </c>
      <c r="V281" s="64"/>
      <c r="W281" s="63">
        <f t="shared" si="84"/>
        <v>22500</v>
      </c>
      <c r="X281" s="44">
        <f t="shared" si="74"/>
        <v>22764.160659114321</v>
      </c>
    </row>
    <row r="282" spans="1:24" ht="14.4" x14ac:dyDescent="0.3">
      <c r="A282" s="22">
        <f t="shared" si="73"/>
        <v>41183</v>
      </c>
      <c r="B282" s="23">
        <v>231.31700000000001</v>
      </c>
      <c r="C282" s="24">
        <f t="shared" si="81"/>
        <v>2.1623435988711304E-2</v>
      </c>
      <c r="D282" s="25">
        <f t="shared" si="76"/>
        <v>71.218288177339886</v>
      </c>
      <c r="E282" s="23">
        <v>97.001000000000005</v>
      </c>
      <c r="F282" s="24">
        <f t="shared" si="79"/>
        <v>2.669376263508294E-2</v>
      </c>
      <c r="G282" s="25">
        <f t="shared" si="77"/>
        <v>69.375625804605946</v>
      </c>
      <c r="H282" s="26">
        <v>968.9</v>
      </c>
      <c r="I282" s="27">
        <f t="shared" si="65"/>
        <v>3.1952284588347979E-2</v>
      </c>
      <c r="J282" s="28">
        <f t="shared" si="67"/>
        <v>60.28496764559489</v>
      </c>
      <c r="K282" s="26">
        <v>245.6</v>
      </c>
      <c r="L282" s="27">
        <f t="shared" si="66"/>
        <v>3.1932773109243584E-2</v>
      </c>
      <c r="M282" s="28">
        <f t="shared" si="68"/>
        <v>60.284732449680924</v>
      </c>
      <c r="O282" s="61">
        <f t="shared" si="69"/>
        <v>22500</v>
      </c>
      <c r="Q282" s="4"/>
      <c r="R282" s="44">
        <f t="shared" si="86"/>
        <v>22753.647946433171</v>
      </c>
      <c r="T282" s="63">
        <f t="shared" si="82"/>
        <v>22500</v>
      </c>
      <c r="U282" s="44">
        <f t="shared" si="83"/>
        <v>22163.495347744964</v>
      </c>
      <c r="V282" s="64"/>
      <c r="W282" s="63">
        <f t="shared" si="84"/>
        <v>22500</v>
      </c>
      <c r="X282" s="44">
        <f t="shared" si="74"/>
        <v>22764.160659114321</v>
      </c>
    </row>
    <row r="283" spans="1:24" ht="14.4" x14ac:dyDescent="0.3">
      <c r="A283" s="22">
        <f t="shared" si="73"/>
        <v>41153</v>
      </c>
      <c r="B283" s="23">
        <v>231.40700000000001</v>
      </c>
      <c r="C283" s="24">
        <f t="shared" si="81"/>
        <v>1.9912820806649911E-2</v>
      </c>
      <c r="D283" s="25">
        <f t="shared" si="76"/>
        <v>71.245997536945794</v>
      </c>
      <c r="E283" s="23">
        <v>96.492000000000004</v>
      </c>
      <c r="F283" s="24">
        <f t="shared" si="79"/>
        <v>2.2020272631946947E-2</v>
      </c>
      <c r="G283" s="25">
        <f t="shared" si="77"/>
        <v>69.011586325275374</v>
      </c>
      <c r="H283" s="26">
        <v>963.4</v>
      </c>
      <c r="I283" s="27">
        <f t="shared" si="65"/>
        <v>2.6531699520511376E-2</v>
      </c>
      <c r="J283" s="28">
        <f t="shared" si="67"/>
        <v>59.942757590841275</v>
      </c>
      <c r="K283" s="26">
        <v>244.2</v>
      </c>
      <c r="L283" s="27">
        <f t="shared" si="66"/>
        <v>2.6481715006305029E-2</v>
      </c>
      <c r="M283" s="28">
        <f t="shared" si="68"/>
        <v>59.941089837997069</v>
      </c>
      <c r="O283" s="61">
        <f t="shared" si="69"/>
        <v>22500</v>
      </c>
      <c r="Q283" s="4"/>
      <c r="R283" s="44">
        <f t="shared" si="86"/>
        <v>22753.647946433171</v>
      </c>
      <c r="T283" s="63">
        <f t="shared" si="82"/>
        <v>22500</v>
      </c>
      <c r="U283" s="44">
        <f t="shared" si="83"/>
        <v>22047.195318549366</v>
      </c>
      <c r="V283" s="64"/>
      <c r="W283" s="63">
        <f t="shared" si="84"/>
        <v>22500</v>
      </c>
      <c r="X283" s="44">
        <f t="shared" si="74"/>
        <v>22634.397528321322</v>
      </c>
    </row>
    <row r="284" spans="1:24" ht="14.4" x14ac:dyDescent="0.3">
      <c r="A284" s="22">
        <f t="shared" si="73"/>
        <v>41122</v>
      </c>
      <c r="B284" s="23">
        <v>230.37899999999999</v>
      </c>
      <c r="C284" s="24">
        <f t="shared" si="81"/>
        <v>1.692378997550148E-2</v>
      </c>
      <c r="D284" s="25">
        <f t="shared" si="76"/>
        <v>70.929495073891601</v>
      </c>
      <c r="E284" s="23">
        <v>96.134</v>
      </c>
      <c r="F284" s="24">
        <f t="shared" si="79"/>
        <v>2.4773478307216656E-2</v>
      </c>
      <c r="G284" s="25">
        <f t="shared" si="77"/>
        <v>68.755542840795329</v>
      </c>
      <c r="H284" s="26">
        <v>958.6</v>
      </c>
      <c r="I284" s="27">
        <f t="shared" si="65"/>
        <v>2.9203349796006028E-2</v>
      </c>
      <c r="J284" s="28">
        <f t="shared" si="67"/>
        <v>59.644101543056316</v>
      </c>
      <c r="K284" s="26">
        <v>243</v>
      </c>
      <c r="L284" s="27">
        <f t="shared" si="66"/>
        <v>2.9224904701397714E-2</v>
      </c>
      <c r="M284" s="28">
        <f t="shared" si="68"/>
        <v>59.646539027982342</v>
      </c>
      <c r="O284" s="61">
        <f t="shared" si="69"/>
        <v>22500</v>
      </c>
      <c r="Q284" s="4"/>
      <c r="R284" s="44">
        <f t="shared" si="86"/>
        <v>22753.647946433171</v>
      </c>
      <c r="T284" s="63">
        <f t="shared" si="82"/>
        <v>22500</v>
      </c>
      <c r="U284" s="44">
        <f t="shared" si="83"/>
        <v>21965.396869724173</v>
      </c>
      <c r="V284" s="64"/>
      <c r="W284" s="63">
        <f t="shared" si="84"/>
        <v>22500</v>
      </c>
      <c r="X284" s="44">
        <f t="shared" si="74"/>
        <v>22523.171987641614</v>
      </c>
    </row>
    <row r="285" spans="1:24" ht="14.4" x14ac:dyDescent="0.3">
      <c r="A285" s="22">
        <f t="shared" si="73"/>
        <v>41091</v>
      </c>
      <c r="B285" s="23">
        <v>229.10400000000001</v>
      </c>
      <c r="C285" s="24">
        <f t="shared" si="81"/>
        <v>1.4084507042253502E-2</v>
      </c>
      <c r="D285" s="25">
        <f t="shared" si="76"/>
        <v>70.536945812807872</v>
      </c>
      <c r="E285" s="23">
        <v>95.65</v>
      </c>
      <c r="F285" s="24">
        <f t="shared" si="79"/>
        <v>2.5605284038515252E-2</v>
      </c>
      <c r="G285" s="25">
        <f t="shared" si="77"/>
        <v>68.409383493062521</v>
      </c>
      <c r="H285" s="26">
        <v>955.1</v>
      </c>
      <c r="I285" s="27">
        <f t="shared" si="65"/>
        <v>3.1536883032724949E-2</v>
      </c>
      <c r="J285" s="28">
        <f t="shared" si="67"/>
        <v>59.426331508213103</v>
      </c>
      <c r="K285" s="26">
        <v>242.1</v>
      </c>
      <c r="L285" s="27">
        <f t="shared" si="66"/>
        <v>3.1529612270984275E-2</v>
      </c>
      <c r="M285" s="28">
        <f t="shared" si="68"/>
        <v>59.42562592047129</v>
      </c>
      <c r="O285" s="61">
        <f t="shared" si="69"/>
        <v>22500</v>
      </c>
      <c r="Q285" s="4"/>
      <c r="R285" s="44">
        <f t="shared" si="86"/>
        <v>22753.647946433171</v>
      </c>
      <c r="T285" s="63">
        <f t="shared" si="82"/>
        <v>22500</v>
      </c>
      <c r="U285" s="44">
        <f t="shared" si="83"/>
        <v>21854.809022709105</v>
      </c>
      <c r="V285" s="64"/>
      <c r="W285" s="63">
        <f t="shared" si="84"/>
        <v>22500</v>
      </c>
      <c r="X285" s="44">
        <f t="shared" si="74"/>
        <v>22439.752832131828</v>
      </c>
    </row>
    <row r="286" spans="1:24" ht="14.4" x14ac:dyDescent="0.3">
      <c r="A286" s="22">
        <f t="shared" si="73"/>
        <v>41061</v>
      </c>
      <c r="B286" s="23">
        <v>229.47800000000001</v>
      </c>
      <c r="C286" s="24">
        <f t="shared" si="81"/>
        <v>1.6639937622385137E-2</v>
      </c>
      <c r="D286" s="25">
        <f t="shared" si="76"/>
        <v>70.652093596059103</v>
      </c>
      <c r="E286" s="23">
        <v>95.55</v>
      </c>
      <c r="F286" s="24">
        <f t="shared" si="79"/>
        <v>2.4489095704758324E-2</v>
      </c>
      <c r="G286" s="25">
        <f t="shared" si="77"/>
        <v>68.337862966671437</v>
      </c>
      <c r="H286" s="26">
        <v>953.9</v>
      </c>
      <c r="I286" s="27">
        <f t="shared" si="65"/>
        <v>2.8020260803965913E-2</v>
      </c>
      <c r="J286" s="28">
        <f t="shared" si="67"/>
        <v>59.351667496266863</v>
      </c>
      <c r="K286" s="26">
        <v>241.8</v>
      </c>
      <c r="L286" s="27">
        <f t="shared" si="66"/>
        <v>2.8061224489795977E-2</v>
      </c>
      <c r="M286" s="28">
        <f t="shared" si="68"/>
        <v>59.351988217967616</v>
      </c>
      <c r="O286" s="61">
        <f t="shared" si="69"/>
        <v>22500</v>
      </c>
      <c r="Q286" s="4"/>
      <c r="R286" s="44">
        <f t="shared" si="86"/>
        <v>22753.647946433171</v>
      </c>
      <c r="T286" s="63">
        <f t="shared" si="82"/>
        <v>22500</v>
      </c>
      <c r="U286" s="44">
        <f t="shared" si="83"/>
        <v>21831.96029398698</v>
      </c>
      <c r="V286" s="64"/>
      <c r="W286" s="63">
        <f t="shared" si="84"/>
        <v>22500</v>
      </c>
      <c r="X286" s="44">
        <f t="shared" si="74"/>
        <v>22411.946446961902</v>
      </c>
    </row>
    <row r="287" spans="1:24" ht="14.4" x14ac:dyDescent="0.3">
      <c r="A287" s="22">
        <f t="shared" si="73"/>
        <v>41030</v>
      </c>
      <c r="B287" s="23">
        <v>229.815</v>
      </c>
      <c r="C287" s="24">
        <f t="shared" si="81"/>
        <v>1.7042537749375919E-2</v>
      </c>
      <c r="D287" s="25">
        <f t="shared" si="76"/>
        <v>70.755849753694562</v>
      </c>
      <c r="E287" s="23">
        <v>95.941999999999993</v>
      </c>
      <c r="F287" s="24">
        <f t="shared" si="79"/>
        <v>2.7733441881889087E-2</v>
      </c>
      <c r="G287" s="25">
        <f t="shared" si="77"/>
        <v>68.618223430124445</v>
      </c>
      <c r="H287" s="26">
        <v>956.3</v>
      </c>
      <c r="I287" s="27">
        <f t="shared" si="65"/>
        <v>3.0606746416639741E-2</v>
      </c>
      <c r="J287" s="28">
        <f t="shared" si="67"/>
        <v>59.500995520159343</v>
      </c>
      <c r="K287" s="26">
        <v>242.4</v>
      </c>
      <c r="L287" s="27">
        <f t="shared" si="66"/>
        <v>3.0612244897959329E-2</v>
      </c>
      <c r="M287" s="28">
        <f t="shared" si="68"/>
        <v>59.499263622974979</v>
      </c>
      <c r="O287" s="61">
        <f t="shared" si="69"/>
        <v>22500</v>
      </c>
      <c r="Q287" s="4"/>
      <c r="R287" s="44">
        <f t="shared" si="86"/>
        <v>22753.647946433171</v>
      </c>
      <c r="T287" s="63">
        <f t="shared" si="82"/>
        <v>22500</v>
      </c>
      <c r="U287" s="44">
        <f t="shared" si="83"/>
        <v>21921.527310577694</v>
      </c>
      <c r="V287" s="64"/>
      <c r="W287" s="63">
        <f t="shared" si="84"/>
        <v>22500</v>
      </c>
      <c r="X287" s="44">
        <f t="shared" si="74"/>
        <v>22467.559217301758</v>
      </c>
    </row>
    <row r="288" spans="1:24" ht="14.4" x14ac:dyDescent="0.3">
      <c r="A288" s="22">
        <f t="shared" si="73"/>
        <v>41000</v>
      </c>
      <c r="B288" s="23">
        <v>230.08500000000001</v>
      </c>
      <c r="C288" s="24">
        <f t="shared" si="81"/>
        <v>2.3027398112989372E-2</v>
      </c>
      <c r="D288" s="25">
        <f t="shared" si="76"/>
        <v>70.838977832512299</v>
      </c>
      <c r="E288" s="23">
        <v>95.998999999999995</v>
      </c>
      <c r="F288" s="24">
        <f t="shared" si="79"/>
        <v>3.0441269602739185E-2</v>
      </c>
      <c r="G288" s="25">
        <f t="shared" si="77"/>
        <v>68.658990130167354</v>
      </c>
      <c r="H288" s="26">
        <v>956.7</v>
      </c>
      <c r="I288" s="27">
        <f t="shared" si="65"/>
        <v>3.460581810316854E-2</v>
      </c>
      <c r="J288" s="28">
        <f t="shared" si="67"/>
        <v>59.525883524141427</v>
      </c>
      <c r="K288" s="26">
        <v>242.5</v>
      </c>
      <c r="L288" s="27">
        <f t="shared" si="66"/>
        <v>3.4556313993173937E-2</v>
      </c>
      <c r="M288" s="28">
        <f t="shared" si="68"/>
        <v>59.52380952380954</v>
      </c>
      <c r="O288" s="61">
        <f t="shared" si="69"/>
        <v>22500</v>
      </c>
      <c r="Q288" s="4"/>
      <c r="R288" s="44">
        <f t="shared" si="86"/>
        <v>22753.647946433171</v>
      </c>
      <c r="T288" s="63">
        <f t="shared" si="82"/>
        <v>22500</v>
      </c>
      <c r="U288" s="44">
        <f t="shared" si="83"/>
        <v>21934.551085949304</v>
      </c>
      <c r="V288" s="64"/>
      <c r="W288" s="63">
        <f t="shared" si="84"/>
        <v>22500</v>
      </c>
      <c r="X288" s="44">
        <f t="shared" si="74"/>
        <v>22476.828012358401</v>
      </c>
    </row>
    <row r="289" spans="1:24" ht="14.4" x14ac:dyDescent="0.3">
      <c r="A289" s="22">
        <f t="shared" si="73"/>
        <v>40969</v>
      </c>
      <c r="B289" s="23">
        <v>229.392</v>
      </c>
      <c r="C289" s="24">
        <f t="shared" si="81"/>
        <v>2.6513981930217811E-2</v>
      </c>
      <c r="D289" s="25">
        <f t="shared" si="76"/>
        <v>70.625615763546776</v>
      </c>
      <c r="E289" s="23">
        <v>95.433000000000007</v>
      </c>
      <c r="F289" s="24">
        <f t="shared" si="79"/>
        <v>3.4605002114027394E-2</v>
      </c>
      <c r="G289" s="25">
        <f t="shared" si="77"/>
        <v>68.254183950793873</v>
      </c>
      <c r="H289" s="26">
        <v>950</v>
      </c>
      <c r="I289" s="27">
        <f t="shared" si="65"/>
        <v>3.5761011774967155E-2</v>
      </c>
      <c r="J289" s="28">
        <f t="shared" si="67"/>
        <v>59.109009457441573</v>
      </c>
      <c r="K289" s="26">
        <v>240.8</v>
      </c>
      <c r="L289" s="27">
        <f t="shared" si="66"/>
        <v>3.5698924731182746E-2</v>
      </c>
      <c r="M289" s="28">
        <f t="shared" si="68"/>
        <v>59.106529209622011</v>
      </c>
      <c r="O289" s="61">
        <f t="shared" si="69"/>
        <v>22500</v>
      </c>
      <c r="Q289" s="4"/>
      <c r="R289" s="44">
        <f t="shared" si="86"/>
        <v>22753.647946433171</v>
      </c>
      <c r="T289" s="63">
        <f t="shared" si="82"/>
        <v>22500</v>
      </c>
      <c r="U289" s="44">
        <f t="shared" si="83"/>
        <v>21805.227281382096</v>
      </c>
      <c r="V289" s="64"/>
      <c r="W289" s="63">
        <f t="shared" si="84"/>
        <v>22500</v>
      </c>
      <c r="X289" s="44">
        <f t="shared" si="74"/>
        <v>22319.258496395476</v>
      </c>
    </row>
    <row r="290" spans="1:24" ht="14.4" x14ac:dyDescent="0.3">
      <c r="A290" s="22">
        <f t="shared" si="73"/>
        <v>40940</v>
      </c>
      <c r="B290" s="23">
        <v>227.66300000000001</v>
      </c>
      <c r="C290" s="24">
        <f t="shared" si="81"/>
        <v>2.8710987804382082E-2</v>
      </c>
      <c r="D290" s="25">
        <f t="shared" si="76"/>
        <v>70.093288177339886</v>
      </c>
      <c r="E290" s="23">
        <v>95.147000000000006</v>
      </c>
      <c r="F290" s="24">
        <f t="shared" si="79"/>
        <v>3.4352680270038238E-2</v>
      </c>
      <c r="G290" s="25">
        <f t="shared" si="77"/>
        <v>68.0496352453154</v>
      </c>
      <c r="H290" s="26">
        <v>946.4</v>
      </c>
      <c r="I290" s="27">
        <f t="shared" si="65"/>
        <v>3.7150684931506861E-2</v>
      </c>
      <c r="J290" s="28">
        <f t="shared" si="67"/>
        <v>58.885017421602846</v>
      </c>
      <c r="K290" s="26">
        <v>239.9</v>
      </c>
      <c r="L290" s="27">
        <f t="shared" si="66"/>
        <v>3.7181150021616816E-2</v>
      </c>
      <c r="M290" s="28">
        <f t="shared" si="68"/>
        <v>58.885616102110966</v>
      </c>
      <c r="O290" s="61">
        <f t="shared" si="69"/>
        <v>22500</v>
      </c>
      <c r="Q290" s="4"/>
      <c r="R290" s="44">
        <f t="shared" si="86"/>
        <v>22753.647946433171</v>
      </c>
      <c r="T290" s="63">
        <f t="shared" si="82"/>
        <v>22500</v>
      </c>
      <c r="U290" s="44">
        <f t="shared" si="83"/>
        <v>21739.879917236831</v>
      </c>
      <c r="V290" s="64"/>
      <c r="W290" s="63">
        <f t="shared" si="84"/>
        <v>22500</v>
      </c>
      <c r="X290" s="44">
        <f t="shared" si="74"/>
        <v>22235.839340885694</v>
      </c>
    </row>
    <row r="291" spans="1:24" ht="15" thickBot="1" x14ac:dyDescent="0.35">
      <c r="A291" s="22">
        <f t="shared" si="73"/>
        <v>40909</v>
      </c>
      <c r="B291" s="23">
        <v>226.66499999999999</v>
      </c>
      <c r="C291" s="24">
        <f t="shared" si="81"/>
        <v>2.9252167121508466E-2</v>
      </c>
      <c r="D291" s="25">
        <f t="shared" si="76"/>
        <v>69.786022167487658</v>
      </c>
      <c r="E291" s="23">
        <v>94.576999999999998</v>
      </c>
      <c r="F291" s="24">
        <f t="shared" si="79"/>
        <v>3.5756527072016819E-2</v>
      </c>
      <c r="G291" s="25">
        <f t="shared" si="77"/>
        <v>67.641968244886272</v>
      </c>
      <c r="H291" s="26">
        <v>938.9</v>
      </c>
      <c r="I291" s="27">
        <f t="shared" si="65"/>
        <v>3.9295992915652E-2</v>
      </c>
      <c r="J291" s="28">
        <f t="shared" si="67"/>
        <v>58.418367346938837</v>
      </c>
      <c r="K291" s="26">
        <v>238</v>
      </c>
      <c r="L291" s="27">
        <f t="shared" si="66"/>
        <v>3.9301310043668103E-2</v>
      </c>
      <c r="M291" s="28">
        <f t="shared" si="68"/>
        <v>58.419243986254315</v>
      </c>
      <c r="O291" s="61">
        <f t="shared" si="69"/>
        <v>22500</v>
      </c>
      <c r="Q291" s="59">
        <v>3.7499999999999999E-2</v>
      </c>
      <c r="R291" s="44">
        <f>R292*(1+Q291)</f>
        <v>22753.647946433171</v>
      </c>
      <c r="T291" s="63">
        <f t="shared" si="82"/>
        <v>22500</v>
      </c>
      <c r="U291" s="44">
        <f t="shared" si="83"/>
        <v>21609.642163520741</v>
      </c>
      <c r="V291" s="64"/>
      <c r="W291" s="63">
        <f t="shared" si="84"/>
        <v>22500</v>
      </c>
      <c r="X291" s="44">
        <f t="shared" si="74"/>
        <v>22059.732234809486</v>
      </c>
    </row>
    <row r="292" spans="1:24" ht="14.4" x14ac:dyDescent="0.3">
      <c r="A292" s="22">
        <f t="shared" si="73"/>
        <v>40878</v>
      </c>
      <c r="B292" s="23">
        <v>225.672</v>
      </c>
      <c r="C292" s="24">
        <f t="shared" si="81"/>
        <v>2.9624188448710953E-2</v>
      </c>
      <c r="D292" s="25">
        <f t="shared" si="76"/>
        <v>69.480295566502434</v>
      </c>
      <c r="E292" s="23">
        <v>95.058999999999997</v>
      </c>
      <c r="F292" s="24">
        <f t="shared" si="79"/>
        <v>4.1970842924476504E-2</v>
      </c>
      <c r="G292" s="25">
        <f t="shared" si="77"/>
        <v>67.986697182091248</v>
      </c>
      <c r="H292" s="26">
        <v>944.4</v>
      </c>
      <c r="I292" s="27">
        <f t="shared" si="65"/>
        <v>4.8168701442841355E-2</v>
      </c>
      <c r="J292" s="28">
        <f t="shared" si="67"/>
        <v>58.760577401692444</v>
      </c>
      <c r="K292" s="26">
        <v>239.4</v>
      </c>
      <c r="L292" s="27">
        <f t="shared" si="66"/>
        <v>4.8161120840630511E-2</v>
      </c>
      <c r="M292" s="28">
        <f t="shared" si="68"/>
        <v>58.76288659793817</v>
      </c>
      <c r="O292" s="61">
        <f t="shared" si="69"/>
        <v>22500</v>
      </c>
      <c r="Q292" s="4"/>
      <c r="R292" s="44">
        <f t="shared" ref="R292:R302" si="87">R293</f>
        <v>21931.226936321127</v>
      </c>
      <c r="T292" s="63">
        <f t="shared" si="82"/>
        <v>22500</v>
      </c>
      <c r="U292" s="44">
        <f t="shared" si="83"/>
        <v>21719.773035961367</v>
      </c>
      <c r="V292" s="64"/>
      <c r="W292" s="63">
        <f t="shared" si="84"/>
        <v>22500</v>
      </c>
      <c r="X292" s="44">
        <f t="shared" si="74"/>
        <v>22189.495365602485</v>
      </c>
    </row>
    <row r="293" spans="1:24" ht="14.4" x14ac:dyDescent="0.3">
      <c r="A293" s="22">
        <f t="shared" si="73"/>
        <v>40848</v>
      </c>
      <c r="B293" s="23">
        <v>226.23</v>
      </c>
      <c r="C293" s="24">
        <f t="shared" si="81"/>
        <v>3.3943775908008567E-2</v>
      </c>
      <c r="D293" s="25">
        <f t="shared" si="76"/>
        <v>69.652093596059075</v>
      </c>
      <c r="E293" s="23">
        <v>94.634</v>
      </c>
      <c r="F293" s="24">
        <f t="shared" si="79"/>
        <v>4.7635916794898758E-2</v>
      </c>
      <c r="G293" s="25">
        <f t="shared" si="77"/>
        <v>67.682734944929194</v>
      </c>
      <c r="H293" s="26">
        <v>940.9</v>
      </c>
      <c r="I293" s="27">
        <f t="shared" si="65"/>
        <v>5.1637420364367914E-2</v>
      </c>
      <c r="J293" s="28">
        <f t="shared" si="67"/>
        <v>58.542807366849232</v>
      </c>
      <c r="K293" s="26">
        <v>238.5</v>
      </c>
      <c r="L293" s="27">
        <f t="shared" si="66"/>
        <v>5.1587301587301626E-2</v>
      </c>
      <c r="M293" s="28">
        <f t="shared" si="68"/>
        <v>58.541973490427125</v>
      </c>
      <c r="O293" s="61">
        <f t="shared" si="69"/>
        <v>22500</v>
      </c>
      <c r="Q293" s="4"/>
      <c r="R293" s="44">
        <f t="shared" si="87"/>
        <v>21931.226936321127</v>
      </c>
      <c r="T293" s="63">
        <f t="shared" si="82"/>
        <v>22500</v>
      </c>
      <c r="U293" s="44">
        <f t="shared" si="83"/>
        <v>21622.665938892354</v>
      </c>
      <c r="V293" s="64"/>
      <c r="W293" s="63">
        <f t="shared" si="84"/>
        <v>22500</v>
      </c>
      <c r="X293" s="44">
        <f t="shared" si="74"/>
        <v>22106.076210092702</v>
      </c>
    </row>
    <row r="294" spans="1:24" ht="14.4" x14ac:dyDescent="0.3">
      <c r="A294" s="22">
        <f t="shared" si="73"/>
        <v>40817</v>
      </c>
      <c r="B294" s="23">
        <v>226.42099999999999</v>
      </c>
      <c r="C294" s="24">
        <f t="shared" si="81"/>
        <v>3.5251999213574026E-2</v>
      </c>
      <c r="D294" s="25">
        <f t="shared" si="76"/>
        <v>69.710899014778292</v>
      </c>
      <c r="E294" s="23">
        <v>94.478999999999999</v>
      </c>
      <c r="F294" s="24">
        <f t="shared" si="79"/>
        <v>4.9824990277237635E-2</v>
      </c>
      <c r="G294" s="25">
        <f t="shared" si="77"/>
        <v>67.57187812902302</v>
      </c>
      <c r="H294" s="26">
        <v>938.9</v>
      </c>
      <c r="I294" s="27">
        <f t="shared" si="65"/>
        <v>5.3996407723394757E-2</v>
      </c>
      <c r="J294" s="28">
        <f t="shared" si="67"/>
        <v>58.41836734693883</v>
      </c>
      <c r="K294" s="26">
        <v>238</v>
      </c>
      <c r="L294" s="27">
        <f t="shared" si="66"/>
        <v>5.4030115146147084E-2</v>
      </c>
      <c r="M294" s="28">
        <f t="shared" si="68"/>
        <v>58.419243986254322</v>
      </c>
      <c r="O294" s="61">
        <f t="shared" si="69"/>
        <v>22500</v>
      </c>
      <c r="Q294" s="4"/>
      <c r="R294" s="44">
        <f t="shared" si="87"/>
        <v>21931.226936321127</v>
      </c>
      <c r="T294" s="63">
        <f t="shared" si="82"/>
        <v>22500</v>
      </c>
      <c r="U294" s="44">
        <f t="shared" si="83"/>
        <v>21587.250409373064</v>
      </c>
      <c r="V294" s="64"/>
      <c r="W294" s="63">
        <f t="shared" si="84"/>
        <v>22500</v>
      </c>
      <c r="X294" s="44">
        <f t="shared" si="74"/>
        <v>22059.732234809489</v>
      </c>
    </row>
    <row r="295" spans="1:24" ht="14.4" x14ac:dyDescent="0.3">
      <c r="A295" s="22">
        <f t="shared" si="73"/>
        <v>40787</v>
      </c>
      <c r="B295" s="23">
        <v>226.88900000000001</v>
      </c>
      <c r="C295" s="24">
        <f t="shared" si="81"/>
        <v>3.8683568410402991E-2</v>
      </c>
      <c r="D295" s="25">
        <f t="shared" si="76"/>
        <v>69.854987684729039</v>
      </c>
      <c r="E295" s="23">
        <v>94.412999999999997</v>
      </c>
      <c r="F295" s="24">
        <f t="shared" si="79"/>
        <v>5.1779646855678596E-2</v>
      </c>
      <c r="G295" s="25">
        <f t="shared" si="77"/>
        <v>67.524674581604913</v>
      </c>
      <c r="H295" s="26">
        <v>938.5</v>
      </c>
      <c r="I295" s="27">
        <f t="shared" si="65"/>
        <v>5.5918091809181059E-2</v>
      </c>
      <c r="J295" s="28">
        <f t="shared" si="67"/>
        <v>58.393479342956752</v>
      </c>
      <c r="K295" s="26">
        <v>237.9</v>
      </c>
      <c r="L295" s="27">
        <f t="shared" si="66"/>
        <v>5.5925432756324778E-2</v>
      </c>
      <c r="M295" s="28">
        <f t="shared" si="68"/>
        <v>58.394698085419755</v>
      </c>
      <c r="O295" s="61">
        <f t="shared" si="69"/>
        <v>22500</v>
      </c>
      <c r="Q295" s="4"/>
      <c r="R295" s="44">
        <f t="shared" si="87"/>
        <v>21931.226936321127</v>
      </c>
      <c r="T295" s="63">
        <f t="shared" si="82"/>
        <v>22500</v>
      </c>
      <c r="U295" s="44">
        <f t="shared" si="83"/>
        <v>21572.170248416463</v>
      </c>
      <c r="V295" s="64"/>
      <c r="W295" s="63">
        <f t="shared" si="84"/>
        <v>22500</v>
      </c>
      <c r="X295" s="44">
        <f t="shared" si="74"/>
        <v>22050.463439752846</v>
      </c>
    </row>
    <row r="296" spans="1:24" ht="14.4" x14ac:dyDescent="0.3">
      <c r="A296" s="22">
        <f t="shared" si="73"/>
        <v>40756</v>
      </c>
      <c r="B296" s="23">
        <v>226.54499999999999</v>
      </c>
      <c r="C296" s="24">
        <f t="shared" si="81"/>
        <v>3.7712081791197782E-2</v>
      </c>
      <c r="D296" s="25">
        <f t="shared" si="76"/>
        <v>69.749076354679772</v>
      </c>
      <c r="E296" s="23">
        <v>93.81</v>
      </c>
      <c r="F296" s="24">
        <f t="shared" si="79"/>
        <v>4.5073748941669267E-2</v>
      </c>
      <c r="G296" s="25">
        <f t="shared" si="77"/>
        <v>67.093405807466738</v>
      </c>
      <c r="H296" s="26">
        <v>931.4</v>
      </c>
      <c r="I296" s="27">
        <f t="shared" si="65"/>
        <v>5.1597606413006591E-2</v>
      </c>
      <c r="J296" s="28">
        <f t="shared" si="67"/>
        <v>57.951717272274813</v>
      </c>
      <c r="K296" s="26">
        <v>236.1</v>
      </c>
      <c r="L296" s="27">
        <f t="shared" si="66"/>
        <v>5.167037861915369E-2</v>
      </c>
      <c r="M296" s="28">
        <f t="shared" si="68"/>
        <v>57.952871870397665</v>
      </c>
      <c r="O296" s="61">
        <f t="shared" si="69"/>
        <v>22500</v>
      </c>
      <c r="Q296" s="4"/>
      <c r="R296" s="44">
        <f t="shared" si="87"/>
        <v>21931.226936321127</v>
      </c>
      <c r="T296" s="63">
        <f t="shared" si="82"/>
        <v>22500</v>
      </c>
      <c r="U296" s="44">
        <f t="shared" si="83"/>
        <v>21434.392414222071</v>
      </c>
      <c r="V296" s="64"/>
      <c r="W296" s="63">
        <f t="shared" si="84"/>
        <v>22500</v>
      </c>
      <c r="X296" s="44">
        <f t="shared" si="74"/>
        <v>21883.625128733278</v>
      </c>
    </row>
    <row r="297" spans="1:24" ht="14.4" x14ac:dyDescent="0.3">
      <c r="A297" s="22">
        <f t="shared" si="73"/>
        <v>40725</v>
      </c>
      <c r="B297" s="23">
        <v>225.922</v>
      </c>
      <c r="C297" s="24">
        <f t="shared" si="81"/>
        <v>3.6287159822210757E-2</v>
      </c>
      <c r="D297" s="25">
        <f t="shared" si="76"/>
        <v>69.557266009852185</v>
      </c>
      <c r="E297" s="23">
        <v>93.262</v>
      </c>
      <c r="F297" s="24">
        <f t="shared" si="79"/>
        <v>4.4308829292872609E-2</v>
      </c>
      <c r="G297" s="25">
        <f t="shared" si="77"/>
        <v>66.70147332284364</v>
      </c>
      <c r="H297" s="26">
        <v>925.9</v>
      </c>
      <c r="I297" s="27">
        <f t="shared" si="65"/>
        <v>4.9654234213807991E-2</v>
      </c>
      <c r="J297" s="28">
        <f t="shared" si="67"/>
        <v>57.609507217521212</v>
      </c>
      <c r="K297" s="26">
        <v>234.7</v>
      </c>
      <c r="L297" s="27">
        <f t="shared" si="66"/>
        <v>4.964221824686943E-2</v>
      </c>
      <c r="M297" s="28">
        <f t="shared" si="68"/>
        <v>57.609229258713818</v>
      </c>
      <c r="O297" s="61">
        <f t="shared" si="69"/>
        <v>22500</v>
      </c>
      <c r="Q297" s="4"/>
      <c r="R297" s="44">
        <f t="shared" si="87"/>
        <v>21931.226936321127</v>
      </c>
      <c r="T297" s="63">
        <f t="shared" si="82"/>
        <v>22500</v>
      </c>
      <c r="U297" s="44">
        <f t="shared" si="83"/>
        <v>21309.181380824844</v>
      </c>
      <c r="V297" s="64"/>
      <c r="W297" s="63">
        <f t="shared" si="84"/>
        <v>22500</v>
      </c>
      <c r="X297" s="44">
        <f t="shared" si="74"/>
        <v>21753.861997940283</v>
      </c>
    </row>
    <row r="298" spans="1:24" ht="14.4" x14ac:dyDescent="0.3">
      <c r="A298" s="22">
        <f t="shared" si="73"/>
        <v>40695</v>
      </c>
      <c r="B298" s="23">
        <v>225.72200000000001</v>
      </c>
      <c r="C298" s="24">
        <f t="shared" si="81"/>
        <v>3.5588282522423409E-2</v>
      </c>
      <c r="D298" s="25">
        <f t="shared" si="76"/>
        <v>69.495689655172384</v>
      </c>
      <c r="E298" s="23">
        <v>93.266000000000005</v>
      </c>
      <c r="F298" s="24">
        <f t="shared" si="79"/>
        <v>4.2008356981654948E-2</v>
      </c>
      <c r="G298" s="25">
        <f t="shared" si="77"/>
        <v>66.704334143899288</v>
      </c>
      <c r="H298" s="26">
        <v>927.9</v>
      </c>
      <c r="I298" s="27">
        <f t="shared" si="65"/>
        <v>4.9541907024092335E-2</v>
      </c>
      <c r="J298" s="28">
        <f t="shared" si="67"/>
        <v>57.733947237431614</v>
      </c>
      <c r="K298" s="26">
        <v>235.2</v>
      </c>
      <c r="L298" s="27">
        <f t="shared" si="66"/>
        <v>4.9531459170013337E-2</v>
      </c>
      <c r="M298" s="28">
        <f t="shared" si="68"/>
        <v>57.73195876288662</v>
      </c>
      <c r="O298" s="61">
        <f t="shared" si="69"/>
        <v>22500</v>
      </c>
      <c r="Q298" s="4"/>
      <c r="R298" s="44">
        <f t="shared" si="87"/>
        <v>21931.226936321127</v>
      </c>
      <c r="T298" s="63">
        <f t="shared" si="82"/>
        <v>22500</v>
      </c>
      <c r="U298" s="44">
        <f t="shared" si="83"/>
        <v>21310.09532997373</v>
      </c>
      <c r="V298" s="64"/>
      <c r="W298" s="63">
        <f t="shared" si="84"/>
        <v>22500</v>
      </c>
      <c r="X298" s="44">
        <f t="shared" si="74"/>
        <v>21800.205973223496</v>
      </c>
    </row>
    <row r="299" spans="1:24" ht="14.4" x14ac:dyDescent="0.3">
      <c r="A299" s="22">
        <f t="shared" si="73"/>
        <v>40664</v>
      </c>
      <c r="B299" s="23">
        <v>225.964</v>
      </c>
      <c r="C299" s="24">
        <f t="shared" si="81"/>
        <v>3.5686457846345609E-2</v>
      </c>
      <c r="D299" s="25">
        <f t="shared" si="76"/>
        <v>69.570197044334947</v>
      </c>
      <c r="E299" s="23">
        <v>93.352999999999994</v>
      </c>
      <c r="F299" s="24">
        <f t="shared" si="79"/>
        <v>4.4532465062155024E-2</v>
      </c>
      <c r="G299" s="25">
        <f t="shared" si="77"/>
        <v>66.76655700185951</v>
      </c>
      <c r="H299" s="26">
        <v>927.9</v>
      </c>
      <c r="I299" s="27">
        <f t="shared" si="65"/>
        <v>5.1921550844575393E-2</v>
      </c>
      <c r="J299" s="28">
        <f t="shared" si="67"/>
        <v>57.733947237431614</v>
      </c>
      <c r="K299" s="26">
        <v>235.2</v>
      </c>
      <c r="L299" s="27">
        <f t="shared" si="66"/>
        <v>5.1878354203935606E-2</v>
      </c>
      <c r="M299" s="28">
        <f t="shared" si="68"/>
        <v>57.73195876288662</v>
      </c>
      <c r="O299" s="61">
        <f t="shared" si="69"/>
        <v>22500</v>
      </c>
      <c r="Q299" s="4"/>
      <c r="R299" s="44">
        <f t="shared" si="87"/>
        <v>21931.226936321127</v>
      </c>
      <c r="T299" s="63">
        <f t="shared" si="82"/>
        <v>22500</v>
      </c>
      <c r="U299" s="44">
        <f t="shared" ref="U299:U330" si="88">SUM(E299/E300)*U300</f>
        <v>21329.973723961975</v>
      </c>
      <c r="V299" s="64"/>
      <c r="W299" s="63">
        <f t="shared" si="84"/>
        <v>22500</v>
      </c>
      <c r="X299" s="44">
        <f t="shared" si="74"/>
        <v>21800.205973223496</v>
      </c>
    </row>
    <row r="300" spans="1:24" ht="14.4" x14ac:dyDescent="0.3">
      <c r="A300" s="22">
        <f t="shared" si="73"/>
        <v>40634</v>
      </c>
      <c r="B300" s="23">
        <v>224.90600000000001</v>
      </c>
      <c r="C300" s="24">
        <f t="shared" si="81"/>
        <v>3.1636308592764673E-2</v>
      </c>
      <c r="D300" s="25">
        <f t="shared" si="76"/>
        <v>69.24445812807879</v>
      </c>
      <c r="E300" s="23">
        <v>93.162999999999997</v>
      </c>
      <c r="F300" s="24">
        <f t="shared" ref="F300:F363" si="89">SUM(E300/E312)-1</f>
        <v>4.4779634406190372E-2</v>
      </c>
      <c r="G300" s="25">
        <f t="shared" si="77"/>
        <v>66.630668001716472</v>
      </c>
      <c r="H300" s="26">
        <v>924.7</v>
      </c>
      <c r="I300" s="27">
        <f t="shared" si="65"/>
        <v>5.2110592786437593E-2</v>
      </c>
      <c r="J300" s="28">
        <f t="shared" si="67"/>
        <v>57.534843205574973</v>
      </c>
      <c r="K300" s="26">
        <v>234.4</v>
      </c>
      <c r="L300" s="27">
        <f t="shared" si="66"/>
        <v>5.2064631956912022E-2</v>
      </c>
      <c r="M300" s="28">
        <f t="shared" si="68"/>
        <v>57.535591556210143</v>
      </c>
      <c r="O300" s="61">
        <f t="shared" si="69"/>
        <v>22500</v>
      </c>
      <c r="Q300" s="4"/>
      <c r="R300" s="44">
        <f t="shared" si="87"/>
        <v>21931.226936321127</v>
      </c>
      <c r="T300" s="63">
        <f t="shared" si="82"/>
        <v>22500</v>
      </c>
      <c r="U300" s="44">
        <f t="shared" si="88"/>
        <v>21286.561139389949</v>
      </c>
      <c r="V300" s="64"/>
      <c r="W300" s="63">
        <f t="shared" si="84"/>
        <v>22500</v>
      </c>
      <c r="X300" s="44">
        <f t="shared" si="74"/>
        <v>21726.055612770357</v>
      </c>
    </row>
    <row r="301" spans="1:24" ht="14.4" x14ac:dyDescent="0.3">
      <c r="A301" s="22">
        <f t="shared" si="73"/>
        <v>40603</v>
      </c>
      <c r="B301" s="23">
        <v>223.46700000000001</v>
      </c>
      <c r="C301" s="24">
        <f t="shared" si="81"/>
        <v>2.6816032642408505E-2</v>
      </c>
      <c r="D301" s="25">
        <f t="shared" si="76"/>
        <v>68.801416256157609</v>
      </c>
      <c r="E301" s="23">
        <v>92.241</v>
      </c>
      <c r="F301" s="24">
        <f t="shared" si="89"/>
        <v>4.0378520431756826E-2</v>
      </c>
      <c r="G301" s="25">
        <f t="shared" si="77"/>
        <v>65.971248748390778</v>
      </c>
      <c r="H301" s="26">
        <v>917.2</v>
      </c>
      <c r="I301" s="27">
        <f t="shared" ref="I301:I306" si="90">SUM(H301/H313)-1</f>
        <v>5.3405306075571479E-2</v>
      </c>
      <c r="J301" s="28">
        <f t="shared" si="67"/>
        <v>57.068193130910956</v>
      </c>
      <c r="K301" s="26">
        <v>232.5</v>
      </c>
      <c r="L301" s="27">
        <f t="shared" ref="L301:L306" si="91">SUM(K301/K313)-1</f>
        <v>5.3466243769823452E-2</v>
      </c>
      <c r="M301" s="28">
        <f t="shared" si="68"/>
        <v>57.069219440353486</v>
      </c>
      <c r="O301" s="62">
        <f t="shared" si="69"/>
        <v>22500</v>
      </c>
      <c r="Q301" s="4"/>
      <c r="R301" s="44">
        <f t="shared" si="87"/>
        <v>21931.226936321127</v>
      </c>
      <c r="T301" s="63">
        <f t="shared" si="82"/>
        <v>22500</v>
      </c>
      <c r="U301" s="44">
        <f t="shared" si="88"/>
        <v>21075.895860571989</v>
      </c>
      <c r="V301" s="64"/>
      <c r="W301" s="63">
        <f t="shared" si="84"/>
        <v>22500</v>
      </c>
      <c r="X301" s="44">
        <f t="shared" si="74"/>
        <v>21549.948506694145</v>
      </c>
    </row>
    <row r="302" spans="1:24" ht="15" thickBot="1" x14ac:dyDescent="0.35">
      <c r="A302" s="22">
        <f t="shared" si="73"/>
        <v>40575</v>
      </c>
      <c r="B302" s="23">
        <v>221.309</v>
      </c>
      <c r="C302" s="24">
        <f t="shared" si="81"/>
        <v>2.1075846286581656E-2</v>
      </c>
      <c r="D302" s="25">
        <f t="shared" si="76"/>
        <v>68.137007389162534</v>
      </c>
      <c r="E302" s="23">
        <v>91.986999999999995</v>
      </c>
      <c r="F302" s="24">
        <f t="shared" si="89"/>
        <v>4.350440148833834E-2</v>
      </c>
      <c r="G302" s="25">
        <f t="shared" si="77"/>
        <v>65.789586611357436</v>
      </c>
      <c r="H302" s="26">
        <v>912.5</v>
      </c>
      <c r="I302" s="27">
        <f t="shared" si="90"/>
        <v>5.5279287614201422E-2</v>
      </c>
      <c r="J302" s="28">
        <f t="shared" si="67"/>
        <v>56.775759084121511</v>
      </c>
      <c r="K302" s="26">
        <v>231.3</v>
      </c>
      <c r="L302" s="27">
        <f t="shared" si="91"/>
        <v>5.5200729927007419E-2</v>
      </c>
      <c r="M302" s="28">
        <f t="shared" si="68"/>
        <v>56.774668630338759</v>
      </c>
      <c r="O302" s="6">
        <v>22500</v>
      </c>
      <c r="Q302" s="4"/>
      <c r="R302" s="44">
        <f t="shared" si="87"/>
        <v>21931.226936321127</v>
      </c>
      <c r="T302" s="45">
        <f>O302</f>
        <v>22500</v>
      </c>
      <c r="U302" s="44">
        <f t="shared" si="88"/>
        <v>21017.8600896178</v>
      </c>
      <c r="W302" s="45">
        <f>O302</f>
        <v>22500</v>
      </c>
      <c r="X302" s="44">
        <f t="shared" si="74"/>
        <v>21438.722966014433</v>
      </c>
    </row>
    <row r="303" spans="1:24" ht="15" thickBot="1" x14ac:dyDescent="0.35">
      <c r="A303" s="22">
        <f t="shared" si="73"/>
        <v>40544</v>
      </c>
      <c r="B303" s="23">
        <v>220.22300000000001</v>
      </c>
      <c r="C303" s="24">
        <f t="shared" si="81"/>
        <v>1.631846857448771E-2</v>
      </c>
      <c r="D303" s="25">
        <f t="shared" si="76"/>
        <v>67.802647783251203</v>
      </c>
      <c r="E303" s="23">
        <v>91.311999999999998</v>
      </c>
      <c r="F303" s="24">
        <f t="shared" si="89"/>
        <v>3.9668442865600895E-2</v>
      </c>
      <c r="G303" s="25">
        <f t="shared" si="77"/>
        <v>65.306823058217674</v>
      </c>
      <c r="H303" s="26">
        <v>903.4</v>
      </c>
      <c r="I303" s="27">
        <f t="shared" si="90"/>
        <v>5.0953932061423846E-2</v>
      </c>
      <c r="J303" s="28">
        <f t="shared" si="67"/>
        <v>56.209556993529176</v>
      </c>
      <c r="K303" s="26">
        <v>229</v>
      </c>
      <c r="L303" s="27">
        <f t="shared" si="91"/>
        <v>5.0940798531436515E-2</v>
      </c>
      <c r="M303" s="28">
        <f t="shared" si="68"/>
        <v>56.21011291114386</v>
      </c>
      <c r="O303" s="61">
        <f t="shared" ref="O303:O357" si="92">O304</f>
        <v>18000</v>
      </c>
      <c r="Q303" s="59">
        <v>4.1000000000000002E-2</v>
      </c>
      <c r="R303" s="44">
        <f>R304*(1+Q303)</f>
        <v>21931.226936321127</v>
      </c>
      <c r="T303" s="63">
        <f t="shared" si="82"/>
        <v>18000</v>
      </c>
      <c r="U303" s="44">
        <f t="shared" si="88"/>
        <v>20863.63117074348</v>
      </c>
      <c r="V303" s="64"/>
      <c r="W303" s="63">
        <f t="shared" si="84"/>
        <v>18000</v>
      </c>
      <c r="X303" s="44">
        <f t="shared" si="74"/>
        <v>21225.540679711648</v>
      </c>
    </row>
    <row r="304" spans="1:24" ht="14.4" x14ac:dyDescent="0.3">
      <c r="A304" s="22">
        <f t="shared" si="73"/>
        <v>40513</v>
      </c>
      <c r="B304" s="23">
        <v>219.179</v>
      </c>
      <c r="C304" s="24">
        <f t="shared" si="81"/>
        <v>1.4957235273143077E-2</v>
      </c>
      <c r="D304" s="25">
        <f t="shared" si="76"/>
        <v>67.481219211822633</v>
      </c>
      <c r="E304" s="23">
        <v>91.23</v>
      </c>
      <c r="F304" s="24">
        <f t="shared" si="89"/>
        <v>3.7034510980766822E-2</v>
      </c>
      <c r="G304" s="25">
        <f t="shared" si="77"/>
        <v>65.248176226577002</v>
      </c>
      <c r="H304" s="26">
        <v>901</v>
      </c>
      <c r="I304" s="27">
        <f t="shared" si="90"/>
        <v>4.7674418604651159E-2</v>
      </c>
      <c r="J304" s="28">
        <f t="shared" ref="J304:J367" si="93">J303/(H303/H304)</f>
        <v>56.060228969636697</v>
      </c>
      <c r="K304" s="26">
        <v>228.4</v>
      </c>
      <c r="L304" s="27">
        <f t="shared" si="91"/>
        <v>4.7706422018348738E-2</v>
      </c>
      <c r="M304" s="28">
        <f t="shared" ref="M304:M367" si="94">M303/(K303/K304)</f>
        <v>56.062837506136503</v>
      </c>
      <c r="O304" s="61">
        <f t="shared" si="92"/>
        <v>18000</v>
      </c>
      <c r="Q304" s="4"/>
      <c r="R304" s="44">
        <f t="shared" ref="R304:R314" si="95">R305</f>
        <v>21067.461033929998</v>
      </c>
      <c r="T304" s="63">
        <f t="shared" si="82"/>
        <v>18000</v>
      </c>
      <c r="U304" s="44">
        <f t="shared" si="88"/>
        <v>20844.895213191339</v>
      </c>
      <c r="V304" s="64"/>
      <c r="W304" s="63">
        <f t="shared" si="84"/>
        <v>18000</v>
      </c>
      <c r="X304" s="44">
        <f t="shared" si="74"/>
        <v>21169.927909371796</v>
      </c>
    </row>
    <row r="305" spans="1:24" ht="14.4" x14ac:dyDescent="0.3">
      <c r="A305" s="22">
        <f t="shared" si="73"/>
        <v>40483</v>
      </c>
      <c r="B305" s="23">
        <v>218.803</v>
      </c>
      <c r="C305" s="24">
        <f t="shared" si="81"/>
        <v>1.1431609115702734E-2</v>
      </c>
      <c r="D305" s="25">
        <f t="shared" si="76"/>
        <v>67.365455665024612</v>
      </c>
      <c r="E305" s="23">
        <v>90.331000000000003</v>
      </c>
      <c r="F305" s="24">
        <f t="shared" si="89"/>
        <v>3.2590306355738452E-2</v>
      </c>
      <c r="G305" s="25">
        <f t="shared" si="77"/>
        <v>64.605206694321254</v>
      </c>
      <c r="H305" s="26">
        <v>894.7</v>
      </c>
      <c r="I305" s="27">
        <f t="shared" si="90"/>
        <v>4.7045055588063267E-2</v>
      </c>
      <c r="J305" s="28">
        <f t="shared" si="93"/>
        <v>55.668242906918927</v>
      </c>
      <c r="K305" s="26">
        <v>226.8</v>
      </c>
      <c r="L305" s="27">
        <f t="shared" si="91"/>
        <v>4.7091412742382266E-2</v>
      </c>
      <c r="M305" s="28">
        <f t="shared" si="94"/>
        <v>55.670103092783535</v>
      </c>
      <c r="O305" s="61">
        <f t="shared" si="92"/>
        <v>18000</v>
      </c>
      <c r="Q305" s="4"/>
      <c r="R305" s="44">
        <f t="shared" si="95"/>
        <v>21067.461033929998</v>
      </c>
      <c r="T305" s="63">
        <f t="shared" si="82"/>
        <v>18000</v>
      </c>
      <c r="U305" s="44">
        <f t="shared" si="88"/>
        <v>20639.485141979469</v>
      </c>
      <c r="V305" s="64"/>
      <c r="W305" s="63">
        <f t="shared" si="84"/>
        <v>18000</v>
      </c>
      <c r="X305" s="44">
        <f t="shared" si="74"/>
        <v>21021.627188465514</v>
      </c>
    </row>
    <row r="306" spans="1:24" ht="14.4" x14ac:dyDescent="0.3">
      <c r="A306" s="22">
        <f t="shared" si="73"/>
        <v>40452</v>
      </c>
      <c r="B306" s="23">
        <v>218.71100000000001</v>
      </c>
      <c r="C306" s="24">
        <f t="shared" si="81"/>
        <v>1.1721876055269531E-2</v>
      </c>
      <c r="D306" s="25">
        <f t="shared" si="76"/>
        <v>67.337130541871915</v>
      </c>
      <c r="E306" s="23">
        <v>89.995000000000005</v>
      </c>
      <c r="F306" s="24">
        <f t="shared" si="89"/>
        <v>3.1638677136470506E-2</v>
      </c>
      <c r="G306" s="25">
        <f t="shared" si="77"/>
        <v>64.364897725647239</v>
      </c>
      <c r="H306" s="26">
        <v>890.8</v>
      </c>
      <c r="I306" s="27">
        <f t="shared" si="90"/>
        <v>4.5417204553455992E-2</v>
      </c>
      <c r="J306" s="28">
        <f t="shared" si="93"/>
        <v>55.425584868093637</v>
      </c>
      <c r="K306" s="26">
        <v>225.8</v>
      </c>
      <c r="L306" s="27">
        <f t="shared" si="91"/>
        <v>4.5370370370370505E-2</v>
      </c>
      <c r="M306" s="28">
        <f t="shared" si="94"/>
        <v>55.424644084437922</v>
      </c>
      <c r="O306" s="61">
        <f t="shared" si="92"/>
        <v>18000</v>
      </c>
      <c r="Q306" s="4"/>
      <c r="R306" s="44">
        <f t="shared" si="95"/>
        <v>21067.461033929998</v>
      </c>
      <c r="T306" s="63">
        <f t="shared" si="82"/>
        <v>18000</v>
      </c>
      <c r="U306" s="44">
        <f t="shared" si="88"/>
        <v>20562.713413473139</v>
      </c>
      <c r="V306" s="64"/>
      <c r="W306" s="63">
        <f t="shared" si="84"/>
        <v>18000</v>
      </c>
      <c r="X306" s="44">
        <f t="shared" si="74"/>
        <v>20928.939237899085</v>
      </c>
    </row>
    <row r="307" spans="1:24" ht="14.4" x14ac:dyDescent="0.3">
      <c r="A307" s="22">
        <f t="shared" si="73"/>
        <v>40422</v>
      </c>
      <c r="B307" s="23">
        <v>218.43899999999999</v>
      </c>
      <c r="C307" s="24">
        <f t="shared" si="81"/>
        <v>1.1436826581592729E-2</v>
      </c>
      <c r="D307" s="25">
        <f t="shared" si="76"/>
        <v>67.253386699507374</v>
      </c>
      <c r="E307" s="23">
        <v>89.765000000000001</v>
      </c>
      <c r="F307" s="24">
        <f t="shared" si="89"/>
        <v>3.0798204012264296E-2</v>
      </c>
      <c r="G307" s="25">
        <f t="shared" si="77"/>
        <v>64.200400514947773</v>
      </c>
      <c r="H307" s="26">
        <v>888.8</v>
      </c>
      <c r="I307" s="27">
        <f t="shared" ref="I307:I326" si="96">SUM(H307/H319)-1</f>
        <v>4.6385684012243855E-2</v>
      </c>
      <c r="J307" s="28">
        <f t="shared" si="93"/>
        <v>55.301144848183235</v>
      </c>
      <c r="K307" s="26">
        <v>225.3</v>
      </c>
      <c r="L307" s="27">
        <f t="shared" ref="L307:L326" si="97">SUM(K307/K319)-1</f>
        <v>4.644681839294007E-2</v>
      </c>
      <c r="M307" s="28">
        <f t="shared" si="94"/>
        <v>55.30191458026512</v>
      </c>
      <c r="O307" s="61">
        <f t="shared" si="92"/>
        <v>18000</v>
      </c>
      <c r="Q307" s="4"/>
      <c r="R307" s="44">
        <f t="shared" si="95"/>
        <v>21067.461033929998</v>
      </c>
      <c r="T307" s="63">
        <f t="shared" si="82"/>
        <v>18000</v>
      </c>
      <c r="U307" s="44">
        <f t="shared" si="88"/>
        <v>20510.161337412261</v>
      </c>
      <c r="V307" s="64"/>
      <c r="W307" s="63">
        <f t="shared" si="84"/>
        <v>18000</v>
      </c>
      <c r="X307" s="44">
        <f t="shared" si="74"/>
        <v>20882.595262615872</v>
      </c>
    </row>
    <row r="308" spans="1:24" ht="14.4" x14ac:dyDescent="0.3">
      <c r="A308" s="22">
        <f t="shared" si="73"/>
        <v>40391</v>
      </c>
      <c r="B308" s="23">
        <v>218.31200000000001</v>
      </c>
      <c r="C308" s="24">
        <f t="shared" si="81"/>
        <v>1.1481045618392027E-2</v>
      </c>
      <c r="D308" s="25">
        <f t="shared" si="76"/>
        <v>67.214285714285694</v>
      </c>
      <c r="E308" s="23">
        <v>89.763999999999996</v>
      </c>
      <c r="F308" s="24">
        <f t="shared" si="89"/>
        <v>3.1213022849724936E-2</v>
      </c>
      <c r="G308" s="25">
        <f t="shared" si="77"/>
        <v>64.199685309683858</v>
      </c>
      <c r="H308" s="26">
        <v>885.7</v>
      </c>
      <c r="I308" s="27">
        <f t="shared" si="96"/>
        <v>4.7174272877748891E-2</v>
      </c>
      <c r="J308" s="28">
        <f t="shared" si="93"/>
        <v>55.108262817322114</v>
      </c>
      <c r="K308" s="26">
        <v>224.5</v>
      </c>
      <c r="L308" s="27">
        <f t="shared" si="97"/>
        <v>4.710820895522394E-2</v>
      </c>
      <c r="M308" s="28">
        <f t="shared" si="94"/>
        <v>55.105547373588628</v>
      </c>
      <c r="O308" s="61">
        <f t="shared" si="92"/>
        <v>18000</v>
      </c>
      <c r="Q308" s="4"/>
      <c r="R308" s="44">
        <f t="shared" si="95"/>
        <v>21067.461033929998</v>
      </c>
      <c r="T308" s="63">
        <f t="shared" si="82"/>
        <v>18000</v>
      </c>
      <c r="U308" s="44">
        <f t="shared" si="88"/>
        <v>20509.932850125038</v>
      </c>
      <c r="V308" s="64"/>
      <c r="W308" s="63">
        <f t="shared" si="84"/>
        <v>18000</v>
      </c>
      <c r="X308" s="44">
        <f t="shared" si="74"/>
        <v>20808.44490216273</v>
      </c>
    </row>
    <row r="309" spans="1:24" ht="14.4" x14ac:dyDescent="0.3">
      <c r="A309" s="22">
        <f t="shared" si="73"/>
        <v>40360</v>
      </c>
      <c r="B309" s="23">
        <v>218.011</v>
      </c>
      <c r="C309" s="24">
        <f t="shared" si="81"/>
        <v>1.2351927783014638E-2</v>
      </c>
      <c r="D309" s="25">
        <f t="shared" si="76"/>
        <v>67.121613300492584</v>
      </c>
      <c r="E309" s="23">
        <v>89.305000000000007</v>
      </c>
      <c r="F309" s="24">
        <f t="shared" si="89"/>
        <v>3.0545362228530548E-2</v>
      </c>
      <c r="G309" s="25">
        <f t="shared" si="77"/>
        <v>63.871406093548828</v>
      </c>
      <c r="H309" s="26">
        <v>882.1</v>
      </c>
      <c r="I309" s="27">
        <f t="shared" si="96"/>
        <v>4.7749138852595463E-2</v>
      </c>
      <c r="J309" s="28">
        <f t="shared" si="93"/>
        <v>54.884270781483387</v>
      </c>
      <c r="K309" s="26">
        <v>223.6</v>
      </c>
      <c r="L309" s="27">
        <f t="shared" si="97"/>
        <v>4.7797563261480658E-2</v>
      </c>
      <c r="M309" s="28">
        <f t="shared" si="94"/>
        <v>54.884634266077576</v>
      </c>
      <c r="O309" s="61">
        <f t="shared" si="92"/>
        <v>18000</v>
      </c>
      <c r="Q309" s="4"/>
      <c r="R309" s="44">
        <f t="shared" si="95"/>
        <v>21067.461033929998</v>
      </c>
      <c r="T309" s="63">
        <f t="shared" si="82"/>
        <v>18000</v>
      </c>
      <c r="U309" s="44">
        <f t="shared" si="88"/>
        <v>20405.057185290501</v>
      </c>
      <c r="V309" s="64"/>
      <c r="W309" s="63">
        <f t="shared" si="84"/>
        <v>18000</v>
      </c>
      <c r="X309" s="44">
        <f t="shared" si="74"/>
        <v>20725.025746652944</v>
      </c>
    </row>
    <row r="310" spans="1:24" ht="14.4" x14ac:dyDescent="0.3">
      <c r="A310" s="22">
        <f t="shared" si="73"/>
        <v>40330</v>
      </c>
      <c r="B310" s="23">
        <v>217.965</v>
      </c>
      <c r="C310" s="24">
        <f t="shared" si="81"/>
        <v>1.053348972845658E-2</v>
      </c>
      <c r="D310" s="25">
        <f t="shared" si="76"/>
        <v>67.107450738916228</v>
      </c>
      <c r="E310" s="23">
        <v>89.506</v>
      </c>
      <c r="F310" s="24">
        <f t="shared" si="89"/>
        <v>3.2495472320594354E-2</v>
      </c>
      <c r="G310" s="25">
        <f t="shared" si="77"/>
        <v>64.015162351594881</v>
      </c>
      <c r="H310" s="26">
        <v>884.1</v>
      </c>
      <c r="I310" s="27">
        <f t="shared" si="96"/>
        <v>5.012471789998818E-2</v>
      </c>
      <c r="J310" s="28">
        <f t="shared" si="93"/>
        <v>55.008710801393789</v>
      </c>
      <c r="K310" s="26">
        <v>224.1</v>
      </c>
      <c r="L310" s="27">
        <f t="shared" si="97"/>
        <v>5.0140581068416124E-2</v>
      </c>
      <c r="M310" s="28">
        <f t="shared" si="94"/>
        <v>55.007363770250379</v>
      </c>
      <c r="O310" s="61">
        <f t="shared" si="92"/>
        <v>18000</v>
      </c>
      <c r="Q310" s="4"/>
      <c r="R310" s="44">
        <f t="shared" si="95"/>
        <v>21067.461033929998</v>
      </c>
      <c r="T310" s="63">
        <f t="shared" si="82"/>
        <v>18000</v>
      </c>
      <c r="U310" s="44">
        <f t="shared" si="88"/>
        <v>20450.983130021963</v>
      </c>
      <c r="V310" s="64"/>
      <c r="W310" s="63">
        <f t="shared" si="84"/>
        <v>18000</v>
      </c>
      <c r="X310" s="44">
        <f t="shared" si="74"/>
        <v>20771.369721936157</v>
      </c>
    </row>
    <row r="311" spans="1:24" ht="14.4" x14ac:dyDescent="0.3">
      <c r="A311" s="22">
        <f t="shared" si="73"/>
        <v>40299</v>
      </c>
      <c r="B311" s="23">
        <v>218.178</v>
      </c>
      <c r="C311" s="24">
        <f t="shared" si="81"/>
        <v>2.0209860840939786E-2</v>
      </c>
      <c r="D311" s="25">
        <f t="shared" si="76"/>
        <v>67.173029556650206</v>
      </c>
      <c r="E311" s="23">
        <v>89.373000000000005</v>
      </c>
      <c r="F311" s="24">
        <f t="shared" si="89"/>
        <v>3.3919089321039708E-2</v>
      </c>
      <c r="G311" s="25">
        <f t="shared" si="77"/>
        <v>63.920040051494752</v>
      </c>
      <c r="H311" s="26">
        <v>882.1</v>
      </c>
      <c r="I311" s="27">
        <f t="shared" si="96"/>
        <v>5.0744490768314554E-2</v>
      </c>
      <c r="J311" s="28">
        <f t="shared" si="93"/>
        <v>54.884270781483387</v>
      </c>
      <c r="K311" s="26">
        <v>223.6</v>
      </c>
      <c r="L311" s="27">
        <f t="shared" si="97"/>
        <v>5.0751879699248104E-2</v>
      </c>
      <c r="M311" s="28">
        <f t="shared" si="94"/>
        <v>54.884634266077576</v>
      </c>
      <c r="O311" s="61">
        <f t="shared" si="92"/>
        <v>18000</v>
      </c>
      <c r="Q311" s="4"/>
      <c r="R311" s="44">
        <f t="shared" si="95"/>
        <v>21067.461033929998</v>
      </c>
      <c r="T311" s="63">
        <f t="shared" si="82"/>
        <v>18000</v>
      </c>
      <c r="U311" s="44">
        <f t="shared" si="88"/>
        <v>20420.594320821543</v>
      </c>
      <c r="V311" s="64"/>
      <c r="W311" s="63">
        <f t="shared" si="84"/>
        <v>18000</v>
      </c>
      <c r="X311" s="44">
        <f t="shared" si="74"/>
        <v>20725.025746652944</v>
      </c>
    </row>
    <row r="312" spans="1:24" ht="14.4" x14ac:dyDescent="0.3">
      <c r="A312" s="22">
        <f t="shared" si="73"/>
        <v>40269</v>
      </c>
      <c r="B312" s="23">
        <v>218.00899999999999</v>
      </c>
      <c r="C312" s="24">
        <f t="shared" si="81"/>
        <v>2.2364471956480836E-2</v>
      </c>
      <c r="D312" s="25">
        <f t="shared" si="76"/>
        <v>67.120997536945765</v>
      </c>
      <c r="E312" s="23">
        <v>89.17</v>
      </c>
      <c r="F312" s="24">
        <f t="shared" si="89"/>
        <v>3.7306748252155186E-2</v>
      </c>
      <c r="G312" s="25">
        <f t="shared" si="77"/>
        <v>63.774853382920874</v>
      </c>
      <c r="H312" s="26">
        <v>878.9</v>
      </c>
      <c r="I312" s="27">
        <f t="shared" si="96"/>
        <v>5.3331735378715273E-2</v>
      </c>
      <c r="J312" s="28">
        <f t="shared" si="93"/>
        <v>54.685166749626745</v>
      </c>
      <c r="K312" s="26">
        <v>222.8</v>
      </c>
      <c r="L312" s="27">
        <f t="shared" si="97"/>
        <v>5.3427895981087437E-2</v>
      </c>
      <c r="M312" s="28">
        <f t="shared" si="94"/>
        <v>54.688267059401092</v>
      </c>
      <c r="O312" s="61">
        <f t="shared" si="92"/>
        <v>18000</v>
      </c>
      <c r="Q312" s="4"/>
      <c r="R312" s="44">
        <f t="shared" si="95"/>
        <v>21067.461033929998</v>
      </c>
      <c r="T312" s="63">
        <f t="shared" si="82"/>
        <v>18000</v>
      </c>
      <c r="U312" s="44">
        <f t="shared" si="88"/>
        <v>20374.211401515637</v>
      </c>
      <c r="V312" s="64"/>
      <c r="W312" s="63">
        <f t="shared" si="84"/>
        <v>18000</v>
      </c>
      <c r="X312" s="44">
        <f t="shared" si="74"/>
        <v>20650.875386199805</v>
      </c>
    </row>
    <row r="313" spans="1:24" ht="14.4" x14ac:dyDescent="0.3">
      <c r="A313" s="22">
        <f t="shared" si="73"/>
        <v>40238</v>
      </c>
      <c r="B313" s="23">
        <v>217.631</v>
      </c>
      <c r="C313" s="24">
        <f t="shared" si="81"/>
        <v>2.3139594469439473E-2</v>
      </c>
      <c r="D313" s="25">
        <f t="shared" si="76"/>
        <v>67.00461822660094</v>
      </c>
      <c r="E313" s="23">
        <v>88.661000000000001</v>
      </c>
      <c r="F313" s="24">
        <f t="shared" si="89"/>
        <v>3.3839013981039834E-2</v>
      </c>
      <c r="G313" s="25">
        <f t="shared" si="77"/>
        <v>63.410813903590302</v>
      </c>
      <c r="H313" s="26">
        <v>870.7</v>
      </c>
      <c r="I313" s="27">
        <f t="shared" si="96"/>
        <v>4.4505758157389552E-2</v>
      </c>
      <c r="J313" s="28">
        <f t="shared" si="93"/>
        <v>54.174962667994102</v>
      </c>
      <c r="K313" s="26">
        <v>220.7</v>
      </c>
      <c r="L313" s="27">
        <f t="shared" si="97"/>
        <v>4.4486512068149464E-2</v>
      </c>
      <c r="M313" s="28">
        <f t="shared" si="94"/>
        <v>54.17280314187532</v>
      </c>
      <c r="O313" s="61">
        <f t="shared" si="92"/>
        <v>18000</v>
      </c>
      <c r="Q313" s="4"/>
      <c r="R313" s="44">
        <f t="shared" si="95"/>
        <v>21067.461033929998</v>
      </c>
      <c r="T313" s="63">
        <f t="shared" si="82"/>
        <v>18000</v>
      </c>
      <c r="U313" s="44">
        <f t="shared" si="88"/>
        <v>20257.911372320039</v>
      </c>
      <c r="V313" s="64"/>
      <c r="W313" s="63">
        <f t="shared" si="84"/>
        <v>18000</v>
      </c>
      <c r="X313" s="44">
        <f t="shared" si="74"/>
        <v>20456.23069001031</v>
      </c>
    </row>
    <row r="314" spans="1:24" ht="14.4" x14ac:dyDescent="0.3">
      <c r="A314" s="22">
        <f t="shared" si="73"/>
        <v>40210</v>
      </c>
      <c r="B314" s="23">
        <v>216.74100000000001</v>
      </c>
      <c r="C314" s="24">
        <f t="shared" si="81"/>
        <v>2.1433317781453631E-2</v>
      </c>
      <c r="D314" s="25">
        <f t="shared" si="76"/>
        <v>66.730603448275815</v>
      </c>
      <c r="E314" s="23">
        <v>88.152000000000001</v>
      </c>
      <c r="F314" s="24">
        <f t="shared" si="89"/>
        <v>2.9656711013514414E-2</v>
      </c>
      <c r="G314" s="25">
        <f t="shared" si="77"/>
        <v>63.046774424259731</v>
      </c>
      <c r="H314" s="26">
        <v>864.7</v>
      </c>
      <c r="I314" s="27">
        <f t="shared" si="96"/>
        <v>3.6810551558753124E-2</v>
      </c>
      <c r="J314" s="28">
        <f t="shared" si="93"/>
        <v>53.801642608262888</v>
      </c>
      <c r="K314" s="26">
        <v>219.2</v>
      </c>
      <c r="L314" s="27">
        <f t="shared" si="97"/>
        <v>3.6896877956480445E-2</v>
      </c>
      <c r="M314" s="28">
        <f t="shared" si="94"/>
        <v>53.804614629356912</v>
      </c>
      <c r="O314" s="61">
        <f t="shared" si="92"/>
        <v>18000</v>
      </c>
      <c r="Q314" s="4"/>
      <c r="R314" s="44">
        <f t="shared" si="95"/>
        <v>21067.461033929998</v>
      </c>
      <c r="T314" s="63">
        <f t="shared" si="82"/>
        <v>18000</v>
      </c>
      <c r="U314" s="44">
        <f t="shared" si="88"/>
        <v>20141.611343124441</v>
      </c>
      <c r="V314" s="64"/>
      <c r="W314" s="63">
        <f t="shared" si="84"/>
        <v>18000</v>
      </c>
      <c r="X314" s="44">
        <f t="shared" si="74"/>
        <v>20317.198764160672</v>
      </c>
    </row>
    <row r="315" spans="1:24" ht="15" thickBot="1" x14ac:dyDescent="0.35">
      <c r="A315" s="22">
        <f t="shared" si="73"/>
        <v>40179</v>
      </c>
      <c r="B315" s="23">
        <v>216.68700000000001</v>
      </c>
      <c r="C315" s="24">
        <f t="shared" si="81"/>
        <v>2.6257086429576137E-2</v>
      </c>
      <c r="D315" s="25">
        <f t="shared" si="76"/>
        <v>66.713977832512256</v>
      </c>
      <c r="E315" s="23">
        <v>87.828000000000003</v>
      </c>
      <c r="F315" s="24">
        <f t="shared" si="89"/>
        <v>3.4755767101015689E-2</v>
      </c>
      <c r="G315" s="25">
        <f t="shared" si="77"/>
        <v>62.815047918752654</v>
      </c>
      <c r="H315" s="26">
        <v>859.6</v>
      </c>
      <c r="I315" s="27">
        <f t="shared" si="96"/>
        <v>3.7162162162162282E-2</v>
      </c>
      <c r="J315" s="28">
        <f t="shared" si="93"/>
        <v>53.484320557491365</v>
      </c>
      <c r="K315" s="26">
        <v>217.9</v>
      </c>
      <c r="L315" s="27">
        <f t="shared" si="97"/>
        <v>3.712517848643504E-2</v>
      </c>
      <c r="M315" s="28">
        <f t="shared" si="94"/>
        <v>53.485517918507625</v>
      </c>
      <c r="O315" s="61">
        <f t="shared" si="92"/>
        <v>18000</v>
      </c>
      <c r="Q315" s="59">
        <v>3.7999999999999999E-2</v>
      </c>
      <c r="R315" s="44">
        <f>R316*(1+Q315)</f>
        <v>21067.461033929998</v>
      </c>
      <c r="T315" s="63">
        <f t="shared" si="82"/>
        <v>18000</v>
      </c>
      <c r="U315" s="44">
        <f t="shared" si="88"/>
        <v>20067.581462064769</v>
      </c>
      <c r="V315" s="64"/>
      <c r="W315" s="63">
        <f t="shared" si="84"/>
        <v>18000</v>
      </c>
      <c r="X315" s="44">
        <f t="shared" si="74"/>
        <v>20196.704428424317</v>
      </c>
    </row>
    <row r="316" spans="1:24" ht="14.4" x14ac:dyDescent="0.3">
      <c r="A316" s="22">
        <f t="shared" si="73"/>
        <v>40148</v>
      </c>
      <c r="B316" s="23">
        <v>215.94900000000001</v>
      </c>
      <c r="C316" s="24">
        <f t="shared" si="81"/>
        <v>2.7213311262058282E-2</v>
      </c>
      <c r="D316" s="25">
        <f t="shared" si="76"/>
        <v>66.486761083743787</v>
      </c>
      <c r="E316" s="23">
        <v>87.971999999999994</v>
      </c>
      <c r="F316" s="24">
        <f t="shared" si="89"/>
        <v>2.8936349388289706E-2</v>
      </c>
      <c r="G316" s="25">
        <f t="shared" si="77"/>
        <v>62.918037476755792</v>
      </c>
      <c r="H316" s="26">
        <v>860</v>
      </c>
      <c r="I316" s="27">
        <f t="shared" si="96"/>
        <v>2.3931420407191428E-2</v>
      </c>
      <c r="J316" s="28">
        <f t="shared" si="93"/>
        <v>53.509208561473443</v>
      </c>
      <c r="K316" s="26">
        <v>218</v>
      </c>
      <c r="L316" s="27">
        <f t="shared" si="97"/>
        <v>2.395490840770309E-2</v>
      </c>
      <c r="M316" s="28">
        <f t="shared" si="94"/>
        <v>53.510063819342186</v>
      </c>
      <c r="O316" s="61">
        <f t="shared" si="92"/>
        <v>18000</v>
      </c>
      <c r="Q316" s="4"/>
      <c r="R316" s="44">
        <f t="shared" ref="R316:R326" si="98">R317</f>
        <v>20296.205234999998</v>
      </c>
      <c r="T316" s="63">
        <f t="shared" si="82"/>
        <v>18000</v>
      </c>
      <c r="U316" s="44">
        <f t="shared" si="88"/>
        <v>20100.48363142462</v>
      </c>
      <c r="V316" s="64"/>
      <c r="W316" s="63">
        <f t="shared" si="84"/>
        <v>18000</v>
      </c>
      <c r="X316" s="44">
        <f t="shared" si="74"/>
        <v>20205.97322348096</v>
      </c>
    </row>
    <row r="317" spans="1:24" ht="14.4" x14ac:dyDescent="0.3">
      <c r="A317" s="22">
        <f t="shared" ref="A317:A380" si="99">DATE(YEAR(A318),MONTH(A318)+1,DAY(A318))</f>
        <v>40118</v>
      </c>
      <c r="B317" s="23">
        <v>216.33</v>
      </c>
      <c r="C317" s="24">
        <f t="shared" si="81"/>
        <v>1.8382958691302909E-2</v>
      </c>
      <c r="D317" s="25">
        <f t="shared" si="76"/>
        <v>66.604064039408811</v>
      </c>
      <c r="E317" s="23">
        <v>87.48</v>
      </c>
      <c r="F317" s="24">
        <f t="shared" si="89"/>
        <v>1.9081568462990139E-2</v>
      </c>
      <c r="G317" s="25">
        <f t="shared" si="77"/>
        <v>62.566156486911716</v>
      </c>
      <c r="H317" s="26">
        <v>854.5</v>
      </c>
      <c r="I317" s="27">
        <f t="shared" si="96"/>
        <v>2.8165708250205146E-3</v>
      </c>
      <c r="J317" s="28">
        <f t="shared" si="93"/>
        <v>53.166998506719835</v>
      </c>
      <c r="K317" s="26">
        <v>216.6</v>
      </c>
      <c r="L317" s="27">
        <f t="shared" si="97"/>
        <v>2.7777777777777679E-3</v>
      </c>
      <c r="M317" s="28">
        <f t="shared" si="94"/>
        <v>53.166421207658338</v>
      </c>
      <c r="O317" s="61">
        <f t="shared" si="92"/>
        <v>18000</v>
      </c>
      <c r="Q317" s="4"/>
      <c r="R317" s="44">
        <f t="shared" si="98"/>
        <v>20296.205234999998</v>
      </c>
      <c r="T317" s="63">
        <f t="shared" si="82"/>
        <v>18000</v>
      </c>
      <c r="U317" s="44">
        <f t="shared" si="88"/>
        <v>19988.067886111785</v>
      </c>
      <c r="V317" s="64"/>
      <c r="W317" s="63">
        <f t="shared" si="84"/>
        <v>18000</v>
      </c>
      <c r="X317" s="44">
        <f t="shared" si="74"/>
        <v>20076.210092687965</v>
      </c>
    </row>
    <row r="318" spans="1:24" ht="14.4" x14ac:dyDescent="0.3">
      <c r="A318" s="22">
        <f t="shared" si="99"/>
        <v>40087</v>
      </c>
      <c r="B318" s="23">
        <v>216.17699999999999</v>
      </c>
      <c r="C318" s="24">
        <f t="shared" si="81"/>
        <v>-1.8284827748612509E-3</v>
      </c>
      <c r="D318" s="25">
        <f t="shared" si="76"/>
        <v>66.556958128078747</v>
      </c>
      <c r="E318" s="23">
        <v>87.234999999999999</v>
      </c>
      <c r="F318" s="24">
        <f t="shared" si="89"/>
        <v>1.5115900204803578E-2</v>
      </c>
      <c r="G318" s="25">
        <f t="shared" si="77"/>
        <v>62.390931197253579</v>
      </c>
      <c r="H318" s="26">
        <v>852.1</v>
      </c>
      <c r="I318" s="27">
        <f t="shared" si="96"/>
        <v>-7.8015836050302489E-3</v>
      </c>
      <c r="J318" s="28">
        <f t="shared" si="93"/>
        <v>53.017670482827356</v>
      </c>
      <c r="K318" s="26">
        <v>216</v>
      </c>
      <c r="L318" s="27">
        <f t="shared" si="97"/>
        <v>-7.8089113458887915E-3</v>
      </c>
      <c r="M318" s="28">
        <f t="shared" si="94"/>
        <v>53.019145802650975</v>
      </c>
      <c r="O318" s="61">
        <f t="shared" si="92"/>
        <v>18000</v>
      </c>
      <c r="Q318" s="4"/>
      <c r="R318" s="44">
        <f t="shared" si="98"/>
        <v>20296.205234999998</v>
      </c>
      <c r="T318" s="63">
        <f t="shared" si="82"/>
        <v>18000</v>
      </c>
      <c r="U318" s="44">
        <f t="shared" si="88"/>
        <v>19932.088500742586</v>
      </c>
      <c r="V318" s="64"/>
      <c r="W318" s="63">
        <f t="shared" si="84"/>
        <v>18000</v>
      </c>
      <c r="X318" s="44">
        <f t="shared" si="74"/>
        <v>20020.597322348109</v>
      </c>
    </row>
    <row r="319" spans="1:24" ht="14.4" x14ac:dyDescent="0.3">
      <c r="A319" s="22">
        <f t="shared" si="99"/>
        <v>40057</v>
      </c>
      <c r="B319" s="23">
        <v>215.96899999999999</v>
      </c>
      <c r="C319" s="24">
        <f t="shared" si="81"/>
        <v>-1.2862059666427395E-2</v>
      </c>
      <c r="D319" s="25">
        <f t="shared" si="76"/>
        <v>66.492918719211744</v>
      </c>
      <c r="E319" s="23">
        <v>87.082999999999998</v>
      </c>
      <c r="F319" s="24">
        <f t="shared" si="89"/>
        <v>1.0923823454296322E-2</v>
      </c>
      <c r="G319" s="25">
        <f t="shared" si="77"/>
        <v>62.282219997139144</v>
      </c>
      <c r="H319" s="26">
        <v>849.4</v>
      </c>
      <c r="I319" s="27">
        <f t="shared" si="96"/>
        <v>-1.4159702878365876E-2</v>
      </c>
      <c r="J319" s="28">
        <f t="shared" si="93"/>
        <v>52.849676455948305</v>
      </c>
      <c r="K319" s="26">
        <v>215.3</v>
      </c>
      <c r="L319" s="27">
        <f t="shared" si="97"/>
        <v>-1.4194139194139144E-2</v>
      </c>
      <c r="M319" s="28">
        <f t="shared" si="94"/>
        <v>52.847324496809051</v>
      </c>
      <c r="O319" s="61">
        <f t="shared" si="92"/>
        <v>18000</v>
      </c>
      <c r="Q319" s="4"/>
      <c r="R319" s="44">
        <f t="shared" si="98"/>
        <v>20296.205234999998</v>
      </c>
      <c r="T319" s="63">
        <f t="shared" si="82"/>
        <v>18000</v>
      </c>
      <c r="U319" s="44">
        <f t="shared" si="88"/>
        <v>19897.358433084963</v>
      </c>
      <c r="V319" s="64"/>
      <c r="W319" s="63">
        <f t="shared" si="84"/>
        <v>18000</v>
      </c>
      <c r="X319" s="44">
        <f t="shared" ref="X319:X361" si="100">SUM(K319/K320)*X320</f>
        <v>19955.715756951613</v>
      </c>
    </row>
    <row r="320" spans="1:24" ht="14.4" x14ac:dyDescent="0.3">
      <c r="A320" s="22">
        <f t="shared" si="99"/>
        <v>40026</v>
      </c>
      <c r="B320" s="23">
        <v>215.834</v>
      </c>
      <c r="C320" s="24">
        <f t="shared" si="81"/>
        <v>-1.4843486119606064E-2</v>
      </c>
      <c r="D320" s="25">
        <f t="shared" si="76"/>
        <v>66.451354679802876</v>
      </c>
      <c r="E320" s="23">
        <v>87.046999999999997</v>
      </c>
      <c r="F320" s="24">
        <f t="shared" si="89"/>
        <v>1.6037724837463241E-2</v>
      </c>
      <c r="G320" s="25">
        <f t="shared" si="77"/>
        <v>62.256472607638351</v>
      </c>
      <c r="H320" s="26">
        <v>845.8</v>
      </c>
      <c r="I320" s="27">
        <f t="shared" si="96"/>
        <v>-1.2953670206558576E-2</v>
      </c>
      <c r="J320" s="28">
        <f t="shared" si="93"/>
        <v>52.625684420109572</v>
      </c>
      <c r="K320" s="26">
        <v>214.4</v>
      </c>
      <c r="L320" s="27">
        <f t="shared" si="97"/>
        <v>-1.2891344383057057E-2</v>
      </c>
      <c r="M320" s="28">
        <f t="shared" si="94"/>
        <v>52.626411389298006</v>
      </c>
      <c r="O320" s="61">
        <f t="shared" si="92"/>
        <v>18000</v>
      </c>
      <c r="Q320" s="4"/>
      <c r="R320" s="44">
        <f t="shared" si="98"/>
        <v>20296.205234999998</v>
      </c>
      <c r="T320" s="63">
        <f t="shared" si="82"/>
        <v>18000</v>
      </c>
      <c r="U320" s="44">
        <f t="shared" si="88"/>
        <v>19889.132890744997</v>
      </c>
      <c r="V320" s="64"/>
      <c r="W320" s="63">
        <f t="shared" si="84"/>
        <v>18000</v>
      </c>
      <c r="X320" s="44">
        <f t="shared" si="100"/>
        <v>19872.296601441831</v>
      </c>
    </row>
    <row r="321" spans="1:24" ht="14.4" x14ac:dyDescent="0.3">
      <c r="A321" s="22">
        <f t="shared" si="99"/>
        <v>39995</v>
      </c>
      <c r="B321" s="23">
        <v>215.351</v>
      </c>
      <c r="C321" s="24">
        <f t="shared" si="81"/>
        <v>-2.097161353676058E-2</v>
      </c>
      <c r="D321" s="25">
        <f t="shared" ref="D321:D384" si="101">D320/(B320/B321)</f>
        <v>66.302647783251146</v>
      </c>
      <c r="E321" s="23">
        <v>86.658000000000001</v>
      </c>
      <c r="F321" s="24">
        <f t="shared" si="89"/>
        <v>1.7769687004521861E-2</v>
      </c>
      <c r="G321" s="25">
        <f t="shared" ref="G321:G384" si="102">G320/(E320/E321)</f>
        <v>61.978257759977069</v>
      </c>
      <c r="H321" s="26">
        <v>841.9</v>
      </c>
      <c r="I321" s="27">
        <f t="shared" si="96"/>
        <v>-1.428404168130204E-2</v>
      </c>
      <c r="J321" s="28">
        <f t="shared" si="93"/>
        <v>52.383026381284289</v>
      </c>
      <c r="K321" s="26">
        <v>213.4</v>
      </c>
      <c r="L321" s="27">
        <f t="shared" si="97"/>
        <v>-1.4318706697459604E-2</v>
      </c>
      <c r="M321" s="28">
        <f t="shared" si="94"/>
        <v>52.380952380952401</v>
      </c>
      <c r="O321" s="61">
        <f t="shared" si="92"/>
        <v>18000</v>
      </c>
      <c r="Q321" s="4"/>
      <c r="R321" s="44">
        <f t="shared" si="98"/>
        <v>20296.205234999998</v>
      </c>
      <c r="T321" s="63">
        <f t="shared" si="82"/>
        <v>18000</v>
      </c>
      <c r="U321" s="44">
        <f t="shared" si="88"/>
        <v>19800.251336015943</v>
      </c>
      <c r="V321" s="64"/>
      <c r="W321" s="63">
        <f t="shared" si="84"/>
        <v>18000</v>
      </c>
      <c r="X321" s="44">
        <f t="shared" si="100"/>
        <v>19779.608650875405</v>
      </c>
    </row>
    <row r="322" spans="1:24" ht="14.4" x14ac:dyDescent="0.3">
      <c r="A322" s="22">
        <f t="shared" si="99"/>
        <v>39965</v>
      </c>
      <c r="B322" s="23">
        <v>215.69300000000001</v>
      </c>
      <c r="C322" s="24">
        <f t="shared" si="81"/>
        <v>-1.4267760436898702E-2</v>
      </c>
      <c r="D322" s="25">
        <f t="shared" si="101"/>
        <v>66.407943349753609</v>
      </c>
      <c r="E322" s="23">
        <v>86.688999999999993</v>
      </c>
      <c r="F322" s="24">
        <f t="shared" si="89"/>
        <v>1.7930532397078425E-2</v>
      </c>
      <c r="G322" s="25">
        <f t="shared" si="102"/>
        <v>62.000429123158298</v>
      </c>
      <c r="H322" s="26">
        <v>841.9</v>
      </c>
      <c r="I322" s="27">
        <f t="shared" si="96"/>
        <v>-1.5667017420788021E-2</v>
      </c>
      <c r="J322" s="28">
        <f t="shared" si="93"/>
        <v>52.383026381284289</v>
      </c>
      <c r="K322" s="26">
        <v>213.4</v>
      </c>
      <c r="L322" s="27">
        <f t="shared" si="97"/>
        <v>-1.5682656826568331E-2</v>
      </c>
      <c r="M322" s="28">
        <f t="shared" si="94"/>
        <v>52.380952380952401</v>
      </c>
      <c r="O322" s="61">
        <f t="shared" si="92"/>
        <v>18000</v>
      </c>
      <c r="Q322" s="4"/>
      <c r="R322" s="44">
        <f t="shared" si="98"/>
        <v>20296.205234999998</v>
      </c>
      <c r="T322" s="63">
        <f t="shared" si="82"/>
        <v>18000</v>
      </c>
      <c r="U322" s="44">
        <f t="shared" si="88"/>
        <v>19807.3344419198</v>
      </c>
      <c r="V322" s="64"/>
      <c r="W322" s="63">
        <f t="shared" si="84"/>
        <v>18000</v>
      </c>
      <c r="X322" s="44">
        <f t="shared" si="100"/>
        <v>19779.608650875405</v>
      </c>
    </row>
    <row r="323" spans="1:24" ht="14.4" x14ac:dyDescent="0.3">
      <c r="A323" s="22">
        <f t="shared" si="99"/>
        <v>39934</v>
      </c>
      <c r="B323" s="23">
        <v>213.85599999999999</v>
      </c>
      <c r="C323" s="24">
        <f t="shared" si="81"/>
        <v>-1.2814357989586078E-2</v>
      </c>
      <c r="D323" s="25">
        <f t="shared" si="101"/>
        <v>65.842364532019616</v>
      </c>
      <c r="E323" s="23">
        <v>86.441000000000003</v>
      </c>
      <c r="F323" s="24">
        <f t="shared" si="89"/>
        <v>2.1954506762508208E-2</v>
      </c>
      <c r="G323" s="25">
        <f t="shared" si="102"/>
        <v>61.823058217708443</v>
      </c>
      <c r="H323" s="26">
        <v>839.5</v>
      </c>
      <c r="I323" s="27">
        <f t="shared" si="96"/>
        <v>-1.0723544661795925E-2</v>
      </c>
      <c r="J323" s="28">
        <f t="shared" si="93"/>
        <v>52.233698357391809</v>
      </c>
      <c r="K323" s="26">
        <v>212.8</v>
      </c>
      <c r="L323" s="27">
        <f t="shared" si="97"/>
        <v>-1.0692701069270005E-2</v>
      </c>
      <c r="M323" s="28">
        <f t="shared" si="94"/>
        <v>52.233676975945038</v>
      </c>
      <c r="O323" s="61">
        <f t="shared" si="92"/>
        <v>18000</v>
      </c>
      <c r="Q323" s="4"/>
      <c r="R323" s="44">
        <f t="shared" si="98"/>
        <v>20296.205234999998</v>
      </c>
      <c r="T323" s="63">
        <f t="shared" si="82"/>
        <v>18000</v>
      </c>
      <c r="U323" s="44">
        <f t="shared" si="88"/>
        <v>19750.669594688941</v>
      </c>
      <c r="V323" s="64"/>
      <c r="W323" s="63">
        <f t="shared" si="84"/>
        <v>18000</v>
      </c>
      <c r="X323" s="44">
        <f t="shared" si="100"/>
        <v>19723.995880535549</v>
      </c>
    </row>
    <row r="324" spans="1:24" ht="14.4" x14ac:dyDescent="0.3">
      <c r="A324" s="22">
        <f t="shared" si="99"/>
        <v>39904</v>
      </c>
      <c r="B324" s="23">
        <v>213.24</v>
      </c>
      <c r="C324" s="24">
        <f t="shared" si="81"/>
        <v>-7.3688571521671742E-3</v>
      </c>
      <c r="D324" s="25">
        <f t="shared" si="101"/>
        <v>65.652709359605822</v>
      </c>
      <c r="E324" s="23">
        <v>85.962999999999994</v>
      </c>
      <c r="F324" s="24">
        <f t="shared" si="89"/>
        <v>2.280893796254424E-2</v>
      </c>
      <c r="G324" s="25">
        <f t="shared" si="102"/>
        <v>61.481190101559108</v>
      </c>
      <c r="H324" s="26">
        <v>834.4</v>
      </c>
      <c r="I324" s="27">
        <f t="shared" si="96"/>
        <v>-1.1608623548922115E-2</v>
      </c>
      <c r="J324" s="28">
        <f t="shared" si="93"/>
        <v>51.916376306620279</v>
      </c>
      <c r="K324" s="26">
        <v>211.5</v>
      </c>
      <c r="L324" s="27">
        <f t="shared" si="97"/>
        <v>-1.1682242990654235E-2</v>
      </c>
      <c r="M324" s="28">
        <f t="shared" si="94"/>
        <v>51.914580265095744</v>
      </c>
      <c r="O324" s="61">
        <f t="shared" si="92"/>
        <v>18000</v>
      </c>
      <c r="Q324" s="4"/>
      <c r="R324" s="44">
        <f t="shared" si="98"/>
        <v>20296.205234999998</v>
      </c>
      <c r="T324" s="63">
        <f t="shared" si="82"/>
        <v>18000</v>
      </c>
      <c r="U324" s="44">
        <f t="shared" si="88"/>
        <v>19641.452671397201</v>
      </c>
      <c r="V324" s="64"/>
      <c r="W324" s="63">
        <f t="shared" si="84"/>
        <v>18000</v>
      </c>
      <c r="X324" s="44">
        <f t="shared" si="100"/>
        <v>19603.501544799194</v>
      </c>
    </row>
    <row r="325" spans="1:24" ht="14.4" x14ac:dyDescent="0.3">
      <c r="A325" s="22">
        <f t="shared" si="99"/>
        <v>39873</v>
      </c>
      <c r="B325" s="23">
        <v>212.709</v>
      </c>
      <c r="C325" s="24">
        <f t="shared" si="81"/>
        <v>-3.8355625491738321E-3</v>
      </c>
      <c r="D325" s="25">
        <f t="shared" si="101"/>
        <v>65.489224137930933</v>
      </c>
      <c r="E325" s="23">
        <v>85.759</v>
      </c>
      <c r="F325" s="24">
        <f t="shared" si="89"/>
        <v>2.8667730211469511E-2</v>
      </c>
      <c r="G325" s="25">
        <f t="shared" si="102"/>
        <v>61.335288227721328</v>
      </c>
      <c r="H325" s="26">
        <v>833.6</v>
      </c>
      <c r="I325" s="27">
        <f t="shared" si="96"/>
        <v>-3.705031672044945E-3</v>
      </c>
      <c r="J325" s="28">
        <f t="shared" si="93"/>
        <v>51.866600298656124</v>
      </c>
      <c r="K325" s="26">
        <v>211.3</v>
      </c>
      <c r="L325" s="27">
        <f t="shared" si="97"/>
        <v>-3.771805752003643E-3</v>
      </c>
      <c r="M325" s="28">
        <f t="shared" si="94"/>
        <v>51.865488463426622</v>
      </c>
      <c r="O325" s="61">
        <f t="shared" si="92"/>
        <v>18000</v>
      </c>
      <c r="Q325" s="4"/>
      <c r="R325" s="44">
        <f t="shared" si="98"/>
        <v>20296.205234999998</v>
      </c>
      <c r="T325" s="63">
        <f t="shared" si="82"/>
        <v>18000</v>
      </c>
      <c r="U325" s="44">
        <f t="shared" si="88"/>
        <v>19594.841264804076</v>
      </c>
      <c r="V325" s="64"/>
      <c r="W325" s="63">
        <f t="shared" si="84"/>
        <v>18000</v>
      </c>
      <c r="X325" s="44">
        <f t="shared" si="100"/>
        <v>19584.963954685911</v>
      </c>
    </row>
    <row r="326" spans="1:24" ht="14.4" x14ac:dyDescent="0.3">
      <c r="A326" s="22">
        <f t="shared" si="99"/>
        <v>39845</v>
      </c>
      <c r="B326" s="23">
        <v>212.19300000000001</v>
      </c>
      <c r="C326" s="24">
        <f t="shared" si="81"/>
        <v>2.361910880378737E-3</v>
      </c>
      <c r="D326" s="25">
        <f t="shared" si="101"/>
        <v>65.330357142857054</v>
      </c>
      <c r="E326" s="23">
        <v>85.613</v>
      </c>
      <c r="F326" s="24">
        <f t="shared" si="89"/>
        <v>3.1519211537766489E-2</v>
      </c>
      <c r="G326" s="25">
        <f t="shared" si="102"/>
        <v>61.230868259190359</v>
      </c>
      <c r="H326" s="26">
        <v>834</v>
      </c>
      <c r="I326" s="27">
        <f t="shared" si="96"/>
        <v>0</v>
      </c>
      <c r="J326" s="28">
        <f t="shared" si="93"/>
        <v>51.891488302638201</v>
      </c>
      <c r="K326" s="26">
        <v>211.4</v>
      </c>
      <c r="L326" s="27">
        <f t="shared" si="97"/>
        <v>0</v>
      </c>
      <c r="M326" s="28">
        <f t="shared" si="94"/>
        <v>51.890034364261183</v>
      </c>
      <c r="O326" s="61">
        <f t="shared" si="92"/>
        <v>18000</v>
      </c>
      <c r="Q326" s="4"/>
      <c r="R326" s="44">
        <f t="shared" si="98"/>
        <v>20296.205234999998</v>
      </c>
      <c r="T326" s="63">
        <f t="shared" si="82"/>
        <v>18000</v>
      </c>
      <c r="U326" s="44">
        <f t="shared" si="88"/>
        <v>19561.482120869779</v>
      </c>
      <c r="V326" s="64"/>
      <c r="W326" s="63">
        <f t="shared" si="84"/>
        <v>18000</v>
      </c>
      <c r="X326" s="44">
        <f t="shared" si="100"/>
        <v>19594.232749742554</v>
      </c>
    </row>
    <row r="327" spans="1:24" ht="15" thickBot="1" x14ac:dyDescent="0.35">
      <c r="A327" s="22">
        <f t="shared" si="99"/>
        <v>39814</v>
      </c>
      <c r="B327" s="23">
        <v>211.143</v>
      </c>
      <c r="C327" s="24">
        <f t="shared" si="81"/>
        <v>2.984650369528552E-4</v>
      </c>
      <c r="D327" s="25">
        <f t="shared" si="101"/>
        <v>65.007081280788071</v>
      </c>
      <c r="E327" s="23">
        <v>84.878</v>
      </c>
      <c r="F327" s="24">
        <f t="shared" si="89"/>
        <v>2.9985316781341531E-2</v>
      </c>
      <c r="G327" s="25">
        <f t="shared" si="102"/>
        <v>60.705192390215956</v>
      </c>
      <c r="H327" s="26">
        <v>828.8</v>
      </c>
      <c r="I327" s="27">
        <f t="shared" ref="I327" si="103">SUM(H327/H339)-1</f>
        <v>1.3289839313759266E-3</v>
      </c>
      <c r="J327" s="28">
        <f t="shared" si="93"/>
        <v>51.567944250871157</v>
      </c>
      <c r="K327" s="26">
        <v>210.1</v>
      </c>
      <c r="L327" s="27">
        <f t="shared" ref="L327" si="104">SUM(K327/K339)-1</f>
        <v>1.4299332697806921E-3</v>
      </c>
      <c r="M327" s="28">
        <f t="shared" si="94"/>
        <v>51.570937653411896</v>
      </c>
      <c r="O327" s="61">
        <f t="shared" si="92"/>
        <v>18000</v>
      </c>
      <c r="Q327" s="59">
        <v>3.9E-2</v>
      </c>
      <c r="R327" s="44">
        <f>R328*(1+Q327)</f>
        <v>20296.205234999998</v>
      </c>
      <c r="T327" s="63">
        <f t="shared" si="82"/>
        <v>18000</v>
      </c>
      <c r="U327" s="44">
        <f t="shared" si="88"/>
        <v>19393.543964762186</v>
      </c>
      <c r="V327" s="64"/>
      <c r="W327" s="63">
        <f t="shared" si="84"/>
        <v>18000</v>
      </c>
      <c r="X327" s="44">
        <f t="shared" si="100"/>
        <v>19473.738414006199</v>
      </c>
    </row>
    <row r="328" spans="1:24" ht="14.4" x14ac:dyDescent="0.3">
      <c r="A328" s="22">
        <f t="shared" si="99"/>
        <v>39783</v>
      </c>
      <c r="B328" s="23">
        <v>210.22800000000001</v>
      </c>
      <c r="C328" s="24">
        <f t="shared" ref="C328:C391" si="105">SUM(B328/B340)-1</f>
        <v>9.1412900645604367E-4</v>
      </c>
      <c r="D328" s="25">
        <f t="shared" si="101"/>
        <v>64.725369458127972</v>
      </c>
      <c r="E328" s="23">
        <v>85.498000000000005</v>
      </c>
      <c r="F328" s="24">
        <f t="shared" si="89"/>
        <v>3.0506104836862891E-2</v>
      </c>
      <c r="G328" s="25">
        <f t="shared" si="102"/>
        <v>61.148619653840619</v>
      </c>
      <c r="H328" s="26">
        <v>839.9</v>
      </c>
      <c r="I328" s="27">
        <f t="shared" ref="I328:I370" si="106">SUM(H328/H340)-1</f>
        <v>9.4951923076922462E-3</v>
      </c>
      <c r="J328" s="28">
        <f t="shared" si="93"/>
        <v>52.258586361373894</v>
      </c>
      <c r="K328" s="26">
        <v>212.9</v>
      </c>
      <c r="L328" s="27">
        <f t="shared" ref="L328:L370" si="107">SUM(K328/K340)-1</f>
        <v>9.4831673779041115E-3</v>
      </c>
      <c r="M328" s="28">
        <f t="shared" si="94"/>
        <v>52.258222876779598</v>
      </c>
      <c r="O328" s="61">
        <f t="shared" si="92"/>
        <v>18000</v>
      </c>
      <c r="Q328" s="4"/>
      <c r="R328" s="44">
        <f t="shared" ref="R328:R338" si="108">R329</f>
        <v>19534.364999999998</v>
      </c>
      <c r="T328" s="63">
        <f t="shared" si="82"/>
        <v>18000</v>
      </c>
      <c r="U328" s="44">
        <f t="shared" si="88"/>
        <v>19535.206082839341</v>
      </c>
      <c r="V328" s="64"/>
      <c r="W328" s="63">
        <f t="shared" si="84"/>
        <v>18000</v>
      </c>
      <c r="X328" s="44">
        <f t="shared" si="100"/>
        <v>19733.264675592192</v>
      </c>
    </row>
    <row r="329" spans="1:24" ht="14.4" x14ac:dyDescent="0.3">
      <c r="A329" s="22">
        <f t="shared" si="99"/>
        <v>39753</v>
      </c>
      <c r="B329" s="23">
        <v>212.42500000000001</v>
      </c>
      <c r="C329" s="24">
        <f t="shared" si="105"/>
        <v>1.0695746918073956E-2</v>
      </c>
      <c r="D329" s="25">
        <f t="shared" si="101"/>
        <v>65.401785714285609</v>
      </c>
      <c r="E329" s="23">
        <v>85.841999999999999</v>
      </c>
      <c r="F329" s="24">
        <f t="shared" si="89"/>
        <v>4.0584769801440101E-2</v>
      </c>
      <c r="G329" s="25">
        <f t="shared" si="102"/>
        <v>61.394650264625909</v>
      </c>
      <c r="H329" s="26">
        <v>852.1</v>
      </c>
      <c r="I329" s="27">
        <f t="shared" si="106"/>
        <v>2.9977033724162938E-2</v>
      </c>
      <c r="J329" s="28">
        <f t="shared" si="93"/>
        <v>53.017670482827356</v>
      </c>
      <c r="K329" s="26">
        <v>216</v>
      </c>
      <c r="L329" s="27">
        <f t="shared" si="107"/>
        <v>3.0042918454935785E-2</v>
      </c>
      <c r="M329" s="28">
        <f t="shared" si="94"/>
        <v>53.019145802650975</v>
      </c>
      <c r="O329" s="61">
        <f t="shared" si="92"/>
        <v>18000</v>
      </c>
      <c r="Q329" s="4"/>
      <c r="R329" s="44">
        <f t="shared" si="108"/>
        <v>19534.364999999998</v>
      </c>
      <c r="T329" s="63">
        <f t="shared" si="82"/>
        <v>18000</v>
      </c>
      <c r="U329" s="44">
        <f t="shared" si="88"/>
        <v>19613.805709643439</v>
      </c>
      <c r="V329" s="64"/>
      <c r="W329" s="63">
        <f t="shared" si="84"/>
        <v>18000</v>
      </c>
      <c r="X329" s="44">
        <f t="shared" si="100"/>
        <v>20020.597322348112</v>
      </c>
    </row>
    <row r="330" spans="1:24" ht="14.4" x14ac:dyDescent="0.3">
      <c r="A330" s="22">
        <f t="shared" si="99"/>
        <v>39722</v>
      </c>
      <c r="B330" s="23">
        <v>216.57300000000001</v>
      </c>
      <c r="C330" s="24">
        <f t="shared" si="105"/>
        <v>3.655186277137501E-2</v>
      </c>
      <c r="D330" s="25">
        <f t="shared" si="101"/>
        <v>66.678879310344712</v>
      </c>
      <c r="E330" s="23">
        <v>85.936000000000007</v>
      </c>
      <c r="F330" s="24">
        <f t="shared" si="89"/>
        <v>4.450980868804244E-2</v>
      </c>
      <c r="G330" s="25">
        <f t="shared" si="102"/>
        <v>61.461879559433527</v>
      </c>
      <c r="H330" s="26">
        <v>858.8</v>
      </c>
      <c r="I330" s="27">
        <f t="shared" si="106"/>
        <v>4.2106540468389575E-2</v>
      </c>
      <c r="J330" s="28">
        <f t="shared" si="93"/>
        <v>53.434544549527203</v>
      </c>
      <c r="K330" s="26">
        <v>217.7</v>
      </c>
      <c r="L330" s="27">
        <f t="shared" si="107"/>
        <v>4.212541886069876E-2</v>
      </c>
      <c r="M330" s="28">
        <f t="shared" si="94"/>
        <v>53.436426116838504</v>
      </c>
      <c r="O330" s="61">
        <f t="shared" si="92"/>
        <v>18000</v>
      </c>
      <c r="Q330" s="4"/>
      <c r="R330" s="44">
        <f t="shared" si="108"/>
        <v>19534.364999999998</v>
      </c>
      <c r="T330" s="63">
        <f t="shared" si="82"/>
        <v>18000</v>
      </c>
      <c r="U330" s="44">
        <f t="shared" si="88"/>
        <v>19635.283514642237</v>
      </c>
      <c r="V330" s="64"/>
      <c r="W330" s="63">
        <f t="shared" si="84"/>
        <v>18000</v>
      </c>
      <c r="X330" s="44">
        <f t="shared" si="100"/>
        <v>20178.166838311037</v>
      </c>
    </row>
    <row r="331" spans="1:24" ht="14.4" x14ac:dyDescent="0.3">
      <c r="A331" s="22">
        <f t="shared" si="99"/>
        <v>39692</v>
      </c>
      <c r="B331" s="23">
        <v>218.78299999999999</v>
      </c>
      <c r="C331" s="24">
        <f t="shared" si="105"/>
        <v>4.9369274305721911E-2</v>
      </c>
      <c r="D331" s="25">
        <f t="shared" si="101"/>
        <v>67.359298029556527</v>
      </c>
      <c r="E331" s="23">
        <v>86.141999999999996</v>
      </c>
      <c r="F331" s="24">
        <f t="shared" si="89"/>
        <v>5.2116030534351099E-2</v>
      </c>
      <c r="G331" s="25">
        <f t="shared" si="102"/>
        <v>61.609211843799137</v>
      </c>
      <c r="H331" s="26">
        <v>861.6</v>
      </c>
      <c r="I331" s="27">
        <f t="shared" si="106"/>
        <v>4.9963441384352825E-2</v>
      </c>
      <c r="J331" s="28">
        <f t="shared" si="93"/>
        <v>53.608760577401767</v>
      </c>
      <c r="K331" s="26">
        <v>218.4</v>
      </c>
      <c r="L331" s="27">
        <f t="shared" si="107"/>
        <v>5.0000000000000044E-2</v>
      </c>
      <c r="M331" s="28">
        <f t="shared" si="94"/>
        <v>53.608247422680435</v>
      </c>
      <c r="O331" s="61">
        <f t="shared" si="92"/>
        <v>18000</v>
      </c>
      <c r="Q331" s="4"/>
      <c r="R331" s="44">
        <f t="shared" si="108"/>
        <v>19534.364999999998</v>
      </c>
      <c r="T331" s="63">
        <f t="shared" ref="T331:T360" si="109">T332</f>
        <v>18000</v>
      </c>
      <c r="U331" s="44">
        <f t="shared" ref="U331:U361" si="110">SUM(E331/E332)*U332</f>
        <v>19682.351895809807</v>
      </c>
      <c r="V331" s="64"/>
      <c r="W331" s="63">
        <f t="shared" ref="W331:W361" si="111">W332</f>
        <v>18000</v>
      </c>
      <c r="X331" s="44">
        <f t="shared" si="100"/>
        <v>20243.048403707537</v>
      </c>
    </row>
    <row r="332" spans="1:24" ht="14.4" x14ac:dyDescent="0.3">
      <c r="A332" s="22">
        <f t="shared" si="99"/>
        <v>39661</v>
      </c>
      <c r="B332" s="23">
        <v>219.08600000000001</v>
      </c>
      <c r="C332" s="24">
        <f t="shared" si="105"/>
        <v>5.3718551152623473E-2</v>
      </c>
      <c r="D332" s="25">
        <f t="shared" si="101"/>
        <v>67.452586206896427</v>
      </c>
      <c r="E332" s="23">
        <v>85.673000000000002</v>
      </c>
      <c r="F332" s="24">
        <f t="shared" si="89"/>
        <v>4.7116771370603105E-2</v>
      </c>
      <c r="G332" s="25">
        <f t="shared" si="102"/>
        <v>61.273780575025008</v>
      </c>
      <c r="H332" s="26">
        <v>856.9</v>
      </c>
      <c r="I332" s="27">
        <f t="shared" si="106"/>
        <v>4.7811200782587493E-2</v>
      </c>
      <c r="J332" s="28">
        <f t="shared" si="93"/>
        <v>53.316326530612315</v>
      </c>
      <c r="K332" s="26">
        <v>217.2</v>
      </c>
      <c r="L332" s="27">
        <f t="shared" si="107"/>
        <v>4.7756874095513657E-2</v>
      </c>
      <c r="M332" s="28">
        <f t="shared" si="94"/>
        <v>53.313696612665701</v>
      </c>
      <c r="O332" s="61">
        <f t="shared" si="92"/>
        <v>18000</v>
      </c>
      <c r="Q332" s="4"/>
      <c r="R332" s="44">
        <f t="shared" si="108"/>
        <v>19534.364999999998</v>
      </c>
      <c r="T332" s="63">
        <f t="shared" si="109"/>
        <v>18000</v>
      </c>
      <c r="U332" s="44">
        <f t="shared" si="110"/>
        <v>19575.19135810306</v>
      </c>
      <c r="V332" s="64"/>
      <c r="W332" s="63">
        <f t="shared" si="111"/>
        <v>18000</v>
      </c>
      <c r="X332" s="44">
        <f t="shared" si="100"/>
        <v>20131.822863027824</v>
      </c>
    </row>
    <row r="333" spans="1:24" ht="14.4" x14ac:dyDescent="0.3">
      <c r="A333" s="22">
        <f t="shared" si="99"/>
        <v>39630</v>
      </c>
      <c r="B333" s="23">
        <v>219.964</v>
      </c>
      <c r="C333" s="24">
        <f t="shared" si="105"/>
        <v>5.6001229002539565E-2</v>
      </c>
      <c r="D333" s="25">
        <f t="shared" si="101"/>
        <v>67.722906403940755</v>
      </c>
      <c r="E333" s="23">
        <v>85.144999999999996</v>
      </c>
      <c r="F333" s="24">
        <f t="shared" si="89"/>
        <v>4.435231635369008E-2</v>
      </c>
      <c r="G333" s="25">
        <f t="shared" si="102"/>
        <v>60.896152195680123</v>
      </c>
      <c r="H333" s="26">
        <v>854.1</v>
      </c>
      <c r="I333" s="27">
        <f t="shared" si="106"/>
        <v>5.0424302053867942E-2</v>
      </c>
      <c r="J333" s="28">
        <f t="shared" si="93"/>
        <v>53.142110502737751</v>
      </c>
      <c r="K333" s="26">
        <v>216.5</v>
      </c>
      <c r="L333" s="27">
        <f t="shared" si="107"/>
        <v>5.0460941290635608E-2</v>
      </c>
      <c r="M333" s="28">
        <f t="shared" si="94"/>
        <v>53.141875306823785</v>
      </c>
      <c r="O333" s="61">
        <f t="shared" si="92"/>
        <v>18000</v>
      </c>
      <c r="Q333" s="4"/>
      <c r="R333" s="44">
        <f t="shared" si="108"/>
        <v>19534.364999999998</v>
      </c>
      <c r="T333" s="63">
        <f t="shared" si="109"/>
        <v>18000</v>
      </c>
      <c r="U333" s="44">
        <f t="shared" si="110"/>
        <v>19454.550070450256</v>
      </c>
      <c r="V333" s="64"/>
      <c r="W333" s="63">
        <f t="shared" si="111"/>
        <v>18000</v>
      </c>
      <c r="X333" s="44">
        <f t="shared" si="100"/>
        <v>20066.941297631329</v>
      </c>
    </row>
    <row r="334" spans="1:24" ht="14.4" x14ac:dyDescent="0.3">
      <c r="A334" s="22">
        <f t="shared" si="99"/>
        <v>39600</v>
      </c>
      <c r="B334" s="23">
        <v>218.815</v>
      </c>
      <c r="C334" s="24">
        <f t="shared" si="105"/>
        <v>5.0217900476117405E-2</v>
      </c>
      <c r="D334" s="25">
        <f t="shared" si="101"/>
        <v>67.369150246305296</v>
      </c>
      <c r="E334" s="23">
        <v>85.162000000000006</v>
      </c>
      <c r="F334" s="24">
        <f t="shared" si="89"/>
        <v>3.8206466084751645E-2</v>
      </c>
      <c r="G334" s="25">
        <f t="shared" si="102"/>
        <v>60.908310685166619</v>
      </c>
      <c r="H334" s="26">
        <v>855.3</v>
      </c>
      <c r="I334" s="27">
        <f t="shared" si="106"/>
        <v>4.5854732208364002E-2</v>
      </c>
      <c r="J334" s="28">
        <f t="shared" si="93"/>
        <v>53.216774514683991</v>
      </c>
      <c r="K334" s="26">
        <v>216.8</v>
      </c>
      <c r="L334" s="27">
        <f t="shared" si="107"/>
        <v>4.5827303424987864E-2</v>
      </c>
      <c r="M334" s="28">
        <f t="shared" si="94"/>
        <v>53.215513009327466</v>
      </c>
      <c r="O334" s="61">
        <f t="shared" si="92"/>
        <v>18000</v>
      </c>
      <c r="Q334" s="4"/>
      <c r="R334" s="44">
        <f t="shared" si="108"/>
        <v>19534.364999999998</v>
      </c>
      <c r="T334" s="63">
        <f t="shared" si="109"/>
        <v>18000</v>
      </c>
      <c r="U334" s="44">
        <f t="shared" si="110"/>
        <v>19458.434354333018</v>
      </c>
      <c r="V334" s="64"/>
      <c r="W334" s="63">
        <f t="shared" si="111"/>
        <v>18000</v>
      </c>
      <c r="X334" s="44">
        <f t="shared" si="100"/>
        <v>20094.747682801259</v>
      </c>
    </row>
    <row r="335" spans="1:24" ht="14.4" x14ac:dyDescent="0.3">
      <c r="A335" s="22">
        <f t="shared" si="99"/>
        <v>39569</v>
      </c>
      <c r="B335" s="23">
        <v>216.63200000000001</v>
      </c>
      <c r="C335" s="24">
        <f t="shared" si="105"/>
        <v>4.17554304180352E-2</v>
      </c>
      <c r="D335" s="25">
        <f t="shared" si="101"/>
        <v>66.697044334975246</v>
      </c>
      <c r="E335" s="23">
        <v>84.584000000000003</v>
      </c>
      <c r="F335" s="24">
        <f t="shared" si="89"/>
        <v>3.341519138902127E-2</v>
      </c>
      <c r="G335" s="25">
        <f t="shared" si="102"/>
        <v>60.494922042626207</v>
      </c>
      <c r="H335" s="26">
        <v>848.6</v>
      </c>
      <c r="I335" s="27">
        <f t="shared" si="106"/>
        <v>4.3146896127842727E-2</v>
      </c>
      <c r="J335" s="28">
        <f t="shared" si="93"/>
        <v>52.799900447984143</v>
      </c>
      <c r="K335" s="26">
        <v>215.1</v>
      </c>
      <c r="L335" s="27">
        <f t="shared" si="107"/>
        <v>4.3161978661493627E-2</v>
      </c>
      <c r="M335" s="28">
        <f t="shared" si="94"/>
        <v>52.79823269513993</v>
      </c>
      <c r="O335" s="61">
        <f t="shared" si="92"/>
        <v>18000</v>
      </c>
      <c r="Q335" s="4"/>
      <c r="R335" s="44">
        <f t="shared" si="108"/>
        <v>19534.364999999998</v>
      </c>
      <c r="T335" s="63">
        <f t="shared" si="109"/>
        <v>18000</v>
      </c>
      <c r="U335" s="44">
        <f t="shared" si="110"/>
        <v>19326.368702319156</v>
      </c>
      <c r="V335" s="64"/>
      <c r="W335" s="63">
        <f t="shared" si="111"/>
        <v>18000</v>
      </c>
      <c r="X335" s="44">
        <f t="shared" si="100"/>
        <v>19937.17816683833</v>
      </c>
    </row>
    <row r="336" spans="1:24" ht="14.4" x14ac:dyDescent="0.3">
      <c r="A336" s="22">
        <f t="shared" si="99"/>
        <v>39539</v>
      </c>
      <c r="B336" s="23">
        <v>214.82300000000001</v>
      </c>
      <c r="C336" s="24">
        <f t="shared" si="105"/>
        <v>3.9368897748275122E-2</v>
      </c>
      <c r="D336" s="25">
        <f t="shared" si="101"/>
        <v>66.140086206896441</v>
      </c>
      <c r="E336" s="23">
        <v>84.046000000000006</v>
      </c>
      <c r="F336" s="24">
        <f t="shared" si="89"/>
        <v>2.9697875572762378E-2</v>
      </c>
      <c r="G336" s="25">
        <f t="shared" si="102"/>
        <v>60.110141610642223</v>
      </c>
      <c r="H336" s="26">
        <v>844.2</v>
      </c>
      <c r="I336" s="27">
        <f t="shared" si="106"/>
        <v>4.1836356904850103E-2</v>
      </c>
      <c r="J336" s="28">
        <f t="shared" si="93"/>
        <v>52.526132404181254</v>
      </c>
      <c r="K336" s="26">
        <v>214</v>
      </c>
      <c r="L336" s="27">
        <f t="shared" si="107"/>
        <v>4.1869522882181043E-2</v>
      </c>
      <c r="M336" s="28">
        <f t="shared" si="94"/>
        <v>52.528227785959764</v>
      </c>
      <c r="O336" s="61">
        <f t="shared" si="92"/>
        <v>18000</v>
      </c>
      <c r="Q336" s="4"/>
      <c r="R336" s="44">
        <f t="shared" si="108"/>
        <v>19534.364999999998</v>
      </c>
      <c r="T336" s="63">
        <f t="shared" si="109"/>
        <v>18000</v>
      </c>
      <c r="U336" s="44">
        <f t="shared" si="110"/>
        <v>19203.442541794142</v>
      </c>
      <c r="V336" s="64"/>
      <c r="W336" s="63">
        <f t="shared" si="111"/>
        <v>18000</v>
      </c>
      <c r="X336" s="44">
        <f t="shared" si="100"/>
        <v>19835.221421215261</v>
      </c>
    </row>
    <row r="337" spans="1:24" ht="14.4" x14ac:dyDescent="0.3">
      <c r="A337" s="22">
        <f t="shared" si="99"/>
        <v>39508</v>
      </c>
      <c r="B337" s="23">
        <v>213.52799999999999</v>
      </c>
      <c r="C337" s="24">
        <f t="shared" si="105"/>
        <v>3.981456231251701E-2</v>
      </c>
      <c r="D337" s="25">
        <f t="shared" si="101"/>
        <v>65.741379310344712</v>
      </c>
      <c r="E337" s="23">
        <v>83.369</v>
      </c>
      <c r="F337" s="24">
        <f t="shared" si="89"/>
        <v>2.4617161959540779E-2</v>
      </c>
      <c r="G337" s="25">
        <f t="shared" si="102"/>
        <v>59.625947646974645</v>
      </c>
      <c r="H337" s="26">
        <v>836.7</v>
      </c>
      <c r="I337" s="27">
        <f t="shared" si="106"/>
        <v>3.7574404761904878E-2</v>
      </c>
      <c r="J337" s="28">
        <f t="shared" si="93"/>
        <v>52.059482329517245</v>
      </c>
      <c r="K337" s="26">
        <v>212.1</v>
      </c>
      <c r="L337" s="27">
        <f t="shared" si="107"/>
        <v>3.7671232876712368E-2</v>
      </c>
      <c r="M337" s="28">
        <f t="shared" si="94"/>
        <v>52.061855670103107</v>
      </c>
      <c r="O337" s="61">
        <f t="shared" si="92"/>
        <v>18000</v>
      </c>
      <c r="Q337" s="4"/>
      <c r="R337" s="44">
        <f t="shared" si="108"/>
        <v>19534.364999999998</v>
      </c>
      <c r="T337" s="63">
        <f t="shared" si="109"/>
        <v>18000</v>
      </c>
      <c r="U337" s="44">
        <f t="shared" si="110"/>
        <v>19048.756648345377</v>
      </c>
      <c r="V337" s="64"/>
      <c r="W337" s="63">
        <f t="shared" si="111"/>
        <v>18000</v>
      </c>
      <c r="X337" s="44">
        <f t="shared" si="100"/>
        <v>19659.11431513905</v>
      </c>
    </row>
    <row r="338" spans="1:24" ht="14.4" x14ac:dyDescent="0.3">
      <c r="A338" s="22">
        <f t="shared" si="99"/>
        <v>39479</v>
      </c>
      <c r="B338" s="23">
        <v>211.69300000000001</v>
      </c>
      <c r="C338" s="24">
        <f t="shared" si="105"/>
        <v>4.0265554130487269E-2</v>
      </c>
      <c r="D338" s="25">
        <f t="shared" si="101"/>
        <v>65.176416256157523</v>
      </c>
      <c r="E338" s="23">
        <v>82.997</v>
      </c>
      <c r="F338" s="24">
        <f t="shared" si="89"/>
        <v>2.4869417038143826E-2</v>
      </c>
      <c r="G338" s="25">
        <f t="shared" si="102"/>
        <v>59.359891288799851</v>
      </c>
      <c r="H338" s="26">
        <v>834</v>
      </c>
      <c r="I338" s="27">
        <f t="shared" si="106"/>
        <v>4.0938592111832151E-2</v>
      </c>
      <c r="J338" s="28">
        <f t="shared" si="93"/>
        <v>51.891488302638194</v>
      </c>
      <c r="K338" s="26">
        <v>211.4</v>
      </c>
      <c r="L338" s="27">
        <f t="shared" si="107"/>
        <v>4.086656819300849E-2</v>
      </c>
      <c r="M338" s="28">
        <f t="shared" si="94"/>
        <v>51.89003436426119</v>
      </c>
      <c r="O338" s="61">
        <f t="shared" si="92"/>
        <v>18000</v>
      </c>
      <c r="Q338" s="4"/>
      <c r="R338" s="44">
        <f t="shared" si="108"/>
        <v>19534.364999999998</v>
      </c>
      <c r="T338" s="63">
        <f t="shared" si="109"/>
        <v>18000</v>
      </c>
      <c r="U338" s="44">
        <f t="shared" si="110"/>
        <v>18963.759377499086</v>
      </c>
      <c r="V338" s="64"/>
      <c r="W338" s="63">
        <f t="shared" si="111"/>
        <v>18000</v>
      </c>
      <c r="X338" s="44">
        <f t="shared" si="100"/>
        <v>19594.232749742554</v>
      </c>
    </row>
    <row r="339" spans="1:24" ht="15" thickBot="1" x14ac:dyDescent="0.35">
      <c r="A339" s="22">
        <f t="shared" si="99"/>
        <v>39448</v>
      </c>
      <c r="B339" s="23">
        <v>211.08</v>
      </c>
      <c r="C339" s="24">
        <f t="shared" si="105"/>
        <v>4.2802940479013563E-2</v>
      </c>
      <c r="D339" s="25">
        <f t="shared" si="101"/>
        <v>64.987684729063929</v>
      </c>
      <c r="E339" s="23">
        <v>82.406999999999996</v>
      </c>
      <c r="F339" s="24">
        <f t="shared" si="89"/>
        <v>2.1848843697687359E-2</v>
      </c>
      <c r="G339" s="25">
        <f t="shared" si="102"/>
        <v>58.937920183092515</v>
      </c>
      <c r="H339" s="26">
        <v>827.7</v>
      </c>
      <c r="I339" s="27">
        <f t="shared" si="106"/>
        <v>4.0739343643908077E-2</v>
      </c>
      <c r="J339" s="28">
        <f t="shared" si="93"/>
        <v>51.499502239920432</v>
      </c>
      <c r="K339" s="26">
        <v>209.8</v>
      </c>
      <c r="L339" s="27">
        <f t="shared" si="107"/>
        <v>4.0674603174603252E-2</v>
      </c>
      <c r="M339" s="28">
        <f t="shared" si="94"/>
        <v>51.497299950908221</v>
      </c>
      <c r="O339" s="61">
        <f t="shared" si="92"/>
        <v>18000</v>
      </c>
      <c r="Q339" s="59">
        <v>4.2500000000000003E-2</v>
      </c>
      <c r="R339" s="44">
        <f>R340*(1+Q339)</f>
        <v>19534.364999999998</v>
      </c>
      <c r="T339" s="63">
        <f t="shared" si="109"/>
        <v>18000</v>
      </c>
      <c r="U339" s="44">
        <f t="shared" si="110"/>
        <v>18828.95187803857</v>
      </c>
      <c r="V339" s="64"/>
      <c r="W339" s="63">
        <f t="shared" si="111"/>
        <v>18000</v>
      </c>
      <c r="X339" s="44">
        <f t="shared" si="100"/>
        <v>19445.932028836272</v>
      </c>
    </row>
    <row r="340" spans="1:24" ht="14.4" x14ac:dyDescent="0.3">
      <c r="A340" s="22">
        <f t="shared" si="99"/>
        <v>39417</v>
      </c>
      <c r="B340" s="23">
        <v>210.036</v>
      </c>
      <c r="C340" s="24">
        <f t="shared" si="105"/>
        <v>4.0812685827551931E-2</v>
      </c>
      <c r="D340" s="25">
        <f t="shared" si="101"/>
        <v>64.66625615763536</v>
      </c>
      <c r="E340" s="23">
        <v>82.966999999999999</v>
      </c>
      <c r="F340" s="24">
        <f t="shared" si="89"/>
        <v>2.0830769987941977E-2</v>
      </c>
      <c r="G340" s="25">
        <f t="shared" si="102"/>
        <v>59.33843513088253</v>
      </c>
      <c r="H340" s="26">
        <v>832</v>
      </c>
      <c r="I340" s="27">
        <f t="shared" si="106"/>
        <v>4.0390146304864372E-2</v>
      </c>
      <c r="J340" s="28">
        <f t="shared" si="93"/>
        <v>51.767048282727799</v>
      </c>
      <c r="K340" s="26">
        <v>210.9</v>
      </c>
      <c r="L340" s="27">
        <f t="shared" si="107"/>
        <v>4.045387271830303E-2</v>
      </c>
      <c r="M340" s="28">
        <f t="shared" si="94"/>
        <v>51.767304860088387</v>
      </c>
      <c r="O340" s="61">
        <f t="shared" si="92"/>
        <v>18000</v>
      </c>
      <c r="Q340" s="4"/>
      <c r="R340" s="44">
        <f t="shared" ref="R340:R350" si="112">R341</f>
        <v>18738</v>
      </c>
      <c r="T340" s="63">
        <f t="shared" si="109"/>
        <v>18000</v>
      </c>
      <c r="U340" s="44">
        <f t="shared" si="110"/>
        <v>18956.904758882451</v>
      </c>
      <c r="V340" s="64"/>
      <c r="W340" s="63">
        <f t="shared" si="111"/>
        <v>18000</v>
      </c>
      <c r="X340" s="44">
        <f t="shared" si="100"/>
        <v>19547.888774459341</v>
      </c>
    </row>
    <row r="341" spans="1:24" ht="14.4" x14ac:dyDescent="0.3">
      <c r="A341" s="22">
        <f t="shared" si="99"/>
        <v>39387</v>
      </c>
      <c r="B341" s="23">
        <v>210.17699999999999</v>
      </c>
      <c r="C341" s="24">
        <f t="shared" si="105"/>
        <v>4.3062034739454136E-2</v>
      </c>
      <c r="D341" s="25">
        <f t="shared" si="101"/>
        <v>64.709667487684612</v>
      </c>
      <c r="E341" s="23">
        <v>82.494</v>
      </c>
      <c r="F341" s="24">
        <f t="shared" si="89"/>
        <v>2.0927440812841036E-2</v>
      </c>
      <c r="G341" s="25">
        <f t="shared" si="102"/>
        <v>59.000143041052745</v>
      </c>
      <c r="H341" s="26">
        <v>827.3</v>
      </c>
      <c r="I341" s="27">
        <f t="shared" si="106"/>
        <v>4.2858943653094617E-2</v>
      </c>
      <c r="J341" s="28">
        <f t="shared" si="93"/>
        <v>51.474614235938354</v>
      </c>
      <c r="K341" s="26">
        <v>209.7</v>
      </c>
      <c r="L341" s="27">
        <f t="shared" si="107"/>
        <v>4.2764793635007514E-2</v>
      </c>
      <c r="M341" s="28">
        <f t="shared" si="94"/>
        <v>51.472754050073661</v>
      </c>
      <c r="O341" s="61">
        <f t="shared" si="92"/>
        <v>18000</v>
      </c>
      <c r="Q341" s="4"/>
      <c r="R341" s="44">
        <f t="shared" si="112"/>
        <v>18738</v>
      </c>
      <c r="T341" s="63">
        <f t="shared" si="109"/>
        <v>18000</v>
      </c>
      <c r="U341" s="44">
        <f t="shared" si="110"/>
        <v>18848.830272026815</v>
      </c>
      <c r="V341" s="64"/>
      <c r="W341" s="63">
        <f t="shared" si="111"/>
        <v>18000</v>
      </c>
      <c r="X341" s="44">
        <f t="shared" si="100"/>
        <v>19436.663233779629</v>
      </c>
    </row>
    <row r="342" spans="1:24" ht="14.4" x14ac:dyDescent="0.3">
      <c r="A342" s="22">
        <f t="shared" si="99"/>
        <v>39356</v>
      </c>
      <c r="B342" s="23">
        <v>208.93600000000001</v>
      </c>
      <c r="C342" s="24">
        <f t="shared" si="105"/>
        <v>3.5361744301288356E-2</v>
      </c>
      <c r="D342" s="25">
        <f t="shared" si="101"/>
        <v>64.327586206896441</v>
      </c>
      <c r="E342" s="23">
        <v>82.274000000000001</v>
      </c>
      <c r="F342" s="24">
        <f t="shared" si="89"/>
        <v>2.093389752689645E-2</v>
      </c>
      <c r="G342" s="25">
        <f t="shared" si="102"/>
        <v>58.842797882992379</v>
      </c>
      <c r="H342" s="26">
        <v>824.1</v>
      </c>
      <c r="I342" s="27">
        <f t="shared" si="106"/>
        <v>4.2372881355932313E-2</v>
      </c>
      <c r="J342" s="28">
        <f t="shared" si="93"/>
        <v>51.275510204081719</v>
      </c>
      <c r="K342" s="26">
        <v>208.9</v>
      </c>
      <c r="L342" s="27">
        <f t="shared" si="107"/>
        <v>4.2415169660678709E-2</v>
      </c>
      <c r="M342" s="28">
        <f t="shared" si="94"/>
        <v>51.276386843397177</v>
      </c>
      <c r="O342" s="61">
        <f t="shared" si="92"/>
        <v>18000</v>
      </c>
      <c r="Q342" s="4"/>
      <c r="R342" s="44">
        <f t="shared" si="112"/>
        <v>18738</v>
      </c>
      <c r="T342" s="63">
        <f t="shared" si="109"/>
        <v>18000</v>
      </c>
      <c r="U342" s="44">
        <f t="shared" si="110"/>
        <v>18798.563068838146</v>
      </c>
      <c r="V342" s="64"/>
      <c r="W342" s="63">
        <f t="shared" si="111"/>
        <v>18000</v>
      </c>
      <c r="X342" s="44">
        <f t="shared" si="100"/>
        <v>19362.512873326486</v>
      </c>
    </row>
    <row r="343" spans="1:24" ht="14.4" x14ac:dyDescent="0.3">
      <c r="A343" s="22">
        <f t="shared" si="99"/>
        <v>39326</v>
      </c>
      <c r="B343" s="23">
        <v>208.49</v>
      </c>
      <c r="C343" s="24">
        <f t="shared" si="105"/>
        <v>2.755051749630355E-2</v>
      </c>
      <c r="D343" s="25">
        <f t="shared" si="101"/>
        <v>64.190270935960484</v>
      </c>
      <c r="E343" s="23">
        <v>81.875</v>
      </c>
      <c r="F343" s="24">
        <f t="shared" si="89"/>
        <v>1.75863783246335E-2</v>
      </c>
      <c r="G343" s="25">
        <f t="shared" si="102"/>
        <v>58.557430982691983</v>
      </c>
      <c r="H343" s="26">
        <v>820.6</v>
      </c>
      <c r="I343" s="27">
        <f t="shared" si="106"/>
        <v>3.9523688877628693E-2</v>
      </c>
      <c r="J343" s="28">
        <f t="shared" si="93"/>
        <v>51.057740169238514</v>
      </c>
      <c r="K343" s="26">
        <v>208</v>
      </c>
      <c r="L343" s="27">
        <f t="shared" si="107"/>
        <v>3.9480259870064982E-2</v>
      </c>
      <c r="M343" s="28">
        <f t="shared" si="94"/>
        <v>51.055473735886125</v>
      </c>
      <c r="O343" s="61">
        <f t="shared" si="92"/>
        <v>18000</v>
      </c>
      <c r="Q343" s="4"/>
      <c r="R343" s="44">
        <f t="shared" si="112"/>
        <v>18738</v>
      </c>
      <c r="T343" s="63">
        <f t="shared" si="109"/>
        <v>18000</v>
      </c>
      <c r="U343" s="44">
        <f t="shared" si="110"/>
        <v>18707.396641236879</v>
      </c>
      <c r="V343" s="64"/>
      <c r="W343" s="63">
        <f t="shared" si="111"/>
        <v>18000</v>
      </c>
      <c r="X343" s="44">
        <f t="shared" si="100"/>
        <v>19279.093717816701</v>
      </c>
    </row>
    <row r="344" spans="1:24" ht="14.4" x14ac:dyDescent="0.3">
      <c r="A344" s="22">
        <f t="shared" si="99"/>
        <v>39295</v>
      </c>
      <c r="B344" s="23">
        <v>207.917</v>
      </c>
      <c r="C344" s="24">
        <f t="shared" si="105"/>
        <v>1.9700833742030355E-2</v>
      </c>
      <c r="D344" s="25">
        <f t="shared" si="101"/>
        <v>64.013854679802847</v>
      </c>
      <c r="E344" s="23">
        <v>81.817999999999998</v>
      </c>
      <c r="F344" s="24">
        <f t="shared" si="89"/>
        <v>1.7712764634176592E-2</v>
      </c>
      <c r="G344" s="25">
        <f t="shared" si="102"/>
        <v>58.516664282649074</v>
      </c>
      <c r="H344" s="26">
        <v>817.8</v>
      </c>
      <c r="I344" s="27">
        <f t="shared" si="106"/>
        <v>4.0722830236701535E-2</v>
      </c>
      <c r="J344" s="28">
        <f t="shared" si="93"/>
        <v>50.883524141363942</v>
      </c>
      <c r="K344" s="26">
        <v>207.3</v>
      </c>
      <c r="L344" s="27">
        <f t="shared" si="107"/>
        <v>4.06626506024097E-2</v>
      </c>
      <c r="M344" s="28">
        <f t="shared" si="94"/>
        <v>50.883652430044201</v>
      </c>
      <c r="O344" s="61">
        <f t="shared" si="92"/>
        <v>18000</v>
      </c>
      <c r="Q344" s="4"/>
      <c r="R344" s="44">
        <f t="shared" si="112"/>
        <v>18738</v>
      </c>
      <c r="T344" s="63">
        <f t="shared" si="109"/>
        <v>18000</v>
      </c>
      <c r="U344" s="44">
        <f t="shared" si="110"/>
        <v>18694.372865865273</v>
      </c>
      <c r="V344" s="64"/>
      <c r="W344" s="63">
        <f t="shared" si="111"/>
        <v>18000</v>
      </c>
      <c r="X344" s="44">
        <f t="shared" si="100"/>
        <v>19214.212152420201</v>
      </c>
    </row>
    <row r="345" spans="1:24" ht="14.4" x14ac:dyDescent="0.3">
      <c r="A345" s="22">
        <f t="shared" si="99"/>
        <v>39264</v>
      </c>
      <c r="B345" s="23">
        <v>208.29900000000001</v>
      </c>
      <c r="C345" s="24">
        <f t="shared" si="105"/>
        <v>2.3582309582309557E-2</v>
      </c>
      <c r="D345" s="25">
        <f t="shared" si="101"/>
        <v>64.131465517241267</v>
      </c>
      <c r="E345" s="23">
        <v>81.528999999999996</v>
      </c>
      <c r="F345" s="24">
        <f t="shared" si="89"/>
        <v>1.8539571491036133E-2</v>
      </c>
      <c r="G345" s="25">
        <f t="shared" si="102"/>
        <v>58.309969961378862</v>
      </c>
      <c r="H345" s="26">
        <v>813.1</v>
      </c>
      <c r="I345" s="27">
        <f t="shared" si="106"/>
        <v>3.8309283616396295E-2</v>
      </c>
      <c r="J345" s="28">
        <f t="shared" si="93"/>
        <v>50.591090094574504</v>
      </c>
      <c r="K345" s="26">
        <v>206.1</v>
      </c>
      <c r="L345" s="27">
        <f t="shared" si="107"/>
        <v>3.8287153652392991E-2</v>
      </c>
      <c r="M345" s="28">
        <f t="shared" si="94"/>
        <v>50.589101620029467</v>
      </c>
      <c r="O345" s="61">
        <f t="shared" si="92"/>
        <v>18000</v>
      </c>
      <c r="Q345" s="4"/>
      <c r="R345" s="44">
        <f t="shared" si="112"/>
        <v>18738</v>
      </c>
      <c r="T345" s="63">
        <f t="shared" si="109"/>
        <v>18000</v>
      </c>
      <c r="U345" s="44">
        <f t="shared" si="110"/>
        <v>18628.34003985834</v>
      </c>
      <c r="V345" s="64"/>
      <c r="W345" s="63">
        <f t="shared" si="111"/>
        <v>18000</v>
      </c>
      <c r="X345" s="44">
        <f t="shared" si="100"/>
        <v>19102.986611740485</v>
      </c>
    </row>
    <row r="346" spans="1:24" ht="14.4" x14ac:dyDescent="0.3">
      <c r="A346" s="22">
        <f t="shared" si="99"/>
        <v>39234</v>
      </c>
      <c r="B346" s="23">
        <v>208.352</v>
      </c>
      <c r="C346" s="24">
        <f t="shared" si="105"/>
        <v>2.6870379497289321E-2</v>
      </c>
      <c r="D346" s="25">
        <f t="shared" si="101"/>
        <v>64.147783251231417</v>
      </c>
      <c r="E346" s="23">
        <v>82.028000000000006</v>
      </c>
      <c r="F346" s="24">
        <f t="shared" si="89"/>
        <v>2.4184989574359328E-2</v>
      </c>
      <c r="G346" s="25">
        <f t="shared" si="102"/>
        <v>58.666857388070326</v>
      </c>
      <c r="H346" s="26">
        <v>817.8</v>
      </c>
      <c r="I346" s="27">
        <f t="shared" si="106"/>
        <v>4.4311071382965084E-2</v>
      </c>
      <c r="J346" s="28">
        <f t="shared" si="93"/>
        <v>50.883524141363949</v>
      </c>
      <c r="K346" s="26">
        <v>207.3</v>
      </c>
      <c r="L346" s="27">
        <f t="shared" si="107"/>
        <v>4.4332493702770925E-2</v>
      </c>
      <c r="M346" s="28">
        <f t="shared" si="94"/>
        <v>50.883652430044201</v>
      </c>
      <c r="O346" s="61">
        <f t="shared" si="92"/>
        <v>18000</v>
      </c>
      <c r="Q346" s="4"/>
      <c r="R346" s="44">
        <f t="shared" si="112"/>
        <v>18738</v>
      </c>
      <c r="T346" s="63">
        <f t="shared" si="109"/>
        <v>18000</v>
      </c>
      <c r="U346" s="44">
        <f t="shared" si="110"/>
        <v>18742.355196181728</v>
      </c>
      <c r="V346" s="64"/>
      <c r="W346" s="63">
        <f t="shared" si="111"/>
        <v>18000</v>
      </c>
      <c r="X346" s="44">
        <f t="shared" si="100"/>
        <v>19214.212152420198</v>
      </c>
    </row>
    <row r="347" spans="1:24" ht="14.4" x14ac:dyDescent="0.3">
      <c r="A347" s="22">
        <f t="shared" si="99"/>
        <v>39203</v>
      </c>
      <c r="B347" s="23">
        <v>207.94900000000001</v>
      </c>
      <c r="C347" s="24">
        <f t="shared" si="105"/>
        <v>2.6908641975308623E-2</v>
      </c>
      <c r="D347" s="25">
        <f t="shared" si="101"/>
        <v>64.023706896551616</v>
      </c>
      <c r="E347" s="23">
        <v>81.849000000000004</v>
      </c>
      <c r="F347" s="24">
        <f t="shared" si="89"/>
        <v>2.4983094146818097E-2</v>
      </c>
      <c r="G347" s="25">
        <f t="shared" si="102"/>
        <v>58.538835645830304</v>
      </c>
      <c r="H347" s="26">
        <v>813.5</v>
      </c>
      <c r="I347" s="27">
        <f t="shared" si="106"/>
        <v>4.3082446467495927E-2</v>
      </c>
      <c r="J347" s="28">
        <f t="shared" si="93"/>
        <v>50.615978098556582</v>
      </c>
      <c r="K347" s="26">
        <v>206.2</v>
      </c>
      <c r="L347" s="27">
        <f t="shared" si="107"/>
        <v>4.2994436014162973E-2</v>
      </c>
      <c r="M347" s="28">
        <f t="shared" si="94"/>
        <v>50.613647520864028</v>
      </c>
      <c r="O347" s="61">
        <f t="shared" si="92"/>
        <v>18000</v>
      </c>
      <c r="Q347" s="4"/>
      <c r="R347" s="44">
        <f t="shared" si="112"/>
        <v>18738</v>
      </c>
      <c r="T347" s="63">
        <f t="shared" si="109"/>
        <v>18000</v>
      </c>
      <c r="U347" s="44">
        <f t="shared" si="110"/>
        <v>18701.455971769134</v>
      </c>
      <c r="V347" s="64"/>
      <c r="W347" s="63">
        <f t="shared" si="111"/>
        <v>18000</v>
      </c>
      <c r="X347" s="44">
        <f t="shared" si="100"/>
        <v>19112.255406797125</v>
      </c>
    </row>
    <row r="348" spans="1:24" ht="14.4" x14ac:dyDescent="0.3">
      <c r="A348" s="22">
        <f t="shared" si="99"/>
        <v>39173</v>
      </c>
      <c r="B348" s="23">
        <v>206.68600000000001</v>
      </c>
      <c r="C348" s="24">
        <f t="shared" si="105"/>
        <v>2.5736972704714756E-2</v>
      </c>
      <c r="D348" s="25">
        <f t="shared" si="101"/>
        <v>63.634852216748655</v>
      </c>
      <c r="E348" s="23">
        <v>81.622</v>
      </c>
      <c r="F348" s="24">
        <f t="shared" si="89"/>
        <v>2.7687193885902017E-2</v>
      </c>
      <c r="G348" s="25">
        <f t="shared" si="102"/>
        <v>58.376484050922556</v>
      </c>
      <c r="H348" s="26">
        <v>810.3</v>
      </c>
      <c r="I348" s="27">
        <f t="shared" si="106"/>
        <v>4.5278637770897801E-2</v>
      </c>
      <c r="J348" s="28">
        <f t="shared" si="93"/>
        <v>50.416874066699933</v>
      </c>
      <c r="K348" s="26">
        <v>205.4</v>
      </c>
      <c r="L348" s="27">
        <f t="shared" si="107"/>
        <v>4.5292620865140076E-2</v>
      </c>
      <c r="M348" s="28">
        <f t="shared" si="94"/>
        <v>50.417280314187543</v>
      </c>
      <c r="O348" s="61">
        <f t="shared" si="92"/>
        <v>18000</v>
      </c>
      <c r="Q348" s="4"/>
      <c r="R348" s="44">
        <f t="shared" si="112"/>
        <v>18738</v>
      </c>
      <c r="T348" s="63">
        <f t="shared" si="109"/>
        <v>18000</v>
      </c>
      <c r="U348" s="44">
        <f t="shared" si="110"/>
        <v>18649.589357569916</v>
      </c>
      <c r="V348" s="64"/>
      <c r="W348" s="63">
        <f t="shared" si="111"/>
        <v>18000</v>
      </c>
      <c r="X348" s="44">
        <f t="shared" si="100"/>
        <v>19038.105046343986</v>
      </c>
    </row>
    <row r="349" spans="1:24" ht="14.4" x14ac:dyDescent="0.3">
      <c r="A349" s="22">
        <f t="shared" si="99"/>
        <v>39142</v>
      </c>
      <c r="B349" s="23">
        <v>205.352</v>
      </c>
      <c r="C349" s="24">
        <f t="shared" si="105"/>
        <v>2.7787787787787677E-2</v>
      </c>
      <c r="D349" s="25">
        <f t="shared" si="101"/>
        <v>63.22413793103437</v>
      </c>
      <c r="E349" s="23">
        <v>81.366</v>
      </c>
      <c r="F349" s="24">
        <f t="shared" si="89"/>
        <v>3.0653864666987607E-2</v>
      </c>
      <c r="G349" s="25">
        <f t="shared" si="102"/>
        <v>58.193391503361404</v>
      </c>
      <c r="H349" s="26">
        <v>806.4</v>
      </c>
      <c r="I349" s="27">
        <f t="shared" si="106"/>
        <v>4.8225659690627865E-2</v>
      </c>
      <c r="J349" s="28">
        <f t="shared" si="93"/>
        <v>50.174216027874643</v>
      </c>
      <c r="K349" s="26">
        <v>204.4</v>
      </c>
      <c r="L349" s="27">
        <f t="shared" si="107"/>
        <v>4.8205128205128345E-2</v>
      </c>
      <c r="M349" s="28">
        <f t="shared" si="94"/>
        <v>50.171821305841931</v>
      </c>
      <c r="O349" s="61">
        <f t="shared" si="92"/>
        <v>18000</v>
      </c>
      <c r="Q349" s="4"/>
      <c r="R349" s="44">
        <f t="shared" si="112"/>
        <v>18738</v>
      </c>
      <c r="T349" s="63">
        <f t="shared" si="109"/>
        <v>18000</v>
      </c>
      <c r="U349" s="44">
        <f t="shared" si="110"/>
        <v>18591.096612041285</v>
      </c>
      <c r="V349" s="64"/>
      <c r="W349" s="63">
        <f t="shared" si="111"/>
        <v>18000</v>
      </c>
      <c r="X349" s="44">
        <f t="shared" si="100"/>
        <v>18945.417095777557</v>
      </c>
    </row>
    <row r="350" spans="1:24" ht="14.4" x14ac:dyDescent="0.3">
      <c r="A350" s="22">
        <f t="shared" si="99"/>
        <v>39114</v>
      </c>
      <c r="B350" s="23">
        <v>203.499</v>
      </c>
      <c r="C350" s="24">
        <f t="shared" si="105"/>
        <v>2.4151987921489759E-2</v>
      </c>
      <c r="D350" s="25">
        <f t="shared" si="101"/>
        <v>62.653633004925993</v>
      </c>
      <c r="E350" s="23">
        <v>80.983000000000004</v>
      </c>
      <c r="F350" s="24">
        <f t="shared" si="89"/>
        <v>2.7976998946419807E-2</v>
      </c>
      <c r="G350" s="25">
        <f t="shared" si="102"/>
        <v>57.919467887283602</v>
      </c>
      <c r="H350" s="26">
        <v>801.2</v>
      </c>
      <c r="I350" s="27">
        <f t="shared" si="106"/>
        <v>4.5816473045294348E-2</v>
      </c>
      <c r="J350" s="28">
        <f t="shared" si="93"/>
        <v>49.850671976107598</v>
      </c>
      <c r="K350" s="26">
        <v>203.1</v>
      </c>
      <c r="L350" s="27">
        <f t="shared" si="107"/>
        <v>4.5829042224510896E-2</v>
      </c>
      <c r="M350" s="28">
        <f t="shared" si="94"/>
        <v>49.852724594992637</v>
      </c>
      <c r="O350" s="61">
        <f t="shared" si="92"/>
        <v>18000</v>
      </c>
      <c r="Q350" s="4"/>
      <c r="R350" s="44">
        <f t="shared" si="112"/>
        <v>18738</v>
      </c>
      <c r="T350" s="63">
        <f t="shared" si="109"/>
        <v>18000</v>
      </c>
      <c r="U350" s="44">
        <f t="shared" si="110"/>
        <v>18503.585981035561</v>
      </c>
      <c r="V350" s="64"/>
      <c r="W350" s="63">
        <f t="shared" si="111"/>
        <v>18000</v>
      </c>
      <c r="X350" s="44">
        <f t="shared" si="100"/>
        <v>18824.922760041201</v>
      </c>
    </row>
    <row r="351" spans="1:24" ht="15" thickBot="1" x14ac:dyDescent="0.35">
      <c r="A351" s="22">
        <f t="shared" si="99"/>
        <v>39083</v>
      </c>
      <c r="B351" s="23">
        <v>202.416</v>
      </c>
      <c r="C351" s="24">
        <f t="shared" si="105"/>
        <v>2.0756429652042385E-2</v>
      </c>
      <c r="D351" s="25">
        <f t="shared" si="101"/>
        <v>62.320197044334861</v>
      </c>
      <c r="E351" s="23">
        <v>80.644999999999996</v>
      </c>
      <c r="F351" s="24">
        <f t="shared" si="89"/>
        <v>2.7141656265124769E-2</v>
      </c>
      <c r="G351" s="25">
        <f t="shared" si="102"/>
        <v>57.677728508081763</v>
      </c>
      <c r="H351" s="26">
        <v>795.3</v>
      </c>
      <c r="I351" s="27">
        <f t="shared" si="106"/>
        <v>4.2332896461336755E-2</v>
      </c>
      <c r="J351" s="28">
        <f t="shared" si="93"/>
        <v>49.483573917371906</v>
      </c>
      <c r="K351" s="26">
        <v>201.6</v>
      </c>
      <c r="L351" s="27">
        <f t="shared" si="107"/>
        <v>4.2399172699069121E-2</v>
      </c>
      <c r="M351" s="28">
        <f t="shared" si="94"/>
        <v>49.484536082474222</v>
      </c>
      <c r="O351" s="61">
        <f t="shared" si="92"/>
        <v>18000</v>
      </c>
      <c r="Q351" s="59">
        <v>4.1000000000000002E-2</v>
      </c>
      <c r="R351" s="44">
        <f>R352*(1+Q351)</f>
        <v>18738</v>
      </c>
      <c r="T351" s="63">
        <f t="shared" si="109"/>
        <v>18000</v>
      </c>
      <c r="U351" s="44">
        <f t="shared" si="110"/>
        <v>18426.357277954787</v>
      </c>
      <c r="V351" s="64"/>
      <c r="W351" s="63">
        <f t="shared" si="111"/>
        <v>18000</v>
      </c>
      <c r="X351" s="44">
        <f t="shared" si="100"/>
        <v>18685.890834191559</v>
      </c>
    </row>
    <row r="352" spans="1:24" ht="14.4" x14ac:dyDescent="0.3">
      <c r="A352" s="22">
        <f t="shared" si="99"/>
        <v>39052</v>
      </c>
      <c r="B352" s="23">
        <v>201.8</v>
      </c>
      <c r="C352" s="24">
        <f t="shared" si="105"/>
        <v>2.5406504065040636E-2</v>
      </c>
      <c r="D352" s="25">
        <f t="shared" si="101"/>
        <v>62.130541871921075</v>
      </c>
      <c r="E352" s="23">
        <v>81.274000000000001</v>
      </c>
      <c r="F352" s="24">
        <f t="shared" si="89"/>
        <v>2.9853772269951007E-2</v>
      </c>
      <c r="G352" s="25">
        <f t="shared" si="102"/>
        <v>58.127592619081625</v>
      </c>
      <c r="H352" s="26">
        <v>799.7</v>
      </c>
      <c r="I352" s="27">
        <f t="shared" si="106"/>
        <v>4.4403813503983258E-2</v>
      </c>
      <c r="J352" s="28">
        <f t="shared" si="93"/>
        <v>49.757341961174795</v>
      </c>
      <c r="K352" s="26">
        <v>202.7</v>
      </c>
      <c r="L352" s="27">
        <f t="shared" si="107"/>
        <v>4.4307058217413653E-2</v>
      </c>
      <c r="M352" s="28">
        <f t="shared" si="94"/>
        <v>49.754540991654387</v>
      </c>
      <c r="O352" s="61">
        <f t="shared" si="92"/>
        <v>18000</v>
      </c>
      <c r="Q352" s="4"/>
      <c r="R352" s="44">
        <f t="shared" ref="R352:R361" si="113">R353</f>
        <v>18000</v>
      </c>
      <c r="T352" s="63">
        <f t="shared" si="109"/>
        <v>18000</v>
      </c>
      <c r="U352" s="44">
        <f t="shared" si="110"/>
        <v>18570.075781616932</v>
      </c>
      <c r="V352" s="64"/>
      <c r="W352" s="63">
        <f t="shared" si="111"/>
        <v>18000</v>
      </c>
      <c r="X352" s="44">
        <f t="shared" si="100"/>
        <v>18787.847579814628</v>
      </c>
    </row>
    <row r="353" spans="1:24" ht="14.4" x14ac:dyDescent="0.3">
      <c r="A353" s="22">
        <f t="shared" si="99"/>
        <v>39022</v>
      </c>
      <c r="B353" s="23">
        <v>201.5</v>
      </c>
      <c r="C353" s="24">
        <f t="shared" si="105"/>
        <v>1.9736842105263275E-2</v>
      </c>
      <c r="D353" s="25">
        <f t="shared" si="101"/>
        <v>62.038177339901367</v>
      </c>
      <c r="E353" s="23">
        <v>80.802999999999997</v>
      </c>
      <c r="F353" s="24">
        <f t="shared" si="89"/>
        <v>2.6995767612704835E-2</v>
      </c>
      <c r="G353" s="25">
        <f t="shared" si="102"/>
        <v>57.790730939779664</v>
      </c>
      <c r="H353" s="26">
        <v>793.3</v>
      </c>
      <c r="I353" s="27">
        <f t="shared" si="106"/>
        <v>3.8622676093218011E-2</v>
      </c>
      <c r="J353" s="28">
        <f t="shared" si="93"/>
        <v>49.359133897461497</v>
      </c>
      <c r="K353" s="26">
        <v>201.1</v>
      </c>
      <c r="L353" s="27">
        <f t="shared" si="107"/>
        <v>3.8739669421487655E-2</v>
      </c>
      <c r="M353" s="28">
        <f t="shared" si="94"/>
        <v>49.361806578301412</v>
      </c>
      <c r="O353" s="61">
        <f t="shared" si="92"/>
        <v>18000</v>
      </c>
      <c r="Q353" s="4"/>
      <c r="R353" s="44">
        <f t="shared" si="113"/>
        <v>18000</v>
      </c>
      <c r="T353" s="63">
        <f t="shared" si="109"/>
        <v>18000</v>
      </c>
      <c r="U353" s="44">
        <f t="shared" si="110"/>
        <v>18462.458269335741</v>
      </c>
      <c r="V353" s="64"/>
      <c r="W353" s="63">
        <f t="shared" si="111"/>
        <v>18000</v>
      </c>
      <c r="X353" s="44">
        <f t="shared" si="100"/>
        <v>18639.546858908343</v>
      </c>
    </row>
    <row r="354" spans="1:24" ht="14.4" x14ac:dyDescent="0.3">
      <c r="A354" s="22">
        <f t="shared" si="99"/>
        <v>38991</v>
      </c>
      <c r="B354" s="23">
        <v>201.8</v>
      </c>
      <c r="C354" s="24">
        <f t="shared" si="105"/>
        <v>1.3052208835341528E-2</v>
      </c>
      <c r="D354" s="25">
        <f t="shared" si="101"/>
        <v>62.130541871921075</v>
      </c>
      <c r="E354" s="23">
        <v>80.587000000000003</v>
      </c>
      <c r="F354" s="24">
        <f t="shared" si="89"/>
        <v>2.4198365593584237E-2</v>
      </c>
      <c r="G354" s="25">
        <f t="shared" si="102"/>
        <v>57.636246602774953</v>
      </c>
      <c r="H354" s="26">
        <v>790.6</v>
      </c>
      <c r="I354" s="27">
        <f t="shared" si="106"/>
        <v>3.671649619721995E-2</v>
      </c>
      <c r="J354" s="28">
        <f t="shared" si="93"/>
        <v>49.191139870582461</v>
      </c>
      <c r="K354" s="26">
        <v>200.4</v>
      </c>
      <c r="L354" s="27">
        <f t="shared" si="107"/>
        <v>3.6730470770822476E-2</v>
      </c>
      <c r="M354" s="28">
        <f t="shared" si="94"/>
        <v>49.189985272459488</v>
      </c>
      <c r="O354" s="61">
        <f t="shared" si="92"/>
        <v>18000</v>
      </c>
      <c r="Q354" s="4"/>
      <c r="R354" s="44">
        <f t="shared" si="113"/>
        <v>18000</v>
      </c>
      <c r="T354" s="63">
        <f t="shared" si="109"/>
        <v>18000</v>
      </c>
      <c r="U354" s="44">
        <f t="shared" si="110"/>
        <v>18413.105015295961</v>
      </c>
      <c r="V354" s="64"/>
      <c r="W354" s="63">
        <f t="shared" si="111"/>
        <v>18000</v>
      </c>
      <c r="X354" s="44">
        <f t="shared" si="100"/>
        <v>18574.665293511844</v>
      </c>
    </row>
    <row r="355" spans="1:24" ht="14.4" x14ac:dyDescent="0.3">
      <c r="A355" s="22">
        <f t="shared" si="99"/>
        <v>38961</v>
      </c>
      <c r="B355" s="23">
        <v>202.9</v>
      </c>
      <c r="C355" s="24">
        <f t="shared" si="105"/>
        <v>2.0623742454728422E-2</v>
      </c>
      <c r="D355" s="25">
        <f t="shared" si="101"/>
        <v>62.469211822659986</v>
      </c>
      <c r="E355" s="23">
        <v>80.459999999999994</v>
      </c>
      <c r="F355" s="24">
        <f t="shared" si="89"/>
        <v>2.4120155285432432E-2</v>
      </c>
      <c r="G355" s="25">
        <f t="shared" si="102"/>
        <v>57.545415534258282</v>
      </c>
      <c r="H355" s="26">
        <v>789.4</v>
      </c>
      <c r="I355" s="27">
        <f t="shared" si="106"/>
        <v>3.6229981622473151E-2</v>
      </c>
      <c r="J355" s="28">
        <f t="shared" si="93"/>
        <v>49.116475858636214</v>
      </c>
      <c r="K355" s="26">
        <v>200.1</v>
      </c>
      <c r="L355" s="27">
        <f t="shared" si="107"/>
        <v>3.6250647332987995E-2</v>
      </c>
      <c r="M355" s="28">
        <f t="shared" si="94"/>
        <v>49.116347569955806</v>
      </c>
      <c r="O355" s="61">
        <f t="shared" si="92"/>
        <v>18000</v>
      </c>
      <c r="Q355" s="4"/>
      <c r="R355" s="44">
        <f t="shared" si="113"/>
        <v>18000</v>
      </c>
      <c r="T355" s="63">
        <f t="shared" si="109"/>
        <v>18000</v>
      </c>
      <c r="U355" s="44">
        <f t="shared" si="110"/>
        <v>18384.087129818865</v>
      </c>
      <c r="V355" s="64"/>
      <c r="W355" s="63">
        <f t="shared" si="111"/>
        <v>18000</v>
      </c>
      <c r="X355" s="44">
        <f t="shared" si="100"/>
        <v>18546.858908341917</v>
      </c>
    </row>
    <row r="356" spans="1:24" ht="14.4" x14ac:dyDescent="0.3">
      <c r="A356" s="22">
        <f t="shared" si="99"/>
        <v>38930</v>
      </c>
      <c r="B356" s="23">
        <v>203.9</v>
      </c>
      <c r="C356" s="24">
        <f t="shared" si="105"/>
        <v>3.8187372708757605E-2</v>
      </c>
      <c r="D356" s="25">
        <f t="shared" si="101"/>
        <v>62.777093596059004</v>
      </c>
      <c r="E356" s="23">
        <v>80.394000000000005</v>
      </c>
      <c r="F356" s="24">
        <f t="shared" si="89"/>
        <v>2.4793177733304583E-2</v>
      </c>
      <c r="G356" s="25">
        <f t="shared" si="102"/>
        <v>57.498211986840175</v>
      </c>
      <c r="H356" s="26">
        <v>785.8</v>
      </c>
      <c r="I356" s="27">
        <f t="shared" si="106"/>
        <v>3.4219531455646157E-2</v>
      </c>
      <c r="J356" s="28">
        <f t="shared" si="93"/>
        <v>48.89248382279748</v>
      </c>
      <c r="K356" s="26">
        <v>199.2</v>
      </c>
      <c r="L356" s="27">
        <f t="shared" si="107"/>
        <v>3.4267912772585563E-2</v>
      </c>
      <c r="M356" s="28">
        <f t="shared" si="94"/>
        <v>48.895434462444761</v>
      </c>
      <c r="O356" s="61">
        <f t="shared" si="92"/>
        <v>18000</v>
      </c>
      <c r="Q356" s="4"/>
      <c r="R356" s="44">
        <f t="shared" si="113"/>
        <v>18000</v>
      </c>
      <c r="T356" s="63">
        <f t="shared" si="109"/>
        <v>18000</v>
      </c>
      <c r="U356" s="44">
        <f t="shared" si="110"/>
        <v>18369.006968862268</v>
      </c>
      <c r="V356" s="64"/>
      <c r="W356" s="63">
        <f t="shared" si="111"/>
        <v>18000</v>
      </c>
      <c r="X356" s="44">
        <f t="shared" si="100"/>
        <v>18463.439752832131</v>
      </c>
    </row>
    <row r="357" spans="1:24" ht="14.4" x14ac:dyDescent="0.3">
      <c r="A357" s="22">
        <f t="shared" si="99"/>
        <v>38899</v>
      </c>
      <c r="B357" s="23">
        <v>203.5</v>
      </c>
      <c r="C357" s="24">
        <f t="shared" si="105"/>
        <v>4.1453428863869046E-2</v>
      </c>
      <c r="D357" s="25">
        <f t="shared" si="101"/>
        <v>62.653940886699395</v>
      </c>
      <c r="E357" s="23">
        <v>80.045000000000002</v>
      </c>
      <c r="F357" s="24">
        <f t="shared" si="89"/>
        <v>2.3684984589413371E-2</v>
      </c>
      <c r="G357" s="25">
        <f t="shared" si="102"/>
        <v>57.248605349735321</v>
      </c>
      <c r="H357" s="26">
        <v>783.1</v>
      </c>
      <c r="I357" s="27">
        <f t="shared" si="106"/>
        <v>3.284093906620944E-2</v>
      </c>
      <c r="J357" s="28">
        <f t="shared" si="93"/>
        <v>48.724489795918437</v>
      </c>
      <c r="K357" s="26">
        <v>198.5</v>
      </c>
      <c r="L357" s="27">
        <f t="shared" si="107"/>
        <v>3.2778355879292453E-2</v>
      </c>
      <c r="M357" s="28">
        <f t="shared" si="94"/>
        <v>48.723613156602838</v>
      </c>
      <c r="O357" s="61">
        <f t="shared" si="92"/>
        <v>18000</v>
      </c>
      <c r="Q357" s="4"/>
      <c r="R357" s="44">
        <f t="shared" si="113"/>
        <v>18000</v>
      </c>
      <c r="T357" s="63">
        <f t="shared" si="109"/>
        <v>18000</v>
      </c>
      <c r="U357" s="44">
        <f t="shared" si="110"/>
        <v>18289.264905622062</v>
      </c>
      <c r="V357" s="64"/>
      <c r="W357" s="63">
        <f t="shared" si="111"/>
        <v>18000</v>
      </c>
      <c r="X357" s="44">
        <f t="shared" si="100"/>
        <v>18398.558187435632</v>
      </c>
    </row>
    <row r="358" spans="1:24" ht="14.4" x14ac:dyDescent="0.3">
      <c r="A358" s="22">
        <f t="shared" si="99"/>
        <v>38869</v>
      </c>
      <c r="B358" s="23">
        <v>202.9</v>
      </c>
      <c r="C358" s="24">
        <f t="shared" si="105"/>
        <v>4.3187660668380534E-2</v>
      </c>
      <c r="D358" s="25">
        <f t="shared" si="101"/>
        <v>62.469211822659986</v>
      </c>
      <c r="E358" s="23">
        <v>80.090999999999994</v>
      </c>
      <c r="F358" s="24">
        <f t="shared" si="89"/>
        <v>2.4928656437556596E-2</v>
      </c>
      <c r="G358" s="25">
        <f t="shared" si="102"/>
        <v>57.281504791875214</v>
      </c>
      <c r="H358" s="26">
        <v>783.1</v>
      </c>
      <c r="I358" s="27">
        <f t="shared" si="106"/>
        <v>3.284093906620944E-2</v>
      </c>
      <c r="J358" s="28">
        <f t="shared" si="93"/>
        <v>48.724489795918437</v>
      </c>
      <c r="K358" s="26">
        <v>198.5</v>
      </c>
      <c r="L358" s="27">
        <f t="shared" si="107"/>
        <v>3.2778355879292453E-2</v>
      </c>
      <c r="M358" s="28">
        <f t="shared" si="94"/>
        <v>48.723613156602838</v>
      </c>
      <c r="O358" s="61">
        <f t="shared" ref="O358:O361" si="114">O359</f>
        <v>18000</v>
      </c>
      <c r="Q358" s="4"/>
      <c r="R358" s="44">
        <f t="shared" si="113"/>
        <v>18000</v>
      </c>
      <c r="T358" s="63">
        <f t="shared" si="109"/>
        <v>18000</v>
      </c>
      <c r="U358" s="44">
        <f t="shared" si="110"/>
        <v>18299.775320834236</v>
      </c>
      <c r="V358" s="64"/>
      <c r="W358" s="63">
        <f t="shared" si="111"/>
        <v>18000</v>
      </c>
      <c r="X358" s="44">
        <f t="shared" si="100"/>
        <v>18398.558187435632</v>
      </c>
    </row>
    <row r="359" spans="1:24" ht="14.4" x14ac:dyDescent="0.3">
      <c r="A359" s="22">
        <f t="shared" si="99"/>
        <v>38838</v>
      </c>
      <c r="B359" s="23">
        <v>202.5</v>
      </c>
      <c r="C359" s="24">
        <f t="shared" si="105"/>
        <v>4.1666666666666741E-2</v>
      </c>
      <c r="D359" s="25">
        <f t="shared" si="101"/>
        <v>62.346059113300377</v>
      </c>
      <c r="E359" s="23">
        <v>79.853999999999999</v>
      </c>
      <c r="F359" s="24">
        <f t="shared" si="89"/>
        <v>2.2406022738912235E-2</v>
      </c>
      <c r="G359" s="25">
        <f t="shared" si="102"/>
        <v>57.112001144328367</v>
      </c>
      <c r="H359" s="26">
        <v>779.9</v>
      </c>
      <c r="I359" s="27">
        <f t="shared" si="106"/>
        <v>2.970689199894383E-2</v>
      </c>
      <c r="J359" s="28">
        <f t="shared" si="93"/>
        <v>48.525385764061788</v>
      </c>
      <c r="K359" s="26">
        <v>197.7</v>
      </c>
      <c r="L359" s="27">
        <f t="shared" si="107"/>
        <v>2.9687499999999867E-2</v>
      </c>
      <c r="M359" s="28">
        <f t="shared" si="94"/>
        <v>48.527245949926346</v>
      </c>
      <c r="O359" s="61">
        <f t="shared" si="114"/>
        <v>18000</v>
      </c>
      <c r="Q359" s="4"/>
      <c r="R359" s="44">
        <f t="shared" si="113"/>
        <v>18000</v>
      </c>
      <c r="T359" s="63">
        <f t="shared" si="109"/>
        <v>18000</v>
      </c>
      <c r="U359" s="44">
        <f t="shared" si="110"/>
        <v>18245.623833762809</v>
      </c>
      <c r="V359" s="64"/>
      <c r="W359" s="63">
        <f t="shared" si="111"/>
        <v>18000</v>
      </c>
      <c r="X359" s="44">
        <f t="shared" si="100"/>
        <v>18324.407826982489</v>
      </c>
    </row>
    <row r="360" spans="1:24" ht="14.4" x14ac:dyDescent="0.3">
      <c r="A360" s="22">
        <f t="shared" si="99"/>
        <v>38808</v>
      </c>
      <c r="B360" s="23">
        <v>201.5</v>
      </c>
      <c r="C360" s="24">
        <f t="shared" si="105"/>
        <v>3.5457348406988665E-2</v>
      </c>
      <c r="D360" s="25">
        <f t="shared" si="101"/>
        <v>62.03817733990136</v>
      </c>
      <c r="E360" s="23">
        <v>79.423000000000002</v>
      </c>
      <c r="F360" s="24">
        <f t="shared" si="89"/>
        <v>2.0297265007771959E-2</v>
      </c>
      <c r="G360" s="25">
        <f t="shared" si="102"/>
        <v>56.803747675582834</v>
      </c>
      <c r="H360" s="26">
        <v>775.2</v>
      </c>
      <c r="I360" s="27">
        <f t="shared" si="106"/>
        <v>2.5532477840984447E-2</v>
      </c>
      <c r="J360" s="28">
        <f t="shared" si="93"/>
        <v>48.232951717272343</v>
      </c>
      <c r="K360" s="26">
        <v>196.5</v>
      </c>
      <c r="L360" s="27">
        <f t="shared" si="107"/>
        <v>2.5574112734864318E-2</v>
      </c>
      <c r="M360" s="28">
        <f t="shared" si="94"/>
        <v>48.232695139911627</v>
      </c>
      <c r="O360" s="61">
        <f t="shared" si="114"/>
        <v>18000</v>
      </c>
      <c r="Q360" s="4"/>
      <c r="R360" s="44">
        <f t="shared" si="113"/>
        <v>18000</v>
      </c>
      <c r="T360" s="63">
        <f t="shared" si="109"/>
        <v>18000</v>
      </c>
      <c r="U360" s="44">
        <f t="shared" si="110"/>
        <v>18147.145812970466</v>
      </c>
      <c r="V360" s="64"/>
      <c r="W360" s="63">
        <f t="shared" si="111"/>
        <v>18000</v>
      </c>
      <c r="X360" s="44">
        <f t="shared" si="100"/>
        <v>18213.182286302781</v>
      </c>
    </row>
    <row r="361" spans="1:24" ht="14.4" x14ac:dyDescent="0.3">
      <c r="A361" s="22">
        <f t="shared" si="99"/>
        <v>38777</v>
      </c>
      <c r="B361" s="23">
        <v>199.8</v>
      </c>
      <c r="C361" s="24">
        <f t="shared" si="105"/>
        <v>3.3626487325400856E-2</v>
      </c>
      <c r="D361" s="25">
        <f t="shared" si="101"/>
        <v>61.514778325123046</v>
      </c>
      <c r="E361" s="23">
        <v>78.945999999999998</v>
      </c>
      <c r="F361" s="24">
        <f t="shared" si="89"/>
        <v>1.8106316576822934E-2</v>
      </c>
      <c r="G361" s="25">
        <f t="shared" si="102"/>
        <v>56.462594764697407</v>
      </c>
      <c r="H361" s="26">
        <v>769.3</v>
      </c>
      <c r="I361" s="27">
        <f t="shared" si="106"/>
        <v>2.3685961410512268E-2</v>
      </c>
      <c r="J361" s="28">
        <f t="shared" si="93"/>
        <v>47.865853658536651</v>
      </c>
      <c r="K361" s="26">
        <v>195</v>
      </c>
      <c r="L361" s="27">
        <f t="shared" si="107"/>
        <v>2.3622047244094446E-2</v>
      </c>
      <c r="M361" s="28">
        <f t="shared" si="94"/>
        <v>47.864506627393219</v>
      </c>
      <c r="O361" s="62">
        <f t="shared" si="114"/>
        <v>18000</v>
      </c>
      <c r="Q361" s="4"/>
      <c r="R361" s="44">
        <f t="shared" si="113"/>
        <v>18000</v>
      </c>
      <c r="T361" s="63">
        <f>O362</f>
        <v>18000</v>
      </c>
      <c r="U361" s="44">
        <f t="shared" si="110"/>
        <v>18038.157376965944</v>
      </c>
      <c r="V361" s="64"/>
      <c r="W361" s="63">
        <f t="shared" si="111"/>
        <v>18000</v>
      </c>
      <c r="X361" s="44">
        <f t="shared" si="100"/>
        <v>18074.150360453143</v>
      </c>
    </row>
    <row r="362" spans="1:24" ht="14.4" x14ac:dyDescent="0.3">
      <c r="A362" s="22">
        <f t="shared" si="99"/>
        <v>38749</v>
      </c>
      <c r="B362" s="23">
        <v>198.7</v>
      </c>
      <c r="C362" s="24">
        <f t="shared" si="105"/>
        <v>3.59749739311781E-2</v>
      </c>
      <c r="D362" s="25">
        <f t="shared" si="101"/>
        <v>61.176108374384121</v>
      </c>
      <c r="E362" s="23">
        <v>78.778999999999996</v>
      </c>
      <c r="F362" s="24">
        <f t="shared" si="89"/>
        <v>2.0347632369702495E-2</v>
      </c>
      <c r="G362" s="25">
        <f t="shared" si="102"/>
        <v>56.343155485624308</v>
      </c>
      <c r="H362" s="26">
        <v>766.1</v>
      </c>
      <c r="I362" s="27">
        <f t="shared" si="106"/>
        <v>2.419786096256682E-2</v>
      </c>
      <c r="J362" s="28">
        <f t="shared" si="93"/>
        <v>47.666749626680009</v>
      </c>
      <c r="K362" s="26">
        <v>194.2</v>
      </c>
      <c r="L362" s="27">
        <f t="shared" si="107"/>
        <v>2.4261603375527407E-2</v>
      </c>
      <c r="M362" s="28">
        <f t="shared" si="94"/>
        <v>47.668139420716734</v>
      </c>
      <c r="O362" s="6">
        <v>18000</v>
      </c>
      <c r="Q362" s="60"/>
      <c r="R362" s="5">
        <f>O362</f>
        <v>18000</v>
      </c>
      <c r="T362" s="46">
        <f>O362</f>
        <v>18000</v>
      </c>
      <c r="U362" s="5">
        <f>O362</f>
        <v>18000</v>
      </c>
      <c r="W362" s="46">
        <f>O362</f>
        <v>18000</v>
      </c>
      <c r="X362" s="5">
        <f>O362</f>
        <v>18000</v>
      </c>
    </row>
    <row r="363" spans="1:24" ht="14.4" x14ac:dyDescent="0.3">
      <c r="A363" s="22">
        <f t="shared" si="99"/>
        <v>38718</v>
      </c>
      <c r="B363" s="23">
        <v>198.3</v>
      </c>
      <c r="C363" s="24">
        <f t="shared" si="105"/>
        <v>3.9853172522286373E-2</v>
      </c>
      <c r="D363" s="25">
        <f t="shared" si="101"/>
        <v>61.052955665024527</v>
      </c>
      <c r="E363" s="23">
        <v>78.513999999999996</v>
      </c>
      <c r="F363" s="24">
        <f t="shared" si="89"/>
        <v>1.9463740829708476E-2</v>
      </c>
      <c r="G363" s="25">
        <f t="shared" si="102"/>
        <v>56.153626090687958</v>
      </c>
      <c r="H363" s="26">
        <v>763</v>
      </c>
      <c r="I363" s="27">
        <f t="shared" si="106"/>
        <v>2.388620504562522E-2</v>
      </c>
      <c r="J363" s="28">
        <f t="shared" si="93"/>
        <v>47.473867595818888</v>
      </c>
      <c r="K363" s="26">
        <v>193.4</v>
      </c>
      <c r="L363" s="27">
        <f t="shared" si="107"/>
        <v>2.3822128110111196E-2</v>
      </c>
      <c r="M363" s="28">
        <f t="shared" si="94"/>
        <v>47.47177221404025</v>
      </c>
    </row>
    <row r="364" spans="1:24" ht="14.4" x14ac:dyDescent="0.3">
      <c r="A364" s="22">
        <f t="shared" si="99"/>
        <v>38687</v>
      </c>
      <c r="B364" s="23">
        <v>196.8</v>
      </c>
      <c r="C364" s="24">
        <f t="shared" si="105"/>
        <v>3.4156594850236477E-2</v>
      </c>
      <c r="D364" s="25">
        <f t="shared" si="101"/>
        <v>60.591133004926007</v>
      </c>
      <c r="E364" s="23">
        <v>78.918000000000006</v>
      </c>
      <c r="F364" s="24">
        <f t="shared" ref="F364:F427" si="115">SUM(E364/E376)-1</f>
        <v>1.9177869900430133E-2</v>
      </c>
      <c r="G364" s="25">
        <f t="shared" si="102"/>
        <v>56.442569017307903</v>
      </c>
      <c r="H364" s="26">
        <v>765.7</v>
      </c>
      <c r="I364" s="27">
        <f t="shared" si="106"/>
        <v>2.2023491724506128E-2</v>
      </c>
      <c r="J364" s="28">
        <f t="shared" si="93"/>
        <v>47.641861622697931</v>
      </c>
      <c r="K364" s="26">
        <v>194.1</v>
      </c>
      <c r="L364" s="27">
        <f t="shared" si="107"/>
        <v>2.211690363349117E-2</v>
      </c>
      <c r="M364" s="28">
        <f t="shared" si="94"/>
        <v>47.643593519882174</v>
      </c>
    </row>
    <row r="365" spans="1:24" ht="14.4" x14ac:dyDescent="0.3">
      <c r="A365" s="22">
        <f t="shared" si="99"/>
        <v>38657</v>
      </c>
      <c r="B365" s="23">
        <v>197.6</v>
      </c>
      <c r="C365" s="24">
        <f t="shared" si="105"/>
        <v>3.4554973821989465E-2</v>
      </c>
      <c r="D365" s="25">
        <f t="shared" si="101"/>
        <v>60.837438423645217</v>
      </c>
      <c r="E365" s="23">
        <v>78.679000000000002</v>
      </c>
      <c r="F365" s="24">
        <f t="shared" si="115"/>
        <v>2.1393984240110964E-2</v>
      </c>
      <c r="G365" s="25">
        <f t="shared" si="102"/>
        <v>56.271634959233232</v>
      </c>
      <c r="H365" s="26">
        <v>763.8</v>
      </c>
      <c r="I365" s="27">
        <f t="shared" si="106"/>
        <v>2.4409871244635006E-2</v>
      </c>
      <c r="J365" s="28">
        <f t="shared" si="93"/>
        <v>47.523643603783043</v>
      </c>
      <c r="K365" s="26">
        <v>193.6</v>
      </c>
      <c r="L365" s="27">
        <f t="shared" si="107"/>
        <v>2.4338624338624326E-2</v>
      </c>
      <c r="M365" s="28">
        <f t="shared" si="94"/>
        <v>47.520864015709371</v>
      </c>
    </row>
    <row r="366" spans="1:24" ht="14.4" x14ac:dyDescent="0.3">
      <c r="A366" s="22">
        <f t="shared" si="99"/>
        <v>38626</v>
      </c>
      <c r="B366" s="23">
        <v>199.2</v>
      </c>
      <c r="C366" s="24">
        <f t="shared" si="105"/>
        <v>4.3478260869565188E-2</v>
      </c>
      <c r="D366" s="25">
        <f t="shared" si="101"/>
        <v>61.330049261083637</v>
      </c>
      <c r="E366" s="23">
        <v>78.683000000000007</v>
      </c>
      <c r="F366" s="24">
        <f t="shared" si="115"/>
        <v>2.3478758552511803E-2</v>
      </c>
      <c r="G366" s="25">
        <f t="shared" si="102"/>
        <v>56.274495780288881</v>
      </c>
      <c r="H366" s="26">
        <v>762.6</v>
      </c>
      <c r="I366" s="27">
        <f t="shared" si="106"/>
        <v>2.5000000000000133E-2</v>
      </c>
      <c r="J366" s="28">
        <f t="shared" si="93"/>
        <v>47.448979591836803</v>
      </c>
      <c r="K366" s="26">
        <v>193.3</v>
      </c>
      <c r="L366" s="27">
        <f t="shared" si="107"/>
        <v>2.4920466595970359E-2</v>
      </c>
      <c r="M366" s="28">
        <f t="shared" si="94"/>
        <v>47.447226313205697</v>
      </c>
    </row>
    <row r="367" spans="1:24" ht="14.4" x14ac:dyDescent="0.3">
      <c r="A367" s="22">
        <f t="shared" si="99"/>
        <v>38596</v>
      </c>
      <c r="B367" s="23">
        <v>198.8</v>
      </c>
      <c r="C367" s="24">
        <f t="shared" si="105"/>
        <v>4.6866771985255351E-2</v>
      </c>
      <c r="D367" s="25">
        <f t="shared" si="101"/>
        <v>61.206896551724036</v>
      </c>
      <c r="E367" s="23">
        <v>78.564999999999998</v>
      </c>
      <c r="F367" s="24">
        <f t="shared" si="115"/>
        <v>2.4609405566133669E-2</v>
      </c>
      <c r="G367" s="25">
        <f t="shared" si="102"/>
        <v>56.190101559147415</v>
      </c>
      <c r="H367" s="26">
        <v>761.8</v>
      </c>
      <c r="I367" s="27">
        <f t="shared" si="106"/>
        <v>2.6546287562323023E-2</v>
      </c>
      <c r="J367" s="28">
        <f t="shared" si="93"/>
        <v>47.399203583872641</v>
      </c>
      <c r="K367" s="26">
        <v>193.1</v>
      </c>
      <c r="L367" s="27">
        <f t="shared" si="107"/>
        <v>2.6581605528974039E-2</v>
      </c>
      <c r="M367" s="28">
        <f t="shared" si="94"/>
        <v>47.398134511536568</v>
      </c>
    </row>
    <row r="368" spans="1:24" ht="14.4" x14ac:dyDescent="0.3">
      <c r="A368" s="22">
        <f t="shared" si="99"/>
        <v>38565</v>
      </c>
      <c r="B368" s="23">
        <v>196.4</v>
      </c>
      <c r="C368" s="24">
        <f t="shared" si="105"/>
        <v>3.641160949868083E-2</v>
      </c>
      <c r="D368" s="25">
        <f t="shared" si="101"/>
        <v>60.467980295566406</v>
      </c>
      <c r="E368" s="23">
        <v>78.448999999999998</v>
      </c>
      <c r="F368" s="24">
        <f t="shared" si="115"/>
        <v>2.4111641993681543E-2</v>
      </c>
      <c r="G368" s="25">
        <f t="shared" si="102"/>
        <v>56.107137748533766</v>
      </c>
      <c r="H368" s="26">
        <v>759.8</v>
      </c>
      <c r="I368" s="27">
        <f t="shared" si="106"/>
        <v>2.7728932774245818E-2</v>
      </c>
      <c r="J368" s="28">
        <f t="shared" ref="J368:J392" si="116">J367/(H367/H368)</f>
        <v>47.274763563962239</v>
      </c>
      <c r="K368" s="26">
        <v>192.6</v>
      </c>
      <c r="L368" s="27">
        <f t="shared" si="107"/>
        <v>2.7748132337246378E-2</v>
      </c>
      <c r="M368" s="28">
        <f t="shared" ref="M368:M392" si="117">M367/(K367/K368)</f>
        <v>47.275405007363773</v>
      </c>
    </row>
    <row r="369" spans="1:13" ht="14.4" x14ac:dyDescent="0.3">
      <c r="A369" s="22">
        <f t="shared" si="99"/>
        <v>38534</v>
      </c>
      <c r="B369" s="23">
        <v>195.4</v>
      </c>
      <c r="C369" s="24">
        <f t="shared" si="105"/>
        <v>3.1678986272439369E-2</v>
      </c>
      <c r="D369" s="25">
        <f t="shared" si="101"/>
        <v>60.160098522167395</v>
      </c>
      <c r="E369" s="23">
        <v>78.192999999999998</v>
      </c>
      <c r="F369" s="24">
        <f t="shared" si="115"/>
        <v>2.3401609842287785E-2</v>
      </c>
      <c r="G369" s="25">
        <f t="shared" si="102"/>
        <v>55.924045200972621</v>
      </c>
      <c r="H369" s="26">
        <v>758.2</v>
      </c>
      <c r="I369" s="27">
        <f t="shared" si="106"/>
        <v>2.8904871760076167E-2</v>
      </c>
      <c r="J369" s="28">
        <f t="shared" si="116"/>
        <v>47.175211548033921</v>
      </c>
      <c r="K369" s="26">
        <v>192.2</v>
      </c>
      <c r="L369" s="27">
        <f t="shared" si="107"/>
        <v>2.8907922912205342E-2</v>
      </c>
      <c r="M369" s="28">
        <f t="shared" si="117"/>
        <v>47.177221404025524</v>
      </c>
    </row>
    <row r="370" spans="1:13" ht="14.4" x14ac:dyDescent="0.3">
      <c r="A370" s="22">
        <f t="shared" si="99"/>
        <v>38504</v>
      </c>
      <c r="B370" s="23">
        <v>194.5</v>
      </c>
      <c r="C370" s="24">
        <f t="shared" si="105"/>
        <v>2.530311017395892E-2</v>
      </c>
      <c r="D370" s="25">
        <f t="shared" si="101"/>
        <v>59.883004926108278</v>
      </c>
      <c r="E370" s="23">
        <v>78.143000000000001</v>
      </c>
      <c r="F370" s="24">
        <f t="shared" si="115"/>
        <v>2.0130285505411072E-2</v>
      </c>
      <c r="G370" s="25">
        <f t="shared" si="102"/>
        <v>55.88828493777708</v>
      </c>
      <c r="H370" s="26">
        <v>758.2</v>
      </c>
      <c r="I370" s="27">
        <f t="shared" si="106"/>
        <v>2.8904871760076167E-2</v>
      </c>
      <c r="J370" s="28">
        <f t="shared" si="116"/>
        <v>47.175211548033921</v>
      </c>
      <c r="K370" s="26">
        <v>192.2</v>
      </c>
      <c r="L370" s="27">
        <f t="shared" si="107"/>
        <v>2.8907922912205342E-2</v>
      </c>
      <c r="M370" s="28">
        <f t="shared" si="117"/>
        <v>47.177221404025524</v>
      </c>
    </row>
    <row r="371" spans="1:13" ht="14.4" x14ac:dyDescent="0.3">
      <c r="A371" s="22">
        <f t="shared" si="99"/>
        <v>38473</v>
      </c>
      <c r="B371" s="23">
        <v>194.4</v>
      </c>
      <c r="C371" s="24">
        <f t="shared" si="105"/>
        <v>2.8027498677948293E-2</v>
      </c>
      <c r="D371" s="25">
        <f t="shared" si="101"/>
        <v>59.852216748768377</v>
      </c>
      <c r="E371" s="23">
        <v>78.103999999999999</v>
      </c>
      <c r="F371" s="24">
        <f t="shared" si="115"/>
        <v>1.9142189803880605E-2</v>
      </c>
      <c r="G371" s="25">
        <f t="shared" si="102"/>
        <v>55.860391932484561</v>
      </c>
      <c r="H371" s="26">
        <v>757.4</v>
      </c>
      <c r="I371" s="27">
        <f t="shared" ref="I371:I380" si="118">SUM(H371/H383)-1</f>
        <v>2.9495718363463208E-2</v>
      </c>
      <c r="J371" s="28">
        <f t="shared" si="116"/>
        <v>47.125435540069759</v>
      </c>
      <c r="K371" s="26">
        <v>192</v>
      </c>
      <c r="L371" s="27">
        <f t="shared" ref="L371:L375" si="119">SUM(K371/K383)-1</f>
        <v>2.9490616621983934E-2</v>
      </c>
      <c r="M371" s="28">
        <f t="shared" si="117"/>
        <v>47.128129602356402</v>
      </c>
    </row>
    <row r="372" spans="1:13" ht="14.4" x14ac:dyDescent="0.3">
      <c r="A372" s="22">
        <f t="shared" si="99"/>
        <v>38443</v>
      </c>
      <c r="B372" s="23">
        <v>194.6</v>
      </c>
      <c r="C372" s="24">
        <f t="shared" si="105"/>
        <v>3.5106382978723483E-2</v>
      </c>
      <c r="D372" s="25">
        <f t="shared" si="101"/>
        <v>59.913793103448178</v>
      </c>
      <c r="E372" s="23">
        <v>77.843000000000004</v>
      </c>
      <c r="F372" s="24">
        <f t="shared" si="115"/>
        <v>1.9447864009010107E-2</v>
      </c>
      <c r="G372" s="25">
        <f t="shared" si="102"/>
        <v>55.673723358603858</v>
      </c>
      <c r="H372" s="26">
        <v>755.9</v>
      </c>
      <c r="I372" s="27">
        <f t="shared" si="118"/>
        <v>3.1804531804531688E-2</v>
      </c>
      <c r="J372" s="28">
        <f t="shared" si="116"/>
        <v>47.032105525136956</v>
      </c>
      <c r="K372" s="26">
        <v>191.6</v>
      </c>
      <c r="L372" s="27">
        <f t="shared" si="119"/>
        <v>3.1771674744211165E-2</v>
      </c>
      <c r="M372" s="28">
        <f t="shared" si="117"/>
        <v>47.02994599901816</v>
      </c>
    </row>
    <row r="373" spans="1:13" ht="14.4" x14ac:dyDescent="0.3">
      <c r="A373" s="22">
        <f t="shared" si="99"/>
        <v>38412</v>
      </c>
      <c r="B373" s="23">
        <v>193.3</v>
      </c>
      <c r="C373" s="24">
        <f t="shared" si="105"/>
        <v>3.1483457844183604E-2</v>
      </c>
      <c r="D373" s="25">
        <f t="shared" si="101"/>
        <v>59.513546798029473</v>
      </c>
      <c r="E373" s="23">
        <v>77.542000000000002</v>
      </c>
      <c r="F373" s="24">
        <f t="shared" si="115"/>
        <v>1.9109452213226907E-2</v>
      </c>
      <c r="G373" s="25">
        <f t="shared" si="102"/>
        <v>55.458446574166729</v>
      </c>
      <c r="H373" s="26">
        <v>751.5</v>
      </c>
      <c r="I373" s="27">
        <f t="shared" si="118"/>
        <v>3.199670420214229E-2</v>
      </c>
      <c r="J373" s="28">
        <f t="shared" si="116"/>
        <v>46.758337481334074</v>
      </c>
      <c r="K373" s="26">
        <v>190.5</v>
      </c>
      <c r="L373" s="27">
        <f t="shared" si="119"/>
        <v>3.1960996749729187E-2</v>
      </c>
      <c r="M373" s="28">
        <f t="shared" si="117"/>
        <v>46.759941089837994</v>
      </c>
    </row>
    <row r="374" spans="1:13" ht="14.4" x14ac:dyDescent="0.3">
      <c r="A374" s="22">
        <f t="shared" si="99"/>
        <v>38384</v>
      </c>
      <c r="B374" s="23">
        <v>191.8</v>
      </c>
      <c r="C374" s="24">
        <f t="shared" si="105"/>
        <v>3.0075187969925032E-2</v>
      </c>
      <c r="D374" s="25">
        <f t="shared" si="101"/>
        <v>59.051724137930954</v>
      </c>
      <c r="E374" s="23">
        <v>77.207999999999998</v>
      </c>
      <c r="F374" s="24">
        <f t="shared" si="115"/>
        <v>1.6523376298500425E-2</v>
      </c>
      <c r="G374" s="25">
        <f t="shared" si="102"/>
        <v>55.219568016020546</v>
      </c>
      <c r="H374" s="26">
        <v>748</v>
      </c>
      <c r="I374" s="27">
        <f t="shared" si="118"/>
        <v>3.1581850779202947E-2</v>
      </c>
      <c r="J374" s="28">
        <f t="shared" si="116"/>
        <v>46.540567446490869</v>
      </c>
      <c r="K374" s="26">
        <v>189.6</v>
      </c>
      <c r="L374" s="27">
        <f t="shared" si="119"/>
        <v>3.1556039173014083E-2</v>
      </c>
      <c r="M374" s="28">
        <f t="shared" si="117"/>
        <v>46.539027982326949</v>
      </c>
    </row>
    <row r="375" spans="1:13" ht="14.4" x14ac:dyDescent="0.3">
      <c r="A375" s="22">
        <f t="shared" si="99"/>
        <v>38353</v>
      </c>
      <c r="B375" s="23">
        <v>190.7</v>
      </c>
      <c r="C375" s="24">
        <f t="shared" si="105"/>
        <v>2.9697624190064831E-2</v>
      </c>
      <c r="D375" s="25">
        <f t="shared" si="101"/>
        <v>58.713054187192029</v>
      </c>
      <c r="E375" s="23">
        <v>77.015000000000001</v>
      </c>
      <c r="F375" s="24">
        <f t="shared" si="115"/>
        <v>1.6216715488348799E-2</v>
      </c>
      <c r="G375" s="25">
        <f t="shared" si="102"/>
        <v>55.081533400085767</v>
      </c>
      <c r="H375" s="26">
        <v>745.2</v>
      </c>
      <c r="I375" s="27">
        <f t="shared" si="118"/>
        <v>3.1704278000830755E-2</v>
      </c>
      <c r="J375" s="28">
        <f t="shared" si="116"/>
        <v>46.366351418616304</v>
      </c>
      <c r="K375" s="26">
        <v>188.9</v>
      </c>
      <c r="L375" s="27">
        <f t="shared" si="119"/>
        <v>3.1676679410158393E-2</v>
      </c>
      <c r="M375" s="28">
        <f t="shared" si="117"/>
        <v>46.367206676485033</v>
      </c>
    </row>
    <row r="376" spans="1:13" ht="14.4" x14ac:dyDescent="0.3">
      <c r="A376" s="22">
        <f t="shared" si="99"/>
        <v>38322</v>
      </c>
      <c r="B376" s="23">
        <v>190.3</v>
      </c>
      <c r="C376" s="24">
        <f t="shared" si="105"/>
        <v>3.255561584373301E-2</v>
      </c>
      <c r="D376" s="25">
        <f t="shared" si="101"/>
        <v>58.589901477832427</v>
      </c>
      <c r="E376" s="23">
        <v>77.433000000000007</v>
      </c>
      <c r="F376" s="24">
        <f t="shared" si="115"/>
        <v>1.6728160821439353E-2</v>
      </c>
      <c r="G376" s="25">
        <f t="shared" si="102"/>
        <v>55.380489200400461</v>
      </c>
      <c r="H376" s="26">
        <v>749.2</v>
      </c>
      <c r="I376" s="27">
        <f t="shared" si="118"/>
        <v>3.4949578671087167E-2</v>
      </c>
      <c r="J376" s="28">
        <f t="shared" si="116"/>
        <v>46.615231458437108</v>
      </c>
      <c r="K376" s="26">
        <v>189.9</v>
      </c>
      <c r="L376" s="27">
        <f t="shared" ref="L376:L380" si="120">SUM(K376/K388)-1</f>
        <v>3.4877384196185357E-2</v>
      </c>
      <c r="M376" s="28">
        <f t="shared" si="117"/>
        <v>46.612665684830638</v>
      </c>
    </row>
    <row r="377" spans="1:13" ht="14.4" x14ac:dyDescent="0.3">
      <c r="A377" s="22">
        <f t="shared" si="99"/>
        <v>38292</v>
      </c>
      <c r="B377" s="23">
        <v>191</v>
      </c>
      <c r="C377" s="24">
        <f t="shared" si="105"/>
        <v>3.5230352303523116E-2</v>
      </c>
      <c r="D377" s="25">
        <f t="shared" si="101"/>
        <v>58.805418719211737</v>
      </c>
      <c r="E377" s="23">
        <v>77.031000000000006</v>
      </c>
      <c r="F377" s="24">
        <f t="shared" si="115"/>
        <v>1.4553644337907956E-2</v>
      </c>
      <c r="G377" s="25">
        <f t="shared" si="102"/>
        <v>55.09297668430834</v>
      </c>
      <c r="H377" s="26">
        <v>745.6</v>
      </c>
      <c r="I377" s="27">
        <f t="shared" si="118"/>
        <v>3.4406215316315381E-2</v>
      </c>
      <c r="J377" s="28">
        <f t="shared" si="116"/>
        <v>46.391239422598382</v>
      </c>
      <c r="K377" s="26">
        <v>189</v>
      </c>
      <c r="L377" s="27">
        <f t="shared" si="120"/>
        <v>3.4482758620689724E-2</v>
      </c>
      <c r="M377" s="28">
        <f t="shared" si="117"/>
        <v>46.391752577319593</v>
      </c>
    </row>
    <row r="378" spans="1:13" ht="14.4" x14ac:dyDescent="0.3">
      <c r="A378" s="22">
        <f t="shared" si="99"/>
        <v>38261</v>
      </c>
      <c r="B378" s="23">
        <v>190.9</v>
      </c>
      <c r="C378" s="24">
        <f t="shared" si="105"/>
        <v>3.189189189189201E-2</v>
      </c>
      <c r="D378" s="25">
        <f t="shared" si="101"/>
        <v>58.774630541871829</v>
      </c>
      <c r="E378" s="23">
        <v>76.878</v>
      </c>
      <c r="F378" s="24">
        <f t="shared" si="115"/>
        <v>1.2098632156821498E-2</v>
      </c>
      <c r="G378" s="25">
        <f t="shared" si="102"/>
        <v>54.983550278929997</v>
      </c>
      <c r="H378" s="26">
        <v>744</v>
      </c>
      <c r="I378" s="27">
        <f t="shared" si="118"/>
        <v>3.2759578012215407E-2</v>
      </c>
      <c r="J378" s="28">
        <f t="shared" si="116"/>
        <v>46.291687406670057</v>
      </c>
      <c r="K378" s="26">
        <v>188.6</v>
      </c>
      <c r="L378" s="27">
        <f t="shared" si="120"/>
        <v>3.2858707557502642E-2</v>
      </c>
      <c r="M378" s="28">
        <f t="shared" si="117"/>
        <v>46.293568973981344</v>
      </c>
    </row>
    <row r="379" spans="1:13" ht="14.4" x14ac:dyDescent="0.3">
      <c r="A379" s="22">
        <f t="shared" si="99"/>
        <v>38231</v>
      </c>
      <c r="B379" s="23">
        <v>189.9</v>
      </c>
      <c r="C379" s="24">
        <f t="shared" si="105"/>
        <v>2.5377969762419017E-2</v>
      </c>
      <c r="D379" s="25">
        <f t="shared" si="101"/>
        <v>58.466748768472812</v>
      </c>
      <c r="E379" s="23">
        <v>76.677999999999997</v>
      </c>
      <c r="F379" s="24">
        <f t="shared" si="115"/>
        <v>1.0809670700519192E-2</v>
      </c>
      <c r="G379" s="25">
        <f t="shared" si="102"/>
        <v>54.840509226147852</v>
      </c>
      <c r="H379" s="26">
        <v>742.1</v>
      </c>
      <c r="I379" s="27">
        <f t="shared" si="118"/>
        <v>3.069444444444458E-2</v>
      </c>
      <c r="J379" s="28">
        <f t="shared" si="116"/>
        <v>46.173469387755169</v>
      </c>
      <c r="K379" s="26">
        <v>188.1</v>
      </c>
      <c r="L379" s="27">
        <f t="shared" si="120"/>
        <v>3.0684931506849367E-2</v>
      </c>
      <c r="M379" s="28">
        <f t="shared" si="117"/>
        <v>46.170839469808534</v>
      </c>
    </row>
    <row r="380" spans="1:13" ht="14.4" x14ac:dyDescent="0.3">
      <c r="A380" s="22">
        <f t="shared" si="99"/>
        <v>38200</v>
      </c>
      <c r="B380" s="23">
        <v>189.5</v>
      </c>
      <c r="C380" s="24">
        <f t="shared" si="105"/>
        <v>2.6543878656554831E-2</v>
      </c>
      <c r="D380" s="25">
        <f t="shared" si="101"/>
        <v>58.34359605911321</v>
      </c>
      <c r="E380" s="23">
        <v>76.602000000000004</v>
      </c>
      <c r="F380" s="24">
        <f t="shared" si="115"/>
        <v>1.2945796913637286E-2</v>
      </c>
      <c r="G380" s="25">
        <f t="shared" si="102"/>
        <v>54.786153626090638</v>
      </c>
      <c r="H380" s="26">
        <v>739.3</v>
      </c>
      <c r="I380" s="27">
        <f t="shared" si="118"/>
        <v>3.1965382467894932E-2</v>
      </c>
      <c r="J380" s="28">
        <f t="shared" si="116"/>
        <v>45.999253359880605</v>
      </c>
      <c r="K380" s="26">
        <v>187.4</v>
      </c>
      <c r="L380" s="27">
        <f t="shared" si="120"/>
        <v>3.1938325991189398E-2</v>
      </c>
      <c r="M380" s="28">
        <f t="shared" si="117"/>
        <v>45.99901816396661</v>
      </c>
    </row>
    <row r="381" spans="1:13" ht="14.4" x14ac:dyDescent="0.3">
      <c r="A381" s="22">
        <f t="shared" ref="A381:A444" si="121">DATE(YEAR(A382),MONTH(A382)+1,DAY(A382))</f>
        <v>38169</v>
      </c>
      <c r="B381" s="23">
        <v>189.4</v>
      </c>
      <c r="C381" s="24">
        <f t="shared" si="105"/>
        <v>2.9907558455682492E-2</v>
      </c>
      <c r="D381" s="25">
        <f t="shared" si="101"/>
        <v>58.31280788177331</v>
      </c>
      <c r="E381" s="23">
        <v>76.405000000000001</v>
      </c>
      <c r="F381" s="24">
        <f t="shared" si="115"/>
        <v>1.4055158867093187E-2</v>
      </c>
      <c r="G381" s="25">
        <f t="shared" si="102"/>
        <v>54.645258189100218</v>
      </c>
      <c r="H381" s="26">
        <v>736.9</v>
      </c>
      <c r="I381" s="27">
        <f t="shared" ref="I381:I392" si="122">SUM(H381/H393)-1</f>
        <v>3.0341163310961816E-2</v>
      </c>
      <c r="J381" s="28">
        <f t="shared" si="116"/>
        <v>45.849925335988118</v>
      </c>
      <c r="K381" s="26">
        <v>186.8</v>
      </c>
      <c r="L381" s="27">
        <f t="shared" ref="L381:L392" si="123">SUM(K381/K393)-1</f>
        <v>3.0336458907887387E-2</v>
      </c>
      <c r="M381" s="28">
        <f t="shared" si="117"/>
        <v>45.851742758959247</v>
      </c>
    </row>
    <row r="382" spans="1:13" ht="14.4" x14ac:dyDescent="0.3">
      <c r="A382" s="22">
        <f t="shared" si="121"/>
        <v>38139</v>
      </c>
      <c r="B382" s="23">
        <v>189.7</v>
      </c>
      <c r="C382" s="24">
        <f t="shared" si="105"/>
        <v>3.2661948829613596E-2</v>
      </c>
      <c r="D382" s="25">
        <f t="shared" si="101"/>
        <v>58.405172413793011</v>
      </c>
      <c r="E382" s="23">
        <v>76.600999999999999</v>
      </c>
      <c r="F382" s="24">
        <f t="shared" si="115"/>
        <v>1.5820602588584753E-2</v>
      </c>
      <c r="G382" s="25">
        <f t="shared" si="102"/>
        <v>54.785438420826722</v>
      </c>
      <c r="H382" s="26">
        <v>736.9</v>
      </c>
      <c r="I382" s="27">
        <f t="shared" si="122"/>
        <v>3.0341163310961816E-2</v>
      </c>
      <c r="J382" s="28">
        <f t="shared" si="116"/>
        <v>45.849925335988118</v>
      </c>
      <c r="K382" s="26">
        <v>186.8</v>
      </c>
      <c r="L382" s="27">
        <f t="shared" si="123"/>
        <v>3.0336458907887387E-2</v>
      </c>
      <c r="M382" s="28">
        <f t="shared" si="117"/>
        <v>45.851742758959247</v>
      </c>
    </row>
    <row r="383" spans="1:13" ht="14.4" x14ac:dyDescent="0.3">
      <c r="A383" s="22">
        <f t="shared" si="121"/>
        <v>38108</v>
      </c>
      <c r="B383" s="23">
        <v>189.1</v>
      </c>
      <c r="C383" s="24">
        <f t="shared" si="105"/>
        <v>3.0517711171662132E-2</v>
      </c>
      <c r="D383" s="25">
        <f t="shared" si="101"/>
        <v>58.220443349753609</v>
      </c>
      <c r="E383" s="23">
        <v>76.637</v>
      </c>
      <c r="F383" s="24">
        <f t="shared" si="115"/>
        <v>1.4683296260989298E-2</v>
      </c>
      <c r="G383" s="25">
        <f t="shared" si="102"/>
        <v>54.811185810327508</v>
      </c>
      <c r="H383" s="26">
        <v>735.7</v>
      </c>
      <c r="I383" s="27">
        <f t="shared" si="122"/>
        <v>2.7513966480446905E-2</v>
      </c>
      <c r="J383" s="28">
        <f t="shared" si="116"/>
        <v>45.775261324041885</v>
      </c>
      <c r="K383" s="26">
        <v>186.5</v>
      </c>
      <c r="L383" s="27">
        <f t="shared" si="123"/>
        <v>2.7548209366391241E-2</v>
      </c>
      <c r="M383" s="28">
        <f t="shared" si="117"/>
        <v>45.778105056455566</v>
      </c>
    </row>
    <row r="384" spans="1:13" ht="14.4" x14ac:dyDescent="0.3">
      <c r="A384" s="22">
        <f t="shared" si="121"/>
        <v>38078</v>
      </c>
      <c r="B384" s="23">
        <v>188</v>
      </c>
      <c r="C384" s="24">
        <f t="shared" si="105"/>
        <v>2.285092491838947E-2</v>
      </c>
      <c r="D384" s="25">
        <f t="shared" si="101"/>
        <v>57.881773399014691</v>
      </c>
      <c r="E384" s="23">
        <v>76.358000000000004</v>
      </c>
      <c r="F384" s="24">
        <f t="shared" si="115"/>
        <v>1.133744801462222E-2</v>
      </c>
      <c r="G384" s="25">
        <f t="shared" si="102"/>
        <v>54.611643541696417</v>
      </c>
      <c r="H384" s="26">
        <v>732.6</v>
      </c>
      <c r="I384" s="27">
        <f t="shared" si="122"/>
        <v>2.4902070509233543E-2</v>
      </c>
      <c r="J384" s="28">
        <f t="shared" si="116"/>
        <v>45.582379293180765</v>
      </c>
      <c r="K384" s="26">
        <v>185.7</v>
      </c>
      <c r="L384" s="27">
        <f t="shared" si="123"/>
        <v>2.4834437086092676E-2</v>
      </c>
      <c r="M384" s="28">
        <f t="shared" si="117"/>
        <v>45.581737849779074</v>
      </c>
    </row>
    <row r="385" spans="1:13" ht="14.4" x14ac:dyDescent="0.3">
      <c r="A385" s="22">
        <f t="shared" si="121"/>
        <v>38047</v>
      </c>
      <c r="B385" s="23">
        <v>187.4</v>
      </c>
      <c r="C385" s="24">
        <f t="shared" si="105"/>
        <v>1.7372421281216077E-2</v>
      </c>
      <c r="D385" s="25">
        <f t="shared" ref="D385:D448" si="124">D384/(B384/B385)</f>
        <v>57.697044334975288</v>
      </c>
      <c r="E385" s="23">
        <v>76.087999999999994</v>
      </c>
      <c r="F385" s="24">
        <f t="shared" si="115"/>
        <v>1.1069031958009345E-2</v>
      </c>
      <c r="G385" s="25">
        <f t="shared" ref="G385:G448" si="125">G384/(E384/E385)</f>
        <v>54.418538120440516</v>
      </c>
      <c r="H385" s="26">
        <v>728.2</v>
      </c>
      <c r="I385" s="27">
        <f t="shared" si="122"/>
        <v>2.6067352402423527E-2</v>
      </c>
      <c r="J385" s="28">
        <f t="shared" si="116"/>
        <v>45.308611249377883</v>
      </c>
      <c r="K385" s="26">
        <v>184.6</v>
      </c>
      <c r="L385" s="27">
        <f t="shared" si="123"/>
        <v>2.6125625347415138E-2</v>
      </c>
      <c r="M385" s="28">
        <f t="shared" si="117"/>
        <v>45.311732940598915</v>
      </c>
    </row>
    <row r="386" spans="1:13" ht="14.4" x14ac:dyDescent="0.3">
      <c r="A386" s="22">
        <f t="shared" si="121"/>
        <v>38018</v>
      </c>
      <c r="B386" s="23">
        <v>186.2</v>
      </c>
      <c r="C386" s="24">
        <f t="shared" si="105"/>
        <v>1.6930638995084513E-2</v>
      </c>
      <c r="D386" s="25">
        <f t="shared" si="124"/>
        <v>57.32758620689647</v>
      </c>
      <c r="E386" s="23">
        <v>75.953000000000003</v>
      </c>
      <c r="F386" s="24">
        <f t="shared" si="115"/>
        <v>1.2855218765418952E-2</v>
      </c>
      <c r="G386" s="25">
        <f t="shared" si="125"/>
        <v>54.321985409812569</v>
      </c>
      <c r="H386" s="26">
        <v>725.1</v>
      </c>
      <c r="I386" s="27">
        <f t="shared" si="122"/>
        <v>2.5166124699561809E-2</v>
      </c>
      <c r="J386" s="28">
        <f t="shared" si="116"/>
        <v>45.115729218516755</v>
      </c>
      <c r="K386" s="26">
        <v>183.8</v>
      </c>
      <c r="L386" s="27">
        <f t="shared" si="123"/>
        <v>2.5097601784718426E-2</v>
      </c>
      <c r="M386" s="28">
        <f t="shared" si="117"/>
        <v>45.115365733922438</v>
      </c>
    </row>
    <row r="387" spans="1:13" ht="14.4" x14ac:dyDescent="0.3">
      <c r="A387" s="22">
        <f t="shared" si="121"/>
        <v>37987</v>
      </c>
      <c r="B387" s="23">
        <v>185.2</v>
      </c>
      <c r="C387" s="24">
        <f t="shared" si="105"/>
        <v>1.9262520638414937E-2</v>
      </c>
      <c r="D387" s="25">
        <f t="shared" si="124"/>
        <v>57.019704433497452</v>
      </c>
      <c r="E387" s="23">
        <v>75.786000000000001</v>
      </c>
      <c r="F387" s="24">
        <f t="shared" si="115"/>
        <v>1.4253021239009067E-2</v>
      </c>
      <c r="G387" s="25">
        <f t="shared" si="125"/>
        <v>54.202546130739471</v>
      </c>
      <c r="H387" s="26">
        <v>722.3</v>
      </c>
      <c r="I387" s="27">
        <f t="shared" si="122"/>
        <v>2.6285876669508434E-2</v>
      </c>
      <c r="J387" s="28">
        <f t="shared" si="116"/>
        <v>44.941513190642183</v>
      </c>
      <c r="K387" s="26">
        <v>183.1</v>
      </c>
      <c r="L387" s="27">
        <f t="shared" si="123"/>
        <v>2.6345291479820565E-2</v>
      </c>
      <c r="M387" s="28">
        <f t="shared" si="117"/>
        <v>44.943544428080514</v>
      </c>
    </row>
    <row r="388" spans="1:13" ht="14.4" x14ac:dyDescent="0.3">
      <c r="A388" s="22">
        <f t="shared" si="121"/>
        <v>37956</v>
      </c>
      <c r="B388" s="23">
        <v>184.3</v>
      </c>
      <c r="C388" s="24">
        <f t="shared" si="105"/>
        <v>1.8794914317302513E-2</v>
      </c>
      <c r="D388" s="25">
        <f t="shared" si="124"/>
        <v>56.742610837438349</v>
      </c>
      <c r="E388" s="23">
        <v>76.159000000000006</v>
      </c>
      <c r="F388" s="24">
        <f t="shared" si="115"/>
        <v>1.2698792617414245E-2</v>
      </c>
      <c r="G388" s="25">
        <f t="shared" si="125"/>
        <v>54.46931769417818</v>
      </c>
      <c r="H388" s="26">
        <v>723.9</v>
      </c>
      <c r="I388" s="27">
        <f t="shared" si="122"/>
        <v>2.7975007100255578E-2</v>
      </c>
      <c r="J388" s="28">
        <f t="shared" si="116"/>
        <v>45.041065206570508</v>
      </c>
      <c r="K388" s="26">
        <v>183.5</v>
      </c>
      <c r="L388" s="27">
        <f t="shared" si="123"/>
        <v>2.8011204481792618E-2</v>
      </c>
      <c r="M388" s="28">
        <f t="shared" si="117"/>
        <v>45.041728031418756</v>
      </c>
    </row>
    <row r="389" spans="1:13" ht="14.4" x14ac:dyDescent="0.3">
      <c r="A389" s="22">
        <f t="shared" si="121"/>
        <v>37926</v>
      </c>
      <c r="B389" s="23">
        <v>184.5</v>
      </c>
      <c r="C389" s="24">
        <f t="shared" si="105"/>
        <v>1.7650303364588948E-2</v>
      </c>
      <c r="D389" s="25">
        <f t="shared" si="124"/>
        <v>56.80418719211815</v>
      </c>
      <c r="E389" s="23">
        <v>75.926000000000002</v>
      </c>
      <c r="F389" s="24">
        <f t="shared" si="115"/>
        <v>1.3319453341875009E-2</v>
      </c>
      <c r="G389" s="25">
        <f t="shared" si="125"/>
        <v>54.302674867686981</v>
      </c>
      <c r="H389" s="26">
        <v>720.8</v>
      </c>
      <c r="I389" s="27">
        <f t="shared" si="122"/>
        <v>2.5320056899004184E-2</v>
      </c>
      <c r="J389" s="28">
        <f t="shared" si="116"/>
        <v>44.848183175709387</v>
      </c>
      <c r="K389" s="26">
        <v>182.7</v>
      </c>
      <c r="L389" s="27">
        <f t="shared" si="123"/>
        <v>2.5252525252525304E-2</v>
      </c>
      <c r="M389" s="28">
        <f t="shared" si="117"/>
        <v>44.845360824742265</v>
      </c>
    </row>
    <row r="390" spans="1:13" ht="14.4" x14ac:dyDescent="0.3">
      <c r="A390" s="22">
        <f t="shared" si="121"/>
        <v>37895</v>
      </c>
      <c r="B390" s="23">
        <v>185</v>
      </c>
      <c r="C390" s="24">
        <f t="shared" si="105"/>
        <v>2.0408163265306145E-2</v>
      </c>
      <c r="D390" s="25">
        <f t="shared" si="124"/>
        <v>56.958128078817658</v>
      </c>
      <c r="E390" s="23">
        <v>75.959000000000003</v>
      </c>
      <c r="F390" s="24">
        <f t="shared" si="115"/>
        <v>1.3543445772843832E-2</v>
      </c>
      <c r="G390" s="25">
        <f t="shared" si="125"/>
        <v>54.326276641396035</v>
      </c>
      <c r="H390" s="26">
        <v>720.4</v>
      </c>
      <c r="I390" s="27">
        <f t="shared" si="122"/>
        <v>2.6503277286976434E-2</v>
      </c>
      <c r="J390" s="28">
        <f t="shared" si="116"/>
        <v>44.82329517172731</v>
      </c>
      <c r="K390" s="26">
        <v>182.6</v>
      </c>
      <c r="L390" s="27">
        <f t="shared" si="123"/>
        <v>2.6419336706014596E-2</v>
      </c>
      <c r="M390" s="28">
        <f t="shared" si="117"/>
        <v>44.820814923907712</v>
      </c>
    </row>
    <row r="391" spans="1:13" ht="14.4" x14ac:dyDescent="0.3">
      <c r="A391" s="22">
        <f t="shared" si="121"/>
        <v>37865</v>
      </c>
      <c r="B391" s="23">
        <v>185.2</v>
      </c>
      <c r="C391" s="24">
        <f t="shared" si="105"/>
        <v>2.3204419889502725E-2</v>
      </c>
      <c r="D391" s="25">
        <f t="shared" si="124"/>
        <v>57.019704433497459</v>
      </c>
      <c r="E391" s="23">
        <v>75.858000000000004</v>
      </c>
      <c r="F391" s="24">
        <f t="shared" si="115"/>
        <v>1.4293545842303024E-2</v>
      </c>
      <c r="G391" s="25">
        <f t="shared" si="125"/>
        <v>54.254040909741057</v>
      </c>
      <c r="H391" s="26">
        <v>720</v>
      </c>
      <c r="I391" s="27">
        <f t="shared" si="122"/>
        <v>2.7690550956323223E-2</v>
      </c>
      <c r="J391" s="28">
        <f t="shared" si="116"/>
        <v>44.798407167745232</v>
      </c>
      <c r="K391" s="26">
        <v>182.5</v>
      </c>
      <c r="L391" s="27">
        <f t="shared" si="123"/>
        <v>2.7590090090090058E-2</v>
      </c>
      <c r="M391" s="28">
        <f t="shared" si="117"/>
        <v>44.796269023073151</v>
      </c>
    </row>
    <row r="392" spans="1:13" ht="14.4" x14ac:dyDescent="0.3">
      <c r="A392" s="22">
        <f t="shared" si="121"/>
        <v>37834</v>
      </c>
      <c r="B392" s="23">
        <v>184.6</v>
      </c>
      <c r="C392" s="24">
        <f t="shared" ref="C392:C455" si="126">SUM(B392/B404)-1</f>
        <v>2.1582733812949728E-2</v>
      </c>
      <c r="D392" s="25">
        <f t="shared" si="124"/>
        <v>56.834975369458057</v>
      </c>
      <c r="E392" s="23">
        <v>75.623000000000005</v>
      </c>
      <c r="F392" s="24">
        <f t="shared" si="115"/>
        <v>1.3903413509237739E-2</v>
      </c>
      <c r="G392" s="25">
        <f t="shared" si="125"/>
        <v>54.085967672722035</v>
      </c>
      <c r="H392" s="26">
        <v>716.4</v>
      </c>
      <c r="I392" s="27">
        <f t="shared" si="122"/>
        <v>2.9458255496479291E-2</v>
      </c>
      <c r="J392" s="28">
        <f t="shared" si="116"/>
        <v>44.574415131906498</v>
      </c>
      <c r="K392" s="26">
        <v>181.6</v>
      </c>
      <c r="L392" s="27">
        <f t="shared" si="123"/>
        <v>2.947845804988658E-2</v>
      </c>
      <c r="M392" s="28">
        <f t="shared" si="117"/>
        <v>44.575355915562106</v>
      </c>
    </row>
    <row r="393" spans="1:13" ht="14.4" x14ac:dyDescent="0.3">
      <c r="A393" s="22">
        <f t="shared" si="121"/>
        <v>37803</v>
      </c>
      <c r="B393" s="23">
        <v>183.9</v>
      </c>
      <c r="C393" s="24">
        <f t="shared" si="126"/>
        <v>2.1099389228206533E-2</v>
      </c>
      <c r="D393" s="25">
        <f t="shared" si="124"/>
        <v>56.619458128078747</v>
      </c>
      <c r="E393" s="23">
        <v>75.346000000000004</v>
      </c>
      <c r="F393" s="24">
        <f t="shared" si="115"/>
        <v>1.3096326574517425E-2</v>
      </c>
      <c r="G393" s="25">
        <f t="shared" si="125"/>
        <v>53.88785581461876</v>
      </c>
      <c r="H393" s="26">
        <v>715.2</v>
      </c>
      <c r="I393" s="27">
        <f t="shared" ref="I393" si="127">SUM(H393/H405)-1</f>
        <v>3.0696065715521081E-2</v>
      </c>
      <c r="J393" s="28">
        <f>J392/(H392/H393)</f>
        <v>44.499751119960266</v>
      </c>
      <c r="K393" s="26">
        <v>181.3</v>
      </c>
      <c r="L393" s="27">
        <f t="shared" ref="L393" si="128">SUM(K393/K405)-1</f>
        <v>3.0699260943717999E-2</v>
      </c>
      <c r="M393" s="28">
        <f>M392/(K392/K393)</f>
        <v>44.501718213058432</v>
      </c>
    </row>
    <row r="394" spans="1:13" ht="14.4" x14ac:dyDescent="0.3">
      <c r="A394" s="22">
        <f t="shared" si="121"/>
        <v>37773</v>
      </c>
      <c r="B394" s="23">
        <v>183.7</v>
      </c>
      <c r="C394" s="24">
        <f t="shared" si="126"/>
        <v>2.1122846025569686E-2</v>
      </c>
      <c r="D394" s="25">
        <f t="shared" si="124"/>
        <v>56.557881773398947</v>
      </c>
      <c r="E394" s="23">
        <v>75.408000000000001</v>
      </c>
      <c r="F394" s="24">
        <f t="shared" si="115"/>
        <v>1.1061501950846653E-2</v>
      </c>
      <c r="G394" s="25">
        <f t="shared" si="125"/>
        <v>53.932198540981219</v>
      </c>
      <c r="H394" s="26">
        <v>715.2</v>
      </c>
      <c r="I394" s="27">
        <f>SUM(H394/H406)-1</f>
        <v>2.8916702632714841E-2</v>
      </c>
      <c r="J394" s="28">
        <f>J393/(H393/H394)</f>
        <v>44.499751119960266</v>
      </c>
      <c r="K394" s="26">
        <v>181.3</v>
      </c>
      <c r="L394" s="27">
        <f>SUM(K394/K406)-1</f>
        <v>2.8944381384790052E-2</v>
      </c>
      <c r="M394" s="28">
        <f>M393/(K393/K394)</f>
        <v>44.501718213058432</v>
      </c>
    </row>
    <row r="395" spans="1:13" ht="14.4" x14ac:dyDescent="0.3">
      <c r="A395" s="22">
        <f t="shared" si="121"/>
        <v>37742</v>
      </c>
      <c r="B395" s="23">
        <v>183.5</v>
      </c>
      <c r="C395" s="24">
        <f t="shared" si="126"/>
        <v>2.0578420467185721E-2</v>
      </c>
      <c r="D395" s="25">
        <f t="shared" si="124"/>
        <v>56.496305418719146</v>
      </c>
      <c r="E395" s="23">
        <v>75.528000000000006</v>
      </c>
      <c r="F395" s="24">
        <f t="shared" si="115"/>
        <v>1.254826254826269E-2</v>
      </c>
      <c r="G395" s="25">
        <f t="shared" si="125"/>
        <v>54.018023172650516</v>
      </c>
      <c r="H395" s="26">
        <v>716</v>
      </c>
      <c r="I395" s="27">
        <f t="shared" ref="I395" si="129">SUM(H395/H407)-1</f>
        <v>3.0067616170335265E-2</v>
      </c>
      <c r="J395" s="28">
        <f t="shared" ref="J395:J458" si="130">J394/(H394/H395)</f>
        <v>44.549527127924428</v>
      </c>
      <c r="K395" s="26">
        <v>181.5</v>
      </c>
      <c r="L395" s="27">
        <f t="shared" ref="L395" si="131">SUM(K395/K407)-1</f>
        <v>3.0079455164585767E-2</v>
      </c>
      <c r="M395" s="28">
        <f t="shared" ref="M395:M458" si="132">M394/(K394/K395)</f>
        <v>44.550810014727553</v>
      </c>
    </row>
    <row r="396" spans="1:13" ht="14.4" x14ac:dyDescent="0.3">
      <c r="A396" s="22">
        <f t="shared" si="121"/>
        <v>37712</v>
      </c>
      <c r="B396" s="23">
        <v>183.8</v>
      </c>
      <c r="C396" s="24">
        <f t="shared" si="126"/>
        <v>2.2246941045606317E-2</v>
      </c>
      <c r="D396" s="25">
        <f t="shared" si="124"/>
        <v>56.588669950738854</v>
      </c>
      <c r="E396" s="23">
        <v>75.501999999999995</v>
      </c>
      <c r="F396" s="24">
        <f t="shared" si="115"/>
        <v>1.4457313304490294E-2</v>
      </c>
      <c r="G396" s="25">
        <f t="shared" si="125"/>
        <v>53.999427835788829</v>
      </c>
      <c r="H396" s="26">
        <v>714.8</v>
      </c>
      <c r="I396" s="27">
        <f t="shared" ref="I396" si="133">SUM(H396/H408)-1</f>
        <v>3.1308613475688807E-2</v>
      </c>
      <c r="J396" s="28">
        <f t="shared" si="130"/>
        <v>44.474863115978188</v>
      </c>
      <c r="K396" s="26">
        <v>181.2</v>
      </c>
      <c r="L396" s="27">
        <f t="shared" ref="L396" si="134">SUM(K396/K408)-1</f>
        <v>3.1303357996585124E-2</v>
      </c>
      <c r="M396" s="28">
        <f t="shared" si="132"/>
        <v>44.477172312223871</v>
      </c>
    </row>
    <row r="397" spans="1:13" ht="14.4" x14ac:dyDescent="0.3">
      <c r="A397" s="22">
        <f t="shared" si="121"/>
        <v>37681</v>
      </c>
      <c r="B397" s="23">
        <v>184.2</v>
      </c>
      <c r="C397" s="24">
        <f t="shared" si="126"/>
        <v>3.0201342281878985E-2</v>
      </c>
      <c r="D397" s="25">
        <f t="shared" si="124"/>
        <v>56.711822660098456</v>
      </c>
      <c r="E397" s="23">
        <v>75.254999999999995</v>
      </c>
      <c r="F397" s="24">
        <f t="shared" si="115"/>
        <v>1.5367801824167415E-2</v>
      </c>
      <c r="G397" s="25">
        <f t="shared" si="125"/>
        <v>53.822772135602868</v>
      </c>
      <c r="H397" s="26">
        <v>709.7</v>
      </c>
      <c r="I397" s="27">
        <f t="shared" ref="I397:I460" si="135">SUM(H397/H409)-1</f>
        <v>3.0941313190005815E-2</v>
      </c>
      <c r="J397" s="28">
        <f t="shared" si="130"/>
        <v>44.157541065206658</v>
      </c>
      <c r="K397" s="26">
        <v>179.9</v>
      </c>
      <c r="L397" s="27">
        <f t="shared" ref="L397:L460" si="136">SUM(K397/K409)-1</f>
        <v>3.0945558739255086E-2</v>
      </c>
      <c r="M397" s="28">
        <f t="shared" si="132"/>
        <v>44.158075601374584</v>
      </c>
    </row>
    <row r="398" spans="1:13" ht="14.4" x14ac:dyDescent="0.3">
      <c r="A398" s="22">
        <f t="shared" si="121"/>
        <v>37653</v>
      </c>
      <c r="B398" s="23">
        <v>183.1</v>
      </c>
      <c r="C398" s="24">
        <f t="shared" si="126"/>
        <v>2.9808773903261976E-2</v>
      </c>
      <c r="D398" s="25">
        <f t="shared" si="124"/>
        <v>56.373152709359537</v>
      </c>
      <c r="E398" s="23">
        <v>74.989000000000004</v>
      </c>
      <c r="F398" s="24">
        <f t="shared" si="115"/>
        <v>1.5780775899436605E-2</v>
      </c>
      <c r="G398" s="25">
        <f t="shared" si="125"/>
        <v>53.632527535402623</v>
      </c>
      <c r="H398" s="26">
        <v>707.3</v>
      </c>
      <c r="I398" s="27">
        <f t="shared" si="135"/>
        <v>3.1651108518086168E-2</v>
      </c>
      <c r="J398" s="28">
        <f t="shared" si="130"/>
        <v>44.008213041314171</v>
      </c>
      <c r="K398" s="26">
        <v>179.3</v>
      </c>
      <c r="L398" s="27">
        <f t="shared" si="136"/>
        <v>3.1645569620253111E-2</v>
      </c>
      <c r="M398" s="28">
        <f t="shared" si="132"/>
        <v>44.010800196367221</v>
      </c>
    </row>
    <row r="399" spans="1:13" ht="14.4" x14ac:dyDescent="0.3">
      <c r="A399" s="22">
        <f t="shared" si="121"/>
        <v>37622</v>
      </c>
      <c r="B399" s="23">
        <v>181.7</v>
      </c>
      <c r="C399" s="24">
        <f t="shared" si="126"/>
        <v>2.5974025974025983E-2</v>
      </c>
      <c r="D399" s="25">
        <f t="shared" si="124"/>
        <v>55.942118226600918</v>
      </c>
      <c r="E399" s="23">
        <v>74.721000000000004</v>
      </c>
      <c r="F399" s="24">
        <f t="shared" si="115"/>
        <v>1.3358468048171757E-2</v>
      </c>
      <c r="G399" s="25">
        <f t="shared" si="125"/>
        <v>53.440852524674547</v>
      </c>
      <c r="H399" s="26">
        <v>703.8</v>
      </c>
      <c r="I399" s="27">
        <f t="shared" si="135"/>
        <v>2.939885914874929E-2</v>
      </c>
      <c r="J399" s="28">
        <f t="shared" si="130"/>
        <v>43.790443006470966</v>
      </c>
      <c r="K399" s="26">
        <v>178.4</v>
      </c>
      <c r="L399" s="27">
        <f t="shared" si="136"/>
        <v>2.9428736295441293E-2</v>
      </c>
      <c r="M399" s="28">
        <f t="shared" si="132"/>
        <v>43.789887088856176</v>
      </c>
    </row>
    <row r="400" spans="1:13" ht="14.4" x14ac:dyDescent="0.3">
      <c r="A400" s="22">
        <f t="shared" si="121"/>
        <v>37591</v>
      </c>
      <c r="B400" s="23">
        <v>180.9</v>
      </c>
      <c r="C400" s="24">
        <f t="shared" si="126"/>
        <v>2.3769100169779289E-2</v>
      </c>
      <c r="D400" s="25">
        <f t="shared" si="124"/>
        <v>55.695812807881708</v>
      </c>
      <c r="E400" s="23">
        <v>75.203999999999994</v>
      </c>
      <c r="F400" s="24">
        <f t="shared" si="115"/>
        <v>1.6613720851639036E-2</v>
      </c>
      <c r="G400" s="25">
        <f t="shared" si="125"/>
        <v>53.786296667143432</v>
      </c>
      <c r="H400" s="26">
        <v>704.2</v>
      </c>
      <c r="I400" s="27">
        <f t="shared" si="135"/>
        <v>2.9381669346586703E-2</v>
      </c>
      <c r="J400" s="28">
        <f t="shared" si="130"/>
        <v>43.81533101045305</v>
      </c>
      <c r="K400" s="26">
        <v>178.5</v>
      </c>
      <c r="L400" s="27">
        <f t="shared" si="136"/>
        <v>2.9411764705882248E-2</v>
      </c>
      <c r="M400" s="28">
        <f t="shared" si="132"/>
        <v>43.814432989690737</v>
      </c>
    </row>
    <row r="401" spans="1:13" ht="14.4" x14ac:dyDescent="0.3">
      <c r="A401" s="22">
        <f t="shared" si="121"/>
        <v>37561</v>
      </c>
      <c r="B401" s="23">
        <v>181.3</v>
      </c>
      <c r="C401" s="24">
        <f t="shared" si="126"/>
        <v>2.1984216459977501E-2</v>
      </c>
      <c r="D401" s="25">
        <f t="shared" si="124"/>
        <v>55.818965517241317</v>
      </c>
      <c r="E401" s="23">
        <v>74.927999999999997</v>
      </c>
      <c r="F401" s="24">
        <f t="shared" si="115"/>
        <v>1.544966661245728E-2</v>
      </c>
      <c r="G401" s="25">
        <f t="shared" si="125"/>
        <v>53.588900014304066</v>
      </c>
      <c r="H401" s="26">
        <v>703</v>
      </c>
      <c r="I401" s="27">
        <f t="shared" si="135"/>
        <v>2.6427215651920077E-2</v>
      </c>
      <c r="J401" s="28">
        <f t="shared" si="130"/>
        <v>43.740666998506811</v>
      </c>
      <c r="K401" s="26">
        <v>178.2</v>
      </c>
      <c r="L401" s="27">
        <f t="shared" si="136"/>
        <v>2.6497695852534475E-2</v>
      </c>
      <c r="M401" s="28">
        <f t="shared" si="132"/>
        <v>43.740795287187055</v>
      </c>
    </row>
    <row r="402" spans="1:13" ht="14.4" x14ac:dyDescent="0.3">
      <c r="A402" s="22">
        <f t="shared" si="121"/>
        <v>37530</v>
      </c>
      <c r="B402" s="23">
        <v>181.3</v>
      </c>
      <c r="C402" s="24">
        <f t="shared" si="126"/>
        <v>2.0258863252673232E-2</v>
      </c>
      <c r="D402" s="25">
        <f t="shared" si="124"/>
        <v>55.818965517241317</v>
      </c>
      <c r="E402" s="23">
        <v>74.944000000000003</v>
      </c>
      <c r="F402" s="24">
        <f t="shared" si="115"/>
        <v>1.3674543167462305E-2</v>
      </c>
      <c r="G402" s="25">
        <f t="shared" si="125"/>
        <v>53.600343298526639</v>
      </c>
      <c r="H402" s="26">
        <v>701.8</v>
      </c>
      <c r="I402" s="27">
        <f t="shared" si="135"/>
        <v>2.0651541593949885E-2</v>
      </c>
      <c r="J402" s="28">
        <f t="shared" si="130"/>
        <v>43.666002986560564</v>
      </c>
      <c r="K402" s="26">
        <v>177.9</v>
      </c>
      <c r="L402" s="27">
        <f t="shared" si="136"/>
        <v>2.06540447504302E-2</v>
      </c>
      <c r="M402" s="28">
        <f t="shared" si="132"/>
        <v>43.667157584683373</v>
      </c>
    </row>
    <row r="403" spans="1:13" ht="14.4" x14ac:dyDescent="0.3">
      <c r="A403" s="22">
        <f t="shared" si="121"/>
        <v>37500</v>
      </c>
      <c r="B403" s="23">
        <v>181</v>
      </c>
      <c r="C403" s="24">
        <f t="shared" si="126"/>
        <v>1.5143017386427315E-2</v>
      </c>
      <c r="D403" s="25">
        <f t="shared" si="124"/>
        <v>55.726600985221602</v>
      </c>
      <c r="E403" s="23">
        <v>74.789000000000001</v>
      </c>
      <c r="F403" s="24">
        <f t="shared" si="115"/>
        <v>9.9251897264158728E-3</v>
      </c>
      <c r="G403" s="25">
        <f t="shared" si="125"/>
        <v>53.489486482620471</v>
      </c>
      <c r="H403" s="26">
        <v>700.6</v>
      </c>
      <c r="I403" s="27">
        <f t="shared" si="135"/>
        <v>1.7131242740998864E-2</v>
      </c>
      <c r="J403" s="28">
        <f t="shared" si="130"/>
        <v>43.591338974614331</v>
      </c>
      <c r="K403" s="26">
        <v>177.6</v>
      </c>
      <c r="L403" s="27">
        <f t="shared" si="136"/>
        <v>1.7182130584192379E-2</v>
      </c>
      <c r="M403" s="28">
        <f t="shared" si="132"/>
        <v>43.593519882179692</v>
      </c>
    </row>
    <row r="404" spans="1:13" ht="14.4" x14ac:dyDescent="0.3">
      <c r="A404" s="22">
        <f t="shared" si="121"/>
        <v>37469</v>
      </c>
      <c r="B404" s="23">
        <v>180.7</v>
      </c>
      <c r="C404" s="24">
        <f t="shared" si="126"/>
        <v>1.8028169014084439E-2</v>
      </c>
      <c r="D404" s="25">
        <f t="shared" si="124"/>
        <v>55.634236453201893</v>
      </c>
      <c r="E404" s="23">
        <v>74.585999999999999</v>
      </c>
      <c r="F404" s="24">
        <f t="shared" si="115"/>
        <v>9.9387965119426269E-3</v>
      </c>
      <c r="G404" s="25">
        <f t="shared" si="125"/>
        <v>53.344299814046586</v>
      </c>
      <c r="H404" s="26">
        <v>695.9</v>
      </c>
      <c r="I404" s="27">
        <f t="shared" si="135"/>
        <v>1.3840326340326392E-2</v>
      </c>
      <c r="J404" s="28">
        <f t="shared" si="130"/>
        <v>43.298904927824879</v>
      </c>
      <c r="K404" s="26">
        <v>176.4</v>
      </c>
      <c r="L404" s="27">
        <f t="shared" si="136"/>
        <v>1.379310344827589E-2</v>
      </c>
      <c r="M404" s="28">
        <f t="shared" si="132"/>
        <v>43.298969072164965</v>
      </c>
    </row>
    <row r="405" spans="1:13" ht="14.4" x14ac:dyDescent="0.3">
      <c r="A405" s="22">
        <f t="shared" si="121"/>
        <v>37438</v>
      </c>
      <c r="B405" s="23">
        <v>180.1</v>
      </c>
      <c r="C405" s="24">
        <f t="shared" si="126"/>
        <v>1.4647887323943731E-2</v>
      </c>
      <c r="D405" s="25">
        <f t="shared" si="124"/>
        <v>55.449507389162484</v>
      </c>
      <c r="E405" s="23">
        <v>74.372</v>
      </c>
      <c r="F405" s="24">
        <f t="shared" si="115"/>
        <v>1.1052352533340581E-2</v>
      </c>
      <c r="G405" s="25">
        <f t="shared" si="125"/>
        <v>53.191245887569693</v>
      </c>
      <c r="H405" s="26">
        <v>693.9</v>
      </c>
      <c r="I405" s="27">
        <f t="shared" si="135"/>
        <v>1.4918824045633938E-2</v>
      </c>
      <c r="J405" s="28">
        <f t="shared" si="130"/>
        <v>43.174464907914469</v>
      </c>
      <c r="K405" s="26">
        <v>175.9</v>
      </c>
      <c r="L405" s="27">
        <f t="shared" si="136"/>
        <v>1.5002885170225078E-2</v>
      </c>
      <c r="M405" s="28">
        <f t="shared" si="132"/>
        <v>43.176239567992162</v>
      </c>
    </row>
    <row r="406" spans="1:13" ht="14.4" x14ac:dyDescent="0.3">
      <c r="A406" s="22">
        <f t="shared" si="121"/>
        <v>37408</v>
      </c>
      <c r="B406" s="23">
        <v>179.9</v>
      </c>
      <c r="C406" s="24">
        <f t="shared" si="126"/>
        <v>1.0674157303370846E-2</v>
      </c>
      <c r="D406" s="25">
        <f t="shared" si="124"/>
        <v>55.387931034482683</v>
      </c>
      <c r="E406" s="23">
        <v>74.582999999999998</v>
      </c>
      <c r="F406" s="24">
        <f t="shared" si="115"/>
        <v>6.1651782100746733E-3</v>
      </c>
      <c r="G406" s="25">
        <f t="shared" si="125"/>
        <v>53.342154198254853</v>
      </c>
      <c r="H406" s="26">
        <v>695.1</v>
      </c>
      <c r="I406" s="27">
        <f t="shared" si="135"/>
        <v>1.0319767441860472E-2</v>
      </c>
      <c r="J406" s="28">
        <f t="shared" si="130"/>
        <v>43.249128919860709</v>
      </c>
      <c r="K406" s="26">
        <v>176.2</v>
      </c>
      <c r="L406" s="27">
        <f t="shared" si="136"/>
        <v>1.0321100917431103E-2</v>
      </c>
      <c r="M406" s="28">
        <f t="shared" si="132"/>
        <v>43.249877270495844</v>
      </c>
    </row>
    <row r="407" spans="1:13" ht="14.4" x14ac:dyDescent="0.3">
      <c r="A407" s="22">
        <f t="shared" si="121"/>
        <v>37377</v>
      </c>
      <c r="B407" s="23">
        <v>179.8</v>
      </c>
      <c r="C407" s="24">
        <f t="shared" si="126"/>
        <v>1.1817670230725996E-2</v>
      </c>
      <c r="D407" s="25">
        <f t="shared" si="124"/>
        <v>55.357142857142783</v>
      </c>
      <c r="E407" s="23">
        <v>74.591999999999999</v>
      </c>
      <c r="F407" s="24">
        <f t="shared" si="115"/>
        <v>8.2725060827248953E-3</v>
      </c>
      <c r="G407" s="25">
        <f t="shared" si="125"/>
        <v>53.348591045630052</v>
      </c>
      <c r="H407" s="26">
        <v>695.1</v>
      </c>
      <c r="I407" s="27">
        <f t="shared" si="135"/>
        <v>1.1495925494761305E-2</v>
      </c>
      <c r="J407" s="28">
        <f t="shared" si="130"/>
        <v>43.249128919860709</v>
      </c>
      <c r="K407" s="26">
        <v>176.2</v>
      </c>
      <c r="L407" s="27">
        <f t="shared" si="136"/>
        <v>1.1481056257175659E-2</v>
      </c>
      <c r="M407" s="28">
        <f t="shared" si="132"/>
        <v>43.249877270495844</v>
      </c>
    </row>
    <row r="408" spans="1:13" ht="14.4" x14ac:dyDescent="0.3">
      <c r="A408" s="22">
        <f t="shared" si="121"/>
        <v>37347</v>
      </c>
      <c r="B408" s="23">
        <v>179.8</v>
      </c>
      <c r="C408" s="24">
        <f t="shared" si="126"/>
        <v>1.6393442622950838E-2</v>
      </c>
      <c r="D408" s="25">
        <f t="shared" si="124"/>
        <v>55.357142857142783</v>
      </c>
      <c r="E408" s="23">
        <v>74.426000000000002</v>
      </c>
      <c r="F408" s="24">
        <f t="shared" si="115"/>
        <v>1.3701988558975753E-2</v>
      </c>
      <c r="G408" s="25">
        <f t="shared" si="125"/>
        <v>53.229866971820876</v>
      </c>
      <c r="H408" s="26">
        <v>693.1</v>
      </c>
      <c r="I408" s="27">
        <f t="shared" si="135"/>
        <v>1.4936301068970703E-2</v>
      </c>
      <c r="J408" s="28">
        <f t="shared" si="130"/>
        <v>43.124688899950307</v>
      </c>
      <c r="K408" s="26">
        <v>175.7</v>
      </c>
      <c r="L408" s="27">
        <f t="shared" si="136"/>
        <v>1.5020219526285405E-2</v>
      </c>
      <c r="M408" s="28">
        <f t="shared" si="132"/>
        <v>43.127147766323048</v>
      </c>
    </row>
    <row r="409" spans="1:13" ht="14.4" x14ac:dyDescent="0.3">
      <c r="A409" s="22">
        <f t="shared" si="121"/>
        <v>37316</v>
      </c>
      <c r="B409" s="23">
        <v>178.8</v>
      </c>
      <c r="C409" s="24">
        <f t="shared" si="126"/>
        <v>1.4755959137344066E-2</v>
      </c>
      <c r="D409" s="25">
        <f t="shared" si="124"/>
        <v>55.049261083743765</v>
      </c>
      <c r="E409" s="23">
        <v>74.116</v>
      </c>
      <c r="F409" s="24">
        <f t="shared" si="115"/>
        <v>1.5357216247688044E-2</v>
      </c>
      <c r="G409" s="25">
        <f t="shared" si="125"/>
        <v>53.008153340008548</v>
      </c>
      <c r="H409" s="26">
        <v>688.4</v>
      </c>
      <c r="I409" s="27">
        <f t="shared" si="135"/>
        <v>1.3396143088473478E-2</v>
      </c>
      <c r="J409" s="28">
        <f t="shared" si="130"/>
        <v>42.832254853160855</v>
      </c>
      <c r="K409" s="26">
        <v>174.5</v>
      </c>
      <c r="L409" s="27">
        <f t="shared" si="136"/>
        <v>1.3356562137049943E-2</v>
      </c>
      <c r="M409" s="28">
        <f t="shared" si="132"/>
        <v>42.832596956308322</v>
      </c>
    </row>
    <row r="410" spans="1:13" ht="14.4" x14ac:dyDescent="0.3">
      <c r="A410" s="22">
        <f t="shared" si="121"/>
        <v>37288</v>
      </c>
      <c r="B410" s="23">
        <v>177.8</v>
      </c>
      <c r="C410" s="24">
        <f t="shared" si="126"/>
        <v>1.1376564277588264E-2</v>
      </c>
      <c r="D410" s="25">
        <f t="shared" si="124"/>
        <v>54.741379310344747</v>
      </c>
      <c r="E410" s="23">
        <v>73.823999999999998</v>
      </c>
      <c r="F410" s="24">
        <f t="shared" si="115"/>
        <v>1.4776835420418299E-2</v>
      </c>
      <c r="G410" s="25">
        <f t="shared" si="125"/>
        <v>52.799313402946616</v>
      </c>
      <c r="H410" s="26">
        <v>685.6</v>
      </c>
      <c r="I410" s="27">
        <f t="shared" si="135"/>
        <v>1.0464259395725817E-2</v>
      </c>
      <c r="J410" s="28">
        <f t="shared" si="130"/>
        <v>42.65803882528629</v>
      </c>
      <c r="K410" s="26">
        <v>173.8</v>
      </c>
      <c r="L410" s="27">
        <f t="shared" si="136"/>
        <v>1.0465116279069875E-2</v>
      </c>
      <c r="M410" s="28">
        <f t="shared" si="132"/>
        <v>42.660775650466398</v>
      </c>
    </row>
    <row r="411" spans="1:13" ht="14.4" x14ac:dyDescent="0.3">
      <c r="A411" s="22">
        <f t="shared" si="121"/>
        <v>37257</v>
      </c>
      <c r="B411" s="23">
        <v>177.1</v>
      </c>
      <c r="C411" s="24">
        <f t="shared" si="126"/>
        <v>1.142204454597362E-2</v>
      </c>
      <c r="D411" s="25">
        <f t="shared" si="124"/>
        <v>54.525862068965424</v>
      </c>
      <c r="E411" s="23">
        <v>73.736000000000004</v>
      </c>
      <c r="F411" s="24">
        <f t="shared" si="115"/>
        <v>1.6305321626948643E-2</v>
      </c>
      <c r="G411" s="25">
        <f t="shared" si="125"/>
        <v>52.736375339722471</v>
      </c>
      <c r="H411" s="26">
        <v>683.7</v>
      </c>
      <c r="I411" s="27">
        <f t="shared" si="135"/>
        <v>1.288888888888895E-2</v>
      </c>
      <c r="J411" s="28">
        <f t="shared" si="130"/>
        <v>42.539820806371402</v>
      </c>
      <c r="K411" s="26">
        <v>173.3</v>
      </c>
      <c r="L411" s="27">
        <f t="shared" si="136"/>
        <v>1.2857977790765807E-2</v>
      </c>
      <c r="M411" s="28">
        <f t="shared" si="132"/>
        <v>42.538046146293595</v>
      </c>
    </row>
    <row r="412" spans="1:13" ht="14.4" x14ac:dyDescent="0.3">
      <c r="A412" s="22">
        <f t="shared" si="121"/>
        <v>37226</v>
      </c>
      <c r="B412" s="23">
        <v>176.7</v>
      </c>
      <c r="C412" s="24">
        <f t="shared" si="126"/>
        <v>1.551724137931032E-2</v>
      </c>
      <c r="D412" s="25">
        <f t="shared" si="124"/>
        <v>54.402709359605815</v>
      </c>
      <c r="E412" s="23">
        <v>73.974999999999994</v>
      </c>
      <c r="F412" s="24">
        <f t="shared" si="115"/>
        <v>1.0587431693988902E-2</v>
      </c>
      <c r="G412" s="25">
        <f t="shared" si="125"/>
        <v>52.907309397797128</v>
      </c>
      <c r="H412" s="26">
        <v>684.1</v>
      </c>
      <c r="I412" s="27">
        <f t="shared" si="135"/>
        <v>7.0660974532608112E-3</v>
      </c>
      <c r="J412" s="28">
        <f t="shared" si="130"/>
        <v>42.56470881035348</v>
      </c>
      <c r="K412" s="26">
        <v>173.4</v>
      </c>
      <c r="L412" s="27">
        <f t="shared" si="136"/>
        <v>6.9686411149827432E-3</v>
      </c>
      <c r="M412" s="28">
        <f t="shared" si="132"/>
        <v>42.562592047128156</v>
      </c>
    </row>
    <row r="413" spans="1:13" ht="14.4" x14ac:dyDescent="0.3">
      <c r="A413" s="22">
        <f t="shared" si="121"/>
        <v>37196</v>
      </c>
      <c r="B413" s="23">
        <v>177.4</v>
      </c>
      <c r="C413" s="24">
        <f t="shared" si="126"/>
        <v>1.895462377943713E-2</v>
      </c>
      <c r="D413" s="25">
        <f t="shared" si="124"/>
        <v>54.618226600985132</v>
      </c>
      <c r="E413" s="23">
        <v>73.787999999999997</v>
      </c>
      <c r="F413" s="24">
        <f t="shared" si="115"/>
        <v>7.9639368895567664E-3</v>
      </c>
      <c r="G413" s="25">
        <f t="shared" si="125"/>
        <v>52.773566013445823</v>
      </c>
      <c r="H413" s="26">
        <v>684.9</v>
      </c>
      <c r="I413" s="27">
        <f t="shared" si="135"/>
        <v>8.8378258948298427E-3</v>
      </c>
      <c r="J413" s="28">
        <f t="shared" si="130"/>
        <v>42.614484818317642</v>
      </c>
      <c r="K413" s="26">
        <v>173.6</v>
      </c>
      <c r="L413" s="27">
        <f t="shared" si="136"/>
        <v>8.7158628704242513E-3</v>
      </c>
      <c r="M413" s="28">
        <f t="shared" si="132"/>
        <v>42.611683848797277</v>
      </c>
    </row>
    <row r="414" spans="1:13" ht="14.4" x14ac:dyDescent="0.3">
      <c r="A414" s="22">
        <f t="shared" si="121"/>
        <v>37165</v>
      </c>
      <c r="B414" s="23">
        <v>177.7</v>
      </c>
      <c r="C414" s="24">
        <f t="shared" si="126"/>
        <v>2.1264367816091978E-2</v>
      </c>
      <c r="D414" s="25">
        <f t="shared" si="124"/>
        <v>54.710591133004826</v>
      </c>
      <c r="E414" s="23">
        <v>73.933000000000007</v>
      </c>
      <c r="F414" s="24">
        <f t="shared" si="115"/>
        <v>1.2087611225188422E-2</v>
      </c>
      <c r="G414" s="25">
        <f t="shared" si="125"/>
        <v>52.877270776712891</v>
      </c>
      <c r="H414" s="26">
        <v>687.6</v>
      </c>
      <c r="I414" s="27">
        <f t="shared" si="135"/>
        <v>1.5657311669128537E-2</v>
      </c>
      <c r="J414" s="28">
        <f t="shared" si="130"/>
        <v>42.782478845196685</v>
      </c>
      <c r="K414" s="26">
        <v>174.3</v>
      </c>
      <c r="L414" s="27">
        <f t="shared" si="136"/>
        <v>1.573426573426584E-2</v>
      </c>
      <c r="M414" s="28">
        <f t="shared" si="132"/>
        <v>42.783505154639201</v>
      </c>
    </row>
    <row r="415" spans="1:13" ht="14.4" x14ac:dyDescent="0.3">
      <c r="A415" s="22">
        <f t="shared" si="121"/>
        <v>37135</v>
      </c>
      <c r="B415" s="23">
        <v>178.3</v>
      </c>
      <c r="C415" s="24">
        <f t="shared" si="126"/>
        <v>2.648244099021313E-2</v>
      </c>
      <c r="D415" s="25">
        <f t="shared" si="124"/>
        <v>54.895320197044242</v>
      </c>
      <c r="E415" s="23">
        <v>74.054000000000002</v>
      </c>
      <c r="F415" s="24">
        <f t="shared" si="115"/>
        <v>1.3286263563345946E-2</v>
      </c>
      <c r="G415" s="25">
        <f t="shared" si="125"/>
        <v>52.963810613646089</v>
      </c>
      <c r="H415" s="26">
        <v>688.8</v>
      </c>
      <c r="I415" s="27">
        <f t="shared" si="135"/>
        <v>1.6829052258635846E-2</v>
      </c>
      <c r="J415" s="28">
        <f t="shared" si="130"/>
        <v>42.857142857142925</v>
      </c>
      <c r="K415" s="26">
        <v>174.6</v>
      </c>
      <c r="L415" s="27">
        <f t="shared" si="136"/>
        <v>1.6889924286546343E-2</v>
      </c>
      <c r="M415" s="28">
        <f t="shared" si="132"/>
        <v>42.857142857142875</v>
      </c>
    </row>
    <row r="416" spans="1:13" ht="14.4" x14ac:dyDescent="0.3">
      <c r="A416" s="22">
        <f t="shared" si="121"/>
        <v>37104</v>
      </c>
      <c r="B416" s="23">
        <v>177.5</v>
      </c>
      <c r="C416" s="24">
        <f t="shared" si="126"/>
        <v>2.7199074074073959E-2</v>
      </c>
      <c r="D416" s="25">
        <f t="shared" si="124"/>
        <v>54.649014778325032</v>
      </c>
      <c r="E416" s="23">
        <v>73.852000000000004</v>
      </c>
      <c r="F416" s="24">
        <f t="shared" si="115"/>
        <v>1.8283098475029735E-2</v>
      </c>
      <c r="G416" s="25">
        <f t="shared" si="125"/>
        <v>52.819339150336127</v>
      </c>
      <c r="H416" s="26">
        <v>686.4</v>
      </c>
      <c r="I416" s="27">
        <f t="shared" si="135"/>
        <v>2.0517395182872322E-2</v>
      </c>
      <c r="J416" s="28">
        <f t="shared" si="130"/>
        <v>42.707814833250438</v>
      </c>
      <c r="K416" s="26">
        <v>174</v>
      </c>
      <c r="L416" s="27">
        <f t="shared" si="136"/>
        <v>2.0527859237536639E-2</v>
      </c>
      <c r="M416" s="28">
        <f t="shared" si="132"/>
        <v>42.709867452135519</v>
      </c>
    </row>
    <row r="417" spans="1:13" ht="14.4" x14ac:dyDescent="0.3">
      <c r="A417" s="22">
        <f t="shared" si="121"/>
        <v>37073</v>
      </c>
      <c r="B417" s="23">
        <v>177.5</v>
      </c>
      <c r="C417" s="24">
        <f t="shared" si="126"/>
        <v>2.7199074074073959E-2</v>
      </c>
      <c r="D417" s="25">
        <f t="shared" si="124"/>
        <v>54.649014778325032</v>
      </c>
      <c r="E417" s="23">
        <v>73.558999999999997</v>
      </c>
      <c r="F417" s="24">
        <f t="shared" si="115"/>
        <v>1.4494952281127738E-2</v>
      </c>
      <c r="G417" s="25">
        <f t="shared" si="125"/>
        <v>52.609784008010273</v>
      </c>
      <c r="H417" s="26">
        <v>683.7</v>
      </c>
      <c r="I417" s="27">
        <f t="shared" si="135"/>
        <v>1.6503122212310428E-2</v>
      </c>
      <c r="J417" s="28">
        <f t="shared" si="130"/>
        <v>42.539820806371395</v>
      </c>
      <c r="K417" s="26">
        <v>173.3</v>
      </c>
      <c r="L417" s="27">
        <f t="shared" si="136"/>
        <v>1.6422287390029489E-2</v>
      </c>
      <c r="M417" s="28">
        <f t="shared" si="132"/>
        <v>42.538046146293603</v>
      </c>
    </row>
    <row r="418" spans="1:13" ht="14.4" x14ac:dyDescent="0.3">
      <c r="A418" s="22">
        <f t="shared" si="121"/>
        <v>37043</v>
      </c>
      <c r="B418" s="23">
        <v>178</v>
      </c>
      <c r="C418" s="24">
        <f t="shared" si="126"/>
        <v>3.2482598607888491E-2</v>
      </c>
      <c r="D418" s="25">
        <f t="shared" si="124"/>
        <v>54.802955665024534</v>
      </c>
      <c r="E418" s="23">
        <v>74.126000000000005</v>
      </c>
      <c r="F418" s="24">
        <f t="shared" si="115"/>
        <v>1.7152423294362951E-2</v>
      </c>
      <c r="G418" s="25">
        <f t="shared" si="125"/>
        <v>53.015305392647669</v>
      </c>
      <c r="H418" s="26">
        <v>688</v>
      </c>
      <c r="I418" s="27">
        <f t="shared" si="135"/>
        <v>1.9259259259259309E-2</v>
      </c>
      <c r="J418" s="28">
        <f t="shared" si="130"/>
        <v>42.807366849178763</v>
      </c>
      <c r="K418" s="26">
        <v>174.4</v>
      </c>
      <c r="L418" s="27">
        <f t="shared" si="136"/>
        <v>1.9286966686148599E-2</v>
      </c>
      <c r="M418" s="28">
        <f t="shared" si="132"/>
        <v>42.808051055473769</v>
      </c>
    </row>
    <row r="419" spans="1:13" ht="14.4" x14ac:dyDescent="0.3">
      <c r="A419" s="22">
        <f t="shared" si="121"/>
        <v>37012</v>
      </c>
      <c r="B419" s="23">
        <v>177.7</v>
      </c>
      <c r="C419" s="24">
        <f t="shared" si="126"/>
        <v>3.6151603498542295E-2</v>
      </c>
      <c r="D419" s="25">
        <f t="shared" si="124"/>
        <v>54.710591133004826</v>
      </c>
      <c r="E419" s="23">
        <v>73.98</v>
      </c>
      <c r="F419" s="24">
        <f t="shared" si="115"/>
        <v>1.6613760976213143E-2</v>
      </c>
      <c r="G419" s="25">
        <f t="shared" si="125"/>
        <v>52.910885424116699</v>
      </c>
      <c r="H419" s="26">
        <v>687.2</v>
      </c>
      <c r="I419" s="27">
        <f t="shared" si="135"/>
        <v>2.0493020493020486E-2</v>
      </c>
      <c r="J419" s="28">
        <f t="shared" si="130"/>
        <v>42.757590841214601</v>
      </c>
      <c r="K419" s="26">
        <v>174.2</v>
      </c>
      <c r="L419" s="27">
        <f t="shared" si="136"/>
        <v>2.0503807850029254E-2</v>
      </c>
      <c r="M419" s="28">
        <f t="shared" si="132"/>
        <v>42.75895925380464</v>
      </c>
    </row>
    <row r="420" spans="1:13" ht="14.4" x14ac:dyDescent="0.3">
      <c r="A420" s="22">
        <f t="shared" si="121"/>
        <v>36982</v>
      </c>
      <c r="B420" s="23">
        <v>176.9</v>
      </c>
      <c r="C420" s="24">
        <f t="shared" si="126"/>
        <v>3.2691185055458316E-2</v>
      </c>
      <c r="D420" s="25">
        <f t="shared" si="124"/>
        <v>54.464285714285616</v>
      </c>
      <c r="E420" s="23">
        <v>73.42</v>
      </c>
      <c r="F420" s="24">
        <f t="shared" si="115"/>
        <v>1.167100712386171E-2</v>
      </c>
      <c r="G420" s="25">
        <f t="shared" si="125"/>
        <v>52.510370476326685</v>
      </c>
      <c r="H420" s="26">
        <v>682.9</v>
      </c>
      <c r="I420" s="27">
        <f t="shared" si="135"/>
        <v>1.7734724292101323E-2</v>
      </c>
      <c r="J420" s="28">
        <f t="shared" si="130"/>
        <v>42.490044798407226</v>
      </c>
      <c r="K420" s="26">
        <v>173.1</v>
      </c>
      <c r="L420" s="27">
        <f t="shared" si="136"/>
        <v>1.763668430335108E-2</v>
      </c>
      <c r="M420" s="28">
        <f t="shared" si="132"/>
        <v>42.488954344624482</v>
      </c>
    </row>
    <row r="421" spans="1:13" ht="14.4" x14ac:dyDescent="0.3">
      <c r="A421" s="22">
        <f t="shared" si="121"/>
        <v>36951</v>
      </c>
      <c r="B421" s="23">
        <v>176.2</v>
      </c>
      <c r="C421" s="24">
        <f t="shared" si="126"/>
        <v>2.9205607476635587E-2</v>
      </c>
      <c r="D421" s="25">
        <f t="shared" si="124"/>
        <v>54.248768472906299</v>
      </c>
      <c r="E421" s="23">
        <v>72.995000000000005</v>
      </c>
      <c r="F421" s="24">
        <f t="shared" si="115"/>
        <v>9.082363349830036E-3</v>
      </c>
      <c r="G421" s="25">
        <f t="shared" si="125"/>
        <v>52.206408239164617</v>
      </c>
      <c r="H421" s="26">
        <v>679.3</v>
      </c>
      <c r="I421" s="27">
        <f t="shared" si="135"/>
        <v>2.2580159566460978E-2</v>
      </c>
      <c r="J421" s="28">
        <f t="shared" si="130"/>
        <v>42.266052762568492</v>
      </c>
      <c r="K421" s="26">
        <v>172.2</v>
      </c>
      <c r="L421" s="27">
        <f t="shared" si="136"/>
        <v>2.25653206650831E-2</v>
      </c>
      <c r="M421" s="28">
        <f t="shared" si="132"/>
        <v>42.26804123711343</v>
      </c>
    </row>
    <row r="422" spans="1:13" ht="14.4" x14ac:dyDescent="0.3">
      <c r="A422" s="22">
        <f t="shared" si="121"/>
        <v>36923</v>
      </c>
      <c r="B422" s="23">
        <v>175.8</v>
      </c>
      <c r="C422" s="24">
        <f t="shared" si="126"/>
        <v>3.5335689045936425E-2</v>
      </c>
      <c r="D422" s="25">
        <f t="shared" si="124"/>
        <v>54.125615763546698</v>
      </c>
      <c r="E422" s="23">
        <v>72.748999999999995</v>
      </c>
      <c r="F422" s="24">
        <f t="shared" si="115"/>
        <v>8.1763882537173593E-3</v>
      </c>
      <c r="G422" s="25">
        <f t="shared" si="125"/>
        <v>52.030467744242564</v>
      </c>
      <c r="H422" s="26">
        <v>678.5</v>
      </c>
      <c r="I422" s="27">
        <f t="shared" si="135"/>
        <v>2.6785714285714413E-2</v>
      </c>
      <c r="J422" s="28">
        <f t="shared" si="130"/>
        <v>42.21627675460433</v>
      </c>
      <c r="K422" s="26">
        <v>172</v>
      </c>
      <c r="L422" s="27">
        <f t="shared" si="136"/>
        <v>2.6865671641790989E-2</v>
      </c>
      <c r="M422" s="28">
        <f t="shared" si="132"/>
        <v>42.218949435444308</v>
      </c>
    </row>
    <row r="423" spans="1:13" ht="14.4" x14ac:dyDescent="0.3">
      <c r="A423" s="22">
        <f t="shared" si="121"/>
        <v>36892</v>
      </c>
      <c r="B423" s="23">
        <v>175.1</v>
      </c>
      <c r="C423" s="24">
        <f t="shared" si="126"/>
        <v>3.7322274881516515E-2</v>
      </c>
      <c r="D423" s="25">
        <f t="shared" si="124"/>
        <v>53.910098522167388</v>
      </c>
      <c r="E423" s="23">
        <v>72.552999999999997</v>
      </c>
      <c r="F423" s="24">
        <f t="shared" si="115"/>
        <v>8.5770685053379037E-3</v>
      </c>
      <c r="G423" s="25">
        <f t="shared" si="125"/>
        <v>51.890287512516061</v>
      </c>
      <c r="H423" s="26">
        <v>675</v>
      </c>
      <c r="I423" s="27">
        <f t="shared" si="135"/>
        <v>2.7084601339014025E-2</v>
      </c>
      <c r="J423" s="28">
        <f t="shared" si="130"/>
        <v>41.998506719761124</v>
      </c>
      <c r="K423" s="26">
        <v>171.1</v>
      </c>
      <c r="L423" s="27">
        <f t="shared" si="136"/>
        <v>2.7010804321728754E-2</v>
      </c>
      <c r="M423" s="28">
        <f t="shared" si="132"/>
        <v>41.998036327933256</v>
      </c>
    </row>
    <row r="424" spans="1:13" ht="14.4" x14ac:dyDescent="0.3">
      <c r="A424" s="22">
        <f t="shared" si="121"/>
        <v>36861</v>
      </c>
      <c r="B424" s="23">
        <v>174</v>
      </c>
      <c r="C424" s="24">
        <f t="shared" si="126"/>
        <v>3.3868092691621943E-2</v>
      </c>
      <c r="D424" s="25">
        <f t="shared" si="124"/>
        <v>53.57142857142847</v>
      </c>
      <c r="E424" s="23">
        <v>73.2</v>
      </c>
      <c r="F424" s="24">
        <f t="shared" si="115"/>
        <v>8.0561867382773489E-3</v>
      </c>
      <c r="G424" s="25">
        <f t="shared" si="125"/>
        <v>52.353025318266312</v>
      </c>
      <c r="H424" s="26">
        <v>679.3</v>
      </c>
      <c r="I424" s="27">
        <f t="shared" si="135"/>
        <v>2.924242424242407E-2</v>
      </c>
      <c r="J424" s="28">
        <f t="shared" si="130"/>
        <v>42.266052762568492</v>
      </c>
      <c r="K424" s="26">
        <v>172.2</v>
      </c>
      <c r="L424" s="27">
        <f t="shared" si="136"/>
        <v>2.9288702928870203E-2</v>
      </c>
      <c r="M424" s="28">
        <f t="shared" si="132"/>
        <v>42.268041237113422</v>
      </c>
    </row>
    <row r="425" spans="1:13" ht="14.4" x14ac:dyDescent="0.3">
      <c r="A425" s="22">
        <f t="shared" si="121"/>
        <v>36831</v>
      </c>
      <c r="B425" s="23">
        <v>174.1</v>
      </c>
      <c r="C425" s="24">
        <f t="shared" si="126"/>
        <v>3.446226975638722E-2</v>
      </c>
      <c r="D425" s="25">
        <f t="shared" si="124"/>
        <v>53.602216748768363</v>
      </c>
      <c r="E425" s="23">
        <v>73.204999999999998</v>
      </c>
      <c r="F425" s="24">
        <f t="shared" si="115"/>
        <v>1.0630220197418216E-2</v>
      </c>
      <c r="G425" s="25">
        <f t="shared" si="125"/>
        <v>52.356601344585862</v>
      </c>
      <c r="H425" s="26">
        <v>678.9</v>
      </c>
      <c r="I425" s="27">
        <f t="shared" si="135"/>
        <v>3.2390510948905105E-2</v>
      </c>
      <c r="J425" s="28">
        <f t="shared" si="130"/>
        <v>42.241164758586407</v>
      </c>
      <c r="K425" s="26">
        <v>172.1</v>
      </c>
      <c r="L425" s="27">
        <f t="shared" si="136"/>
        <v>3.2393521295740912E-2</v>
      </c>
      <c r="M425" s="28">
        <f t="shared" si="132"/>
        <v>42.243495336278862</v>
      </c>
    </row>
    <row r="426" spans="1:13" ht="14.4" x14ac:dyDescent="0.3">
      <c r="A426" s="22">
        <f t="shared" si="121"/>
        <v>36800</v>
      </c>
      <c r="B426" s="23">
        <v>174</v>
      </c>
      <c r="C426" s="24">
        <f t="shared" si="126"/>
        <v>3.4482758620689724E-2</v>
      </c>
      <c r="D426" s="25">
        <f t="shared" si="124"/>
        <v>53.571428571428463</v>
      </c>
      <c r="E426" s="23">
        <v>73.05</v>
      </c>
      <c r="F426" s="24">
        <f t="shared" si="115"/>
        <v>9.9543757776856534E-3</v>
      </c>
      <c r="G426" s="25">
        <f t="shared" si="125"/>
        <v>52.245744528679701</v>
      </c>
      <c r="H426" s="26">
        <v>677</v>
      </c>
      <c r="I426" s="27">
        <f t="shared" si="135"/>
        <v>3.0755176613885604E-2</v>
      </c>
      <c r="J426" s="28">
        <f t="shared" si="130"/>
        <v>42.122946739671519</v>
      </c>
      <c r="K426" s="26">
        <v>171.6</v>
      </c>
      <c r="L426" s="27">
        <f t="shared" si="136"/>
        <v>3.063063063063054E-2</v>
      </c>
      <c r="M426" s="28">
        <f t="shared" si="132"/>
        <v>42.120765832106059</v>
      </c>
    </row>
    <row r="427" spans="1:13" ht="14.4" x14ac:dyDescent="0.3">
      <c r="A427" s="22">
        <f t="shared" si="121"/>
        <v>36770</v>
      </c>
      <c r="B427" s="23">
        <v>173.7</v>
      </c>
      <c r="C427" s="24">
        <f t="shared" si="126"/>
        <v>3.4544371649791517E-2</v>
      </c>
      <c r="D427" s="25">
        <f t="shared" si="124"/>
        <v>53.479064039408755</v>
      </c>
      <c r="E427" s="23">
        <v>73.082999999999998</v>
      </c>
      <c r="F427" s="24">
        <f t="shared" si="115"/>
        <v>9.614986116291524E-3</v>
      </c>
      <c r="G427" s="25">
        <f t="shared" si="125"/>
        <v>52.269346302388755</v>
      </c>
      <c r="H427" s="26">
        <v>677.4</v>
      </c>
      <c r="I427" s="27">
        <f t="shared" si="135"/>
        <v>3.3094402928168343E-2</v>
      </c>
      <c r="J427" s="28">
        <f t="shared" si="130"/>
        <v>42.147834743653597</v>
      </c>
      <c r="K427" s="26">
        <v>171.7</v>
      </c>
      <c r="L427" s="27">
        <f t="shared" si="136"/>
        <v>3.3092659446450012E-2</v>
      </c>
      <c r="M427" s="28">
        <f t="shared" si="132"/>
        <v>42.14531173294062</v>
      </c>
    </row>
    <row r="428" spans="1:13" ht="14.4" x14ac:dyDescent="0.3">
      <c r="A428" s="22">
        <f t="shared" si="121"/>
        <v>36739</v>
      </c>
      <c r="B428" s="23">
        <v>172.8</v>
      </c>
      <c r="C428" s="24">
        <f t="shared" si="126"/>
        <v>3.4111310592459754E-2</v>
      </c>
      <c r="D428" s="25">
        <f t="shared" si="124"/>
        <v>53.201970443349644</v>
      </c>
      <c r="E428" s="23">
        <v>72.525999999999996</v>
      </c>
      <c r="F428" s="24">
        <f t="shared" ref="F428:F491" si="137">SUM(E428/E440)-1</f>
        <v>5.9503169341303952E-3</v>
      </c>
      <c r="G428" s="25">
        <f t="shared" si="125"/>
        <v>51.870976970390473</v>
      </c>
      <c r="H428" s="26">
        <v>672.6</v>
      </c>
      <c r="I428" s="27">
        <f t="shared" si="135"/>
        <v>3.0173073977638243E-2</v>
      </c>
      <c r="J428" s="28">
        <f t="shared" si="130"/>
        <v>41.849178695868638</v>
      </c>
      <c r="K428" s="26">
        <v>170.5</v>
      </c>
      <c r="L428" s="27">
        <f t="shared" si="136"/>
        <v>3.0211480362537735E-2</v>
      </c>
      <c r="M428" s="28">
        <f t="shared" si="132"/>
        <v>41.850760922925893</v>
      </c>
    </row>
    <row r="429" spans="1:13" ht="14.4" x14ac:dyDescent="0.3">
      <c r="A429" s="22">
        <f t="shared" si="121"/>
        <v>36708</v>
      </c>
      <c r="B429" s="23">
        <v>172.8</v>
      </c>
      <c r="C429" s="24">
        <f t="shared" si="126"/>
        <v>3.6592681463707422E-2</v>
      </c>
      <c r="D429" s="25">
        <f t="shared" si="124"/>
        <v>53.201970443349644</v>
      </c>
      <c r="E429" s="23">
        <v>72.507999999999996</v>
      </c>
      <c r="F429" s="24">
        <f t="shared" si="137"/>
        <v>8.7788861527331452E-3</v>
      </c>
      <c r="G429" s="25">
        <f t="shared" si="125"/>
        <v>51.858103275640083</v>
      </c>
      <c r="H429" s="26">
        <v>672.6</v>
      </c>
      <c r="I429" s="27">
        <f t="shared" si="135"/>
        <v>3.270382312298481E-2</v>
      </c>
      <c r="J429" s="28">
        <f t="shared" si="130"/>
        <v>41.849178695868638</v>
      </c>
      <c r="K429" s="26">
        <v>170.5</v>
      </c>
      <c r="L429" s="27">
        <f t="shared" si="136"/>
        <v>3.2707450030284635E-2</v>
      </c>
      <c r="M429" s="28">
        <f t="shared" si="132"/>
        <v>41.850760922925893</v>
      </c>
    </row>
    <row r="430" spans="1:13" ht="14.4" x14ac:dyDescent="0.3">
      <c r="A430" s="22">
        <f t="shared" si="121"/>
        <v>36678</v>
      </c>
      <c r="B430" s="23">
        <v>172.4</v>
      </c>
      <c r="C430" s="24">
        <f t="shared" si="126"/>
        <v>3.7304452466907501E-2</v>
      </c>
      <c r="D430" s="25">
        <f t="shared" si="124"/>
        <v>53.078817733990043</v>
      </c>
      <c r="E430" s="23">
        <v>72.876000000000005</v>
      </c>
      <c r="F430" s="24">
        <f t="shared" si="137"/>
        <v>7.883163222969225E-3</v>
      </c>
      <c r="G430" s="25">
        <f t="shared" si="125"/>
        <v>52.121298812759242</v>
      </c>
      <c r="H430" s="26">
        <v>675</v>
      </c>
      <c r="I430" s="27">
        <f t="shared" si="135"/>
        <v>3.321598040716367E-2</v>
      </c>
      <c r="J430" s="28">
        <f t="shared" si="130"/>
        <v>41.998506719761117</v>
      </c>
      <c r="K430" s="26">
        <v>171.1</v>
      </c>
      <c r="L430" s="27">
        <f t="shared" si="136"/>
        <v>3.3212560386473466E-2</v>
      </c>
      <c r="M430" s="28">
        <f t="shared" si="132"/>
        <v>41.998036327933256</v>
      </c>
    </row>
    <row r="431" spans="1:13" ht="14.4" x14ac:dyDescent="0.3">
      <c r="A431" s="22">
        <f t="shared" si="121"/>
        <v>36647</v>
      </c>
      <c r="B431" s="23">
        <v>171.5</v>
      </c>
      <c r="C431" s="24">
        <f t="shared" si="126"/>
        <v>3.1889290012033777E-2</v>
      </c>
      <c r="D431" s="25">
        <f t="shared" si="124"/>
        <v>52.801724137930933</v>
      </c>
      <c r="E431" s="23">
        <v>72.771000000000001</v>
      </c>
      <c r="F431" s="24">
        <f t="shared" si="137"/>
        <v>5.374264319858435E-3</v>
      </c>
      <c r="G431" s="25">
        <f t="shared" si="125"/>
        <v>52.046202260048609</v>
      </c>
      <c r="H431" s="26">
        <v>673.4</v>
      </c>
      <c r="I431" s="27">
        <f t="shared" si="135"/>
        <v>3.0766875861013343E-2</v>
      </c>
      <c r="J431" s="28">
        <f t="shared" si="130"/>
        <v>41.898954703832793</v>
      </c>
      <c r="K431" s="26">
        <v>170.7</v>
      </c>
      <c r="L431" s="27">
        <f t="shared" si="136"/>
        <v>3.0797101449275388E-2</v>
      </c>
      <c r="M431" s="28">
        <f t="shared" si="132"/>
        <v>41.899852724595014</v>
      </c>
    </row>
    <row r="432" spans="1:13" ht="14.4" x14ac:dyDescent="0.3">
      <c r="A432" s="22">
        <f t="shared" si="121"/>
        <v>36617</v>
      </c>
      <c r="B432" s="23">
        <v>171.3</v>
      </c>
      <c r="C432" s="24">
        <f t="shared" si="126"/>
        <v>3.0685920577617543E-2</v>
      </c>
      <c r="D432" s="25">
        <f t="shared" si="124"/>
        <v>52.740147783251132</v>
      </c>
      <c r="E432" s="23">
        <v>72.572999999999993</v>
      </c>
      <c r="F432" s="24">
        <f t="shared" si="137"/>
        <v>5.61190555370783E-3</v>
      </c>
      <c r="G432" s="25">
        <f t="shared" si="125"/>
        <v>51.904591617794274</v>
      </c>
      <c r="H432" s="26">
        <v>671</v>
      </c>
      <c r="I432" s="27">
        <f t="shared" si="135"/>
        <v>2.9614853460181001E-2</v>
      </c>
      <c r="J432" s="28">
        <f t="shared" si="130"/>
        <v>41.749626679940313</v>
      </c>
      <c r="K432" s="26">
        <v>170.1</v>
      </c>
      <c r="L432" s="27">
        <f t="shared" si="136"/>
        <v>2.9661016949152685E-2</v>
      </c>
      <c r="M432" s="28">
        <f t="shared" si="132"/>
        <v>41.752577319587658</v>
      </c>
    </row>
    <row r="433" spans="1:13" ht="14.4" x14ac:dyDescent="0.3">
      <c r="A433" s="22">
        <f t="shared" si="121"/>
        <v>36586</v>
      </c>
      <c r="B433" s="23">
        <v>171.2</v>
      </c>
      <c r="C433" s="24">
        <f t="shared" si="126"/>
        <v>3.7575757575757596E-2</v>
      </c>
      <c r="D433" s="25">
        <f t="shared" si="124"/>
        <v>52.709359605911217</v>
      </c>
      <c r="E433" s="23">
        <v>72.337999999999994</v>
      </c>
      <c r="F433" s="24">
        <f t="shared" si="137"/>
        <v>6.3717306622148584E-3</v>
      </c>
      <c r="G433" s="25">
        <f t="shared" si="125"/>
        <v>51.736518380775252</v>
      </c>
      <c r="H433" s="26">
        <v>664.3</v>
      </c>
      <c r="I433" s="27">
        <f t="shared" si="135"/>
        <v>2.6104417670682611E-2</v>
      </c>
      <c r="J433" s="28">
        <f t="shared" si="130"/>
        <v>41.332752613240459</v>
      </c>
      <c r="K433" s="26">
        <v>168.4</v>
      </c>
      <c r="L433" s="27">
        <f t="shared" si="136"/>
        <v>2.6203534430225606E-2</v>
      </c>
      <c r="M433" s="28">
        <f t="shared" si="132"/>
        <v>41.335297005400136</v>
      </c>
    </row>
    <row r="434" spans="1:13" ht="14.4" x14ac:dyDescent="0.3">
      <c r="A434" s="22">
        <f t="shared" si="121"/>
        <v>36557</v>
      </c>
      <c r="B434" s="23">
        <v>169.8</v>
      </c>
      <c r="C434" s="24">
        <f t="shared" si="126"/>
        <v>3.2218844984802431E-2</v>
      </c>
      <c r="D434" s="25">
        <f t="shared" si="124"/>
        <v>52.278325123152605</v>
      </c>
      <c r="E434" s="23">
        <v>72.159000000000006</v>
      </c>
      <c r="F434" s="24">
        <f t="shared" si="137"/>
        <v>9.3720712277414187E-3</v>
      </c>
      <c r="G434" s="25">
        <f t="shared" si="125"/>
        <v>51.608496638535243</v>
      </c>
      <c r="H434" s="26">
        <v>660.8</v>
      </c>
      <c r="I434" s="27">
        <f t="shared" si="135"/>
        <v>2.3227005264787826E-2</v>
      </c>
      <c r="J434" s="28">
        <f t="shared" si="130"/>
        <v>41.114982578397253</v>
      </c>
      <c r="K434" s="26">
        <v>167.5</v>
      </c>
      <c r="L434" s="27">
        <f t="shared" si="136"/>
        <v>2.3213194868662246E-2</v>
      </c>
      <c r="M434" s="28">
        <f t="shared" si="132"/>
        <v>41.114383897889084</v>
      </c>
    </row>
    <row r="435" spans="1:13" ht="14.4" x14ac:dyDescent="0.3">
      <c r="A435" s="22">
        <f t="shared" si="121"/>
        <v>36526</v>
      </c>
      <c r="B435" s="23">
        <v>168.8</v>
      </c>
      <c r="C435" s="24">
        <f t="shared" si="126"/>
        <v>2.7388922702373808E-2</v>
      </c>
      <c r="D435" s="25">
        <f t="shared" si="124"/>
        <v>51.970443349753594</v>
      </c>
      <c r="E435" s="23">
        <v>71.936000000000007</v>
      </c>
      <c r="F435" s="24">
        <f t="shared" si="137"/>
        <v>7.9728726161951702E-3</v>
      </c>
      <c r="G435" s="25">
        <f t="shared" si="125"/>
        <v>51.449005864683144</v>
      </c>
      <c r="H435" s="26">
        <v>657.2</v>
      </c>
      <c r="I435" s="27">
        <f t="shared" si="135"/>
        <v>1.9547005895128811E-2</v>
      </c>
      <c r="J435" s="28">
        <f t="shared" si="130"/>
        <v>40.890990542558534</v>
      </c>
      <c r="K435" s="26">
        <v>166.6</v>
      </c>
      <c r="L435" s="27">
        <f t="shared" si="136"/>
        <v>1.9583843329253225E-2</v>
      </c>
      <c r="M435" s="28">
        <f t="shared" si="132"/>
        <v>40.893470790378039</v>
      </c>
    </row>
    <row r="436" spans="1:13" ht="14.4" x14ac:dyDescent="0.3">
      <c r="A436" s="22">
        <f t="shared" si="121"/>
        <v>36495</v>
      </c>
      <c r="B436" s="23">
        <v>168.3</v>
      </c>
      <c r="C436" s="24">
        <f t="shared" si="126"/>
        <v>2.6845637583892579E-2</v>
      </c>
      <c r="D436" s="25">
        <f t="shared" si="124"/>
        <v>51.816502463054078</v>
      </c>
      <c r="E436" s="23">
        <v>72.614999999999995</v>
      </c>
      <c r="F436" s="24">
        <f t="shared" si="137"/>
        <v>1.1238302139037204E-2</v>
      </c>
      <c r="G436" s="25">
        <f t="shared" si="125"/>
        <v>51.934630238878526</v>
      </c>
      <c r="H436" s="26">
        <v>660</v>
      </c>
      <c r="I436" s="27">
        <f t="shared" si="135"/>
        <v>1.7576318223866849E-2</v>
      </c>
      <c r="J436" s="28">
        <f t="shared" si="130"/>
        <v>41.065206570433098</v>
      </c>
      <c r="K436" s="26">
        <v>167.3</v>
      </c>
      <c r="L436" s="27">
        <f t="shared" si="136"/>
        <v>1.7639902676399144E-2</v>
      </c>
      <c r="M436" s="28">
        <f t="shared" si="132"/>
        <v>41.065292096219963</v>
      </c>
    </row>
    <row r="437" spans="1:13" ht="14.4" x14ac:dyDescent="0.3">
      <c r="A437" s="22">
        <f t="shared" si="121"/>
        <v>36465</v>
      </c>
      <c r="B437" s="23">
        <v>168.3</v>
      </c>
      <c r="C437" s="24">
        <f t="shared" si="126"/>
        <v>2.6219512195122086E-2</v>
      </c>
      <c r="D437" s="25">
        <f t="shared" si="124"/>
        <v>51.816502463054078</v>
      </c>
      <c r="E437" s="23">
        <v>72.435000000000002</v>
      </c>
      <c r="F437" s="24">
        <f t="shared" si="137"/>
        <v>1.1803324486660216E-2</v>
      </c>
      <c r="G437" s="25">
        <f t="shared" si="125"/>
        <v>51.805893291374602</v>
      </c>
      <c r="H437" s="26">
        <v>657.6</v>
      </c>
      <c r="I437" s="27">
        <f t="shared" si="135"/>
        <v>1.3876040703052706E-2</v>
      </c>
      <c r="J437" s="28">
        <f t="shared" si="130"/>
        <v>40.915878546540618</v>
      </c>
      <c r="K437" s="26">
        <v>166.7</v>
      </c>
      <c r="L437" s="27">
        <f t="shared" si="136"/>
        <v>1.3990267639902632E-2</v>
      </c>
      <c r="M437" s="28">
        <f t="shared" si="132"/>
        <v>40.9180166912126</v>
      </c>
    </row>
    <row r="438" spans="1:13" ht="14.4" x14ac:dyDescent="0.3">
      <c r="A438" s="22">
        <f t="shared" si="121"/>
        <v>36434</v>
      </c>
      <c r="B438" s="23">
        <v>168.2</v>
      </c>
      <c r="C438" s="24">
        <f t="shared" si="126"/>
        <v>2.5609756097560998E-2</v>
      </c>
      <c r="D438" s="25">
        <f t="shared" si="124"/>
        <v>51.785714285714164</v>
      </c>
      <c r="E438" s="23">
        <v>72.33</v>
      </c>
      <c r="F438" s="24">
        <f t="shared" si="137"/>
        <v>1.1127575698269165E-2</v>
      </c>
      <c r="G438" s="25">
        <f t="shared" si="125"/>
        <v>51.730796738663969</v>
      </c>
      <c r="H438" s="26">
        <v>656.8</v>
      </c>
      <c r="I438" s="27">
        <f t="shared" si="135"/>
        <v>1.2018489984591652E-2</v>
      </c>
      <c r="J438" s="28">
        <f t="shared" si="130"/>
        <v>40.866102538576456</v>
      </c>
      <c r="K438" s="26">
        <v>166.5</v>
      </c>
      <c r="L438" s="27">
        <f t="shared" si="136"/>
        <v>1.2158054711246091E-2</v>
      </c>
      <c r="M438" s="28">
        <f t="shared" si="132"/>
        <v>40.868924889543486</v>
      </c>
    </row>
    <row r="439" spans="1:13" ht="14.4" x14ac:dyDescent="0.3">
      <c r="A439" s="22">
        <f t="shared" si="121"/>
        <v>36404</v>
      </c>
      <c r="B439" s="23">
        <v>167.9</v>
      </c>
      <c r="C439" s="24">
        <f t="shared" si="126"/>
        <v>2.6283618581907087E-2</v>
      </c>
      <c r="D439" s="25">
        <f t="shared" si="124"/>
        <v>51.693349753694463</v>
      </c>
      <c r="E439" s="23">
        <v>72.387</v>
      </c>
      <c r="F439" s="24">
        <f t="shared" si="137"/>
        <v>1.1726393470117946E-2</v>
      </c>
      <c r="G439" s="25">
        <f t="shared" si="125"/>
        <v>51.771563438706885</v>
      </c>
      <c r="H439" s="26">
        <v>655.7</v>
      </c>
      <c r="I439" s="27">
        <f t="shared" si="135"/>
        <v>1.0946654332408379E-2</v>
      </c>
      <c r="J439" s="28">
        <f t="shared" si="130"/>
        <v>40.797660527625744</v>
      </c>
      <c r="K439" s="26">
        <v>166.2</v>
      </c>
      <c r="L439" s="27">
        <f t="shared" si="136"/>
        <v>1.0948905109488871E-2</v>
      </c>
      <c r="M439" s="28">
        <f t="shared" si="132"/>
        <v>40.795287187039804</v>
      </c>
    </row>
    <row r="440" spans="1:13" ht="14.4" x14ac:dyDescent="0.3">
      <c r="A440" s="22">
        <f t="shared" si="121"/>
        <v>36373</v>
      </c>
      <c r="B440" s="23">
        <v>167.1</v>
      </c>
      <c r="C440" s="24">
        <f t="shared" si="126"/>
        <v>2.2643818849449104E-2</v>
      </c>
      <c r="D440" s="25">
        <f t="shared" si="124"/>
        <v>51.447044334975246</v>
      </c>
      <c r="E440" s="23">
        <v>72.096999999999994</v>
      </c>
      <c r="F440" s="24">
        <f t="shared" si="137"/>
        <v>1.2058171200763468E-2</v>
      </c>
      <c r="G440" s="25">
        <f t="shared" si="125"/>
        <v>51.564153912172763</v>
      </c>
      <c r="H440" s="26">
        <v>652.9</v>
      </c>
      <c r="I440" s="27">
        <f t="shared" si="135"/>
        <v>1.0994115825333051E-2</v>
      </c>
      <c r="J440" s="28">
        <f t="shared" si="130"/>
        <v>40.62344449975118</v>
      </c>
      <c r="K440" s="26">
        <v>165.5</v>
      </c>
      <c r="L440" s="27">
        <f t="shared" si="136"/>
        <v>1.0995723885155906E-2</v>
      </c>
      <c r="M440" s="28">
        <f t="shared" si="132"/>
        <v>40.62346588119788</v>
      </c>
    </row>
    <row r="441" spans="1:13" ht="14.4" x14ac:dyDescent="0.3">
      <c r="A441" s="22">
        <f t="shared" si="121"/>
        <v>36342</v>
      </c>
      <c r="B441" s="23">
        <v>166.7</v>
      </c>
      <c r="C441" s="24">
        <f t="shared" si="126"/>
        <v>2.1446078431372584E-2</v>
      </c>
      <c r="D441" s="25">
        <f t="shared" si="124"/>
        <v>51.323891625615644</v>
      </c>
      <c r="E441" s="23">
        <v>71.876999999999995</v>
      </c>
      <c r="F441" s="24">
        <f t="shared" si="137"/>
        <v>1.3036982748900527E-2</v>
      </c>
      <c r="G441" s="25">
        <f t="shared" si="125"/>
        <v>51.406808754112404</v>
      </c>
      <c r="H441" s="26">
        <v>651.29999999999995</v>
      </c>
      <c r="I441" s="27">
        <f t="shared" si="135"/>
        <v>1.2908242612752696E-2</v>
      </c>
      <c r="J441" s="28">
        <f t="shared" si="130"/>
        <v>40.523892483822856</v>
      </c>
      <c r="K441" s="26">
        <v>165.1</v>
      </c>
      <c r="L441" s="27">
        <f t="shared" si="136"/>
        <v>1.2883435582822012E-2</v>
      </c>
      <c r="M441" s="28">
        <f t="shared" si="132"/>
        <v>40.525282277859638</v>
      </c>
    </row>
    <row r="442" spans="1:13" ht="14.4" x14ac:dyDescent="0.3">
      <c r="A442" s="22">
        <f t="shared" si="121"/>
        <v>36312</v>
      </c>
      <c r="B442" s="23">
        <v>166.2</v>
      </c>
      <c r="C442" s="24">
        <f t="shared" si="126"/>
        <v>1.9631901840490684E-2</v>
      </c>
      <c r="D442" s="25">
        <f t="shared" si="124"/>
        <v>51.169950738916143</v>
      </c>
      <c r="E442" s="23">
        <v>72.305999999999997</v>
      </c>
      <c r="F442" s="24">
        <f t="shared" si="137"/>
        <v>1.3498170808628585E-2</v>
      </c>
      <c r="G442" s="25">
        <f t="shared" si="125"/>
        <v>51.713631812330114</v>
      </c>
      <c r="H442" s="26">
        <v>653.29999999999995</v>
      </c>
      <c r="I442" s="27">
        <f t="shared" si="135"/>
        <v>1.3496742165683973E-2</v>
      </c>
      <c r="J442" s="28">
        <f t="shared" si="130"/>
        <v>40.648332503733258</v>
      </c>
      <c r="K442" s="26">
        <v>165.6</v>
      </c>
      <c r="L442" s="27">
        <f t="shared" si="136"/>
        <v>1.346389228886169E-2</v>
      </c>
      <c r="M442" s="28">
        <f t="shared" si="132"/>
        <v>40.648011782032441</v>
      </c>
    </row>
    <row r="443" spans="1:13" ht="14.4" x14ac:dyDescent="0.3">
      <c r="A443" s="22">
        <f t="shared" si="121"/>
        <v>36281</v>
      </c>
      <c r="B443" s="23">
        <v>166.2</v>
      </c>
      <c r="C443" s="24">
        <f t="shared" si="126"/>
        <v>2.0884520884520752E-2</v>
      </c>
      <c r="D443" s="25">
        <f t="shared" si="124"/>
        <v>51.169950738916143</v>
      </c>
      <c r="E443" s="23">
        <v>72.382000000000005</v>
      </c>
      <c r="F443" s="24">
        <f t="shared" si="137"/>
        <v>1.3058265336113983E-2</v>
      </c>
      <c r="G443" s="25">
        <f t="shared" si="125"/>
        <v>51.767987412387335</v>
      </c>
      <c r="H443" s="26">
        <v>653.29999999999995</v>
      </c>
      <c r="I443" s="27">
        <f t="shared" si="135"/>
        <v>1.2868217054263553E-2</v>
      </c>
      <c r="J443" s="28">
        <f t="shared" si="130"/>
        <v>40.648332503733258</v>
      </c>
      <c r="K443" s="26">
        <v>165.6</v>
      </c>
      <c r="L443" s="27">
        <f t="shared" si="136"/>
        <v>1.2844036697247763E-2</v>
      </c>
      <c r="M443" s="28">
        <f t="shared" si="132"/>
        <v>40.648011782032441</v>
      </c>
    </row>
    <row r="444" spans="1:13" ht="14.4" x14ac:dyDescent="0.3">
      <c r="A444" s="22">
        <f t="shared" si="121"/>
        <v>36251</v>
      </c>
      <c r="B444" s="23">
        <v>166.2</v>
      </c>
      <c r="C444" s="24">
        <f t="shared" si="126"/>
        <v>2.2769230769230653E-2</v>
      </c>
      <c r="D444" s="25">
        <f t="shared" si="124"/>
        <v>51.169950738916143</v>
      </c>
      <c r="E444" s="23">
        <v>72.168000000000006</v>
      </c>
      <c r="F444" s="24">
        <f t="shared" si="137"/>
        <v>1.5420981539846945E-2</v>
      </c>
      <c r="G444" s="25">
        <f t="shared" si="125"/>
        <v>51.614933485910441</v>
      </c>
      <c r="H444" s="26">
        <v>651.70000000000005</v>
      </c>
      <c r="I444" s="27">
        <f t="shared" si="135"/>
        <v>1.5900233826968035E-2</v>
      </c>
      <c r="J444" s="28">
        <f t="shared" si="130"/>
        <v>40.54878048780494</v>
      </c>
      <c r="K444" s="26">
        <v>165.2</v>
      </c>
      <c r="L444" s="27">
        <f t="shared" si="136"/>
        <v>1.5990159901599021E-2</v>
      </c>
      <c r="M444" s="28">
        <f t="shared" si="132"/>
        <v>40.549828178694199</v>
      </c>
    </row>
    <row r="445" spans="1:13" ht="14.4" x14ac:dyDescent="0.3">
      <c r="A445" s="22">
        <f t="shared" ref="A445:A508" si="138">DATE(YEAR(A446),MONTH(A446)+1,DAY(A446))</f>
        <v>36220</v>
      </c>
      <c r="B445" s="23">
        <v>165</v>
      </c>
      <c r="C445" s="24">
        <f t="shared" si="126"/>
        <v>1.7262638717632672E-2</v>
      </c>
      <c r="D445" s="25">
        <f t="shared" si="124"/>
        <v>50.800492610837331</v>
      </c>
      <c r="E445" s="23">
        <v>71.88</v>
      </c>
      <c r="F445" s="24">
        <f t="shared" si="137"/>
        <v>1.6690240452616578E-2</v>
      </c>
      <c r="G445" s="25">
        <f t="shared" si="125"/>
        <v>51.408954369904137</v>
      </c>
      <c r="H445" s="26">
        <v>647.4</v>
      </c>
      <c r="I445" s="27">
        <f t="shared" si="135"/>
        <v>2.0491803278688492E-2</v>
      </c>
      <c r="J445" s="28">
        <f t="shared" si="130"/>
        <v>40.281234444997565</v>
      </c>
      <c r="K445" s="26">
        <v>164.1</v>
      </c>
      <c r="L445" s="27">
        <f t="shared" si="136"/>
        <v>2.0522388059701413E-2</v>
      </c>
      <c r="M445" s="28">
        <f t="shared" si="132"/>
        <v>40.279823269514033</v>
      </c>
    </row>
    <row r="446" spans="1:13" ht="14.4" x14ac:dyDescent="0.3">
      <c r="A446" s="22">
        <f t="shared" si="138"/>
        <v>36192</v>
      </c>
      <c r="B446" s="23">
        <v>164.5</v>
      </c>
      <c r="C446" s="24">
        <f t="shared" si="126"/>
        <v>1.6059295861643008E-2</v>
      </c>
      <c r="D446" s="25">
        <f t="shared" si="124"/>
        <v>50.646551724137822</v>
      </c>
      <c r="E446" s="23">
        <v>71.489000000000004</v>
      </c>
      <c r="F446" s="24">
        <f t="shared" si="137"/>
        <v>1.4057136372663148E-2</v>
      </c>
      <c r="G446" s="25">
        <f t="shared" si="125"/>
        <v>51.129309111715045</v>
      </c>
      <c r="H446" s="26">
        <v>645.79999999999995</v>
      </c>
      <c r="I446" s="27">
        <f t="shared" si="135"/>
        <v>2.1189120809614215E-2</v>
      </c>
      <c r="J446" s="28">
        <f t="shared" si="130"/>
        <v>40.181682429069241</v>
      </c>
      <c r="K446" s="26">
        <v>163.69999999999999</v>
      </c>
      <c r="L446" s="27">
        <f t="shared" si="136"/>
        <v>2.1210230817217512E-2</v>
      </c>
      <c r="M446" s="28">
        <f t="shared" si="132"/>
        <v>40.181639666175791</v>
      </c>
    </row>
    <row r="447" spans="1:13" ht="14.4" x14ac:dyDescent="0.3">
      <c r="A447" s="22">
        <f t="shared" si="138"/>
        <v>36161</v>
      </c>
      <c r="B447" s="23">
        <v>164.3</v>
      </c>
      <c r="C447" s="24">
        <f t="shared" si="126"/>
        <v>1.6707920792079278E-2</v>
      </c>
      <c r="D447" s="25">
        <f t="shared" si="124"/>
        <v>50.584975369458029</v>
      </c>
      <c r="E447" s="23">
        <v>71.367000000000004</v>
      </c>
      <c r="F447" s="24">
        <f t="shared" si="137"/>
        <v>1.58425143052352E-2</v>
      </c>
      <c r="G447" s="25">
        <f t="shared" si="125"/>
        <v>51.042054069517938</v>
      </c>
      <c r="H447" s="26">
        <v>644.6</v>
      </c>
      <c r="I447" s="27">
        <f t="shared" si="135"/>
        <v>2.4475524475524368E-2</v>
      </c>
      <c r="J447" s="28">
        <f t="shared" si="130"/>
        <v>40.107018417123008</v>
      </c>
      <c r="K447" s="26">
        <v>163.4</v>
      </c>
      <c r="L447" s="27">
        <f t="shared" si="136"/>
        <v>2.4451410658307138E-2</v>
      </c>
      <c r="M447" s="28">
        <f t="shared" si="132"/>
        <v>40.108001963672109</v>
      </c>
    </row>
    <row r="448" spans="1:13" ht="14.4" x14ac:dyDescent="0.3">
      <c r="A448" s="22">
        <f t="shared" si="138"/>
        <v>36130</v>
      </c>
      <c r="B448" s="23">
        <v>163.9</v>
      </c>
      <c r="C448" s="24">
        <f t="shared" si="126"/>
        <v>1.6119032858028515E-2</v>
      </c>
      <c r="D448" s="25">
        <f t="shared" si="124"/>
        <v>50.461822660098427</v>
      </c>
      <c r="E448" s="23">
        <v>71.808000000000007</v>
      </c>
      <c r="F448" s="24">
        <f t="shared" si="137"/>
        <v>1.5556938394523989E-2</v>
      </c>
      <c r="G448" s="25">
        <f t="shared" si="125"/>
        <v>51.357459590902579</v>
      </c>
      <c r="H448" s="26">
        <v>648.6</v>
      </c>
      <c r="I448" s="27">
        <f t="shared" si="135"/>
        <v>2.7566539923954414E-2</v>
      </c>
      <c r="J448" s="28">
        <f t="shared" si="130"/>
        <v>40.355898456943812</v>
      </c>
      <c r="K448" s="26">
        <v>164.4</v>
      </c>
      <c r="L448" s="27">
        <f t="shared" si="136"/>
        <v>2.750000000000008E-2</v>
      </c>
      <c r="M448" s="28">
        <f t="shared" si="132"/>
        <v>40.353460972017714</v>
      </c>
    </row>
    <row r="449" spans="1:13" ht="14.4" x14ac:dyDescent="0.3">
      <c r="A449" s="22">
        <f t="shared" si="138"/>
        <v>36100</v>
      </c>
      <c r="B449" s="23">
        <v>164</v>
      </c>
      <c r="C449" s="24">
        <f t="shared" si="126"/>
        <v>1.5479876160990669E-2</v>
      </c>
      <c r="D449" s="25">
        <f t="shared" ref="D449:D512" si="139">D448/(B448/B449)</f>
        <v>50.492610837438328</v>
      </c>
      <c r="E449" s="23">
        <v>71.59</v>
      </c>
      <c r="F449" s="24">
        <f t="shared" si="137"/>
        <v>1.3491512946472772E-2</v>
      </c>
      <c r="G449" s="25">
        <f t="shared" ref="G449:G512" si="140">G448/(E448/E449)</f>
        <v>51.201544843370037</v>
      </c>
      <c r="H449" s="26">
        <v>648.6</v>
      </c>
      <c r="I449" s="27">
        <f t="shared" si="135"/>
        <v>3.0177890724269352E-2</v>
      </c>
      <c r="J449" s="28">
        <f t="shared" si="130"/>
        <v>40.355898456943812</v>
      </c>
      <c r="K449" s="26">
        <v>164.4</v>
      </c>
      <c r="L449" s="27">
        <f t="shared" si="136"/>
        <v>3.007518796992481E-2</v>
      </c>
      <c r="M449" s="28">
        <f t="shared" si="132"/>
        <v>40.353460972017714</v>
      </c>
    </row>
    <row r="450" spans="1:13" ht="14.4" x14ac:dyDescent="0.3">
      <c r="A450" s="22">
        <f t="shared" si="138"/>
        <v>36069</v>
      </c>
      <c r="B450" s="23">
        <v>164</v>
      </c>
      <c r="C450" s="24">
        <f t="shared" si="126"/>
        <v>1.4851485148514865E-2</v>
      </c>
      <c r="D450" s="25">
        <f t="shared" si="139"/>
        <v>50.492610837438328</v>
      </c>
      <c r="E450" s="23">
        <v>71.534000000000006</v>
      </c>
      <c r="F450" s="24">
        <f t="shared" si="137"/>
        <v>1.3645831857278523E-2</v>
      </c>
      <c r="G450" s="25">
        <f t="shared" si="140"/>
        <v>51.16149334859103</v>
      </c>
      <c r="H450" s="26">
        <v>649</v>
      </c>
      <c r="I450" s="27">
        <f t="shared" si="135"/>
        <v>3.1468531468531458E-2</v>
      </c>
      <c r="J450" s="28">
        <f t="shared" si="130"/>
        <v>40.38078646092589</v>
      </c>
      <c r="K450" s="26">
        <v>164.5</v>
      </c>
      <c r="L450" s="27">
        <f t="shared" si="136"/>
        <v>3.1347962382445083E-2</v>
      </c>
      <c r="M450" s="28">
        <f t="shared" si="132"/>
        <v>40.378006872852275</v>
      </c>
    </row>
    <row r="451" spans="1:13" ht="14.4" x14ac:dyDescent="0.3">
      <c r="A451" s="22">
        <f t="shared" si="138"/>
        <v>36039</v>
      </c>
      <c r="B451" s="23">
        <v>163.6</v>
      </c>
      <c r="C451" s="24">
        <f t="shared" si="126"/>
        <v>1.4888337468982771E-2</v>
      </c>
      <c r="D451" s="25">
        <f t="shared" si="139"/>
        <v>50.369458128078719</v>
      </c>
      <c r="E451" s="23">
        <v>71.548000000000002</v>
      </c>
      <c r="F451" s="24">
        <f t="shared" si="137"/>
        <v>1.4102873017447948E-2</v>
      </c>
      <c r="G451" s="25">
        <f t="shared" si="140"/>
        <v>51.171506222285778</v>
      </c>
      <c r="H451" s="26">
        <v>648.6</v>
      </c>
      <c r="I451" s="27">
        <f t="shared" si="135"/>
        <v>3.2145130490133678E-2</v>
      </c>
      <c r="J451" s="28">
        <f t="shared" si="130"/>
        <v>40.355898456943812</v>
      </c>
      <c r="K451" s="26">
        <v>164.4</v>
      </c>
      <c r="L451" s="27">
        <f t="shared" si="136"/>
        <v>3.2015065913370888E-2</v>
      </c>
      <c r="M451" s="28">
        <f t="shared" si="132"/>
        <v>40.353460972017714</v>
      </c>
    </row>
    <row r="452" spans="1:13" ht="14.4" x14ac:dyDescent="0.3">
      <c r="A452" s="22">
        <f t="shared" si="138"/>
        <v>36008</v>
      </c>
      <c r="B452" s="23">
        <v>163.4</v>
      </c>
      <c r="C452" s="24">
        <f t="shared" si="126"/>
        <v>1.6169154228855787E-2</v>
      </c>
      <c r="D452" s="25">
        <f t="shared" si="139"/>
        <v>50.307881773398925</v>
      </c>
      <c r="E452" s="23">
        <v>71.238</v>
      </c>
      <c r="F452" s="24">
        <f t="shared" si="137"/>
        <v>1.3270748879880445E-2</v>
      </c>
      <c r="G452" s="25">
        <f t="shared" si="140"/>
        <v>50.949792590473443</v>
      </c>
      <c r="H452" s="26">
        <v>645.79999999999995</v>
      </c>
      <c r="I452" s="27">
        <f t="shared" si="135"/>
        <v>3.2784263553494286E-2</v>
      </c>
      <c r="J452" s="28">
        <f t="shared" si="130"/>
        <v>40.181682429069241</v>
      </c>
      <c r="K452" s="26">
        <v>163.69999999999999</v>
      </c>
      <c r="L452" s="27">
        <f t="shared" si="136"/>
        <v>3.2807570977917866E-2</v>
      </c>
      <c r="M452" s="28">
        <f t="shared" si="132"/>
        <v>40.181639666175784</v>
      </c>
    </row>
    <row r="453" spans="1:13" ht="14.4" x14ac:dyDescent="0.3">
      <c r="A453" s="22">
        <f t="shared" si="138"/>
        <v>35977</v>
      </c>
      <c r="B453" s="23">
        <v>163.19999999999999</v>
      </c>
      <c r="C453" s="24">
        <f t="shared" si="126"/>
        <v>1.6822429906542036E-2</v>
      </c>
      <c r="D453" s="25">
        <f t="shared" si="139"/>
        <v>50.246305418719125</v>
      </c>
      <c r="E453" s="23">
        <v>70.951999999999998</v>
      </c>
      <c r="F453" s="24">
        <f t="shared" si="137"/>
        <v>1.4426032626567276E-2</v>
      </c>
      <c r="G453" s="25">
        <f t="shared" si="140"/>
        <v>50.745243884994977</v>
      </c>
      <c r="H453" s="26">
        <v>643</v>
      </c>
      <c r="I453" s="27">
        <f t="shared" si="135"/>
        <v>3.4926766457427982E-2</v>
      </c>
      <c r="J453" s="28">
        <f t="shared" si="130"/>
        <v>40.007466401194677</v>
      </c>
      <c r="K453" s="26">
        <v>163</v>
      </c>
      <c r="L453" s="27">
        <f t="shared" si="136"/>
        <v>3.4920634920635019E-2</v>
      </c>
      <c r="M453" s="28">
        <f t="shared" si="132"/>
        <v>40.00981836033386</v>
      </c>
    </row>
    <row r="454" spans="1:13" ht="14.4" x14ac:dyDescent="0.3">
      <c r="A454" s="22">
        <f t="shared" si="138"/>
        <v>35947</v>
      </c>
      <c r="B454" s="23">
        <v>163</v>
      </c>
      <c r="C454" s="24">
        <f t="shared" si="126"/>
        <v>1.6843418590143378E-2</v>
      </c>
      <c r="D454" s="25">
        <f t="shared" si="139"/>
        <v>50.184729064039324</v>
      </c>
      <c r="E454" s="23">
        <v>71.343000000000004</v>
      </c>
      <c r="F454" s="24">
        <f t="shared" si="137"/>
        <v>1.6745525025652741E-2</v>
      </c>
      <c r="G454" s="25">
        <f t="shared" si="140"/>
        <v>51.024889143184083</v>
      </c>
      <c r="H454" s="26">
        <v>644.6</v>
      </c>
      <c r="I454" s="27">
        <f t="shared" si="135"/>
        <v>3.750201191051028E-2</v>
      </c>
      <c r="J454" s="28">
        <f t="shared" si="130"/>
        <v>40.107018417123001</v>
      </c>
      <c r="K454" s="26">
        <v>163.4</v>
      </c>
      <c r="L454" s="27">
        <f t="shared" si="136"/>
        <v>3.7460317460317416E-2</v>
      </c>
      <c r="M454" s="28">
        <f t="shared" si="132"/>
        <v>40.108001963672102</v>
      </c>
    </row>
    <row r="455" spans="1:13" ht="14.4" x14ac:dyDescent="0.3">
      <c r="A455" s="22">
        <f t="shared" si="138"/>
        <v>35916</v>
      </c>
      <c r="B455" s="23">
        <v>162.80000000000001</v>
      </c>
      <c r="C455" s="24">
        <f t="shared" si="126"/>
        <v>1.6864459712679691E-2</v>
      </c>
      <c r="D455" s="25">
        <f t="shared" si="139"/>
        <v>50.123152709359523</v>
      </c>
      <c r="E455" s="23">
        <v>71.448999999999998</v>
      </c>
      <c r="F455" s="24">
        <f t="shared" si="137"/>
        <v>2.0393881835449434E-2</v>
      </c>
      <c r="G455" s="25">
        <f t="shared" si="140"/>
        <v>51.100700901158618</v>
      </c>
      <c r="H455" s="26">
        <v>645</v>
      </c>
      <c r="I455" s="27">
        <f t="shared" si="135"/>
        <v>4.2003231017770704E-2</v>
      </c>
      <c r="J455" s="28">
        <f t="shared" si="130"/>
        <v>40.131906421105079</v>
      </c>
      <c r="K455" s="26">
        <v>163.5</v>
      </c>
      <c r="L455" s="27">
        <f t="shared" si="136"/>
        <v>4.2065009560229516E-2</v>
      </c>
      <c r="M455" s="28">
        <f t="shared" si="132"/>
        <v>40.132547864506662</v>
      </c>
    </row>
    <row r="456" spans="1:13" ht="14.4" x14ac:dyDescent="0.3">
      <c r="A456" s="22">
        <f t="shared" si="138"/>
        <v>35886</v>
      </c>
      <c r="B456" s="23">
        <v>162.5</v>
      </c>
      <c r="C456" s="24">
        <f t="shared" ref="C456:C519" si="141">SUM(B456/B468)-1</f>
        <v>1.4357053682896526E-2</v>
      </c>
      <c r="D456" s="25">
        <f t="shared" si="139"/>
        <v>50.030788177339822</v>
      </c>
      <c r="E456" s="23">
        <v>71.072000000000003</v>
      </c>
      <c r="F456" s="24">
        <f t="shared" si="137"/>
        <v>1.8150562280638827E-2</v>
      </c>
      <c r="G456" s="25">
        <f t="shared" si="140"/>
        <v>50.831068516664274</v>
      </c>
      <c r="H456" s="26">
        <v>641.5</v>
      </c>
      <c r="I456" s="27">
        <f t="shared" si="135"/>
        <v>4.038274408044118E-2</v>
      </c>
      <c r="J456" s="28">
        <f t="shared" si="130"/>
        <v>39.914136386261873</v>
      </c>
      <c r="K456" s="26">
        <v>162.6</v>
      </c>
      <c r="L456" s="27">
        <f t="shared" si="136"/>
        <v>4.0307101727447003E-2</v>
      </c>
      <c r="M456" s="28">
        <f t="shared" si="132"/>
        <v>39.911634756995618</v>
      </c>
    </row>
    <row r="457" spans="1:13" ht="14.4" x14ac:dyDescent="0.3">
      <c r="A457" s="22">
        <f t="shared" si="138"/>
        <v>35855</v>
      </c>
      <c r="B457" s="23">
        <v>162.19999999999999</v>
      </c>
      <c r="C457" s="24">
        <f t="shared" si="141"/>
        <v>1.3749999999999929E-2</v>
      </c>
      <c r="D457" s="25">
        <f t="shared" si="139"/>
        <v>49.938423645320121</v>
      </c>
      <c r="E457" s="23">
        <v>70.7</v>
      </c>
      <c r="F457" s="24">
        <f t="shared" si="137"/>
        <v>1.6549483098247331E-2</v>
      </c>
      <c r="G457" s="25">
        <f t="shared" si="140"/>
        <v>50.56501215848948</v>
      </c>
      <c r="H457" s="26">
        <v>634.4</v>
      </c>
      <c r="I457" s="27">
        <f t="shared" si="135"/>
        <v>3.4741477736095261E-2</v>
      </c>
      <c r="J457" s="28">
        <f t="shared" si="130"/>
        <v>39.472374315579941</v>
      </c>
      <c r="K457" s="26">
        <v>160.80000000000001</v>
      </c>
      <c r="L457" s="27">
        <f t="shared" si="136"/>
        <v>3.474903474903468E-2</v>
      </c>
      <c r="M457" s="28">
        <f t="shared" si="132"/>
        <v>39.469808541973528</v>
      </c>
    </row>
    <row r="458" spans="1:13" ht="14.4" x14ac:dyDescent="0.3">
      <c r="A458" s="22">
        <f t="shared" si="138"/>
        <v>35827</v>
      </c>
      <c r="B458" s="23">
        <v>161.9</v>
      </c>
      <c r="C458" s="24">
        <f t="shared" si="141"/>
        <v>1.441102756892243E-2</v>
      </c>
      <c r="D458" s="25">
        <f t="shared" si="139"/>
        <v>49.84605911330042</v>
      </c>
      <c r="E458" s="23">
        <v>70.498000000000005</v>
      </c>
      <c r="F458" s="24">
        <f t="shared" si="137"/>
        <v>1.5835963054222635E-2</v>
      </c>
      <c r="G458" s="25">
        <f t="shared" si="140"/>
        <v>50.420540695179511</v>
      </c>
      <c r="H458" s="26">
        <v>632.4</v>
      </c>
      <c r="I458" s="27">
        <f t="shared" si="135"/>
        <v>3.4178250204415228E-2</v>
      </c>
      <c r="J458" s="28">
        <f t="shared" si="130"/>
        <v>39.347934295669539</v>
      </c>
      <c r="K458" s="26">
        <v>160.30000000000001</v>
      </c>
      <c r="L458" s="27">
        <f t="shared" si="136"/>
        <v>3.4193548387096762E-2</v>
      </c>
      <c r="M458" s="28">
        <f t="shared" si="132"/>
        <v>39.347079037800725</v>
      </c>
    </row>
    <row r="459" spans="1:13" ht="14.4" x14ac:dyDescent="0.3">
      <c r="A459" s="22">
        <f t="shared" si="138"/>
        <v>35796</v>
      </c>
      <c r="B459" s="23">
        <v>161.6</v>
      </c>
      <c r="C459" s="24">
        <f t="shared" si="141"/>
        <v>1.5713387806411072E-2</v>
      </c>
      <c r="D459" s="25">
        <f t="shared" si="139"/>
        <v>49.753694581280712</v>
      </c>
      <c r="E459" s="23">
        <v>70.254000000000005</v>
      </c>
      <c r="F459" s="24">
        <f t="shared" si="137"/>
        <v>1.4776617411275339E-2</v>
      </c>
      <c r="G459" s="25">
        <f t="shared" si="140"/>
        <v>50.24603061078529</v>
      </c>
      <c r="H459" s="26">
        <v>629.20000000000005</v>
      </c>
      <c r="I459" s="27">
        <f t="shared" si="135"/>
        <v>3.299950747003777E-2</v>
      </c>
      <c r="J459" s="28">
        <f t="shared" ref="J459:J522" si="142">J458/(H458/H459)</f>
        <v>39.148830263812897</v>
      </c>
      <c r="K459" s="26">
        <v>159.5</v>
      </c>
      <c r="L459" s="27">
        <f t="shared" si="136"/>
        <v>3.303108808290145E-2</v>
      </c>
      <c r="M459" s="28">
        <f t="shared" ref="M459:M522" si="143">M458/(K458/K459)</f>
        <v>39.150711831124234</v>
      </c>
    </row>
    <row r="460" spans="1:13" ht="14.4" x14ac:dyDescent="0.3">
      <c r="A460" s="22">
        <f t="shared" si="138"/>
        <v>35765</v>
      </c>
      <c r="B460" s="23">
        <v>161.30000000000001</v>
      </c>
      <c r="C460" s="24">
        <f t="shared" si="141"/>
        <v>1.7023959646910614E-2</v>
      </c>
      <c r="D460" s="25">
        <f t="shared" si="139"/>
        <v>49.661330049261011</v>
      </c>
      <c r="E460" s="23">
        <v>70.707999999999998</v>
      </c>
      <c r="F460" s="24">
        <f t="shared" si="137"/>
        <v>1.7103237963722151E-2</v>
      </c>
      <c r="G460" s="25">
        <f t="shared" si="140"/>
        <v>50.570733800600763</v>
      </c>
      <c r="H460" s="26">
        <v>631.20000000000005</v>
      </c>
      <c r="I460" s="27">
        <f t="shared" si="135"/>
        <v>3.6283040551633672E-2</v>
      </c>
      <c r="J460" s="28">
        <f t="shared" si="142"/>
        <v>39.273270283723299</v>
      </c>
      <c r="K460" s="26">
        <v>160</v>
      </c>
      <c r="L460" s="27">
        <f t="shared" si="136"/>
        <v>3.6269430051813378E-2</v>
      </c>
      <c r="M460" s="28">
        <f t="shared" si="143"/>
        <v>39.273441335297036</v>
      </c>
    </row>
    <row r="461" spans="1:13" ht="14.4" x14ac:dyDescent="0.3">
      <c r="A461" s="22">
        <f t="shared" si="138"/>
        <v>35735</v>
      </c>
      <c r="B461" s="23">
        <v>161.5</v>
      </c>
      <c r="C461" s="24">
        <f t="shared" si="141"/>
        <v>1.8284993694829721E-2</v>
      </c>
      <c r="D461" s="25">
        <f t="shared" si="139"/>
        <v>49.722906403940812</v>
      </c>
      <c r="E461" s="23">
        <v>70.637</v>
      </c>
      <c r="F461" s="24">
        <f t="shared" si="137"/>
        <v>1.9204686462932496E-2</v>
      </c>
      <c r="G461" s="25">
        <f t="shared" si="140"/>
        <v>50.519954226863099</v>
      </c>
      <c r="H461" s="26">
        <v>629.6</v>
      </c>
      <c r="I461" s="27">
        <f t="shared" ref="I461:I499" si="144">SUM(H461/H473)-1</f>
        <v>3.70614396310327E-2</v>
      </c>
      <c r="J461" s="28">
        <f t="shared" si="142"/>
        <v>39.173718267794975</v>
      </c>
      <c r="K461" s="26">
        <v>159.6</v>
      </c>
      <c r="L461" s="27">
        <f t="shared" ref="L461:L524" si="145">SUM(K461/K473)-1</f>
        <v>3.7037037037036979E-2</v>
      </c>
      <c r="M461" s="28">
        <f t="shared" si="143"/>
        <v>39.175257731958794</v>
      </c>
    </row>
    <row r="462" spans="1:13" ht="14.4" x14ac:dyDescent="0.3">
      <c r="A462" s="22">
        <f t="shared" si="138"/>
        <v>35704</v>
      </c>
      <c r="B462" s="23">
        <v>161.6</v>
      </c>
      <c r="C462" s="24">
        <f t="shared" si="141"/>
        <v>2.0846493998736504E-2</v>
      </c>
      <c r="D462" s="25">
        <f t="shared" si="139"/>
        <v>49.753694581280712</v>
      </c>
      <c r="E462" s="23">
        <v>70.570999999999998</v>
      </c>
      <c r="F462" s="24">
        <f t="shared" si="137"/>
        <v>1.8972811412564683E-2</v>
      </c>
      <c r="G462" s="25">
        <f t="shared" si="140"/>
        <v>50.472750679444985</v>
      </c>
      <c r="H462" s="26">
        <v>629.20000000000005</v>
      </c>
      <c r="I462" s="27">
        <f t="shared" si="144"/>
        <v>3.7085874402505326E-2</v>
      </c>
      <c r="J462" s="28">
        <f t="shared" si="142"/>
        <v>39.14883026381289</v>
      </c>
      <c r="K462" s="26">
        <v>159.5</v>
      </c>
      <c r="L462" s="27">
        <f t="shared" si="145"/>
        <v>3.706111833550052E-2</v>
      </c>
      <c r="M462" s="28">
        <f t="shared" si="143"/>
        <v>39.150711831124234</v>
      </c>
    </row>
    <row r="463" spans="1:13" ht="14.4" x14ac:dyDescent="0.3">
      <c r="A463" s="22">
        <f t="shared" si="138"/>
        <v>35674</v>
      </c>
      <c r="B463" s="23">
        <v>161.19999999999999</v>
      </c>
      <c r="C463" s="24">
        <f t="shared" si="141"/>
        <v>2.1546261089987251E-2</v>
      </c>
      <c r="D463" s="25">
        <f t="shared" si="139"/>
        <v>49.630541871921096</v>
      </c>
      <c r="E463" s="23">
        <v>70.552999999999997</v>
      </c>
      <c r="F463" s="24">
        <f t="shared" si="137"/>
        <v>1.8345313357004622E-2</v>
      </c>
      <c r="G463" s="25">
        <f t="shared" si="140"/>
        <v>50.459876984694596</v>
      </c>
      <c r="H463" s="26">
        <v>628.4</v>
      </c>
      <c r="I463" s="27">
        <f t="shared" si="144"/>
        <v>3.5767265534860648E-2</v>
      </c>
      <c r="J463" s="28">
        <f t="shared" si="142"/>
        <v>39.099054255848728</v>
      </c>
      <c r="K463" s="26">
        <v>159.30000000000001</v>
      </c>
      <c r="L463" s="27">
        <f t="shared" si="145"/>
        <v>3.5760728218465543E-2</v>
      </c>
      <c r="M463" s="28">
        <f t="shared" si="143"/>
        <v>39.101620029455113</v>
      </c>
    </row>
    <row r="464" spans="1:13" ht="14.4" x14ac:dyDescent="0.3">
      <c r="A464" s="22">
        <f t="shared" si="138"/>
        <v>35643</v>
      </c>
      <c r="B464" s="23">
        <v>160.80000000000001</v>
      </c>
      <c r="C464" s="24">
        <f t="shared" si="141"/>
        <v>2.2250476795931284E-2</v>
      </c>
      <c r="D464" s="25">
        <f t="shared" si="139"/>
        <v>49.507389162561502</v>
      </c>
      <c r="E464" s="23">
        <v>70.305000000000007</v>
      </c>
      <c r="F464" s="24">
        <f t="shared" si="137"/>
        <v>1.9770241652403708E-2</v>
      </c>
      <c r="G464" s="25">
        <f t="shared" si="140"/>
        <v>50.28250607924474</v>
      </c>
      <c r="H464" s="26">
        <v>625.29999999999995</v>
      </c>
      <c r="I464" s="27">
        <f t="shared" si="144"/>
        <v>3.526490066225163E-2</v>
      </c>
      <c r="J464" s="28">
        <f t="shared" si="142"/>
        <v>38.906172224987607</v>
      </c>
      <c r="K464" s="26">
        <v>158.5</v>
      </c>
      <c r="L464" s="27">
        <f t="shared" si="145"/>
        <v>3.5271064663618512E-2</v>
      </c>
      <c r="M464" s="28">
        <f t="shared" si="143"/>
        <v>38.905252822778621</v>
      </c>
    </row>
    <row r="465" spans="1:13" ht="14.4" x14ac:dyDescent="0.3">
      <c r="A465" s="22">
        <f t="shared" si="138"/>
        <v>35612</v>
      </c>
      <c r="B465" s="23">
        <v>160.5</v>
      </c>
      <c r="C465" s="24">
        <f t="shared" si="141"/>
        <v>2.2292993630573354E-2</v>
      </c>
      <c r="D465" s="25">
        <f t="shared" si="139"/>
        <v>49.415024630541794</v>
      </c>
      <c r="E465" s="23">
        <v>69.942999999999998</v>
      </c>
      <c r="F465" s="24">
        <f t="shared" si="137"/>
        <v>1.9948960991615028E-2</v>
      </c>
      <c r="G465" s="25">
        <f t="shared" si="140"/>
        <v>50.023601773709053</v>
      </c>
      <c r="H465" s="26">
        <v>621.29999999999995</v>
      </c>
      <c r="I465" s="27">
        <f t="shared" si="144"/>
        <v>3.343313373253487E-2</v>
      </c>
      <c r="J465" s="28">
        <f t="shared" si="142"/>
        <v>38.657292185166803</v>
      </c>
      <c r="K465" s="26">
        <v>157.5</v>
      </c>
      <c r="L465" s="27">
        <f t="shared" si="145"/>
        <v>3.3464566929133799E-2</v>
      </c>
      <c r="M465" s="28">
        <f t="shared" si="143"/>
        <v>38.659793814433016</v>
      </c>
    </row>
    <row r="466" spans="1:13" ht="14.4" x14ac:dyDescent="0.3">
      <c r="A466" s="22">
        <f t="shared" si="138"/>
        <v>35582</v>
      </c>
      <c r="B466" s="23">
        <v>160.30000000000001</v>
      </c>
      <c r="C466" s="24">
        <f t="shared" si="141"/>
        <v>2.2973835354180183E-2</v>
      </c>
      <c r="D466" s="25">
        <f t="shared" si="139"/>
        <v>49.353448275862</v>
      </c>
      <c r="E466" s="23">
        <v>70.168000000000006</v>
      </c>
      <c r="F466" s="24">
        <f t="shared" si="137"/>
        <v>1.6735977279642933E-2</v>
      </c>
      <c r="G466" s="25">
        <f t="shared" si="140"/>
        <v>50.184522958088976</v>
      </c>
      <c r="H466" s="26">
        <v>621.29999999999995</v>
      </c>
      <c r="I466" s="27">
        <f t="shared" si="144"/>
        <v>2.9324055666003934E-2</v>
      </c>
      <c r="J466" s="28">
        <f t="shared" si="142"/>
        <v>38.657292185166803</v>
      </c>
      <c r="K466" s="26">
        <v>157.5</v>
      </c>
      <c r="L466" s="27">
        <f t="shared" si="145"/>
        <v>2.9411764705882248E-2</v>
      </c>
      <c r="M466" s="28">
        <f t="shared" si="143"/>
        <v>38.659793814433016</v>
      </c>
    </row>
    <row r="467" spans="1:13" ht="14.4" x14ac:dyDescent="0.3">
      <c r="A467" s="22">
        <f t="shared" si="138"/>
        <v>35551</v>
      </c>
      <c r="B467" s="23">
        <v>160.1</v>
      </c>
      <c r="C467" s="24">
        <f t="shared" si="141"/>
        <v>2.2349936143039484E-2</v>
      </c>
      <c r="D467" s="25">
        <f t="shared" si="139"/>
        <v>49.291871921182199</v>
      </c>
      <c r="E467" s="23">
        <v>70.021000000000001</v>
      </c>
      <c r="F467" s="24">
        <f t="shared" si="137"/>
        <v>1.5591912511240702E-2</v>
      </c>
      <c r="G467" s="25">
        <f t="shared" si="140"/>
        <v>50.079387784294099</v>
      </c>
      <c r="H467" s="26">
        <v>619</v>
      </c>
      <c r="I467" s="27">
        <f t="shared" si="144"/>
        <v>2.6193633952254602E-2</v>
      </c>
      <c r="J467" s="28">
        <f t="shared" si="142"/>
        <v>38.514186162269837</v>
      </c>
      <c r="K467" s="26">
        <v>156.9</v>
      </c>
      <c r="L467" s="27">
        <f t="shared" si="145"/>
        <v>2.6160889470242088E-2</v>
      </c>
      <c r="M467" s="28">
        <f t="shared" si="143"/>
        <v>38.512518409425653</v>
      </c>
    </row>
    <row r="468" spans="1:13" ht="14.4" x14ac:dyDescent="0.3">
      <c r="A468" s="22">
        <f t="shared" si="138"/>
        <v>35521</v>
      </c>
      <c r="B468" s="23">
        <v>160.19999999999999</v>
      </c>
      <c r="C468" s="24">
        <f t="shared" si="141"/>
        <v>2.4952015355086177E-2</v>
      </c>
      <c r="D468" s="25">
        <f t="shared" si="139"/>
        <v>49.3226600985221</v>
      </c>
      <c r="E468" s="23">
        <v>69.805000000000007</v>
      </c>
      <c r="F468" s="24">
        <f t="shared" si="137"/>
        <v>1.5581808129892183E-2</v>
      </c>
      <c r="G468" s="25">
        <f t="shared" si="140"/>
        <v>49.924903447289381</v>
      </c>
      <c r="H468" s="26">
        <v>616.6</v>
      </c>
      <c r="I468" s="27">
        <f t="shared" si="144"/>
        <v>2.4252491694352285E-2</v>
      </c>
      <c r="J468" s="28">
        <f t="shared" si="142"/>
        <v>38.36485813837735</v>
      </c>
      <c r="K468" s="26">
        <v>156.30000000000001</v>
      </c>
      <c r="L468" s="27">
        <f t="shared" si="145"/>
        <v>2.4246395806029053E-2</v>
      </c>
      <c r="M468" s="28">
        <f t="shared" si="143"/>
        <v>38.365243004418296</v>
      </c>
    </row>
    <row r="469" spans="1:13" ht="14.4" x14ac:dyDescent="0.3">
      <c r="A469" s="22">
        <f t="shared" si="138"/>
        <v>35490</v>
      </c>
      <c r="B469" s="23">
        <v>160</v>
      </c>
      <c r="C469" s="24">
        <f t="shared" si="141"/>
        <v>2.7617212588310958E-2</v>
      </c>
      <c r="D469" s="25">
        <f t="shared" si="139"/>
        <v>49.261083743842299</v>
      </c>
      <c r="E469" s="23">
        <v>69.549000000000007</v>
      </c>
      <c r="F469" s="24">
        <f t="shared" si="137"/>
        <v>1.7125391207698515E-2</v>
      </c>
      <c r="G469" s="25">
        <f t="shared" si="140"/>
        <v>49.741810899728236</v>
      </c>
      <c r="H469" s="26">
        <v>613.1</v>
      </c>
      <c r="I469" s="27">
        <f t="shared" si="144"/>
        <v>2.576543416429633E-2</v>
      </c>
      <c r="J469" s="28">
        <f t="shared" si="142"/>
        <v>38.147088103534138</v>
      </c>
      <c r="K469" s="26">
        <v>155.4</v>
      </c>
      <c r="L469" s="27">
        <f t="shared" si="145"/>
        <v>2.5742574257425765E-2</v>
      </c>
      <c r="M469" s="28">
        <f t="shared" si="143"/>
        <v>38.144329896907244</v>
      </c>
    </row>
    <row r="470" spans="1:13" ht="14.4" x14ac:dyDescent="0.3">
      <c r="A470" s="22">
        <f t="shared" si="138"/>
        <v>35462</v>
      </c>
      <c r="B470" s="23">
        <v>159.6</v>
      </c>
      <c r="C470" s="24">
        <f t="shared" si="141"/>
        <v>3.0342156229825612E-2</v>
      </c>
      <c r="D470" s="25">
        <f t="shared" si="139"/>
        <v>49.137931034482698</v>
      </c>
      <c r="E470" s="23">
        <v>69.399000000000001</v>
      </c>
      <c r="F470" s="24">
        <f t="shared" si="137"/>
        <v>1.9149717306703895E-2</v>
      </c>
      <c r="G470" s="25">
        <f t="shared" si="140"/>
        <v>49.634530110141625</v>
      </c>
      <c r="H470" s="26">
        <v>611.5</v>
      </c>
      <c r="I470" s="27">
        <f t="shared" si="144"/>
        <v>2.7213169830337725E-2</v>
      </c>
      <c r="J470" s="28">
        <f t="shared" si="142"/>
        <v>38.047536087605806</v>
      </c>
      <c r="K470" s="26">
        <v>155</v>
      </c>
      <c r="L470" s="27">
        <f t="shared" si="145"/>
        <v>2.7170311464546071E-2</v>
      </c>
      <c r="M470" s="28">
        <f t="shared" si="143"/>
        <v>38.046146293568995</v>
      </c>
    </row>
    <row r="471" spans="1:13" ht="14.4" x14ac:dyDescent="0.3">
      <c r="A471" s="22">
        <f t="shared" si="138"/>
        <v>35431</v>
      </c>
      <c r="B471" s="23">
        <v>159.1</v>
      </c>
      <c r="C471" s="24">
        <f t="shared" si="141"/>
        <v>3.0440414507771907E-2</v>
      </c>
      <c r="D471" s="25">
        <f t="shared" si="139"/>
        <v>48.983990147783196</v>
      </c>
      <c r="E471" s="23">
        <v>69.230999999999995</v>
      </c>
      <c r="F471" s="24">
        <f t="shared" si="137"/>
        <v>2.1482847657690707E-2</v>
      </c>
      <c r="G471" s="25">
        <f t="shared" si="140"/>
        <v>49.514375625804618</v>
      </c>
      <c r="H471" s="26">
        <v>609.1</v>
      </c>
      <c r="I471" s="27">
        <f t="shared" si="144"/>
        <v>2.8016877637130788E-2</v>
      </c>
      <c r="J471" s="28">
        <f t="shared" si="142"/>
        <v>37.898208063713327</v>
      </c>
      <c r="K471" s="26">
        <v>154.4</v>
      </c>
      <c r="L471" s="27">
        <f t="shared" si="145"/>
        <v>2.7962716378162611E-2</v>
      </c>
      <c r="M471" s="28">
        <f t="shared" si="143"/>
        <v>37.898870888561632</v>
      </c>
    </row>
    <row r="472" spans="1:13" ht="14.4" x14ac:dyDescent="0.3">
      <c r="A472" s="22">
        <f t="shared" si="138"/>
        <v>35400</v>
      </c>
      <c r="B472" s="23">
        <v>158.6</v>
      </c>
      <c r="C472" s="24">
        <f t="shared" si="141"/>
        <v>3.3224755700325792E-2</v>
      </c>
      <c r="D472" s="25">
        <f t="shared" si="139"/>
        <v>48.830049261083687</v>
      </c>
      <c r="E472" s="23">
        <v>69.519000000000005</v>
      </c>
      <c r="F472" s="24">
        <f t="shared" si="137"/>
        <v>2.287975987287405E-2</v>
      </c>
      <c r="G472" s="25">
        <f t="shared" si="140"/>
        <v>49.720354741810915</v>
      </c>
      <c r="H472" s="26">
        <v>609.1</v>
      </c>
      <c r="I472" s="27">
        <f t="shared" si="144"/>
        <v>2.4558452481076465E-2</v>
      </c>
      <c r="J472" s="28">
        <f t="shared" si="142"/>
        <v>37.898208063713327</v>
      </c>
      <c r="K472" s="26">
        <v>154.4</v>
      </c>
      <c r="L472" s="27">
        <f t="shared" si="145"/>
        <v>2.4552090245520963E-2</v>
      </c>
      <c r="M472" s="28">
        <f t="shared" si="143"/>
        <v>37.898870888561632</v>
      </c>
    </row>
    <row r="473" spans="1:13" ht="14.4" x14ac:dyDescent="0.3">
      <c r="A473" s="22">
        <f t="shared" si="138"/>
        <v>35370</v>
      </c>
      <c r="B473" s="23">
        <v>158.6</v>
      </c>
      <c r="C473" s="24">
        <f t="shared" si="141"/>
        <v>3.2552083333333259E-2</v>
      </c>
      <c r="D473" s="25">
        <f t="shared" si="139"/>
        <v>48.830049261083687</v>
      </c>
      <c r="E473" s="23">
        <v>69.305999999999997</v>
      </c>
      <c r="F473" s="24">
        <f t="shared" si="137"/>
        <v>2.5737416194296037E-2</v>
      </c>
      <c r="G473" s="25">
        <f t="shared" si="140"/>
        <v>49.568016020597923</v>
      </c>
      <c r="H473" s="26">
        <v>607.1</v>
      </c>
      <c r="I473" s="27">
        <f t="shared" si="144"/>
        <v>2.7241962774957829E-2</v>
      </c>
      <c r="J473" s="28">
        <f t="shared" si="142"/>
        <v>37.773768043802924</v>
      </c>
      <c r="K473" s="26">
        <v>153.9</v>
      </c>
      <c r="L473" s="27">
        <f t="shared" si="145"/>
        <v>2.736982643524688E-2</v>
      </c>
      <c r="M473" s="28">
        <f t="shared" si="143"/>
        <v>37.776141384388829</v>
      </c>
    </row>
    <row r="474" spans="1:13" ht="14.4" x14ac:dyDescent="0.3">
      <c r="A474" s="22">
        <f t="shared" si="138"/>
        <v>35339</v>
      </c>
      <c r="B474" s="23">
        <v>158.30000000000001</v>
      </c>
      <c r="C474" s="24">
        <f t="shared" si="141"/>
        <v>2.9928432010410067E-2</v>
      </c>
      <c r="D474" s="25">
        <f t="shared" si="139"/>
        <v>48.737684729063993</v>
      </c>
      <c r="E474" s="23">
        <v>69.257000000000005</v>
      </c>
      <c r="F474" s="24">
        <f t="shared" si="137"/>
        <v>2.5057723047777092E-2</v>
      </c>
      <c r="G474" s="25">
        <f t="shared" si="140"/>
        <v>49.532970962666305</v>
      </c>
      <c r="H474" s="26">
        <v>606.70000000000005</v>
      </c>
      <c r="I474" s="27">
        <f t="shared" si="144"/>
        <v>2.6565143824027082E-2</v>
      </c>
      <c r="J474" s="28">
        <f t="shared" si="142"/>
        <v>37.74888003982084</v>
      </c>
      <c r="K474" s="26">
        <v>153.80000000000001</v>
      </c>
      <c r="L474" s="27">
        <f t="shared" si="145"/>
        <v>2.6702269692923997E-2</v>
      </c>
      <c r="M474" s="28">
        <f t="shared" si="143"/>
        <v>37.751595483554269</v>
      </c>
    </row>
    <row r="475" spans="1:13" ht="14.4" x14ac:dyDescent="0.3">
      <c r="A475" s="22">
        <f t="shared" si="138"/>
        <v>35309</v>
      </c>
      <c r="B475" s="23">
        <v>157.80000000000001</v>
      </c>
      <c r="C475" s="24">
        <f t="shared" si="141"/>
        <v>3.0026109660574507E-2</v>
      </c>
      <c r="D475" s="25">
        <f t="shared" si="139"/>
        <v>48.583743842364491</v>
      </c>
      <c r="E475" s="23">
        <v>69.281999999999996</v>
      </c>
      <c r="F475" s="24">
        <f t="shared" si="137"/>
        <v>2.2627640260372894E-2</v>
      </c>
      <c r="G475" s="25">
        <f t="shared" si="140"/>
        <v>49.550851094264068</v>
      </c>
      <c r="H475" s="26">
        <v>606.70000000000005</v>
      </c>
      <c r="I475" s="27">
        <f t="shared" si="144"/>
        <v>2.1208550749032273E-2</v>
      </c>
      <c r="J475" s="28">
        <f t="shared" si="142"/>
        <v>37.74888003982084</v>
      </c>
      <c r="K475" s="26">
        <v>153.80000000000001</v>
      </c>
      <c r="L475" s="27">
        <f t="shared" si="145"/>
        <v>2.1248339973439778E-2</v>
      </c>
      <c r="M475" s="28">
        <f t="shared" si="143"/>
        <v>37.751595483554269</v>
      </c>
    </row>
    <row r="476" spans="1:13" ht="14.4" x14ac:dyDescent="0.3">
      <c r="A476" s="22">
        <f t="shared" si="138"/>
        <v>35278</v>
      </c>
      <c r="B476" s="23">
        <v>157.30000000000001</v>
      </c>
      <c r="C476" s="24">
        <f t="shared" si="141"/>
        <v>2.877697841726623E-2</v>
      </c>
      <c r="D476" s="25">
        <f t="shared" si="139"/>
        <v>48.429802955664982</v>
      </c>
      <c r="E476" s="23">
        <v>68.941999999999993</v>
      </c>
      <c r="F476" s="24">
        <f t="shared" si="137"/>
        <v>2.259007104822075E-2</v>
      </c>
      <c r="G476" s="25">
        <f t="shared" si="140"/>
        <v>49.307681304534405</v>
      </c>
      <c r="H476" s="26">
        <v>604</v>
      </c>
      <c r="I476" s="27">
        <f t="shared" si="144"/>
        <v>2.1305377071356046E-2</v>
      </c>
      <c r="J476" s="28">
        <f t="shared" si="142"/>
        <v>37.580886012941797</v>
      </c>
      <c r="K476" s="26">
        <v>153.1</v>
      </c>
      <c r="L476" s="27">
        <f t="shared" si="145"/>
        <v>2.1347565043362104E-2</v>
      </c>
      <c r="M476" s="28">
        <f t="shared" si="143"/>
        <v>37.579774177712338</v>
      </c>
    </row>
    <row r="477" spans="1:13" ht="14.4" x14ac:dyDescent="0.3">
      <c r="A477" s="22">
        <f t="shared" si="138"/>
        <v>35247</v>
      </c>
      <c r="B477" s="23">
        <v>157</v>
      </c>
      <c r="C477" s="24">
        <f t="shared" si="141"/>
        <v>2.9508196721311553E-2</v>
      </c>
      <c r="D477" s="25">
        <f t="shared" si="139"/>
        <v>48.337438423645274</v>
      </c>
      <c r="E477" s="23">
        <v>68.575000000000003</v>
      </c>
      <c r="F477" s="24">
        <f t="shared" si="137"/>
        <v>2.2012578616352307E-2</v>
      </c>
      <c r="G477" s="25">
        <f t="shared" si="140"/>
        <v>49.045200972679169</v>
      </c>
      <c r="H477" s="26">
        <v>601.20000000000005</v>
      </c>
      <c r="I477" s="27">
        <f t="shared" si="144"/>
        <v>2.2101326079564831E-2</v>
      </c>
      <c r="J477" s="28">
        <f t="shared" si="142"/>
        <v>37.406669985067232</v>
      </c>
      <c r="K477" s="26">
        <v>152.4</v>
      </c>
      <c r="L477" s="27">
        <f t="shared" si="145"/>
        <v>2.2132796780684139E-2</v>
      </c>
      <c r="M477" s="28">
        <f t="shared" si="143"/>
        <v>37.407952871870421</v>
      </c>
    </row>
    <row r="478" spans="1:13" ht="14.4" x14ac:dyDescent="0.3">
      <c r="A478" s="22">
        <f t="shared" si="138"/>
        <v>35217</v>
      </c>
      <c r="B478" s="23">
        <v>156.69999999999999</v>
      </c>
      <c r="C478" s="24">
        <f t="shared" si="141"/>
        <v>2.7540983606557212E-2</v>
      </c>
      <c r="D478" s="25">
        <f t="shared" si="139"/>
        <v>48.245073891625566</v>
      </c>
      <c r="E478" s="23">
        <v>69.013000000000005</v>
      </c>
      <c r="F478" s="24">
        <f t="shared" si="137"/>
        <v>2.3172720533728652E-2</v>
      </c>
      <c r="G478" s="25">
        <f t="shared" si="140"/>
        <v>49.358460878272076</v>
      </c>
      <c r="H478" s="26">
        <v>603.6</v>
      </c>
      <c r="I478" s="27">
        <f t="shared" si="144"/>
        <v>2.1319796954314851E-2</v>
      </c>
      <c r="J478" s="28">
        <f t="shared" si="142"/>
        <v>37.555998008959712</v>
      </c>
      <c r="K478" s="26">
        <v>153</v>
      </c>
      <c r="L478" s="27">
        <f t="shared" si="145"/>
        <v>2.1361815754338931E-2</v>
      </c>
      <c r="M478" s="28">
        <f t="shared" si="143"/>
        <v>37.555228276877784</v>
      </c>
    </row>
    <row r="479" spans="1:13" ht="14.4" x14ac:dyDescent="0.3">
      <c r="A479" s="22">
        <f t="shared" si="138"/>
        <v>35186</v>
      </c>
      <c r="B479" s="23">
        <v>156.6</v>
      </c>
      <c r="C479" s="24">
        <f t="shared" si="141"/>
        <v>2.890932982917227E-2</v>
      </c>
      <c r="D479" s="25">
        <f t="shared" si="139"/>
        <v>48.214285714285673</v>
      </c>
      <c r="E479" s="23">
        <v>68.945999999999998</v>
      </c>
      <c r="F479" s="24">
        <f t="shared" si="137"/>
        <v>2.3150209242275954E-2</v>
      </c>
      <c r="G479" s="25">
        <f t="shared" si="140"/>
        <v>49.310542125590054</v>
      </c>
      <c r="H479" s="26">
        <v>603.20000000000005</v>
      </c>
      <c r="I479" s="27">
        <f t="shared" si="144"/>
        <v>2.2026431718061623E-2</v>
      </c>
      <c r="J479" s="28">
        <f t="shared" si="142"/>
        <v>37.531110004977634</v>
      </c>
      <c r="K479" s="26">
        <v>152.9</v>
      </c>
      <c r="L479" s="27">
        <f t="shared" si="145"/>
        <v>2.2058823529411908E-2</v>
      </c>
      <c r="M479" s="28">
        <f t="shared" si="143"/>
        <v>37.530682376043231</v>
      </c>
    </row>
    <row r="480" spans="1:13" ht="14.4" x14ac:dyDescent="0.3">
      <c r="A480" s="22">
        <f t="shared" si="138"/>
        <v>35156</v>
      </c>
      <c r="B480" s="23">
        <v>156.30000000000001</v>
      </c>
      <c r="C480" s="24">
        <f t="shared" si="141"/>
        <v>2.8966425279789432E-2</v>
      </c>
      <c r="D480" s="25">
        <f t="shared" si="139"/>
        <v>48.121921182265979</v>
      </c>
      <c r="E480" s="23">
        <v>68.733999999999995</v>
      </c>
      <c r="F480" s="24">
        <f t="shared" si="137"/>
        <v>2.5130874435114414E-2</v>
      </c>
      <c r="G480" s="25">
        <f t="shared" si="140"/>
        <v>49.158918609640978</v>
      </c>
      <c r="H480" s="26">
        <v>602</v>
      </c>
      <c r="I480" s="27">
        <f t="shared" si="144"/>
        <v>2.4157876828853508E-2</v>
      </c>
      <c r="J480" s="28">
        <f t="shared" si="142"/>
        <v>37.456445993031387</v>
      </c>
      <c r="K480" s="26">
        <v>152.6</v>
      </c>
      <c r="L480" s="27">
        <f t="shared" si="145"/>
        <v>2.4161073825503365E-2</v>
      </c>
      <c r="M480" s="28">
        <f t="shared" si="143"/>
        <v>37.457044673539549</v>
      </c>
    </row>
    <row r="481" spans="1:13" ht="14.4" x14ac:dyDescent="0.3">
      <c r="A481" s="22">
        <f t="shared" si="138"/>
        <v>35125</v>
      </c>
      <c r="B481" s="23">
        <v>155.69999999999999</v>
      </c>
      <c r="C481" s="24">
        <f t="shared" si="141"/>
        <v>2.8401585204755442E-2</v>
      </c>
      <c r="D481" s="25">
        <f t="shared" si="139"/>
        <v>47.937192118226555</v>
      </c>
      <c r="E481" s="23">
        <v>68.378</v>
      </c>
      <c r="F481" s="24">
        <f t="shared" si="137"/>
        <v>2.5618719064046669E-2</v>
      </c>
      <c r="G481" s="25">
        <f t="shared" si="140"/>
        <v>48.904305535688756</v>
      </c>
      <c r="H481" s="26">
        <v>597.70000000000005</v>
      </c>
      <c r="I481" s="27">
        <f t="shared" si="144"/>
        <v>2.715243168929371E-2</v>
      </c>
      <c r="J481" s="28">
        <f t="shared" si="142"/>
        <v>37.18889995022402</v>
      </c>
      <c r="K481" s="26">
        <v>151.5</v>
      </c>
      <c r="L481" s="27">
        <f t="shared" si="145"/>
        <v>2.7118644067796627E-2</v>
      </c>
      <c r="M481" s="28">
        <f t="shared" si="143"/>
        <v>37.187039764359383</v>
      </c>
    </row>
    <row r="482" spans="1:13" ht="14.4" x14ac:dyDescent="0.3">
      <c r="A482" s="22">
        <f t="shared" si="138"/>
        <v>35096</v>
      </c>
      <c r="B482" s="23">
        <v>154.9</v>
      </c>
      <c r="C482" s="24">
        <f t="shared" si="141"/>
        <v>2.6507620941020438E-2</v>
      </c>
      <c r="D482" s="25">
        <f t="shared" si="139"/>
        <v>47.690886699507352</v>
      </c>
      <c r="E482" s="23">
        <v>68.094999999999999</v>
      </c>
      <c r="F482" s="24">
        <f t="shared" si="137"/>
        <v>2.6717729897622222E-2</v>
      </c>
      <c r="G482" s="25">
        <f t="shared" si="140"/>
        <v>48.701902446002009</v>
      </c>
      <c r="H482" s="26">
        <v>595.29999999999995</v>
      </c>
      <c r="I482" s="27">
        <f t="shared" si="144"/>
        <v>2.7264883520276006E-2</v>
      </c>
      <c r="J482" s="28">
        <f t="shared" si="142"/>
        <v>37.039571926331533</v>
      </c>
      <c r="K482" s="26">
        <v>150.9</v>
      </c>
      <c r="L482" s="27">
        <f t="shared" si="145"/>
        <v>2.7229407760381186E-2</v>
      </c>
      <c r="M482" s="28">
        <f t="shared" si="143"/>
        <v>37.03976435935202</v>
      </c>
    </row>
    <row r="483" spans="1:13" ht="14.4" x14ac:dyDescent="0.3">
      <c r="A483" s="22">
        <f t="shared" si="138"/>
        <v>35065</v>
      </c>
      <c r="B483" s="23">
        <v>154.4</v>
      </c>
      <c r="C483" s="24">
        <f t="shared" si="141"/>
        <v>2.7278775781769848E-2</v>
      </c>
      <c r="D483" s="25">
        <f t="shared" si="139"/>
        <v>47.536945812807843</v>
      </c>
      <c r="E483" s="23">
        <v>67.775000000000006</v>
      </c>
      <c r="F483" s="24">
        <f t="shared" si="137"/>
        <v>2.6427381493260738E-2</v>
      </c>
      <c r="G483" s="25">
        <f t="shared" si="140"/>
        <v>48.473036761550574</v>
      </c>
      <c r="H483" s="26">
        <v>592.5</v>
      </c>
      <c r="I483" s="27">
        <f t="shared" si="144"/>
        <v>2.8645833333333259E-2</v>
      </c>
      <c r="J483" s="28">
        <f t="shared" si="142"/>
        <v>36.865355898456968</v>
      </c>
      <c r="K483" s="26">
        <v>150.19999999999999</v>
      </c>
      <c r="L483" s="27">
        <f t="shared" si="145"/>
        <v>2.876712328767117E-2</v>
      </c>
      <c r="M483" s="28">
        <f t="shared" si="143"/>
        <v>36.867943053510089</v>
      </c>
    </row>
    <row r="484" spans="1:13" ht="14.4" x14ac:dyDescent="0.3">
      <c r="A484" s="22">
        <f t="shared" si="138"/>
        <v>35034</v>
      </c>
      <c r="B484" s="23">
        <v>153.5</v>
      </c>
      <c r="C484" s="24">
        <f t="shared" si="141"/>
        <v>2.5384101536406245E-2</v>
      </c>
      <c r="D484" s="25">
        <f t="shared" si="139"/>
        <v>47.259852216748733</v>
      </c>
      <c r="E484" s="23">
        <v>67.963999999999999</v>
      </c>
      <c r="F484" s="24">
        <f t="shared" si="137"/>
        <v>2.9523593122775083E-2</v>
      </c>
      <c r="G484" s="25">
        <f t="shared" si="140"/>
        <v>48.608210556429697</v>
      </c>
      <c r="H484" s="26">
        <v>594.5</v>
      </c>
      <c r="I484" s="27">
        <f t="shared" si="144"/>
        <v>3.211805555555558E-2</v>
      </c>
      <c r="J484" s="28">
        <f t="shared" si="142"/>
        <v>36.989795918367371</v>
      </c>
      <c r="K484" s="26">
        <v>150.69999999999999</v>
      </c>
      <c r="L484" s="27">
        <f t="shared" si="145"/>
        <v>3.2191780821917648E-2</v>
      </c>
      <c r="M484" s="28">
        <f t="shared" si="143"/>
        <v>36.990672557682892</v>
      </c>
    </row>
    <row r="485" spans="1:13" ht="14.4" x14ac:dyDescent="0.3">
      <c r="A485" s="22">
        <f t="shared" si="138"/>
        <v>35004</v>
      </c>
      <c r="B485" s="23">
        <v>153.6</v>
      </c>
      <c r="C485" s="24">
        <f t="shared" si="141"/>
        <v>2.6052104208416971E-2</v>
      </c>
      <c r="D485" s="25">
        <f t="shared" si="139"/>
        <v>47.290640394088634</v>
      </c>
      <c r="E485" s="23">
        <v>67.566999999999993</v>
      </c>
      <c r="F485" s="24">
        <f t="shared" si="137"/>
        <v>2.7634980988592961E-2</v>
      </c>
      <c r="G485" s="25">
        <f t="shared" si="140"/>
        <v>48.324274066657132</v>
      </c>
      <c r="H485" s="26">
        <v>591</v>
      </c>
      <c r="I485" s="27">
        <f t="shared" si="144"/>
        <v>3.1053733426378072E-2</v>
      </c>
      <c r="J485" s="28">
        <f t="shared" si="142"/>
        <v>36.772025883524165</v>
      </c>
      <c r="K485" s="26">
        <v>149.80000000000001</v>
      </c>
      <c r="L485" s="27">
        <f t="shared" si="145"/>
        <v>3.0970406056434863E-2</v>
      </c>
      <c r="M485" s="28">
        <f t="shared" si="143"/>
        <v>36.769759450171854</v>
      </c>
    </row>
    <row r="486" spans="1:13" ht="14.4" x14ac:dyDescent="0.3">
      <c r="A486" s="22">
        <f t="shared" si="138"/>
        <v>34973</v>
      </c>
      <c r="B486" s="23">
        <v>153.69999999999999</v>
      </c>
      <c r="C486" s="24">
        <f t="shared" si="141"/>
        <v>2.8093645484949858E-2</v>
      </c>
      <c r="D486" s="25">
        <f t="shared" si="139"/>
        <v>47.321428571428534</v>
      </c>
      <c r="E486" s="23">
        <v>67.563999999999993</v>
      </c>
      <c r="F486" s="24">
        <f t="shared" si="137"/>
        <v>2.8621886608610758E-2</v>
      </c>
      <c r="G486" s="25">
        <f t="shared" si="140"/>
        <v>48.322128450865407</v>
      </c>
      <c r="H486" s="26">
        <v>591</v>
      </c>
      <c r="I486" s="27">
        <f t="shared" si="144"/>
        <v>3.1773743016759948E-2</v>
      </c>
      <c r="J486" s="28">
        <f t="shared" si="142"/>
        <v>36.772025883524165</v>
      </c>
      <c r="K486" s="26">
        <v>149.80000000000001</v>
      </c>
      <c r="L486" s="27">
        <f t="shared" si="145"/>
        <v>3.1680440771350016E-2</v>
      </c>
      <c r="M486" s="28">
        <f t="shared" si="143"/>
        <v>36.769759450171854</v>
      </c>
    </row>
    <row r="487" spans="1:13" ht="14.4" x14ac:dyDescent="0.3">
      <c r="A487" s="22">
        <f t="shared" si="138"/>
        <v>34943</v>
      </c>
      <c r="B487" s="23">
        <v>153.19999999999999</v>
      </c>
      <c r="C487" s="24">
        <f t="shared" si="141"/>
        <v>2.5435073627844584E-2</v>
      </c>
      <c r="D487" s="25">
        <f t="shared" si="139"/>
        <v>47.167487684729025</v>
      </c>
      <c r="E487" s="23">
        <v>67.748999999999995</v>
      </c>
      <c r="F487" s="24">
        <f t="shared" si="137"/>
        <v>2.9713955679849136E-2</v>
      </c>
      <c r="G487" s="25">
        <f t="shared" si="140"/>
        <v>48.454441424688895</v>
      </c>
      <c r="H487" s="26">
        <v>594.1</v>
      </c>
      <c r="I487" s="27">
        <f t="shared" si="144"/>
        <v>3.863636363636358E-2</v>
      </c>
      <c r="J487" s="28">
        <f t="shared" si="142"/>
        <v>36.964907914385293</v>
      </c>
      <c r="K487" s="26">
        <v>150.6</v>
      </c>
      <c r="L487" s="27">
        <f t="shared" si="145"/>
        <v>3.8620689655172402E-2</v>
      </c>
      <c r="M487" s="28">
        <f t="shared" si="143"/>
        <v>36.966126656848338</v>
      </c>
    </row>
    <row r="488" spans="1:13" ht="14.4" x14ac:dyDescent="0.3">
      <c r="A488" s="22">
        <f t="shared" si="138"/>
        <v>34912</v>
      </c>
      <c r="B488" s="23">
        <v>152.9</v>
      </c>
      <c r="C488" s="24">
        <f t="shared" si="141"/>
        <v>2.6174496644295386E-2</v>
      </c>
      <c r="D488" s="25">
        <f t="shared" si="139"/>
        <v>47.075123152709331</v>
      </c>
      <c r="E488" s="23">
        <v>67.418999999999997</v>
      </c>
      <c r="F488" s="24">
        <f t="shared" si="137"/>
        <v>2.6023832351732556E-2</v>
      </c>
      <c r="G488" s="25">
        <f t="shared" si="140"/>
        <v>48.218423687598353</v>
      </c>
      <c r="H488" s="26">
        <v>591.4</v>
      </c>
      <c r="I488" s="27">
        <f t="shared" si="144"/>
        <v>3.6089698668535508E-2</v>
      </c>
      <c r="J488" s="28">
        <f t="shared" si="142"/>
        <v>36.79691388750625</v>
      </c>
      <c r="K488" s="26">
        <v>149.9</v>
      </c>
      <c r="L488" s="27">
        <f t="shared" si="145"/>
        <v>3.5936420179682127E-2</v>
      </c>
      <c r="M488" s="28">
        <f t="shared" si="143"/>
        <v>36.794305351006422</v>
      </c>
    </row>
    <row r="489" spans="1:13" ht="14.4" x14ac:dyDescent="0.3">
      <c r="A489" s="22">
        <f t="shared" si="138"/>
        <v>34881</v>
      </c>
      <c r="B489" s="23">
        <v>152.5</v>
      </c>
      <c r="C489" s="24">
        <f t="shared" si="141"/>
        <v>2.7628032345013542E-2</v>
      </c>
      <c r="D489" s="25">
        <f t="shared" si="139"/>
        <v>46.951970443349722</v>
      </c>
      <c r="E489" s="23">
        <v>67.097999999999999</v>
      </c>
      <c r="F489" s="24">
        <f t="shared" si="137"/>
        <v>2.668543623955677E-2</v>
      </c>
      <c r="G489" s="25">
        <f t="shared" si="140"/>
        <v>47.988842797883009</v>
      </c>
      <c r="H489" s="26">
        <v>588.20000000000005</v>
      </c>
      <c r="I489" s="27">
        <f t="shared" si="144"/>
        <v>3.53810948776625E-2</v>
      </c>
      <c r="J489" s="28">
        <f t="shared" si="142"/>
        <v>36.597809855649608</v>
      </c>
      <c r="K489" s="26">
        <v>149.1</v>
      </c>
      <c r="L489" s="27">
        <f t="shared" si="145"/>
        <v>3.5416666666666652E-2</v>
      </c>
      <c r="M489" s="28">
        <f t="shared" si="143"/>
        <v>36.59793814432993</v>
      </c>
    </row>
    <row r="490" spans="1:13" ht="14.4" x14ac:dyDescent="0.3">
      <c r="A490" s="22">
        <f t="shared" si="138"/>
        <v>34851</v>
      </c>
      <c r="B490" s="23">
        <v>152.5</v>
      </c>
      <c r="C490" s="24">
        <f t="shared" si="141"/>
        <v>3.0405405405405483E-2</v>
      </c>
      <c r="D490" s="25">
        <f t="shared" si="139"/>
        <v>46.951970443349722</v>
      </c>
      <c r="E490" s="23">
        <v>67.45</v>
      </c>
      <c r="F490" s="24">
        <f t="shared" si="137"/>
        <v>2.574630837781533E-2</v>
      </c>
      <c r="G490" s="25">
        <f t="shared" si="140"/>
        <v>48.240595050779596</v>
      </c>
      <c r="H490" s="26">
        <v>591</v>
      </c>
      <c r="I490" s="27">
        <f t="shared" si="144"/>
        <v>3.5388927820602767E-2</v>
      </c>
      <c r="J490" s="28">
        <f t="shared" si="142"/>
        <v>36.772025883524172</v>
      </c>
      <c r="K490" s="26">
        <v>149.80000000000001</v>
      </c>
      <c r="L490" s="27">
        <f t="shared" si="145"/>
        <v>3.5245335176226744E-2</v>
      </c>
      <c r="M490" s="28">
        <f t="shared" si="143"/>
        <v>36.769759450171861</v>
      </c>
    </row>
    <row r="491" spans="1:13" ht="14.4" x14ac:dyDescent="0.3">
      <c r="A491" s="22">
        <f t="shared" si="138"/>
        <v>34820</v>
      </c>
      <c r="B491" s="23">
        <v>152.19999999999999</v>
      </c>
      <c r="C491" s="24">
        <f t="shared" si="141"/>
        <v>3.1864406779660959E-2</v>
      </c>
      <c r="D491" s="25">
        <f t="shared" si="139"/>
        <v>46.859605911330014</v>
      </c>
      <c r="E491" s="23">
        <v>67.385999999999996</v>
      </c>
      <c r="F491" s="24">
        <f t="shared" si="137"/>
        <v>2.4741860429750906E-2</v>
      </c>
      <c r="G491" s="25">
        <f t="shared" si="140"/>
        <v>48.194821913889299</v>
      </c>
      <c r="H491" s="26">
        <v>590.20000000000005</v>
      </c>
      <c r="I491" s="27">
        <f t="shared" si="144"/>
        <v>3.3987386124737284E-2</v>
      </c>
      <c r="J491" s="28">
        <f t="shared" si="142"/>
        <v>36.722249875560017</v>
      </c>
      <c r="K491" s="26">
        <v>149.6</v>
      </c>
      <c r="L491" s="27">
        <f t="shared" si="145"/>
        <v>3.3863165169315979E-2</v>
      </c>
      <c r="M491" s="28">
        <f t="shared" si="143"/>
        <v>36.720667648502733</v>
      </c>
    </row>
    <row r="492" spans="1:13" ht="14.4" x14ac:dyDescent="0.3">
      <c r="A492" s="22">
        <f t="shared" si="138"/>
        <v>34790</v>
      </c>
      <c r="B492" s="23">
        <v>151.9</v>
      </c>
      <c r="C492" s="24">
        <f t="shared" si="141"/>
        <v>3.0529172320217013E-2</v>
      </c>
      <c r="D492" s="25">
        <f t="shared" si="139"/>
        <v>46.767241379310313</v>
      </c>
      <c r="E492" s="23">
        <v>67.049000000000007</v>
      </c>
      <c r="F492" s="24">
        <f t="shared" ref="F492:F535" si="146">SUM(E492/E504)-1</f>
        <v>2.2868039664378559E-2</v>
      </c>
      <c r="G492" s="25">
        <f t="shared" si="140"/>
        <v>47.953797739951384</v>
      </c>
      <c r="H492" s="26">
        <v>587.79999999999995</v>
      </c>
      <c r="I492" s="27">
        <f t="shared" si="144"/>
        <v>3.3222007382668339E-2</v>
      </c>
      <c r="J492" s="28">
        <f t="shared" si="142"/>
        <v>36.57292185166753</v>
      </c>
      <c r="K492" s="26">
        <v>149</v>
      </c>
      <c r="L492" s="27">
        <f t="shared" si="145"/>
        <v>3.3287101248266282E-2</v>
      </c>
      <c r="M492" s="28">
        <f t="shared" si="143"/>
        <v>36.57339224349537</v>
      </c>
    </row>
    <row r="493" spans="1:13" ht="14.4" x14ac:dyDescent="0.3">
      <c r="A493" s="22">
        <f t="shared" si="138"/>
        <v>34759</v>
      </c>
      <c r="B493" s="23">
        <v>151.4</v>
      </c>
      <c r="C493" s="24">
        <f t="shared" si="141"/>
        <v>2.8532608695652328E-2</v>
      </c>
      <c r="D493" s="25">
        <f t="shared" si="139"/>
        <v>46.613300492610811</v>
      </c>
      <c r="E493" s="23">
        <v>66.67</v>
      </c>
      <c r="F493" s="24">
        <f t="shared" si="146"/>
        <v>2.5992213108447126E-2</v>
      </c>
      <c r="G493" s="25">
        <f t="shared" si="140"/>
        <v>47.682734944929209</v>
      </c>
      <c r="H493" s="26">
        <v>581.9</v>
      </c>
      <c r="I493" s="27">
        <f t="shared" si="144"/>
        <v>3.5040910707933026E-2</v>
      </c>
      <c r="J493" s="28">
        <f t="shared" si="142"/>
        <v>36.205823792931845</v>
      </c>
      <c r="K493" s="26">
        <v>147.5</v>
      </c>
      <c r="L493" s="27">
        <f t="shared" si="145"/>
        <v>3.5087719298245723E-2</v>
      </c>
      <c r="M493" s="28">
        <f t="shared" si="143"/>
        <v>36.205203730976955</v>
      </c>
    </row>
    <row r="494" spans="1:13" ht="14.4" x14ac:dyDescent="0.3">
      <c r="A494" s="22">
        <f t="shared" si="138"/>
        <v>34731</v>
      </c>
      <c r="B494" s="23">
        <v>150.9</v>
      </c>
      <c r="C494" s="24">
        <f t="shared" si="141"/>
        <v>2.8629856850715951E-2</v>
      </c>
      <c r="D494" s="25">
        <f t="shared" si="139"/>
        <v>46.45935960591131</v>
      </c>
      <c r="E494" s="23">
        <v>66.322999999999993</v>
      </c>
      <c r="F494" s="24">
        <f t="shared" si="146"/>
        <v>2.3866495824135026E-2</v>
      </c>
      <c r="G494" s="25">
        <f t="shared" si="140"/>
        <v>47.434558718352179</v>
      </c>
      <c r="H494" s="26">
        <v>579.5</v>
      </c>
      <c r="I494" s="27">
        <f t="shared" si="144"/>
        <v>3.3713877987870067E-2</v>
      </c>
      <c r="J494" s="28">
        <f t="shared" si="142"/>
        <v>36.056495769039358</v>
      </c>
      <c r="K494" s="26">
        <v>146.9</v>
      </c>
      <c r="L494" s="27">
        <f t="shared" si="145"/>
        <v>3.3779028852920501E-2</v>
      </c>
      <c r="M494" s="28">
        <f t="shared" si="143"/>
        <v>36.057928325969591</v>
      </c>
    </row>
    <row r="495" spans="1:13" ht="14.4" x14ac:dyDescent="0.3">
      <c r="A495" s="22">
        <f t="shared" si="138"/>
        <v>34700</v>
      </c>
      <c r="B495" s="23">
        <v>150.30000000000001</v>
      </c>
      <c r="C495" s="24">
        <f t="shared" si="141"/>
        <v>2.8043775649794878E-2</v>
      </c>
      <c r="D495" s="25">
        <f t="shared" si="139"/>
        <v>46.274630541871907</v>
      </c>
      <c r="E495" s="23">
        <v>66.03</v>
      </c>
      <c r="F495" s="24">
        <f t="shared" si="146"/>
        <v>2.4086108224638192E-2</v>
      </c>
      <c r="G495" s="25">
        <f t="shared" si="140"/>
        <v>47.225003576026339</v>
      </c>
      <c r="H495" s="26">
        <v>576</v>
      </c>
      <c r="I495" s="27">
        <f t="shared" si="144"/>
        <v>3.3369214208826659E-2</v>
      </c>
      <c r="J495" s="28">
        <f t="shared" si="142"/>
        <v>35.838725734196153</v>
      </c>
      <c r="K495" s="26">
        <v>146</v>
      </c>
      <c r="L495" s="27">
        <f t="shared" si="145"/>
        <v>3.3262561924982226E-2</v>
      </c>
      <c r="M495" s="28">
        <f t="shared" si="143"/>
        <v>35.837015218458546</v>
      </c>
    </row>
    <row r="496" spans="1:13" ht="14.4" x14ac:dyDescent="0.3">
      <c r="A496" s="22">
        <f t="shared" si="138"/>
        <v>34669</v>
      </c>
      <c r="B496" s="23">
        <v>149.69999999999999</v>
      </c>
      <c r="C496" s="24">
        <f t="shared" si="141"/>
        <v>2.6748971193415461E-2</v>
      </c>
      <c r="D496" s="25">
        <f t="shared" si="139"/>
        <v>46.089901477832491</v>
      </c>
      <c r="E496" s="23">
        <v>66.015000000000001</v>
      </c>
      <c r="F496" s="24">
        <f t="shared" si="146"/>
        <v>2.0450751252086841E-2</v>
      </c>
      <c r="G496" s="25">
        <f t="shared" si="140"/>
        <v>47.214275497067682</v>
      </c>
      <c r="H496" s="26">
        <v>576</v>
      </c>
      <c r="I496" s="27">
        <f t="shared" si="144"/>
        <v>2.893890675241173E-2</v>
      </c>
      <c r="J496" s="28">
        <f t="shared" si="142"/>
        <v>35.838725734196153</v>
      </c>
      <c r="K496" s="26">
        <v>146</v>
      </c>
      <c r="L496" s="27">
        <f t="shared" si="145"/>
        <v>2.8893587033121948E-2</v>
      </c>
      <c r="M496" s="28">
        <f t="shared" si="143"/>
        <v>35.837015218458546</v>
      </c>
    </row>
    <row r="497" spans="1:13" ht="14.4" x14ac:dyDescent="0.3">
      <c r="A497" s="22">
        <f t="shared" si="138"/>
        <v>34639</v>
      </c>
      <c r="B497" s="23">
        <v>149.69999999999999</v>
      </c>
      <c r="C497" s="24">
        <f t="shared" si="141"/>
        <v>2.6748971193415461E-2</v>
      </c>
      <c r="D497" s="25">
        <f t="shared" si="139"/>
        <v>46.089901477832491</v>
      </c>
      <c r="E497" s="23">
        <v>65.75</v>
      </c>
      <c r="F497" s="24">
        <f t="shared" si="146"/>
        <v>1.8416691191276424E-2</v>
      </c>
      <c r="G497" s="25">
        <f t="shared" si="140"/>
        <v>47.024746102131338</v>
      </c>
      <c r="H497" s="26">
        <v>573.20000000000005</v>
      </c>
      <c r="I497" s="27">
        <f t="shared" si="144"/>
        <v>2.6136770497672712E-2</v>
      </c>
      <c r="J497" s="28">
        <f t="shared" si="142"/>
        <v>35.664509706321589</v>
      </c>
      <c r="K497" s="26">
        <v>145.30000000000001</v>
      </c>
      <c r="L497" s="27">
        <f t="shared" si="145"/>
        <v>2.6129943502825048E-2</v>
      </c>
      <c r="M497" s="28">
        <f t="shared" si="143"/>
        <v>35.665193912616623</v>
      </c>
    </row>
    <row r="498" spans="1:13" ht="14.4" x14ac:dyDescent="0.3">
      <c r="A498" s="22">
        <f t="shared" si="138"/>
        <v>34608</v>
      </c>
      <c r="B498" s="23">
        <v>149.5</v>
      </c>
      <c r="C498" s="24">
        <f t="shared" si="141"/>
        <v>2.6080988332189525E-2</v>
      </c>
      <c r="D498" s="25">
        <f t="shared" si="139"/>
        <v>46.028325123152698</v>
      </c>
      <c r="E498" s="23">
        <v>65.683999999999997</v>
      </c>
      <c r="F498" s="24">
        <f t="shared" si="146"/>
        <v>1.5161584470580802E-2</v>
      </c>
      <c r="G498" s="25">
        <f t="shared" si="140"/>
        <v>46.977542554713224</v>
      </c>
      <c r="H498" s="26">
        <v>572.79999999999995</v>
      </c>
      <c r="I498" s="27">
        <f t="shared" si="144"/>
        <v>2.3954236682159458E-2</v>
      </c>
      <c r="J498" s="28">
        <f t="shared" si="142"/>
        <v>35.639621702339497</v>
      </c>
      <c r="K498" s="26">
        <v>145.19999999999999</v>
      </c>
      <c r="L498" s="27">
        <f t="shared" si="145"/>
        <v>2.3977433004231052E-2</v>
      </c>
      <c r="M498" s="28">
        <f t="shared" si="143"/>
        <v>35.640648011782055</v>
      </c>
    </row>
    <row r="499" spans="1:13" ht="14.4" x14ac:dyDescent="0.3">
      <c r="A499" s="22">
        <f t="shared" si="138"/>
        <v>34578</v>
      </c>
      <c r="B499" s="23">
        <v>149.4</v>
      </c>
      <c r="C499" s="24">
        <f t="shared" si="141"/>
        <v>2.9634734665747731E-2</v>
      </c>
      <c r="D499" s="25">
        <f t="shared" si="139"/>
        <v>45.997536945812797</v>
      </c>
      <c r="E499" s="23">
        <v>65.793999999999997</v>
      </c>
      <c r="F499" s="24">
        <f t="shared" si="146"/>
        <v>1.5386514807784302E-2</v>
      </c>
      <c r="G499" s="25">
        <f t="shared" si="140"/>
        <v>47.056215133743407</v>
      </c>
      <c r="H499" s="26">
        <v>572</v>
      </c>
      <c r="I499" s="27">
        <f t="shared" si="144"/>
        <v>2.179349767774208E-2</v>
      </c>
      <c r="J499" s="28">
        <f t="shared" si="142"/>
        <v>35.589845694375335</v>
      </c>
      <c r="K499" s="26">
        <v>145</v>
      </c>
      <c r="L499" s="27">
        <f t="shared" si="145"/>
        <v>2.1846370683579863E-2</v>
      </c>
      <c r="M499" s="28">
        <f t="shared" si="143"/>
        <v>35.591556210112941</v>
      </c>
    </row>
    <row r="500" spans="1:13" ht="14.4" x14ac:dyDescent="0.3">
      <c r="A500" s="22">
        <f t="shared" si="138"/>
        <v>34547</v>
      </c>
      <c r="B500" s="23">
        <v>149</v>
      </c>
      <c r="C500" s="24">
        <f t="shared" si="141"/>
        <v>2.9005524861878351E-2</v>
      </c>
      <c r="D500" s="25">
        <f t="shared" si="139"/>
        <v>45.874384236453196</v>
      </c>
      <c r="E500" s="23">
        <v>65.709000000000003</v>
      </c>
      <c r="F500" s="24">
        <f t="shared" si="146"/>
        <v>1.8823164586402097E-2</v>
      </c>
      <c r="G500" s="25">
        <f t="shared" si="140"/>
        <v>46.995422686310995</v>
      </c>
      <c r="H500" s="26">
        <v>570.79999999999995</v>
      </c>
      <c r="I500" s="27">
        <f t="shared" ref="I500:I501" si="147">SUM(H500/H512)-1</f>
        <v>2.4040186580552625E-2</v>
      </c>
      <c r="J500" s="28">
        <f t="shared" si="142"/>
        <v>35.515181682429088</v>
      </c>
      <c r="K500" s="26">
        <v>144.69999999999999</v>
      </c>
      <c r="L500" s="27">
        <f t="shared" si="145"/>
        <v>2.406227883934875E-2</v>
      </c>
      <c r="M500" s="28">
        <f t="shared" si="143"/>
        <v>35.517918507609252</v>
      </c>
    </row>
    <row r="501" spans="1:13" ht="14.4" x14ac:dyDescent="0.3">
      <c r="A501" s="22">
        <f t="shared" si="138"/>
        <v>34516</v>
      </c>
      <c r="B501" s="23">
        <v>148.4</v>
      </c>
      <c r="C501" s="24">
        <f t="shared" si="141"/>
        <v>2.7700831024930705E-2</v>
      </c>
      <c r="D501" s="25">
        <f t="shared" si="139"/>
        <v>45.689655172413786</v>
      </c>
      <c r="E501" s="23">
        <v>65.353999999999999</v>
      </c>
      <c r="F501" s="24">
        <f t="shared" si="146"/>
        <v>1.7198711263988642E-2</v>
      </c>
      <c r="G501" s="25">
        <f t="shared" si="140"/>
        <v>46.741524817622675</v>
      </c>
      <c r="H501" s="26">
        <v>568.1</v>
      </c>
      <c r="I501" s="27">
        <f t="shared" si="147"/>
        <v>2.3419203747072626E-2</v>
      </c>
      <c r="J501" s="28">
        <f t="shared" si="142"/>
        <v>35.347187655550051</v>
      </c>
      <c r="K501" s="26">
        <v>144</v>
      </c>
      <c r="L501" s="27">
        <f t="shared" si="145"/>
        <v>2.3454157782516027E-2</v>
      </c>
      <c r="M501" s="28">
        <f t="shared" si="143"/>
        <v>35.346097201767336</v>
      </c>
    </row>
    <row r="502" spans="1:13" ht="14.4" x14ac:dyDescent="0.3">
      <c r="A502" s="22">
        <f t="shared" si="138"/>
        <v>34486</v>
      </c>
      <c r="B502" s="23">
        <v>148</v>
      </c>
      <c r="C502" s="24">
        <f t="shared" si="141"/>
        <v>2.4930747922437657E-2</v>
      </c>
      <c r="D502" s="25">
        <f t="shared" si="139"/>
        <v>45.566502463054185</v>
      </c>
      <c r="E502" s="23">
        <v>65.757000000000005</v>
      </c>
      <c r="F502" s="24">
        <f t="shared" si="146"/>
        <v>2.0215967977162297E-2</v>
      </c>
      <c r="G502" s="25">
        <f t="shared" si="140"/>
        <v>47.029752538978713</v>
      </c>
      <c r="H502" s="26">
        <v>570.79999999999995</v>
      </c>
      <c r="I502" s="27">
        <f t="shared" ref="I502:I549" si="148">SUM(H502/H514)-1</f>
        <v>2.6249550521395104E-2</v>
      </c>
      <c r="J502" s="28">
        <f t="shared" si="142"/>
        <v>35.515181682429095</v>
      </c>
      <c r="K502" s="26">
        <v>144.69999999999999</v>
      </c>
      <c r="L502" s="27">
        <f t="shared" si="145"/>
        <v>2.6241134751773032E-2</v>
      </c>
      <c r="M502" s="28">
        <f t="shared" si="143"/>
        <v>35.517918507609259</v>
      </c>
    </row>
    <row r="503" spans="1:13" ht="14.4" x14ac:dyDescent="0.3">
      <c r="A503" s="22">
        <f t="shared" si="138"/>
        <v>34455</v>
      </c>
      <c r="B503" s="23">
        <v>147.5</v>
      </c>
      <c r="C503" s="24">
        <f t="shared" si="141"/>
        <v>2.2884882108183069E-2</v>
      </c>
      <c r="D503" s="25">
        <f t="shared" si="139"/>
        <v>45.412561576354683</v>
      </c>
      <c r="E503" s="23">
        <v>65.759</v>
      </c>
      <c r="F503" s="24">
        <f t="shared" si="146"/>
        <v>1.9598418482052793E-2</v>
      </c>
      <c r="G503" s="25">
        <f t="shared" si="140"/>
        <v>47.03118294950653</v>
      </c>
      <c r="H503" s="26">
        <v>570.79999999999995</v>
      </c>
      <c r="I503" s="27">
        <f t="shared" si="148"/>
        <v>2.5512037369744833E-2</v>
      </c>
      <c r="J503" s="28">
        <f t="shared" si="142"/>
        <v>35.515181682429095</v>
      </c>
      <c r="K503" s="26">
        <v>144.69999999999999</v>
      </c>
      <c r="L503" s="27">
        <f t="shared" si="145"/>
        <v>2.5513819985825581E-2</v>
      </c>
      <c r="M503" s="28">
        <f t="shared" si="143"/>
        <v>35.517918507609259</v>
      </c>
    </row>
    <row r="504" spans="1:13" ht="14.4" x14ac:dyDescent="0.3">
      <c r="A504" s="22">
        <f t="shared" si="138"/>
        <v>34425</v>
      </c>
      <c r="B504" s="23">
        <v>147.4</v>
      </c>
      <c r="C504" s="24">
        <f t="shared" si="141"/>
        <v>2.3611111111111249E-2</v>
      </c>
      <c r="D504" s="25">
        <f t="shared" si="139"/>
        <v>45.381773399014783</v>
      </c>
      <c r="E504" s="23">
        <v>65.55</v>
      </c>
      <c r="F504" s="24">
        <f t="shared" si="146"/>
        <v>2.0138197211155395E-2</v>
      </c>
      <c r="G504" s="25">
        <f t="shared" si="140"/>
        <v>46.881705049349186</v>
      </c>
      <c r="H504" s="26">
        <v>568.9</v>
      </c>
      <c r="I504" s="27">
        <f t="shared" si="148"/>
        <v>2.559942311159169E-2</v>
      </c>
      <c r="J504" s="28">
        <f t="shared" si="142"/>
        <v>35.396963663514214</v>
      </c>
      <c r="K504" s="26">
        <v>144.19999999999999</v>
      </c>
      <c r="L504" s="27">
        <f t="shared" si="145"/>
        <v>2.560455192034139E-2</v>
      </c>
      <c r="M504" s="28">
        <f t="shared" si="143"/>
        <v>35.395189003436457</v>
      </c>
    </row>
    <row r="505" spans="1:13" ht="14.4" x14ac:dyDescent="0.3">
      <c r="A505" s="22">
        <f t="shared" si="138"/>
        <v>34394</v>
      </c>
      <c r="B505" s="23">
        <v>147.19999999999999</v>
      </c>
      <c r="C505" s="24">
        <f t="shared" si="141"/>
        <v>2.5069637883008422E-2</v>
      </c>
      <c r="D505" s="25">
        <f t="shared" si="139"/>
        <v>45.320197044334975</v>
      </c>
      <c r="E505" s="23">
        <v>64.980999999999995</v>
      </c>
      <c r="F505" s="24">
        <f t="shared" si="146"/>
        <v>2.2340743537703878E-2</v>
      </c>
      <c r="G505" s="25">
        <f t="shared" si="140"/>
        <v>46.474753254183973</v>
      </c>
      <c r="H505" s="26">
        <v>562.20000000000005</v>
      </c>
      <c r="I505" s="27">
        <f t="shared" si="148"/>
        <v>2.3111919927206737E-2</v>
      </c>
      <c r="J505" s="28">
        <f t="shared" si="142"/>
        <v>34.980089596814366</v>
      </c>
      <c r="K505" s="26">
        <v>142.5</v>
      </c>
      <c r="L505" s="27">
        <f t="shared" si="145"/>
        <v>2.2972002871500363E-2</v>
      </c>
      <c r="M505" s="28">
        <f t="shared" si="143"/>
        <v>34.977908689248927</v>
      </c>
    </row>
    <row r="506" spans="1:13" ht="14.4" x14ac:dyDescent="0.3">
      <c r="A506" s="22">
        <f t="shared" si="138"/>
        <v>34366</v>
      </c>
      <c r="B506" s="23">
        <v>146.69999999999999</v>
      </c>
      <c r="C506" s="24">
        <f t="shared" si="141"/>
        <v>2.515723270440251E-2</v>
      </c>
      <c r="D506" s="25">
        <f t="shared" si="139"/>
        <v>45.166256157635466</v>
      </c>
      <c r="E506" s="23">
        <v>64.777000000000001</v>
      </c>
      <c r="F506" s="24">
        <f t="shared" si="146"/>
        <v>2.5163403864719047E-2</v>
      </c>
      <c r="G506" s="25">
        <f t="shared" si="140"/>
        <v>46.328851380346187</v>
      </c>
      <c r="H506" s="26">
        <v>560.6</v>
      </c>
      <c r="I506" s="27">
        <f t="shared" si="148"/>
        <v>2.3739956172388554E-2</v>
      </c>
      <c r="J506" s="28">
        <f t="shared" si="142"/>
        <v>34.880537580886042</v>
      </c>
      <c r="K506" s="26">
        <v>142.1</v>
      </c>
      <c r="L506" s="27">
        <f t="shared" si="145"/>
        <v>2.3775216138328448E-2</v>
      </c>
      <c r="M506" s="28">
        <f t="shared" si="143"/>
        <v>34.879725085910685</v>
      </c>
    </row>
    <row r="507" spans="1:13" ht="14.4" x14ac:dyDescent="0.3">
      <c r="A507" s="22">
        <f t="shared" si="138"/>
        <v>34335</v>
      </c>
      <c r="B507" s="23">
        <v>146.19999999999999</v>
      </c>
      <c r="C507" s="24">
        <f t="shared" si="141"/>
        <v>2.5245441795231471E-2</v>
      </c>
      <c r="D507" s="25">
        <f t="shared" si="139"/>
        <v>45.012315270935957</v>
      </c>
      <c r="E507" s="23">
        <v>64.477000000000004</v>
      </c>
      <c r="F507" s="24">
        <f t="shared" si="146"/>
        <v>2.6703821656051119E-2</v>
      </c>
      <c r="G507" s="25">
        <f t="shared" si="140"/>
        <v>46.114289801172966</v>
      </c>
      <c r="H507" s="26">
        <v>557.4</v>
      </c>
      <c r="I507" s="27">
        <f t="shared" si="148"/>
        <v>2.4632352941176494E-2</v>
      </c>
      <c r="J507" s="28">
        <f t="shared" si="142"/>
        <v>34.681433549029393</v>
      </c>
      <c r="K507" s="26">
        <v>141.30000000000001</v>
      </c>
      <c r="L507" s="27">
        <f t="shared" si="145"/>
        <v>2.4655547498187103E-2</v>
      </c>
      <c r="M507" s="28">
        <f t="shared" si="143"/>
        <v>34.683357879234201</v>
      </c>
    </row>
    <row r="508" spans="1:13" ht="14.4" x14ac:dyDescent="0.3">
      <c r="A508" s="22">
        <f t="shared" si="138"/>
        <v>34304</v>
      </c>
      <c r="B508" s="23">
        <v>145.80000000000001</v>
      </c>
      <c r="C508" s="24">
        <f t="shared" si="141"/>
        <v>2.748414376321362E-2</v>
      </c>
      <c r="D508" s="25">
        <f t="shared" si="139"/>
        <v>44.889162561576356</v>
      </c>
      <c r="E508" s="23">
        <v>64.691999999999993</v>
      </c>
      <c r="F508" s="24">
        <f t="shared" si="146"/>
        <v>2.4093715371220403E-2</v>
      </c>
      <c r="G508" s="25">
        <f t="shared" si="140"/>
        <v>46.268058932913767</v>
      </c>
      <c r="H508" s="26">
        <v>559.79999999999995</v>
      </c>
      <c r="I508" s="27">
        <f t="shared" si="148"/>
        <v>1.9486432343835292E-2</v>
      </c>
      <c r="J508" s="28">
        <f t="shared" si="142"/>
        <v>34.830761572921872</v>
      </c>
      <c r="K508" s="26">
        <v>141.9</v>
      </c>
      <c r="L508" s="27">
        <f t="shared" si="145"/>
        <v>1.9396551724138122E-2</v>
      </c>
      <c r="M508" s="28">
        <f t="shared" si="143"/>
        <v>34.830633284241564</v>
      </c>
    </row>
    <row r="509" spans="1:13" ht="14.4" x14ac:dyDescent="0.3">
      <c r="A509" s="22">
        <f t="shared" ref="A509:A572" si="149">DATE(YEAR(A510),MONTH(A510)+1,DAY(A510))</f>
        <v>34274</v>
      </c>
      <c r="B509" s="23">
        <v>145.80000000000001</v>
      </c>
      <c r="C509" s="24">
        <f t="shared" si="141"/>
        <v>2.6760563380281877E-2</v>
      </c>
      <c r="D509" s="25">
        <f t="shared" si="139"/>
        <v>44.889162561576356</v>
      </c>
      <c r="E509" s="23">
        <v>64.561000000000007</v>
      </c>
      <c r="F509" s="24">
        <f t="shared" si="146"/>
        <v>2.2878146933472898E-2</v>
      </c>
      <c r="G509" s="25">
        <f t="shared" si="140"/>
        <v>46.174367043341469</v>
      </c>
      <c r="H509" s="26">
        <v>558.6</v>
      </c>
      <c r="I509" s="27">
        <f t="shared" si="148"/>
        <v>1.3609145345672369E-2</v>
      </c>
      <c r="J509" s="28">
        <f t="shared" si="142"/>
        <v>34.756097560975633</v>
      </c>
      <c r="K509" s="26">
        <v>141.6</v>
      </c>
      <c r="L509" s="27">
        <f t="shared" si="145"/>
        <v>1.3600572655690701E-2</v>
      </c>
      <c r="M509" s="28">
        <f t="shared" si="143"/>
        <v>34.756995581737876</v>
      </c>
    </row>
    <row r="510" spans="1:13" ht="14.4" x14ac:dyDescent="0.3">
      <c r="A510" s="22">
        <f t="shared" si="149"/>
        <v>34243</v>
      </c>
      <c r="B510" s="23">
        <v>145.69999999999999</v>
      </c>
      <c r="C510" s="24">
        <f t="shared" si="141"/>
        <v>2.7503526093088704E-2</v>
      </c>
      <c r="D510" s="25">
        <f t="shared" si="139"/>
        <v>44.858374384236448</v>
      </c>
      <c r="E510" s="23">
        <v>64.703000000000003</v>
      </c>
      <c r="F510" s="24">
        <f t="shared" si="146"/>
        <v>2.5859335362760083E-2</v>
      </c>
      <c r="G510" s="25">
        <f t="shared" si="140"/>
        <v>46.27592619081679</v>
      </c>
      <c r="H510" s="26">
        <v>559.4</v>
      </c>
      <c r="I510" s="27">
        <f t="shared" si="148"/>
        <v>1.3589418372893736E-2</v>
      </c>
      <c r="J510" s="28">
        <f t="shared" si="142"/>
        <v>34.805873568939795</v>
      </c>
      <c r="K510" s="26">
        <v>141.80000000000001</v>
      </c>
      <c r="L510" s="27">
        <f t="shared" si="145"/>
        <v>1.3581129378127166E-2</v>
      </c>
      <c r="M510" s="28">
        <f t="shared" si="143"/>
        <v>34.806087383407004</v>
      </c>
    </row>
    <row r="511" spans="1:13" ht="14.4" x14ac:dyDescent="0.3">
      <c r="A511" s="22">
        <f t="shared" si="149"/>
        <v>34213</v>
      </c>
      <c r="B511" s="23">
        <v>145.1</v>
      </c>
      <c r="C511" s="24">
        <f t="shared" si="141"/>
        <v>2.689313517338987E-2</v>
      </c>
      <c r="D511" s="25">
        <f t="shared" si="139"/>
        <v>44.673645320197039</v>
      </c>
      <c r="E511" s="23">
        <v>64.796999999999997</v>
      </c>
      <c r="F511" s="24">
        <f t="shared" si="146"/>
        <v>3.0584979482775054E-2</v>
      </c>
      <c r="G511" s="25">
        <f t="shared" si="140"/>
        <v>46.343155485624393</v>
      </c>
      <c r="H511" s="26">
        <v>559.79999999999995</v>
      </c>
      <c r="I511" s="27">
        <f t="shared" si="148"/>
        <v>1.8003273322422242E-2</v>
      </c>
      <c r="J511" s="28">
        <f t="shared" si="142"/>
        <v>34.830761572921872</v>
      </c>
      <c r="K511" s="26">
        <v>141.9</v>
      </c>
      <c r="L511" s="27">
        <f t="shared" si="145"/>
        <v>1.7934002869440357E-2</v>
      </c>
      <c r="M511" s="28">
        <f t="shared" si="143"/>
        <v>34.830633284241564</v>
      </c>
    </row>
    <row r="512" spans="1:13" ht="14.4" x14ac:dyDescent="0.3">
      <c r="A512" s="22">
        <f t="shared" si="149"/>
        <v>34182</v>
      </c>
      <c r="B512" s="23">
        <v>144.80000000000001</v>
      </c>
      <c r="C512" s="24">
        <f t="shared" si="141"/>
        <v>2.767920511000721E-2</v>
      </c>
      <c r="D512" s="25">
        <f t="shared" si="139"/>
        <v>44.581280788177345</v>
      </c>
      <c r="E512" s="23">
        <v>64.495000000000005</v>
      </c>
      <c r="F512" s="24">
        <f t="shared" si="146"/>
        <v>2.9186480707241724E-2</v>
      </c>
      <c r="G512" s="25">
        <f t="shared" si="140"/>
        <v>46.127163495923355</v>
      </c>
      <c r="H512" s="26">
        <v>557.4</v>
      </c>
      <c r="I512" s="27">
        <f t="shared" si="148"/>
        <v>1.7153284671532765E-2</v>
      </c>
      <c r="J512" s="28">
        <f t="shared" si="142"/>
        <v>34.681433549029386</v>
      </c>
      <c r="K512" s="26">
        <v>141.30000000000001</v>
      </c>
      <c r="L512" s="27">
        <f t="shared" si="145"/>
        <v>1.7278617710583255E-2</v>
      </c>
      <c r="M512" s="28">
        <f t="shared" si="143"/>
        <v>34.683357879234201</v>
      </c>
    </row>
    <row r="513" spans="1:13" ht="14.4" x14ac:dyDescent="0.3">
      <c r="A513" s="22">
        <f t="shared" si="149"/>
        <v>34151</v>
      </c>
      <c r="B513" s="23">
        <v>144.4</v>
      </c>
      <c r="C513" s="24">
        <f t="shared" si="141"/>
        <v>2.77580071174377E-2</v>
      </c>
      <c r="D513" s="25">
        <f t="shared" ref="D513:D576" si="150">D512/(B512/B513)</f>
        <v>44.458128078817744</v>
      </c>
      <c r="E513" s="23">
        <v>64.248999999999995</v>
      </c>
      <c r="F513" s="24">
        <f t="shared" si="146"/>
        <v>2.5932135728542915E-2</v>
      </c>
      <c r="G513" s="25">
        <f t="shared" ref="G513:G576" si="151">G512/(E512/E513)</f>
        <v>45.951223001001303</v>
      </c>
      <c r="H513" s="26">
        <v>555.1</v>
      </c>
      <c r="I513" s="27">
        <f t="shared" si="148"/>
        <v>1.3696128560993337E-2</v>
      </c>
      <c r="J513" s="28">
        <f t="shared" si="142"/>
        <v>34.53832752613242</v>
      </c>
      <c r="K513" s="26">
        <v>140.69999999999999</v>
      </c>
      <c r="L513" s="27">
        <f t="shared" si="145"/>
        <v>1.3688760806916278E-2</v>
      </c>
      <c r="M513" s="28">
        <f t="shared" si="143"/>
        <v>34.536082474226831</v>
      </c>
    </row>
    <row r="514" spans="1:13" ht="14.4" x14ac:dyDescent="0.3">
      <c r="A514" s="22">
        <f t="shared" si="149"/>
        <v>34121</v>
      </c>
      <c r="B514" s="23">
        <v>144.4</v>
      </c>
      <c r="C514" s="24">
        <f t="shared" si="141"/>
        <v>2.9957203994293913E-2</v>
      </c>
      <c r="D514" s="25">
        <f t="shared" si="150"/>
        <v>44.458128078817744</v>
      </c>
      <c r="E514" s="23">
        <v>64.453999999999994</v>
      </c>
      <c r="F514" s="24">
        <f t="shared" si="146"/>
        <v>2.4070925817060829E-2</v>
      </c>
      <c r="G514" s="25">
        <f t="shared" si="151"/>
        <v>46.097840080103005</v>
      </c>
      <c r="H514" s="26">
        <v>556.20000000000005</v>
      </c>
      <c r="I514" s="27">
        <f t="shared" si="148"/>
        <v>1.2192902638762604E-2</v>
      </c>
      <c r="J514" s="28">
        <f t="shared" si="142"/>
        <v>34.606769537083146</v>
      </c>
      <c r="K514" s="26">
        <v>141</v>
      </c>
      <c r="L514" s="27">
        <f t="shared" si="145"/>
        <v>1.2203876525484381E-2</v>
      </c>
      <c r="M514" s="28">
        <f t="shared" si="143"/>
        <v>34.609720176730512</v>
      </c>
    </row>
    <row r="515" spans="1:13" ht="14.4" x14ac:dyDescent="0.3">
      <c r="A515" s="22">
        <f t="shared" si="149"/>
        <v>34090</v>
      </c>
      <c r="B515" s="23">
        <v>144.19999999999999</v>
      </c>
      <c r="C515" s="24">
        <f t="shared" si="141"/>
        <v>3.2211882605583497E-2</v>
      </c>
      <c r="D515" s="25">
        <f t="shared" si="150"/>
        <v>44.396551724137929</v>
      </c>
      <c r="E515" s="23">
        <v>64.495000000000005</v>
      </c>
      <c r="F515" s="24">
        <f t="shared" si="146"/>
        <v>2.5178426666242926E-2</v>
      </c>
      <c r="G515" s="25">
        <f t="shared" si="151"/>
        <v>46.127163495923355</v>
      </c>
      <c r="H515" s="26">
        <v>556.6</v>
      </c>
      <c r="I515" s="27">
        <f t="shared" si="148"/>
        <v>1.2920837124658746E-2</v>
      </c>
      <c r="J515" s="28">
        <f t="shared" si="142"/>
        <v>34.631657541065223</v>
      </c>
      <c r="K515" s="26">
        <v>141.1</v>
      </c>
      <c r="L515" s="27">
        <f t="shared" si="145"/>
        <v>1.2921751615218913E-2</v>
      </c>
      <c r="M515" s="28">
        <f t="shared" si="143"/>
        <v>34.634266077565073</v>
      </c>
    </row>
    <row r="516" spans="1:13" ht="14.4" x14ac:dyDescent="0.3">
      <c r="A516" s="22">
        <f t="shared" si="149"/>
        <v>34060</v>
      </c>
      <c r="B516" s="23">
        <v>144</v>
      </c>
      <c r="C516" s="24">
        <f t="shared" si="141"/>
        <v>3.2258064516129004E-2</v>
      </c>
      <c r="D516" s="25">
        <f t="shared" si="150"/>
        <v>44.334975369458128</v>
      </c>
      <c r="E516" s="23">
        <v>64.256</v>
      </c>
      <c r="F516" s="24">
        <f t="shared" si="146"/>
        <v>2.4914664880211879E-2</v>
      </c>
      <c r="G516" s="25">
        <f t="shared" si="151"/>
        <v>45.956229437848684</v>
      </c>
      <c r="H516" s="26">
        <v>554.70000000000005</v>
      </c>
      <c r="I516" s="27">
        <f t="shared" si="148"/>
        <v>1.2965668371073713E-2</v>
      </c>
      <c r="J516" s="28">
        <f t="shared" si="142"/>
        <v>34.513439522150335</v>
      </c>
      <c r="K516" s="26">
        <v>140.6</v>
      </c>
      <c r="L516" s="27">
        <f t="shared" si="145"/>
        <v>1.2968299711815456E-2</v>
      </c>
      <c r="M516" s="28">
        <f t="shared" si="143"/>
        <v>34.51153657339227</v>
      </c>
    </row>
    <row r="517" spans="1:13" ht="14.4" x14ac:dyDescent="0.3">
      <c r="A517" s="22">
        <f t="shared" si="149"/>
        <v>34029</v>
      </c>
      <c r="B517" s="23">
        <v>143.6</v>
      </c>
      <c r="C517" s="24">
        <f t="shared" si="141"/>
        <v>3.086862885857844E-2</v>
      </c>
      <c r="D517" s="25">
        <f t="shared" si="150"/>
        <v>44.211822660098527</v>
      </c>
      <c r="E517" s="23">
        <v>63.561</v>
      </c>
      <c r="F517" s="24">
        <f t="shared" si="146"/>
        <v>2.4846823605288559E-2</v>
      </c>
      <c r="G517" s="25">
        <f t="shared" si="151"/>
        <v>45.459161779430715</v>
      </c>
      <c r="H517" s="26">
        <v>549.5</v>
      </c>
      <c r="I517" s="27">
        <f t="shared" si="148"/>
        <v>1.8913406267383692E-2</v>
      </c>
      <c r="J517" s="28">
        <f t="shared" si="142"/>
        <v>34.189895470383284</v>
      </c>
      <c r="K517" s="26">
        <v>139.30000000000001</v>
      </c>
      <c r="L517" s="27">
        <f t="shared" si="145"/>
        <v>1.9019751280175745E-2</v>
      </c>
      <c r="M517" s="28">
        <f t="shared" si="143"/>
        <v>34.192439862542983</v>
      </c>
    </row>
    <row r="518" spans="1:13" ht="14.4" x14ac:dyDescent="0.3">
      <c r="A518" s="22">
        <f t="shared" si="149"/>
        <v>34001</v>
      </c>
      <c r="B518" s="23">
        <v>143.1</v>
      </c>
      <c r="C518" s="24">
        <f t="shared" si="141"/>
        <v>3.2467532467532534E-2</v>
      </c>
      <c r="D518" s="25">
        <f t="shared" si="150"/>
        <v>44.057881773399018</v>
      </c>
      <c r="E518" s="23">
        <v>63.186999999999998</v>
      </c>
      <c r="F518" s="24">
        <f t="shared" si="146"/>
        <v>2.3984312962872956E-2</v>
      </c>
      <c r="G518" s="25">
        <f t="shared" si="151"/>
        <v>45.19167501072809</v>
      </c>
      <c r="H518" s="26">
        <v>547.6</v>
      </c>
      <c r="I518" s="27">
        <f t="shared" si="148"/>
        <v>1.8411753766040428E-2</v>
      </c>
      <c r="J518" s="28">
        <f t="shared" si="142"/>
        <v>34.071677451468396</v>
      </c>
      <c r="K518" s="26">
        <v>138.80000000000001</v>
      </c>
      <c r="L518" s="27">
        <f t="shared" si="145"/>
        <v>1.8341892883345645E-2</v>
      </c>
      <c r="M518" s="28">
        <f t="shared" si="143"/>
        <v>34.06971035837018</v>
      </c>
    </row>
    <row r="519" spans="1:13" ht="14.4" x14ac:dyDescent="0.3">
      <c r="A519" s="22">
        <f t="shared" si="149"/>
        <v>33970</v>
      </c>
      <c r="B519" s="23">
        <v>142.6</v>
      </c>
      <c r="C519" s="24">
        <f t="shared" si="141"/>
        <v>3.2585083272990589E-2</v>
      </c>
      <c r="D519" s="25">
        <f t="shared" si="150"/>
        <v>43.903940886699509</v>
      </c>
      <c r="E519" s="23">
        <v>62.8</v>
      </c>
      <c r="F519" s="24">
        <f t="shared" si="146"/>
        <v>2.241831235856262E-2</v>
      </c>
      <c r="G519" s="25">
        <f t="shared" si="151"/>
        <v>44.91489057359464</v>
      </c>
      <c r="H519" s="26">
        <v>544</v>
      </c>
      <c r="I519" s="27">
        <f t="shared" si="148"/>
        <v>1.7012525705739412E-2</v>
      </c>
      <c r="J519" s="28">
        <f t="shared" si="142"/>
        <v>33.84768541562967</v>
      </c>
      <c r="K519" s="26">
        <v>137.9</v>
      </c>
      <c r="L519" s="27">
        <f t="shared" si="145"/>
        <v>1.6961651917404286E-2</v>
      </c>
      <c r="M519" s="28">
        <f t="shared" si="143"/>
        <v>33.848797250859135</v>
      </c>
    </row>
    <row r="520" spans="1:13" ht="14.4" x14ac:dyDescent="0.3">
      <c r="A520" s="22">
        <f t="shared" si="149"/>
        <v>33939</v>
      </c>
      <c r="B520" s="23">
        <v>141.9</v>
      </c>
      <c r="C520" s="24">
        <f t="shared" ref="C520:C535" si="152">SUM(B520/B532)-1</f>
        <v>2.9006526468455363E-2</v>
      </c>
      <c r="D520" s="25">
        <f t="shared" si="150"/>
        <v>43.688423645320199</v>
      </c>
      <c r="E520" s="23">
        <v>63.17</v>
      </c>
      <c r="F520" s="24">
        <f t="shared" si="146"/>
        <v>2.5503660773714021E-2</v>
      </c>
      <c r="G520" s="25">
        <f t="shared" si="151"/>
        <v>45.179516521241617</v>
      </c>
      <c r="H520" s="26">
        <v>549.1</v>
      </c>
      <c r="I520" s="27">
        <f t="shared" si="148"/>
        <v>2.5779936484214616E-2</v>
      </c>
      <c r="J520" s="28">
        <f t="shared" si="142"/>
        <v>34.1650074664012</v>
      </c>
      <c r="K520" s="26">
        <v>139.19999999999999</v>
      </c>
      <c r="L520" s="27">
        <f t="shared" si="145"/>
        <v>2.5792188651436954E-2</v>
      </c>
      <c r="M520" s="28">
        <f t="shared" si="143"/>
        <v>34.167893961708415</v>
      </c>
    </row>
    <row r="521" spans="1:13" ht="14.4" x14ac:dyDescent="0.3">
      <c r="A521" s="22">
        <f t="shared" si="149"/>
        <v>33909</v>
      </c>
      <c r="B521" s="23">
        <v>142</v>
      </c>
      <c r="C521" s="24">
        <f t="shared" si="152"/>
        <v>3.0478955007256836E-2</v>
      </c>
      <c r="D521" s="25">
        <f t="shared" si="150"/>
        <v>43.7192118226601</v>
      </c>
      <c r="E521" s="23">
        <v>63.116999999999997</v>
      </c>
      <c r="F521" s="24">
        <f t="shared" si="146"/>
        <v>2.5508960631712263E-2</v>
      </c>
      <c r="G521" s="25">
        <f t="shared" si="151"/>
        <v>45.141610642254342</v>
      </c>
      <c r="H521" s="26">
        <v>551.1</v>
      </c>
      <c r="I521" s="27">
        <f t="shared" si="148"/>
        <v>3.0286034772854853E-2</v>
      </c>
      <c r="J521" s="28">
        <f t="shared" si="142"/>
        <v>34.289447486311602</v>
      </c>
      <c r="K521" s="26">
        <v>139.69999999999999</v>
      </c>
      <c r="L521" s="27">
        <f t="shared" si="145"/>
        <v>3.0235988200590036E-2</v>
      </c>
      <c r="M521" s="28">
        <f t="shared" si="143"/>
        <v>34.290623465881218</v>
      </c>
    </row>
    <row r="522" spans="1:13" ht="14.4" x14ac:dyDescent="0.3">
      <c r="A522" s="22">
        <f t="shared" si="149"/>
        <v>33878</v>
      </c>
      <c r="B522" s="23">
        <v>141.80000000000001</v>
      </c>
      <c r="C522" s="24">
        <f t="shared" si="152"/>
        <v>3.2023289665211063E-2</v>
      </c>
      <c r="D522" s="25">
        <f t="shared" si="150"/>
        <v>43.657635467980299</v>
      </c>
      <c r="E522" s="23">
        <v>63.072000000000003</v>
      </c>
      <c r="F522" s="24">
        <f t="shared" si="146"/>
        <v>2.8806315858154186E-2</v>
      </c>
      <c r="G522" s="25">
        <f t="shared" si="151"/>
        <v>45.109426405378365</v>
      </c>
      <c r="H522" s="26">
        <v>551.9</v>
      </c>
      <c r="I522" s="27">
        <f t="shared" si="148"/>
        <v>3.5459662288930494E-2</v>
      </c>
      <c r="J522" s="28">
        <f t="shared" si="142"/>
        <v>34.339223494275757</v>
      </c>
      <c r="K522" s="26">
        <v>139.9</v>
      </c>
      <c r="L522" s="27">
        <f t="shared" si="145"/>
        <v>3.552923760177662E-2</v>
      </c>
      <c r="M522" s="28">
        <f t="shared" si="143"/>
        <v>34.339715267550339</v>
      </c>
    </row>
    <row r="523" spans="1:13" ht="14.4" x14ac:dyDescent="0.3">
      <c r="A523" s="22">
        <f t="shared" si="149"/>
        <v>33848</v>
      </c>
      <c r="B523" s="23">
        <v>141.30000000000001</v>
      </c>
      <c r="C523" s="24">
        <f t="shared" si="152"/>
        <v>2.9883381924198371E-2</v>
      </c>
      <c r="D523" s="25">
        <f t="shared" si="150"/>
        <v>43.503694581280797</v>
      </c>
      <c r="E523" s="23">
        <v>62.874000000000002</v>
      </c>
      <c r="F523" s="24">
        <f t="shared" si="146"/>
        <v>2.9742212322709571E-2</v>
      </c>
      <c r="G523" s="25">
        <f t="shared" si="151"/>
        <v>44.967815763124044</v>
      </c>
      <c r="H523" s="26">
        <v>549.9</v>
      </c>
      <c r="I523" s="27">
        <f t="shared" si="148"/>
        <v>3.5593220338983045E-2</v>
      </c>
      <c r="J523" s="28">
        <f t="shared" ref="J523:J586" si="153">J522/(H522/H523)</f>
        <v>34.214783474365355</v>
      </c>
      <c r="K523" s="26">
        <v>139.4</v>
      </c>
      <c r="L523" s="27">
        <f t="shared" si="145"/>
        <v>3.5661218424962948E-2</v>
      </c>
      <c r="M523" s="28">
        <f t="shared" ref="M523:M586" si="154">M522/(K522/K523)</f>
        <v>34.216985763377537</v>
      </c>
    </row>
    <row r="524" spans="1:13" ht="14.4" x14ac:dyDescent="0.3">
      <c r="A524" s="22">
        <f t="shared" si="149"/>
        <v>33817</v>
      </c>
      <c r="B524" s="23">
        <v>140.9</v>
      </c>
      <c r="C524" s="24">
        <f t="shared" si="152"/>
        <v>3.1478770131771583E-2</v>
      </c>
      <c r="D524" s="25">
        <f t="shared" si="150"/>
        <v>43.380541871921189</v>
      </c>
      <c r="E524" s="23">
        <v>62.665999999999997</v>
      </c>
      <c r="F524" s="24">
        <f t="shared" si="146"/>
        <v>2.9505503532117672E-2</v>
      </c>
      <c r="G524" s="25">
        <f t="shared" si="151"/>
        <v>44.819053068230609</v>
      </c>
      <c r="H524" s="26">
        <v>548</v>
      </c>
      <c r="I524" s="27">
        <f t="shared" si="148"/>
        <v>3.5916824196597252E-2</v>
      </c>
      <c r="J524" s="28">
        <f t="shared" si="153"/>
        <v>34.096565455450474</v>
      </c>
      <c r="K524" s="26">
        <v>138.9</v>
      </c>
      <c r="L524" s="27">
        <f t="shared" si="145"/>
        <v>3.5794183445190253E-2</v>
      </c>
      <c r="M524" s="28">
        <f t="shared" si="154"/>
        <v>34.094256259204734</v>
      </c>
    </row>
    <row r="525" spans="1:13" ht="14.4" x14ac:dyDescent="0.3">
      <c r="A525" s="22">
        <f t="shared" si="149"/>
        <v>33786</v>
      </c>
      <c r="B525" s="23">
        <v>140.5</v>
      </c>
      <c r="C525" s="24">
        <f t="shared" si="152"/>
        <v>3.1571218795888534E-2</v>
      </c>
      <c r="D525" s="25">
        <f t="shared" si="150"/>
        <v>43.257389162561587</v>
      </c>
      <c r="E525" s="23">
        <v>62.625</v>
      </c>
      <c r="F525" s="24">
        <f t="shared" si="146"/>
        <v>3.5894466958894977E-2</v>
      </c>
      <c r="G525" s="25">
        <f t="shared" si="151"/>
        <v>44.789729652410273</v>
      </c>
      <c r="H525" s="26">
        <v>547.6</v>
      </c>
      <c r="I525" s="27">
        <f t="shared" si="148"/>
        <v>3.751420992800325E-2</v>
      </c>
      <c r="J525" s="28">
        <f t="shared" si="153"/>
        <v>34.071677451468396</v>
      </c>
      <c r="K525" s="26">
        <v>138.80000000000001</v>
      </c>
      <c r="L525" s="27">
        <f t="shared" ref="L525:L579" si="155">SUM(K525/K537)-1</f>
        <v>3.7369207772795177E-2</v>
      </c>
      <c r="M525" s="28">
        <f t="shared" si="154"/>
        <v>34.069710358370173</v>
      </c>
    </row>
    <row r="526" spans="1:13" ht="14.4" x14ac:dyDescent="0.3">
      <c r="A526" s="22">
        <f t="shared" si="149"/>
        <v>33756</v>
      </c>
      <c r="B526" s="23">
        <v>140.19999999999999</v>
      </c>
      <c r="C526" s="24">
        <f t="shared" si="152"/>
        <v>3.0882352941176361E-2</v>
      </c>
      <c r="D526" s="25">
        <f t="shared" si="150"/>
        <v>43.165024630541879</v>
      </c>
      <c r="E526" s="23">
        <v>62.939</v>
      </c>
      <c r="F526" s="24">
        <f t="shared" si="146"/>
        <v>3.8237574437901101E-2</v>
      </c>
      <c r="G526" s="25">
        <f t="shared" si="151"/>
        <v>45.014304105278249</v>
      </c>
      <c r="H526" s="26">
        <v>549.5</v>
      </c>
      <c r="I526" s="27">
        <f t="shared" si="148"/>
        <v>3.8752362948960339E-2</v>
      </c>
      <c r="J526" s="28">
        <f t="shared" si="153"/>
        <v>34.189895470383277</v>
      </c>
      <c r="K526" s="26">
        <v>139.30000000000001</v>
      </c>
      <c r="L526" s="27">
        <f t="shared" si="155"/>
        <v>3.8777032065622885E-2</v>
      </c>
      <c r="M526" s="28">
        <f t="shared" si="154"/>
        <v>34.192439862542976</v>
      </c>
    </row>
    <row r="527" spans="1:13" ht="14.4" x14ac:dyDescent="0.3">
      <c r="A527" s="22">
        <f t="shared" si="149"/>
        <v>33725</v>
      </c>
      <c r="B527" s="23">
        <v>139.69999999999999</v>
      </c>
      <c r="C527" s="24">
        <f t="shared" si="152"/>
        <v>3.0235988200590036E-2</v>
      </c>
      <c r="D527" s="25">
        <f t="shared" si="150"/>
        <v>43.011083743842377</v>
      </c>
      <c r="E527" s="23">
        <v>62.911000000000001</v>
      </c>
      <c r="F527" s="24">
        <f t="shared" si="146"/>
        <v>4.3403987129731147E-2</v>
      </c>
      <c r="G527" s="25">
        <f t="shared" si="151"/>
        <v>44.994278357888753</v>
      </c>
      <c r="H527" s="26">
        <v>549.5</v>
      </c>
      <c r="I527" s="27">
        <f t="shared" si="148"/>
        <v>4.3288399468387917E-2</v>
      </c>
      <c r="J527" s="28">
        <f t="shared" si="153"/>
        <v>34.189895470383277</v>
      </c>
      <c r="K527" s="26">
        <v>139.30000000000001</v>
      </c>
      <c r="L527" s="27">
        <f t="shared" si="155"/>
        <v>4.3445692883895326E-2</v>
      </c>
      <c r="M527" s="28">
        <f t="shared" si="154"/>
        <v>34.192439862542976</v>
      </c>
    </row>
    <row r="528" spans="1:13" ht="14.4" x14ac:dyDescent="0.3">
      <c r="A528" s="22">
        <f t="shared" si="149"/>
        <v>33695</v>
      </c>
      <c r="B528" s="23">
        <v>139.5</v>
      </c>
      <c r="C528" s="24">
        <f t="shared" si="152"/>
        <v>3.1804733727810675E-2</v>
      </c>
      <c r="D528" s="25">
        <f t="shared" si="150"/>
        <v>42.949507389162576</v>
      </c>
      <c r="E528" s="23">
        <v>62.694000000000003</v>
      </c>
      <c r="F528" s="24">
        <f t="shared" si="146"/>
        <v>4.7116396372321567E-2</v>
      </c>
      <c r="G528" s="25">
        <f t="shared" si="151"/>
        <v>44.839078815620127</v>
      </c>
      <c r="H528" s="26">
        <v>547.6</v>
      </c>
      <c r="I528" s="27">
        <f t="shared" si="148"/>
        <v>4.2848981146448306E-2</v>
      </c>
      <c r="J528" s="28">
        <f t="shared" si="153"/>
        <v>34.071677451468389</v>
      </c>
      <c r="K528" s="26">
        <v>138.80000000000001</v>
      </c>
      <c r="L528" s="27">
        <f t="shared" si="155"/>
        <v>4.2824943651390113E-2</v>
      </c>
      <c r="M528" s="28">
        <f t="shared" si="154"/>
        <v>34.069710358370173</v>
      </c>
    </row>
    <row r="529" spans="1:13" ht="14.4" x14ac:dyDescent="0.3">
      <c r="A529" s="22">
        <f t="shared" si="149"/>
        <v>33664</v>
      </c>
      <c r="B529" s="23">
        <v>139.30000000000001</v>
      </c>
      <c r="C529" s="24">
        <f t="shared" si="152"/>
        <v>3.185185185185202E-2</v>
      </c>
      <c r="D529" s="25">
        <f t="shared" si="150"/>
        <v>42.887931034482783</v>
      </c>
      <c r="E529" s="23">
        <v>62.02</v>
      </c>
      <c r="F529" s="24">
        <f t="shared" si="146"/>
        <v>7.0547011202596099E-2</v>
      </c>
      <c r="G529" s="25">
        <f t="shared" si="151"/>
        <v>44.357030467744288</v>
      </c>
      <c r="H529" s="26">
        <v>539.29999999999995</v>
      </c>
      <c r="I529" s="27">
        <f t="shared" si="148"/>
        <v>4.0316358024691246E-2</v>
      </c>
      <c r="J529" s="28">
        <f t="shared" si="153"/>
        <v>33.55525136884021</v>
      </c>
      <c r="K529" s="26">
        <v>136.69999999999999</v>
      </c>
      <c r="L529" s="27">
        <f t="shared" si="155"/>
        <v>4.0334855403348469E-2</v>
      </c>
      <c r="M529" s="28">
        <f t="shared" si="154"/>
        <v>33.554246440844395</v>
      </c>
    </row>
    <row r="530" spans="1:13" ht="14.4" x14ac:dyDescent="0.3">
      <c r="A530" s="22">
        <f t="shared" si="149"/>
        <v>33635</v>
      </c>
      <c r="B530" s="23">
        <v>138.6</v>
      </c>
      <c r="C530" s="24">
        <f t="shared" si="152"/>
        <v>2.8189910979228294E-2</v>
      </c>
      <c r="D530" s="25">
        <f t="shared" si="150"/>
        <v>42.672413793103466</v>
      </c>
      <c r="E530" s="23">
        <v>61.707000000000001</v>
      </c>
      <c r="F530" s="24">
        <f t="shared" si="146"/>
        <v>6.8704537582265246E-2</v>
      </c>
      <c r="G530" s="25">
        <f t="shared" si="151"/>
        <v>44.13317122014022</v>
      </c>
      <c r="H530" s="26">
        <v>537.70000000000005</v>
      </c>
      <c r="I530" s="27">
        <f t="shared" si="148"/>
        <v>4.1247095274980827E-2</v>
      </c>
      <c r="J530" s="28">
        <f t="shared" si="153"/>
        <v>33.455699352911893</v>
      </c>
      <c r="K530" s="26">
        <v>136.30000000000001</v>
      </c>
      <c r="L530" s="27">
        <f t="shared" si="155"/>
        <v>4.1252864782276522E-2</v>
      </c>
      <c r="M530" s="28">
        <f t="shared" si="154"/>
        <v>33.45606283750616</v>
      </c>
    </row>
    <row r="531" spans="1:13" ht="14.4" x14ac:dyDescent="0.3">
      <c r="A531" s="22">
        <f t="shared" si="149"/>
        <v>33604</v>
      </c>
      <c r="B531" s="23">
        <v>138.1</v>
      </c>
      <c r="C531" s="24">
        <f t="shared" si="152"/>
        <v>2.6002971768201988E-2</v>
      </c>
      <c r="D531" s="25">
        <f t="shared" si="150"/>
        <v>42.518472906403957</v>
      </c>
      <c r="E531" s="23">
        <v>61.423000000000002</v>
      </c>
      <c r="F531" s="24">
        <f t="shared" si="146"/>
        <v>6.9695755908117274E-2</v>
      </c>
      <c r="G531" s="25">
        <f t="shared" si="151"/>
        <v>43.930052925189571</v>
      </c>
      <c r="H531" s="26">
        <v>534.9</v>
      </c>
      <c r="I531" s="27">
        <f t="shared" si="148"/>
        <v>4.1471962616822289E-2</v>
      </c>
      <c r="J531" s="28">
        <f t="shared" si="153"/>
        <v>33.281483325037321</v>
      </c>
      <c r="K531" s="26">
        <v>135.6</v>
      </c>
      <c r="L531" s="27">
        <f t="shared" si="155"/>
        <v>4.1474654377880338E-2</v>
      </c>
      <c r="M531" s="28">
        <f t="shared" si="154"/>
        <v>33.284241531664229</v>
      </c>
    </row>
    <row r="532" spans="1:13" ht="14.4" x14ac:dyDescent="0.3">
      <c r="A532" s="22">
        <f t="shared" si="149"/>
        <v>33573</v>
      </c>
      <c r="B532" s="23">
        <v>137.9</v>
      </c>
      <c r="C532" s="24">
        <f t="shared" si="152"/>
        <v>3.0642750373692129E-2</v>
      </c>
      <c r="D532" s="25">
        <f t="shared" si="150"/>
        <v>42.456896551724157</v>
      </c>
      <c r="E532" s="23">
        <v>61.598999999999997</v>
      </c>
      <c r="F532" s="24">
        <f t="shared" si="146"/>
        <v>7.2032718412808894E-2</v>
      </c>
      <c r="G532" s="25">
        <f t="shared" si="151"/>
        <v>44.055929051637854</v>
      </c>
      <c r="H532" s="26">
        <v>535.29999999999995</v>
      </c>
      <c r="I532" s="27">
        <f t="shared" si="148"/>
        <v>4.4487804878048598E-2</v>
      </c>
      <c r="J532" s="28">
        <f t="shared" si="153"/>
        <v>33.306371329019399</v>
      </c>
      <c r="K532" s="26">
        <v>135.69999999999999</v>
      </c>
      <c r="L532" s="27">
        <f t="shared" si="155"/>
        <v>4.4649730561970635E-2</v>
      </c>
      <c r="M532" s="28">
        <f t="shared" si="154"/>
        <v>33.308787432498789</v>
      </c>
    </row>
    <row r="533" spans="1:13" ht="14.4" x14ac:dyDescent="0.3">
      <c r="A533" s="22">
        <f t="shared" si="149"/>
        <v>33543</v>
      </c>
      <c r="B533" s="23">
        <v>137.80000000000001</v>
      </c>
      <c r="C533" s="24">
        <f t="shared" si="152"/>
        <v>2.9895366218236186E-2</v>
      </c>
      <c r="D533" s="25">
        <f t="shared" si="150"/>
        <v>42.426108374384263</v>
      </c>
      <c r="E533" s="23">
        <v>61.546999999999997</v>
      </c>
      <c r="F533" s="24">
        <f t="shared" si="146"/>
        <v>7.0661911803079125E-2</v>
      </c>
      <c r="G533" s="25">
        <f t="shared" si="151"/>
        <v>44.018738377914495</v>
      </c>
      <c r="H533" s="26">
        <v>534.9</v>
      </c>
      <c r="I533" s="27">
        <f t="shared" si="148"/>
        <v>4.2893351530512769E-2</v>
      </c>
      <c r="J533" s="28">
        <f t="shared" si="153"/>
        <v>33.281483325037314</v>
      </c>
      <c r="K533" s="26">
        <v>135.6</v>
      </c>
      <c r="L533" s="27">
        <f t="shared" si="155"/>
        <v>4.3076923076923013E-2</v>
      </c>
      <c r="M533" s="28">
        <f t="shared" si="154"/>
        <v>33.284241531664236</v>
      </c>
    </row>
    <row r="534" spans="1:13" ht="14.4" x14ac:dyDescent="0.3">
      <c r="A534" s="22">
        <f t="shared" si="149"/>
        <v>33512</v>
      </c>
      <c r="B534" s="23">
        <v>137.4</v>
      </c>
      <c r="C534" s="24">
        <f t="shared" si="152"/>
        <v>2.9213483146067531E-2</v>
      </c>
      <c r="D534" s="25">
        <f t="shared" si="150"/>
        <v>42.302955665024655</v>
      </c>
      <c r="E534" s="23">
        <v>61.305999999999997</v>
      </c>
      <c r="F534" s="24">
        <f t="shared" si="146"/>
        <v>6.7528035104826856E-2</v>
      </c>
      <c r="G534" s="25">
        <f t="shared" si="151"/>
        <v>43.846373909312</v>
      </c>
      <c r="H534" s="26">
        <v>533</v>
      </c>
      <c r="I534" s="27">
        <f t="shared" si="148"/>
        <v>3.6964980544747172E-2</v>
      </c>
      <c r="J534" s="28">
        <f t="shared" si="153"/>
        <v>33.163265306122433</v>
      </c>
      <c r="K534" s="26">
        <v>135.1</v>
      </c>
      <c r="L534" s="27">
        <f t="shared" si="155"/>
        <v>3.683806600153483E-2</v>
      </c>
      <c r="M534" s="28">
        <f t="shared" si="154"/>
        <v>33.161512027491433</v>
      </c>
    </row>
    <row r="535" spans="1:13" ht="14.4" x14ac:dyDescent="0.3">
      <c r="A535" s="22">
        <f t="shared" si="149"/>
        <v>33482</v>
      </c>
      <c r="B535" s="23">
        <v>137.19999999999999</v>
      </c>
      <c r="C535" s="24">
        <f t="shared" si="152"/>
        <v>3.3911077618688834E-2</v>
      </c>
      <c r="D535" s="25">
        <f t="shared" si="150"/>
        <v>42.241379310344847</v>
      </c>
      <c r="E535" s="23">
        <v>61.058</v>
      </c>
      <c r="F535" s="24">
        <f t="shared" si="146"/>
        <v>7.1061448594032406E-2</v>
      </c>
      <c r="G535" s="25">
        <f t="shared" si="151"/>
        <v>43.669003003862137</v>
      </c>
      <c r="H535" s="26">
        <v>531</v>
      </c>
      <c r="I535" s="27">
        <f t="shared" si="148"/>
        <v>4.0972358361105687E-2</v>
      </c>
      <c r="J535" s="28">
        <f t="shared" si="153"/>
        <v>33.038825286212031</v>
      </c>
      <c r="K535" s="26">
        <v>134.6</v>
      </c>
      <c r="L535" s="27">
        <f t="shared" si="155"/>
        <v>4.0989945862335508E-2</v>
      </c>
      <c r="M535" s="28">
        <f t="shared" si="154"/>
        <v>33.038782523318631</v>
      </c>
    </row>
    <row r="536" spans="1:13" ht="14.4" x14ac:dyDescent="0.3">
      <c r="A536" s="22">
        <f t="shared" si="149"/>
        <v>33451</v>
      </c>
      <c r="B536" s="23">
        <v>136.6</v>
      </c>
      <c r="C536" s="24">
        <f>SUM(B536/B548)-1</f>
        <v>3.7993920972644313E-2</v>
      </c>
      <c r="D536" s="25">
        <f t="shared" si="150"/>
        <v>42.056650246305438</v>
      </c>
      <c r="E536" s="23">
        <v>60.87</v>
      </c>
      <c r="F536" s="24">
        <f>SUM(E536/E548)-1</f>
        <v>7.8949234259784395E-2</v>
      </c>
      <c r="G536" s="25">
        <f t="shared" si="151"/>
        <v>43.534544414246916</v>
      </c>
      <c r="H536" s="26">
        <v>529</v>
      </c>
      <c r="I536" s="27">
        <f t="shared" si="148"/>
        <v>4.6695686584883322E-2</v>
      </c>
      <c r="J536" s="28">
        <f t="shared" si="153"/>
        <v>32.914385266301629</v>
      </c>
      <c r="K536" s="26">
        <v>134.1</v>
      </c>
      <c r="L536" s="27">
        <f t="shared" si="155"/>
        <v>4.6838407494145251E-2</v>
      </c>
      <c r="M536" s="28">
        <f t="shared" si="154"/>
        <v>32.916053019145828</v>
      </c>
    </row>
    <row r="537" spans="1:13" ht="14.4" x14ac:dyDescent="0.3">
      <c r="A537" s="22">
        <f t="shared" si="149"/>
        <v>33420</v>
      </c>
      <c r="B537" s="23">
        <v>136.19999999999999</v>
      </c>
      <c r="C537" s="24">
        <f>SUM(B537/B549)-1</f>
        <v>4.4478527607361817E-2</v>
      </c>
      <c r="D537" s="25">
        <f t="shared" si="150"/>
        <v>41.933497536945829</v>
      </c>
      <c r="E537" s="23">
        <v>60.454999999999998</v>
      </c>
      <c r="F537" s="24">
        <f>SUM(E537/E549)-1</f>
        <v>8.2724407192492189E-2</v>
      </c>
      <c r="G537" s="25">
        <f t="shared" si="151"/>
        <v>43.237734229723955</v>
      </c>
      <c r="H537" s="26">
        <v>527.79999999999995</v>
      </c>
      <c r="I537" s="27">
        <f t="shared" si="148"/>
        <v>5.5177928828468614E-2</v>
      </c>
      <c r="J537" s="28">
        <f t="shared" si="153"/>
        <v>32.839721254355382</v>
      </c>
      <c r="K537" s="26">
        <v>133.80000000000001</v>
      </c>
      <c r="L537" s="27">
        <f t="shared" si="155"/>
        <v>5.5205047318612088E-2</v>
      </c>
      <c r="M537" s="28">
        <f t="shared" si="154"/>
        <v>32.842415316642146</v>
      </c>
    </row>
    <row r="538" spans="1:13" ht="14.4" x14ac:dyDescent="0.3">
      <c r="A538" s="22">
        <f t="shared" si="149"/>
        <v>33390</v>
      </c>
      <c r="B538" s="23">
        <v>136</v>
      </c>
      <c r="C538" s="24">
        <f t="shared" ref="C538:C547" si="156">SUM(B538/B550)-1</f>
        <v>4.6959199384141614E-2</v>
      </c>
      <c r="D538" s="25">
        <f t="shared" si="150"/>
        <v>41.871921182266028</v>
      </c>
      <c r="E538" s="23">
        <v>60.621000000000002</v>
      </c>
      <c r="F538" s="24">
        <f t="shared" ref="F538:F547" si="157">SUM(E538/E550)-1</f>
        <v>8.3892077455345104E-2</v>
      </c>
      <c r="G538" s="25">
        <f t="shared" si="151"/>
        <v>43.356458303533138</v>
      </c>
      <c r="H538" s="26">
        <v>529</v>
      </c>
      <c r="I538" s="27">
        <f t="shared" si="148"/>
        <v>5.8423369347739174E-2</v>
      </c>
      <c r="J538" s="28">
        <f t="shared" si="153"/>
        <v>32.914385266301629</v>
      </c>
      <c r="K538" s="26">
        <v>134.1</v>
      </c>
      <c r="L538" s="27">
        <f t="shared" si="155"/>
        <v>5.8405682715074958E-2</v>
      </c>
      <c r="M538" s="28">
        <f t="shared" si="154"/>
        <v>32.916053019145828</v>
      </c>
    </row>
    <row r="539" spans="1:13" ht="14.4" x14ac:dyDescent="0.3">
      <c r="A539" s="22">
        <f t="shared" si="149"/>
        <v>33359</v>
      </c>
      <c r="B539" s="23">
        <v>135.6</v>
      </c>
      <c r="C539" s="24">
        <f t="shared" si="156"/>
        <v>4.9535603715170407E-2</v>
      </c>
      <c r="D539" s="25">
        <f t="shared" si="150"/>
        <v>41.748768472906413</v>
      </c>
      <c r="E539" s="23">
        <v>60.293999999999997</v>
      </c>
      <c r="F539" s="24">
        <f t="shared" si="157"/>
        <v>8.1797793128195906E-2</v>
      </c>
      <c r="G539" s="25">
        <f t="shared" si="151"/>
        <v>43.122586182234322</v>
      </c>
      <c r="H539" s="26">
        <v>526.70000000000005</v>
      </c>
      <c r="I539" s="27">
        <f t="shared" si="148"/>
        <v>5.7842940349467797E-2</v>
      </c>
      <c r="J539" s="28">
        <f t="shared" si="153"/>
        <v>32.77127924340467</v>
      </c>
      <c r="K539" s="26">
        <v>133.5</v>
      </c>
      <c r="L539" s="27">
        <f t="shared" si="155"/>
        <v>5.7844690966719403E-2</v>
      </c>
      <c r="M539" s="28">
        <f t="shared" si="154"/>
        <v>32.768777614138465</v>
      </c>
    </row>
    <row r="540" spans="1:13" ht="14.4" x14ac:dyDescent="0.3">
      <c r="A540" s="22">
        <f t="shared" si="149"/>
        <v>33329</v>
      </c>
      <c r="B540" s="23">
        <v>135.19999999999999</v>
      </c>
      <c r="C540" s="24">
        <f t="shared" si="156"/>
        <v>4.8875096974398735E-2</v>
      </c>
      <c r="D540" s="25">
        <f t="shared" si="150"/>
        <v>41.625615763546804</v>
      </c>
      <c r="E540" s="23">
        <v>59.872999999999998</v>
      </c>
      <c r="F540" s="24">
        <f t="shared" si="157"/>
        <v>8.4439694988317493E-2</v>
      </c>
      <c r="G540" s="25">
        <f t="shared" si="151"/>
        <v>42.821484766127895</v>
      </c>
      <c r="H540" s="26">
        <v>525.1</v>
      </c>
      <c r="I540" s="27">
        <f t="shared" si="148"/>
        <v>6.4032421479230051E-2</v>
      </c>
      <c r="J540" s="28">
        <f t="shared" si="153"/>
        <v>32.671727227476346</v>
      </c>
      <c r="K540" s="26">
        <v>133.1</v>
      </c>
      <c r="L540" s="27">
        <f t="shared" si="155"/>
        <v>6.3948840927258166E-2</v>
      </c>
      <c r="M540" s="28">
        <f t="shared" si="154"/>
        <v>32.670594010800222</v>
      </c>
    </row>
    <row r="541" spans="1:13" ht="14.4" x14ac:dyDescent="0.3">
      <c r="A541" s="22">
        <f t="shared" si="149"/>
        <v>33298</v>
      </c>
      <c r="B541" s="23">
        <v>135</v>
      </c>
      <c r="C541" s="24">
        <f t="shared" si="156"/>
        <v>4.8951048951048959E-2</v>
      </c>
      <c r="D541" s="25">
        <f t="shared" si="150"/>
        <v>41.564039408867004</v>
      </c>
      <c r="E541" s="23">
        <v>57.933</v>
      </c>
      <c r="F541" s="24">
        <f t="shared" si="157"/>
        <v>6.8539388014829283E-2</v>
      </c>
      <c r="G541" s="25">
        <f t="shared" si="151"/>
        <v>41.433986554141057</v>
      </c>
      <c r="H541" s="26">
        <v>518.4</v>
      </c>
      <c r="I541" s="27">
        <f t="shared" si="148"/>
        <v>8.2480684902902501E-2</v>
      </c>
      <c r="J541" s="28">
        <f t="shared" si="153"/>
        <v>32.254853160776491</v>
      </c>
      <c r="K541" s="26">
        <v>131.4</v>
      </c>
      <c r="L541" s="27">
        <f t="shared" si="155"/>
        <v>8.237232289950569E-2</v>
      </c>
      <c r="M541" s="28">
        <f t="shared" si="154"/>
        <v>32.2533136966127</v>
      </c>
    </row>
    <row r="542" spans="1:13" ht="14.4" x14ac:dyDescent="0.3">
      <c r="A542" s="22">
        <f t="shared" si="149"/>
        <v>33270</v>
      </c>
      <c r="B542" s="23">
        <v>134.80000000000001</v>
      </c>
      <c r="C542" s="24">
        <f t="shared" si="156"/>
        <v>5.3125000000000089E-2</v>
      </c>
      <c r="D542" s="25">
        <f t="shared" si="150"/>
        <v>41.502463054187203</v>
      </c>
      <c r="E542" s="23">
        <v>57.74</v>
      </c>
      <c r="F542" s="24">
        <f t="shared" si="157"/>
        <v>7.0170886310560787E-2</v>
      </c>
      <c r="G542" s="25">
        <f t="shared" si="151"/>
        <v>41.295951938206279</v>
      </c>
      <c r="H542" s="26">
        <v>516.4</v>
      </c>
      <c r="I542" s="27">
        <f t="shared" si="148"/>
        <v>8.8991986503584863E-2</v>
      </c>
      <c r="J542" s="28">
        <f t="shared" si="153"/>
        <v>32.130413140866089</v>
      </c>
      <c r="K542" s="26">
        <v>130.9</v>
      </c>
      <c r="L542" s="27">
        <f t="shared" si="155"/>
        <v>8.9018302828618889E-2</v>
      </c>
      <c r="M542" s="28">
        <f t="shared" si="154"/>
        <v>32.130584192439898</v>
      </c>
    </row>
    <row r="543" spans="1:13" ht="14.4" x14ac:dyDescent="0.3">
      <c r="A543" s="22">
        <f t="shared" si="149"/>
        <v>33239</v>
      </c>
      <c r="B543" s="23">
        <v>134.6</v>
      </c>
      <c r="C543" s="24">
        <f t="shared" si="156"/>
        <v>5.6514913657770727E-2</v>
      </c>
      <c r="D543" s="25">
        <f t="shared" si="150"/>
        <v>41.440886699507388</v>
      </c>
      <c r="E543" s="23">
        <v>57.420999999999999</v>
      </c>
      <c r="F543" s="24">
        <f t="shared" si="157"/>
        <v>7.054831552845986E-2</v>
      </c>
      <c r="G543" s="25">
        <f t="shared" si="151"/>
        <v>41.067801459018746</v>
      </c>
      <c r="H543" s="26">
        <v>513.6</v>
      </c>
      <c r="I543" s="27">
        <f t="shared" si="148"/>
        <v>8.9520577004666979E-2</v>
      </c>
      <c r="J543" s="28">
        <f t="shared" si="153"/>
        <v>31.956197112991532</v>
      </c>
      <c r="K543" s="26">
        <v>130.19999999999999</v>
      </c>
      <c r="L543" s="27">
        <f t="shared" si="155"/>
        <v>8.9539748953974874E-2</v>
      </c>
      <c r="M543" s="28">
        <f t="shared" si="154"/>
        <v>31.958762886597967</v>
      </c>
    </row>
    <row r="544" spans="1:13" ht="14.4" x14ac:dyDescent="0.3">
      <c r="A544" s="22">
        <f t="shared" si="149"/>
        <v>33208</v>
      </c>
      <c r="B544" s="23">
        <v>133.80000000000001</v>
      </c>
      <c r="C544" s="24">
        <f t="shared" si="156"/>
        <v>6.1062648691514898E-2</v>
      </c>
      <c r="D544" s="25">
        <f t="shared" si="150"/>
        <v>41.194581280788178</v>
      </c>
      <c r="E544" s="23">
        <v>57.46</v>
      </c>
      <c r="F544" s="24">
        <f t="shared" si="157"/>
        <v>7.6171033656097231E-2</v>
      </c>
      <c r="G544" s="25">
        <f t="shared" si="151"/>
        <v>41.095694464311265</v>
      </c>
      <c r="H544" s="26">
        <v>512.5</v>
      </c>
      <c r="I544" s="27">
        <f t="shared" si="148"/>
        <v>9.3449967996586336E-2</v>
      </c>
      <c r="J544" s="28">
        <f t="shared" si="153"/>
        <v>31.88775510204081</v>
      </c>
      <c r="K544" s="26">
        <v>129.9</v>
      </c>
      <c r="L544" s="27">
        <f t="shared" si="155"/>
        <v>9.3434343434343425E-2</v>
      </c>
      <c r="M544" s="28">
        <f t="shared" si="154"/>
        <v>31.885125184094289</v>
      </c>
    </row>
    <row r="545" spans="1:13" ht="14.4" x14ac:dyDescent="0.3">
      <c r="A545" s="22">
        <f t="shared" si="149"/>
        <v>33178</v>
      </c>
      <c r="B545" s="23">
        <v>133.80000000000001</v>
      </c>
      <c r="C545" s="24">
        <f t="shared" si="156"/>
        <v>6.2748212867355102E-2</v>
      </c>
      <c r="D545" s="25">
        <f t="shared" si="150"/>
        <v>41.194581280788178</v>
      </c>
      <c r="E545" s="23">
        <v>57.484999999999999</v>
      </c>
      <c r="F545" s="24">
        <f t="shared" si="157"/>
        <v>7.7991973896410771E-2</v>
      </c>
      <c r="G545" s="25">
        <f t="shared" si="151"/>
        <v>41.113574595909036</v>
      </c>
      <c r="H545" s="26">
        <v>512.9</v>
      </c>
      <c r="I545" s="27">
        <f t="shared" si="148"/>
        <v>9.7112299465240692E-2</v>
      </c>
      <c r="J545" s="28">
        <f t="shared" si="153"/>
        <v>31.912643106022891</v>
      </c>
      <c r="K545" s="26">
        <v>130</v>
      </c>
      <c r="L545" s="27">
        <f t="shared" si="155"/>
        <v>9.704641350210963E-2</v>
      </c>
      <c r="M545" s="28">
        <f t="shared" si="154"/>
        <v>31.909671084928849</v>
      </c>
    </row>
    <row r="546" spans="1:13" ht="14.4" x14ac:dyDescent="0.3">
      <c r="A546" s="22">
        <f t="shared" si="149"/>
        <v>33147</v>
      </c>
      <c r="B546" s="23">
        <v>133.5</v>
      </c>
      <c r="C546" s="24">
        <f t="shared" si="156"/>
        <v>6.2898089171974592E-2</v>
      </c>
      <c r="D546" s="25">
        <f t="shared" si="150"/>
        <v>41.10221674876847</v>
      </c>
      <c r="E546" s="23">
        <v>57.427999999999997</v>
      </c>
      <c r="F546" s="24">
        <f t="shared" si="157"/>
        <v>8.1343677035474959E-2</v>
      </c>
      <c r="G546" s="25">
        <f t="shared" si="151"/>
        <v>41.072807895866127</v>
      </c>
      <c r="H546" s="26">
        <v>514</v>
      </c>
      <c r="I546" s="27">
        <f t="shared" si="148"/>
        <v>0.10895361380798274</v>
      </c>
      <c r="J546" s="28">
        <f t="shared" si="153"/>
        <v>31.981085116973613</v>
      </c>
      <c r="K546" s="26">
        <v>130.30000000000001</v>
      </c>
      <c r="L546" s="27">
        <f t="shared" si="155"/>
        <v>0.10893617021276603</v>
      </c>
      <c r="M546" s="28">
        <f t="shared" si="154"/>
        <v>31.983308787432534</v>
      </c>
    </row>
    <row r="547" spans="1:13" ht="14.4" x14ac:dyDescent="0.3">
      <c r="A547" s="22">
        <f t="shared" si="149"/>
        <v>33117</v>
      </c>
      <c r="B547" s="23">
        <v>132.69999999999999</v>
      </c>
      <c r="C547" s="24">
        <f t="shared" si="156"/>
        <v>6.1599999999999877E-2</v>
      </c>
      <c r="D547" s="25">
        <f t="shared" si="150"/>
        <v>40.855911330049253</v>
      </c>
      <c r="E547" s="23">
        <v>57.006999999999998</v>
      </c>
      <c r="F547" s="24">
        <f t="shared" si="157"/>
        <v>8.1275368916201796E-2</v>
      </c>
      <c r="G547" s="25">
        <f t="shared" si="151"/>
        <v>40.771706479759708</v>
      </c>
      <c r="H547" s="26">
        <v>510.1</v>
      </c>
      <c r="I547" s="27">
        <f t="shared" si="148"/>
        <v>0.10891304347826103</v>
      </c>
      <c r="J547" s="28">
        <f t="shared" si="153"/>
        <v>31.738427078148327</v>
      </c>
      <c r="K547" s="26">
        <v>129.30000000000001</v>
      </c>
      <c r="L547" s="27">
        <f t="shared" si="155"/>
        <v>0.10891938250428823</v>
      </c>
      <c r="M547" s="28">
        <f t="shared" si="154"/>
        <v>31.737849779086929</v>
      </c>
    </row>
    <row r="548" spans="1:13" ht="14.4" x14ac:dyDescent="0.3">
      <c r="A548" s="22">
        <f t="shared" si="149"/>
        <v>33086</v>
      </c>
      <c r="B548" s="23">
        <v>131.6</v>
      </c>
      <c r="C548" s="24">
        <f>SUM(B548/B560)-1</f>
        <v>5.6179775280898792E-2</v>
      </c>
      <c r="D548" s="25">
        <f t="shared" si="150"/>
        <v>40.517241379310335</v>
      </c>
      <c r="E548" s="23">
        <v>56.415999999999997</v>
      </c>
      <c r="F548" s="24">
        <f>SUM(E548/E560)-1</f>
        <v>7.7196265251179064E-2</v>
      </c>
      <c r="G548" s="25">
        <f t="shared" si="151"/>
        <v>40.349020168788456</v>
      </c>
      <c r="H548" s="26">
        <v>505.4</v>
      </c>
      <c r="I548" s="27">
        <f t="shared" si="148"/>
        <v>0.10639229422066543</v>
      </c>
      <c r="J548" s="28">
        <f t="shared" si="153"/>
        <v>31.445993031358878</v>
      </c>
      <c r="K548" s="26">
        <v>128.1</v>
      </c>
      <c r="L548" s="27">
        <f t="shared" si="155"/>
        <v>0.10621761658031081</v>
      </c>
      <c r="M548" s="28">
        <f t="shared" si="154"/>
        <v>31.443298969072195</v>
      </c>
    </row>
    <row r="549" spans="1:13" ht="14.4" x14ac:dyDescent="0.3">
      <c r="A549" s="22">
        <f t="shared" si="149"/>
        <v>33055</v>
      </c>
      <c r="B549" s="23">
        <v>130.4</v>
      </c>
      <c r="C549" s="24">
        <f t="shared" ref="C549:C612" si="158">SUM(B549/B561)-1</f>
        <v>4.8231511254019255E-2</v>
      </c>
      <c r="D549" s="25">
        <f t="shared" si="150"/>
        <v>40.147783251231516</v>
      </c>
      <c r="E549" s="23">
        <v>55.835999999999999</v>
      </c>
      <c r="F549" s="24">
        <f t="shared" ref="F549:F567" si="159">SUM(E549/E561)-1</f>
        <v>6.7854957160342844E-2</v>
      </c>
      <c r="G549" s="25">
        <f t="shared" si="151"/>
        <v>39.934201115720228</v>
      </c>
      <c r="H549" s="26">
        <v>500.2</v>
      </c>
      <c r="I549" s="27">
        <f t="shared" si="148"/>
        <v>9.789288849868294E-2</v>
      </c>
      <c r="J549" s="28">
        <f t="shared" si="153"/>
        <v>31.122448979591827</v>
      </c>
      <c r="K549" s="26">
        <v>126.8</v>
      </c>
      <c r="L549" s="27">
        <f t="shared" si="155"/>
        <v>9.7835497835497831E-2</v>
      </c>
      <c r="M549" s="28">
        <f t="shared" si="154"/>
        <v>31.124202258222908</v>
      </c>
    </row>
    <row r="550" spans="1:13" ht="14.4" x14ac:dyDescent="0.3">
      <c r="A550" s="22">
        <f t="shared" si="149"/>
        <v>33025</v>
      </c>
      <c r="B550" s="23">
        <v>129.9</v>
      </c>
      <c r="C550" s="24">
        <f t="shared" si="158"/>
        <v>4.6736502820306391E-2</v>
      </c>
      <c r="D550" s="25">
        <f t="shared" si="150"/>
        <v>39.993842364532007</v>
      </c>
      <c r="E550" s="23">
        <v>55.929000000000002</v>
      </c>
      <c r="F550" s="24">
        <f t="shared" si="159"/>
        <v>6.8591299031315112E-2</v>
      </c>
      <c r="G550" s="25">
        <f t="shared" si="151"/>
        <v>40.00071520526393</v>
      </c>
      <c r="H550" s="26">
        <v>499.8</v>
      </c>
      <c r="I550" s="27">
        <f t="shared" ref="I550:I612" si="160">SUM(H550/H562)-1</f>
        <v>9.7737755326158471E-2</v>
      </c>
      <c r="J550" s="28">
        <f t="shared" si="153"/>
        <v>31.097560975609749</v>
      </c>
      <c r="K550" s="26">
        <v>126.7</v>
      </c>
      <c r="L550" s="27">
        <f t="shared" si="155"/>
        <v>9.7920277296360547E-2</v>
      </c>
      <c r="M550" s="28">
        <f t="shared" si="154"/>
        <v>31.099656357388351</v>
      </c>
    </row>
    <row r="551" spans="1:13" ht="14.4" x14ac:dyDescent="0.3">
      <c r="A551" s="22">
        <f t="shared" si="149"/>
        <v>32994</v>
      </c>
      <c r="B551" s="23">
        <v>129.19999999999999</v>
      </c>
      <c r="C551" s="24">
        <f t="shared" si="158"/>
        <v>4.3618739903069415E-2</v>
      </c>
      <c r="D551" s="25">
        <f t="shared" si="150"/>
        <v>39.778325123152698</v>
      </c>
      <c r="E551" s="23">
        <v>55.734999999999999</v>
      </c>
      <c r="F551" s="24">
        <f t="shared" si="159"/>
        <v>6.8375249194908783E-2</v>
      </c>
      <c r="G551" s="25">
        <f t="shared" si="151"/>
        <v>39.861965384065243</v>
      </c>
      <c r="H551" s="26">
        <v>497.9</v>
      </c>
      <c r="I551" s="27">
        <f t="shared" si="160"/>
        <v>9.7421203438395443E-2</v>
      </c>
      <c r="J551" s="28">
        <f t="shared" si="153"/>
        <v>30.979342956694865</v>
      </c>
      <c r="K551" s="26">
        <v>126.2</v>
      </c>
      <c r="L551" s="27">
        <f t="shared" si="155"/>
        <v>9.7391304347826058E-2</v>
      </c>
      <c r="M551" s="28">
        <f t="shared" si="154"/>
        <v>30.976926853215545</v>
      </c>
    </row>
    <row r="552" spans="1:13" ht="14.4" x14ac:dyDescent="0.3">
      <c r="A552" s="22">
        <f t="shared" si="149"/>
        <v>32964</v>
      </c>
      <c r="B552" s="23">
        <v>128.9</v>
      </c>
      <c r="C552" s="24">
        <f t="shared" si="158"/>
        <v>4.7116165718927849E-2</v>
      </c>
      <c r="D552" s="25">
        <f t="shared" si="150"/>
        <v>39.685960591133004</v>
      </c>
      <c r="E552" s="23">
        <v>55.210999999999999</v>
      </c>
      <c r="F552" s="24">
        <f t="shared" si="159"/>
        <v>6.4390507219833637E-2</v>
      </c>
      <c r="G552" s="25">
        <f t="shared" si="151"/>
        <v>39.487197825776008</v>
      </c>
      <c r="H552" s="26">
        <v>493.5</v>
      </c>
      <c r="I552" s="27">
        <f t="shared" si="160"/>
        <v>9.4477711244178364E-2</v>
      </c>
      <c r="J552" s="28">
        <f t="shared" si="153"/>
        <v>30.705574912891979</v>
      </c>
      <c r="K552" s="26">
        <v>125.1</v>
      </c>
      <c r="L552" s="27">
        <f t="shared" si="155"/>
        <v>9.4488188976378007E-2</v>
      </c>
      <c r="M552" s="28">
        <f t="shared" si="154"/>
        <v>30.706921944035376</v>
      </c>
    </row>
    <row r="553" spans="1:13" ht="14.4" x14ac:dyDescent="0.3">
      <c r="A553" s="22">
        <f t="shared" si="149"/>
        <v>32933</v>
      </c>
      <c r="B553" s="23">
        <v>128.69999999999999</v>
      </c>
      <c r="C553" s="24">
        <f t="shared" si="158"/>
        <v>5.2330335241210113E-2</v>
      </c>
      <c r="D553" s="25">
        <f t="shared" si="150"/>
        <v>39.624384236453196</v>
      </c>
      <c r="E553" s="23">
        <v>54.216999999999999</v>
      </c>
      <c r="F553" s="24">
        <f t="shared" si="159"/>
        <v>5.9795144454435123E-2</v>
      </c>
      <c r="G553" s="25">
        <f t="shared" si="151"/>
        <v>38.776283793448727</v>
      </c>
      <c r="H553" s="26">
        <v>478.9</v>
      </c>
      <c r="I553" s="27">
        <f t="shared" si="160"/>
        <v>8.1038374717832928E-2</v>
      </c>
      <c r="J553" s="28">
        <f t="shared" si="153"/>
        <v>29.797162767546034</v>
      </c>
      <c r="K553" s="26">
        <v>121.4</v>
      </c>
      <c r="L553" s="27">
        <f t="shared" si="155"/>
        <v>8.1032947462154947E-2</v>
      </c>
      <c r="M553" s="28">
        <f t="shared" si="154"/>
        <v>29.798723613156636</v>
      </c>
    </row>
    <row r="554" spans="1:13" ht="14.4" x14ac:dyDescent="0.3">
      <c r="A554" s="22">
        <f t="shared" si="149"/>
        <v>32905</v>
      </c>
      <c r="B554" s="23">
        <v>128</v>
      </c>
      <c r="C554" s="24">
        <f t="shared" si="158"/>
        <v>5.2631578947368363E-2</v>
      </c>
      <c r="D554" s="25">
        <f t="shared" si="150"/>
        <v>39.408866995073886</v>
      </c>
      <c r="E554" s="23">
        <v>53.954000000000001</v>
      </c>
      <c r="F554" s="24">
        <f t="shared" si="159"/>
        <v>5.8772738868501984E-2</v>
      </c>
      <c r="G554" s="25">
        <f t="shared" si="151"/>
        <v>38.5881848090402</v>
      </c>
      <c r="H554" s="26">
        <v>474.2</v>
      </c>
      <c r="I554" s="27">
        <f t="shared" si="160"/>
        <v>7.5039673543414009E-2</v>
      </c>
      <c r="J554" s="28">
        <f t="shared" si="153"/>
        <v>29.504728720756589</v>
      </c>
      <c r="K554" s="26">
        <v>120.2</v>
      </c>
      <c r="L554" s="27">
        <f t="shared" si="155"/>
        <v>7.5134168157424019E-2</v>
      </c>
      <c r="M554" s="28">
        <f t="shared" si="154"/>
        <v>29.504172803141909</v>
      </c>
    </row>
    <row r="555" spans="1:13" ht="14.4" x14ac:dyDescent="0.3">
      <c r="A555" s="22">
        <f t="shared" si="149"/>
        <v>32874</v>
      </c>
      <c r="B555" s="23">
        <v>127.4</v>
      </c>
      <c r="C555" s="24">
        <f t="shared" si="158"/>
        <v>5.2023121387283267E-2</v>
      </c>
      <c r="D555" s="25">
        <f t="shared" si="150"/>
        <v>39.224137931034477</v>
      </c>
      <c r="E555" s="23">
        <v>53.637</v>
      </c>
      <c r="F555" s="24">
        <f t="shared" si="159"/>
        <v>5.6574411503989008E-2</v>
      </c>
      <c r="G555" s="25">
        <f t="shared" si="151"/>
        <v>38.361464740380498</v>
      </c>
      <c r="H555" s="26">
        <v>471.4</v>
      </c>
      <c r="I555" s="27">
        <f t="shared" si="160"/>
        <v>7.65014843571592E-2</v>
      </c>
      <c r="J555" s="28">
        <f t="shared" si="153"/>
        <v>29.330512692882024</v>
      </c>
      <c r="K555" s="26">
        <v>119.5</v>
      </c>
      <c r="L555" s="27">
        <f t="shared" si="155"/>
        <v>7.6576576576576683E-2</v>
      </c>
      <c r="M555" s="28">
        <f t="shared" si="154"/>
        <v>29.332351497299985</v>
      </c>
    </row>
    <row r="556" spans="1:13" ht="14.4" x14ac:dyDescent="0.3">
      <c r="A556" s="22">
        <f t="shared" si="149"/>
        <v>32843</v>
      </c>
      <c r="B556" s="23">
        <v>126.1</v>
      </c>
      <c r="C556" s="24">
        <f t="shared" si="158"/>
        <v>4.647302904564321E-2</v>
      </c>
      <c r="D556" s="25">
        <f t="shared" si="150"/>
        <v>38.823891625615751</v>
      </c>
      <c r="E556" s="23">
        <v>53.393000000000001</v>
      </c>
      <c r="F556" s="24">
        <f t="shared" si="159"/>
        <v>5.5030825165981678E-2</v>
      </c>
      <c r="G556" s="25">
        <f t="shared" si="151"/>
        <v>38.186954655986277</v>
      </c>
      <c r="H556" s="26">
        <v>468.7</v>
      </c>
      <c r="I556" s="27">
        <f t="shared" si="160"/>
        <v>7.7223626752470631E-2</v>
      </c>
      <c r="J556" s="28">
        <f t="shared" si="153"/>
        <v>29.162518666002985</v>
      </c>
      <c r="K556" s="26">
        <v>118.8</v>
      </c>
      <c r="L556" s="27">
        <f t="shared" si="155"/>
        <v>7.7062556663644699E-2</v>
      </c>
      <c r="M556" s="28">
        <f t="shared" si="154"/>
        <v>29.160530191458061</v>
      </c>
    </row>
    <row r="557" spans="1:13" ht="14.4" x14ac:dyDescent="0.3">
      <c r="A557" s="22">
        <f t="shared" si="149"/>
        <v>32813</v>
      </c>
      <c r="B557" s="23">
        <v>125.9</v>
      </c>
      <c r="C557" s="24">
        <f t="shared" si="158"/>
        <v>4.6550290939318506E-2</v>
      </c>
      <c r="D557" s="25">
        <f t="shared" si="150"/>
        <v>38.76231527093595</v>
      </c>
      <c r="E557" s="23">
        <v>53.326000000000001</v>
      </c>
      <c r="F557" s="24">
        <f t="shared" si="159"/>
        <v>5.5249930739700082E-2</v>
      </c>
      <c r="G557" s="25">
        <f t="shared" si="151"/>
        <v>38.139035903304254</v>
      </c>
      <c r="H557" s="26">
        <v>467.5</v>
      </c>
      <c r="I557" s="27">
        <f t="shared" si="160"/>
        <v>7.7188940092165925E-2</v>
      </c>
      <c r="J557" s="28">
        <f t="shared" si="153"/>
        <v>29.087854654056745</v>
      </c>
      <c r="K557" s="26">
        <v>118.5</v>
      </c>
      <c r="L557" s="27">
        <f t="shared" si="155"/>
        <v>7.7272727272727382E-2</v>
      </c>
      <c r="M557" s="28">
        <f t="shared" si="154"/>
        <v>29.08689248895438</v>
      </c>
    </row>
    <row r="558" spans="1:13" ht="14.4" x14ac:dyDescent="0.3">
      <c r="A558" s="22">
        <f t="shared" si="149"/>
        <v>32782</v>
      </c>
      <c r="B558" s="23">
        <v>125.6</v>
      </c>
      <c r="C558" s="24">
        <f t="shared" si="158"/>
        <v>4.4925124792013271E-2</v>
      </c>
      <c r="D558" s="25">
        <f t="shared" si="150"/>
        <v>38.669950738916235</v>
      </c>
      <c r="E558" s="23">
        <v>53.107999999999997</v>
      </c>
      <c r="F558" s="24">
        <f t="shared" si="159"/>
        <v>5.4839414463622393E-2</v>
      </c>
      <c r="G558" s="25">
        <f t="shared" si="151"/>
        <v>37.983121155771713</v>
      </c>
      <c r="H558" s="26">
        <v>463.5</v>
      </c>
      <c r="I558" s="27">
        <f t="shared" si="160"/>
        <v>7.2916666666666741E-2</v>
      </c>
      <c r="J558" s="28">
        <f t="shared" si="153"/>
        <v>28.838974614235941</v>
      </c>
      <c r="K558" s="26">
        <v>117.5</v>
      </c>
      <c r="L558" s="27">
        <f t="shared" si="155"/>
        <v>7.3059360730593603E-2</v>
      </c>
      <c r="M558" s="28">
        <f t="shared" si="154"/>
        <v>28.841433480608774</v>
      </c>
    </row>
    <row r="559" spans="1:13" ht="14.4" x14ac:dyDescent="0.3">
      <c r="A559" s="22">
        <f t="shared" si="149"/>
        <v>32752</v>
      </c>
      <c r="B559" s="23">
        <v>125</v>
      </c>
      <c r="C559" s="24">
        <f t="shared" si="158"/>
        <v>4.3405676126878179E-2</v>
      </c>
      <c r="D559" s="25">
        <f t="shared" si="150"/>
        <v>38.485221674876833</v>
      </c>
      <c r="E559" s="23">
        <v>52.722000000000001</v>
      </c>
      <c r="F559" s="24">
        <f t="shared" si="159"/>
        <v>5.1873428833645985E-2</v>
      </c>
      <c r="G559" s="25">
        <f t="shared" si="151"/>
        <v>37.707051923902171</v>
      </c>
      <c r="H559" s="26">
        <v>460</v>
      </c>
      <c r="I559" s="27">
        <f t="shared" si="160"/>
        <v>7.5771749298409574E-2</v>
      </c>
      <c r="J559" s="28">
        <f t="shared" si="153"/>
        <v>28.621204579392735</v>
      </c>
      <c r="K559" s="26">
        <v>116.6</v>
      </c>
      <c r="L559" s="27">
        <f t="shared" si="155"/>
        <v>7.564575645756455E-2</v>
      </c>
      <c r="M559" s="28">
        <f t="shared" si="154"/>
        <v>28.62052037309773</v>
      </c>
    </row>
    <row r="560" spans="1:13" ht="14.4" x14ac:dyDescent="0.3">
      <c r="A560" s="22">
        <f t="shared" si="149"/>
        <v>32721</v>
      </c>
      <c r="B560" s="23">
        <v>124.6</v>
      </c>
      <c r="C560" s="24">
        <f t="shared" si="158"/>
        <v>4.705882352941182E-2</v>
      </c>
      <c r="D560" s="25">
        <f t="shared" si="150"/>
        <v>38.362068965517231</v>
      </c>
      <c r="E560" s="23">
        <v>52.372999999999998</v>
      </c>
      <c r="F560" s="24">
        <f t="shared" si="159"/>
        <v>4.9979951884522755E-2</v>
      </c>
      <c r="G560" s="25">
        <f t="shared" si="151"/>
        <v>37.457445286797316</v>
      </c>
      <c r="H560" s="26">
        <v>456.8</v>
      </c>
      <c r="I560" s="27">
        <f t="shared" si="160"/>
        <v>7.3056142823584747E-2</v>
      </c>
      <c r="J560" s="28">
        <f t="shared" si="153"/>
        <v>28.422100547536093</v>
      </c>
      <c r="K560" s="26">
        <v>115.8</v>
      </c>
      <c r="L560" s="27">
        <f t="shared" si="155"/>
        <v>7.3215940685820158E-2</v>
      </c>
      <c r="M560" s="28">
        <f t="shared" si="154"/>
        <v>28.424153166421249</v>
      </c>
    </row>
    <row r="561" spans="1:13" ht="14.4" x14ac:dyDescent="0.3">
      <c r="A561" s="22">
        <f t="shared" si="149"/>
        <v>32690</v>
      </c>
      <c r="B561" s="23">
        <v>124.4</v>
      </c>
      <c r="C561" s="24">
        <f t="shared" si="158"/>
        <v>4.9789029535864948E-2</v>
      </c>
      <c r="D561" s="25">
        <f t="shared" si="150"/>
        <v>38.300492610837431</v>
      </c>
      <c r="E561" s="23">
        <v>52.287999999999997</v>
      </c>
      <c r="F561" s="24">
        <f t="shared" si="159"/>
        <v>5.1649235720032216E-2</v>
      </c>
      <c r="G561" s="25">
        <f t="shared" si="151"/>
        <v>37.396652839364897</v>
      </c>
      <c r="H561" s="26">
        <v>455.6</v>
      </c>
      <c r="I561" s="27">
        <f t="shared" si="160"/>
        <v>8.2442385364694726E-2</v>
      </c>
      <c r="J561" s="28">
        <f t="shared" si="153"/>
        <v>28.34743653558985</v>
      </c>
      <c r="K561" s="26">
        <v>115.5</v>
      </c>
      <c r="L561" s="27">
        <f t="shared" si="155"/>
        <v>8.247422680412364E-2</v>
      </c>
      <c r="M561" s="28">
        <f t="shared" si="154"/>
        <v>28.350515463917571</v>
      </c>
    </row>
    <row r="562" spans="1:13" ht="14.4" x14ac:dyDescent="0.3">
      <c r="A562" s="22">
        <f t="shared" si="149"/>
        <v>32660</v>
      </c>
      <c r="B562" s="23">
        <v>124.1</v>
      </c>
      <c r="C562" s="24">
        <f t="shared" si="158"/>
        <v>5.1694915254237195E-2</v>
      </c>
      <c r="D562" s="25">
        <f t="shared" si="150"/>
        <v>38.208128078817722</v>
      </c>
      <c r="E562" s="23">
        <v>52.338999999999999</v>
      </c>
      <c r="F562" s="24">
        <f t="shared" si="159"/>
        <v>5.2463301829881459E-2</v>
      </c>
      <c r="G562" s="25">
        <f t="shared" si="151"/>
        <v>37.433128307824347</v>
      </c>
      <c r="H562" s="26">
        <v>455.3</v>
      </c>
      <c r="I562" s="27">
        <f t="shared" si="160"/>
        <v>8.2758620689655116E-2</v>
      </c>
      <c r="J562" s="28">
        <f t="shared" si="153"/>
        <v>28.328770532603286</v>
      </c>
      <c r="K562" s="26">
        <v>115.4</v>
      </c>
      <c r="L562" s="27">
        <f t="shared" si="155"/>
        <v>8.2551594746716805E-2</v>
      </c>
      <c r="M562" s="28">
        <f t="shared" si="154"/>
        <v>28.32596956308301</v>
      </c>
    </row>
    <row r="563" spans="1:13" ht="14.4" x14ac:dyDescent="0.3">
      <c r="A563" s="22">
        <f t="shared" si="149"/>
        <v>32629</v>
      </c>
      <c r="B563" s="23">
        <v>123.8</v>
      </c>
      <c r="C563" s="24">
        <f t="shared" si="158"/>
        <v>5.3617021276595622E-2</v>
      </c>
      <c r="D563" s="25">
        <f t="shared" si="150"/>
        <v>38.115763546798021</v>
      </c>
      <c r="E563" s="23">
        <v>52.167999999999999</v>
      </c>
      <c r="F563" s="24">
        <f t="shared" si="159"/>
        <v>5.328191564537943E-2</v>
      </c>
      <c r="G563" s="25">
        <f t="shared" si="151"/>
        <v>37.310828207695607</v>
      </c>
      <c r="H563" s="26">
        <v>453.7</v>
      </c>
      <c r="I563" s="27">
        <f t="shared" si="160"/>
        <v>8.2816229116944973E-2</v>
      </c>
      <c r="J563" s="28">
        <f t="shared" si="153"/>
        <v>28.229218516674962</v>
      </c>
      <c r="K563" s="26">
        <v>115</v>
      </c>
      <c r="L563" s="27">
        <f t="shared" si="155"/>
        <v>8.2862523540489619E-2</v>
      </c>
      <c r="M563" s="28">
        <f t="shared" si="154"/>
        <v>28.227785959744764</v>
      </c>
    </row>
    <row r="564" spans="1:13" ht="14.4" x14ac:dyDescent="0.3">
      <c r="A564" s="22">
        <f t="shared" si="149"/>
        <v>32599</v>
      </c>
      <c r="B564" s="23">
        <v>123.1</v>
      </c>
      <c r="C564" s="24">
        <f t="shared" si="158"/>
        <v>5.1238257899231421E-2</v>
      </c>
      <c r="D564" s="25">
        <f t="shared" si="150"/>
        <v>37.900246305418712</v>
      </c>
      <c r="E564" s="23">
        <v>51.871000000000002</v>
      </c>
      <c r="F564" s="24">
        <f t="shared" si="159"/>
        <v>5.2577110389610437E-2</v>
      </c>
      <c r="G564" s="25">
        <f t="shared" si="151"/>
        <v>37.098412244314119</v>
      </c>
      <c r="H564" s="26">
        <v>450.9</v>
      </c>
      <c r="I564" s="27">
        <f t="shared" si="160"/>
        <v>8.0258744609487342E-2</v>
      </c>
      <c r="J564" s="28">
        <f t="shared" si="153"/>
        <v>28.055002488800394</v>
      </c>
      <c r="K564" s="26">
        <v>114.3</v>
      </c>
      <c r="L564" s="27">
        <f t="shared" si="155"/>
        <v>8.0340264650283544E-2</v>
      </c>
      <c r="M564" s="28">
        <f t="shared" si="154"/>
        <v>28.055964653902841</v>
      </c>
    </row>
    <row r="565" spans="1:13" ht="14.4" x14ac:dyDescent="0.3">
      <c r="A565" s="22">
        <f t="shared" si="149"/>
        <v>32568</v>
      </c>
      <c r="B565" s="23">
        <v>122.3</v>
      </c>
      <c r="C565" s="24">
        <f t="shared" si="158"/>
        <v>4.9785407725321917E-2</v>
      </c>
      <c r="D565" s="25">
        <f t="shared" si="150"/>
        <v>37.653940886699502</v>
      </c>
      <c r="E565" s="23">
        <v>51.158000000000001</v>
      </c>
      <c r="F565" s="24">
        <f t="shared" si="159"/>
        <v>5.0105712584929352E-2</v>
      </c>
      <c r="G565" s="25">
        <f t="shared" si="151"/>
        <v>36.588470891145761</v>
      </c>
      <c r="H565" s="26">
        <v>443</v>
      </c>
      <c r="I565" s="27">
        <f t="shared" si="160"/>
        <v>7.8646213781348839E-2</v>
      </c>
      <c r="J565" s="28">
        <f t="shared" si="153"/>
        <v>27.5634644101543</v>
      </c>
      <c r="K565" s="26">
        <v>112.3</v>
      </c>
      <c r="L565" s="27">
        <f t="shared" si="155"/>
        <v>7.8770413064361167E-2</v>
      </c>
      <c r="M565" s="28">
        <f t="shared" si="154"/>
        <v>27.565046637211626</v>
      </c>
    </row>
    <row r="566" spans="1:13" ht="14.4" x14ac:dyDescent="0.3">
      <c r="A566" s="22">
        <f t="shared" si="149"/>
        <v>32540</v>
      </c>
      <c r="B566" s="23">
        <v>121.6</v>
      </c>
      <c r="C566" s="24">
        <f t="shared" si="158"/>
        <v>4.8275862068965392E-2</v>
      </c>
      <c r="D566" s="25">
        <f t="shared" si="150"/>
        <v>37.438423645320192</v>
      </c>
      <c r="E566" s="23">
        <v>50.959000000000003</v>
      </c>
      <c r="F566" s="24">
        <f t="shared" si="159"/>
        <v>4.9597330642005444E-2</v>
      </c>
      <c r="G566" s="25">
        <f t="shared" si="151"/>
        <v>36.446145043627524</v>
      </c>
      <c r="H566" s="26">
        <v>441.1</v>
      </c>
      <c r="I566" s="27">
        <f t="shared" si="160"/>
        <v>7.8220483989244638E-2</v>
      </c>
      <c r="J566" s="28">
        <f t="shared" si="153"/>
        <v>27.445246391239415</v>
      </c>
      <c r="K566" s="26">
        <v>111.8</v>
      </c>
      <c r="L566" s="27">
        <f t="shared" si="155"/>
        <v>7.810993249758913E-2</v>
      </c>
      <c r="M566" s="28">
        <f t="shared" si="154"/>
        <v>27.442317133038824</v>
      </c>
    </row>
    <row r="567" spans="1:13" ht="14.4" x14ac:dyDescent="0.3">
      <c r="A567" s="22">
        <f t="shared" si="149"/>
        <v>32509</v>
      </c>
      <c r="B567" s="23">
        <v>121.1</v>
      </c>
      <c r="C567" s="24">
        <f t="shared" si="158"/>
        <v>4.6672428694900514E-2</v>
      </c>
      <c r="D567" s="25">
        <f t="shared" si="150"/>
        <v>37.284482758620683</v>
      </c>
      <c r="E567" s="23">
        <v>50.765000000000001</v>
      </c>
      <c r="F567" s="24">
        <f t="shared" si="159"/>
        <v>4.8972001239797391E-2</v>
      </c>
      <c r="G567" s="25">
        <f t="shared" si="151"/>
        <v>36.307395222428838</v>
      </c>
      <c r="H567" s="26">
        <v>437.9</v>
      </c>
      <c r="I567" s="27">
        <f t="shared" si="160"/>
        <v>7.4601226993864955E-2</v>
      </c>
      <c r="J567" s="28">
        <f t="shared" si="153"/>
        <v>27.246142359382766</v>
      </c>
      <c r="K567" s="26">
        <v>111</v>
      </c>
      <c r="L567" s="27">
        <f t="shared" si="155"/>
        <v>7.4540174249758007E-2</v>
      </c>
      <c r="M567" s="28">
        <f t="shared" si="154"/>
        <v>27.245949926362339</v>
      </c>
    </row>
    <row r="568" spans="1:13" ht="14.4" x14ac:dyDescent="0.3">
      <c r="A568" s="22">
        <f t="shared" si="149"/>
        <v>32478</v>
      </c>
      <c r="B568" s="23">
        <v>120.5</v>
      </c>
      <c r="C568" s="24">
        <f t="shared" si="158"/>
        <v>4.4194107452339537E-2</v>
      </c>
      <c r="D568" s="25">
        <f t="shared" si="150"/>
        <v>37.099753694581274</v>
      </c>
      <c r="E568" s="23">
        <v>50.607999999999997</v>
      </c>
      <c r="F568" s="24"/>
      <c r="G568" s="25">
        <f t="shared" si="151"/>
        <v>36.195107995994846</v>
      </c>
      <c r="H568" s="26">
        <v>435.1</v>
      </c>
      <c r="I568" s="27">
        <f t="shared" si="160"/>
        <v>6.7730061349693393E-2</v>
      </c>
      <c r="J568" s="28">
        <f t="shared" si="153"/>
        <v>27.071926331508205</v>
      </c>
      <c r="K568" s="26">
        <v>110.3</v>
      </c>
      <c r="L568" s="27">
        <f t="shared" si="155"/>
        <v>6.7763794772507158E-2</v>
      </c>
      <c r="M568" s="28">
        <f t="shared" si="154"/>
        <v>27.074128620520415</v>
      </c>
    </row>
    <row r="569" spans="1:13" ht="14.4" x14ac:dyDescent="0.3">
      <c r="A569" s="22">
        <f t="shared" si="149"/>
        <v>32448</v>
      </c>
      <c r="B569" s="23">
        <v>120.3</v>
      </c>
      <c r="C569" s="24">
        <f t="shared" si="158"/>
        <v>4.2461005199306623E-2</v>
      </c>
      <c r="D569" s="25">
        <f t="shared" si="150"/>
        <v>37.038177339901466</v>
      </c>
      <c r="E569" s="23">
        <v>50.533999999999999</v>
      </c>
      <c r="F569" s="24"/>
      <c r="G569" s="25">
        <f t="shared" si="151"/>
        <v>36.142182806465456</v>
      </c>
      <c r="H569" s="26">
        <v>434</v>
      </c>
      <c r="I569" s="27">
        <f t="shared" si="160"/>
        <v>6.3986271144888418E-2</v>
      </c>
      <c r="J569" s="28">
        <f t="shared" si="153"/>
        <v>27.003484320557479</v>
      </c>
      <c r="K569" s="26">
        <v>110</v>
      </c>
      <c r="L569" s="27">
        <f t="shared" si="155"/>
        <v>6.3829787234042534E-2</v>
      </c>
      <c r="M569" s="28">
        <f t="shared" si="154"/>
        <v>27.000490918016734</v>
      </c>
    </row>
    <row r="570" spans="1:13" ht="14.4" x14ac:dyDescent="0.3">
      <c r="A570" s="22">
        <f t="shared" si="149"/>
        <v>32417</v>
      </c>
      <c r="B570" s="23">
        <v>120.2</v>
      </c>
      <c r="C570" s="24">
        <f t="shared" si="158"/>
        <v>4.249783174327848E-2</v>
      </c>
      <c r="D570" s="25">
        <f t="shared" si="150"/>
        <v>37.007389162561566</v>
      </c>
      <c r="E570" s="23">
        <v>50.347000000000001</v>
      </c>
      <c r="F570" s="24"/>
      <c r="G570" s="25">
        <f t="shared" si="151"/>
        <v>36.008439422114151</v>
      </c>
      <c r="H570" s="26">
        <v>432</v>
      </c>
      <c r="I570" s="27">
        <f t="shared" si="160"/>
        <v>6.4301552106430293E-2</v>
      </c>
      <c r="J570" s="28">
        <f t="shared" si="153"/>
        <v>26.879044300647077</v>
      </c>
      <c r="K570" s="26">
        <v>109.5</v>
      </c>
      <c r="L570" s="27">
        <f t="shared" si="155"/>
        <v>6.4139941690962043E-2</v>
      </c>
      <c r="M570" s="28">
        <f t="shared" si="154"/>
        <v>26.877761413843931</v>
      </c>
    </row>
    <row r="571" spans="1:13" ht="14.4" x14ac:dyDescent="0.3">
      <c r="A571" s="22">
        <f t="shared" si="149"/>
        <v>32387</v>
      </c>
      <c r="B571" s="23">
        <v>119.8</v>
      </c>
      <c r="C571" s="24">
        <f t="shared" si="158"/>
        <v>4.1739130434782501E-2</v>
      </c>
      <c r="D571" s="25">
        <f t="shared" si="150"/>
        <v>36.884236453201957</v>
      </c>
      <c r="E571" s="23">
        <v>50.122</v>
      </c>
      <c r="F571" s="24"/>
      <c r="G571" s="25">
        <f t="shared" si="151"/>
        <v>35.847518237734235</v>
      </c>
      <c r="H571" s="26">
        <v>427.6</v>
      </c>
      <c r="I571" s="27">
        <f t="shared" si="160"/>
        <v>5.8415841584158468E-2</v>
      </c>
      <c r="J571" s="28">
        <f t="shared" si="153"/>
        <v>26.605276256844192</v>
      </c>
      <c r="K571" s="26">
        <v>108.4</v>
      </c>
      <c r="L571" s="27">
        <f t="shared" si="155"/>
        <v>5.859375E-2</v>
      </c>
      <c r="M571" s="28">
        <f t="shared" si="154"/>
        <v>26.607756504663765</v>
      </c>
    </row>
    <row r="572" spans="1:13" ht="14.4" x14ac:dyDescent="0.3">
      <c r="A572" s="22">
        <f t="shared" si="149"/>
        <v>32356</v>
      </c>
      <c r="B572" s="23">
        <v>119</v>
      </c>
      <c r="C572" s="24">
        <f t="shared" si="158"/>
        <v>4.0209790209790208E-2</v>
      </c>
      <c r="D572" s="25">
        <f t="shared" si="150"/>
        <v>36.637931034482747</v>
      </c>
      <c r="E572" s="23">
        <v>49.88</v>
      </c>
      <c r="F572" s="24"/>
      <c r="G572" s="25">
        <f t="shared" si="151"/>
        <v>35.674438563867838</v>
      </c>
      <c r="H572" s="26">
        <v>425.7</v>
      </c>
      <c r="I572" s="27">
        <f t="shared" si="160"/>
        <v>5.6852035749751728E-2</v>
      </c>
      <c r="J572" s="28">
        <f t="shared" si="153"/>
        <v>26.487058237929308</v>
      </c>
      <c r="K572" s="26">
        <v>107.9</v>
      </c>
      <c r="L572" s="27">
        <f t="shared" si="155"/>
        <v>5.6807051909892436E-2</v>
      </c>
      <c r="M572" s="28">
        <f t="shared" si="154"/>
        <v>26.485027000490962</v>
      </c>
    </row>
    <row r="573" spans="1:13" ht="14.4" x14ac:dyDescent="0.3">
      <c r="A573" s="22">
        <f t="shared" ref="A573:A636" si="161">DATE(YEAR(A574),MONTH(A574)+1,DAY(A574))</f>
        <v>32325</v>
      </c>
      <c r="B573" s="23">
        <v>118.5</v>
      </c>
      <c r="C573" s="24">
        <f t="shared" si="158"/>
        <v>4.1300527240773377E-2</v>
      </c>
      <c r="D573" s="25">
        <f t="shared" si="150"/>
        <v>36.483990147783238</v>
      </c>
      <c r="E573" s="23">
        <v>49.72</v>
      </c>
      <c r="F573" s="24"/>
      <c r="G573" s="25">
        <f t="shared" si="151"/>
        <v>35.560005721642121</v>
      </c>
      <c r="H573" s="26">
        <v>420.9</v>
      </c>
      <c r="I573" s="27">
        <f t="shared" si="160"/>
        <v>4.8057768924302691E-2</v>
      </c>
      <c r="J573" s="28">
        <f t="shared" si="153"/>
        <v>26.188402190144341</v>
      </c>
      <c r="K573" s="26">
        <v>106.7</v>
      </c>
      <c r="L573" s="27">
        <f t="shared" si="155"/>
        <v>4.8133595284872266E-2</v>
      </c>
      <c r="M573" s="28">
        <f t="shared" si="154"/>
        <v>26.190476190476232</v>
      </c>
    </row>
    <row r="574" spans="1:13" ht="14.4" x14ac:dyDescent="0.3">
      <c r="A574" s="22">
        <f t="shared" si="161"/>
        <v>32295</v>
      </c>
      <c r="B574" s="23">
        <v>118</v>
      </c>
      <c r="C574" s="24">
        <f t="shared" si="158"/>
        <v>3.9647577092511099E-2</v>
      </c>
      <c r="D574" s="25">
        <f t="shared" si="150"/>
        <v>36.33004926108373</v>
      </c>
      <c r="E574" s="23">
        <v>49.73</v>
      </c>
      <c r="F574" s="24"/>
      <c r="G574" s="25">
        <f t="shared" si="151"/>
        <v>35.567157774281227</v>
      </c>
      <c r="H574" s="26">
        <v>420.5</v>
      </c>
      <c r="I574" s="27">
        <f t="shared" si="160"/>
        <v>4.6019900497512367E-2</v>
      </c>
      <c r="J574" s="28">
        <f t="shared" si="153"/>
        <v>26.16351418616226</v>
      </c>
      <c r="K574" s="26">
        <v>106.6</v>
      </c>
      <c r="L574" s="27">
        <f t="shared" si="155"/>
        <v>4.6123650637880154E-2</v>
      </c>
      <c r="M574" s="28">
        <f t="shared" si="154"/>
        <v>26.165930289641668</v>
      </c>
    </row>
    <row r="575" spans="1:13" ht="14.4" x14ac:dyDescent="0.3">
      <c r="A575" s="22">
        <f t="shared" si="161"/>
        <v>32264</v>
      </c>
      <c r="B575" s="23">
        <v>117.5</v>
      </c>
      <c r="C575" s="24">
        <f t="shared" si="158"/>
        <v>3.89036251105217E-2</v>
      </c>
      <c r="D575" s="25">
        <f t="shared" si="150"/>
        <v>36.176108374384228</v>
      </c>
      <c r="E575" s="23">
        <v>49.529000000000003</v>
      </c>
      <c r="F575" s="24"/>
      <c r="G575" s="25">
        <f t="shared" si="151"/>
        <v>35.423401516235174</v>
      </c>
      <c r="H575" s="26">
        <v>419</v>
      </c>
      <c r="I575" s="27">
        <f t="shared" si="160"/>
        <v>4.2288557213930433E-2</v>
      </c>
      <c r="J575" s="28">
        <f t="shared" si="153"/>
        <v>26.07018417122946</v>
      </c>
      <c r="K575" s="26">
        <v>106.2</v>
      </c>
      <c r="L575" s="27">
        <f t="shared" si="155"/>
        <v>4.219823356231589E-2</v>
      </c>
      <c r="M575" s="28">
        <f t="shared" si="154"/>
        <v>26.06774668630343</v>
      </c>
    </row>
    <row r="576" spans="1:13" ht="14.4" x14ac:dyDescent="0.3">
      <c r="A576" s="22">
        <f t="shared" si="161"/>
        <v>32234</v>
      </c>
      <c r="B576" s="23">
        <v>117.1</v>
      </c>
      <c r="C576" s="24">
        <f t="shared" si="158"/>
        <v>3.9041703637976877E-2</v>
      </c>
      <c r="D576" s="25">
        <f t="shared" si="150"/>
        <v>36.052955665024626</v>
      </c>
      <c r="E576" s="23">
        <v>49.28</v>
      </c>
      <c r="F576" s="24"/>
      <c r="G576" s="25">
        <f t="shared" si="151"/>
        <v>35.245315405521396</v>
      </c>
      <c r="H576" s="26">
        <v>417.4</v>
      </c>
      <c r="I576" s="27">
        <f t="shared" si="160"/>
        <v>3.9342629482071567E-2</v>
      </c>
      <c r="J576" s="28">
        <f t="shared" si="153"/>
        <v>25.970632155301136</v>
      </c>
      <c r="K576" s="26">
        <v>105.8</v>
      </c>
      <c r="L576" s="27">
        <f t="shared" si="155"/>
        <v>3.9292730844793677E-2</v>
      </c>
      <c r="M576" s="28">
        <f t="shared" si="154"/>
        <v>25.969563082965188</v>
      </c>
    </row>
    <row r="577" spans="1:13" ht="14.4" x14ac:dyDescent="0.3">
      <c r="A577" s="22">
        <f t="shared" si="161"/>
        <v>32203</v>
      </c>
      <c r="B577" s="23">
        <v>116.5</v>
      </c>
      <c r="C577" s="24">
        <f t="shared" si="158"/>
        <v>3.9250669045495234E-2</v>
      </c>
      <c r="D577" s="25">
        <f t="shared" ref="D577:D640" si="162">D576/(B576/B577)</f>
        <v>35.868226600985217</v>
      </c>
      <c r="E577" s="23">
        <v>48.716999999999999</v>
      </c>
      <c r="F577" s="24"/>
      <c r="G577" s="25">
        <f t="shared" ref="G577:G579" si="163">G576/(E576/E577)</f>
        <v>34.842654841939648</v>
      </c>
      <c r="H577" s="26">
        <v>410.7</v>
      </c>
      <c r="I577" s="27">
        <f t="shared" si="160"/>
        <v>3.4769463340891926E-2</v>
      </c>
      <c r="J577" s="28">
        <f t="shared" si="153"/>
        <v>25.553758088601288</v>
      </c>
      <c r="K577" s="26">
        <v>104.1</v>
      </c>
      <c r="L577" s="27">
        <f t="shared" si="155"/>
        <v>3.4791252485089519E-2</v>
      </c>
      <c r="M577" s="28">
        <f t="shared" si="154"/>
        <v>25.552282768777651</v>
      </c>
    </row>
    <row r="578" spans="1:13" ht="14.4" x14ac:dyDescent="0.3">
      <c r="A578" s="22">
        <f t="shared" si="161"/>
        <v>32174</v>
      </c>
      <c r="B578" s="23">
        <v>116</v>
      </c>
      <c r="C578" s="24">
        <f t="shared" si="158"/>
        <v>3.9426523297491078E-2</v>
      </c>
      <c r="D578" s="25">
        <f t="shared" si="162"/>
        <v>35.714285714285708</v>
      </c>
      <c r="E578" s="23">
        <v>48.551000000000002</v>
      </c>
      <c r="F578" s="24"/>
      <c r="G578" s="25">
        <f t="shared" si="163"/>
        <v>34.723930768130465</v>
      </c>
      <c r="H578" s="26">
        <v>409.1</v>
      </c>
      <c r="I578" s="27">
        <f t="shared" si="160"/>
        <v>3.2819994950769926E-2</v>
      </c>
      <c r="J578" s="28">
        <f t="shared" si="153"/>
        <v>25.454206072672967</v>
      </c>
      <c r="K578" s="26">
        <v>103.7</v>
      </c>
      <c r="L578" s="27">
        <f t="shared" si="155"/>
        <v>3.2868525896414313E-2</v>
      </c>
      <c r="M578" s="28">
        <f t="shared" si="154"/>
        <v>25.454099165439409</v>
      </c>
    </row>
    <row r="579" spans="1:13" ht="15" thickBot="1" x14ac:dyDescent="0.35">
      <c r="A579" s="22">
        <f t="shared" si="161"/>
        <v>32143</v>
      </c>
      <c r="B579" s="23">
        <v>115.7</v>
      </c>
      <c r="C579" s="24">
        <f t="shared" si="158"/>
        <v>4.0467625899280657E-2</v>
      </c>
      <c r="D579" s="25">
        <f t="shared" si="162"/>
        <v>35.621921182266007</v>
      </c>
      <c r="E579" s="32">
        <v>48.395000000000003</v>
      </c>
      <c r="F579" s="33"/>
      <c r="G579" s="34">
        <f t="shared" si="163"/>
        <v>34.612358746960389</v>
      </c>
      <c r="H579" s="26">
        <v>407.5</v>
      </c>
      <c r="I579" s="27">
        <f t="shared" si="160"/>
        <v>3.2953105196451116E-2</v>
      </c>
      <c r="J579" s="28">
        <f t="shared" si="153"/>
        <v>25.354654056744643</v>
      </c>
      <c r="K579" s="26">
        <v>103.3</v>
      </c>
      <c r="L579" s="27">
        <f t="shared" si="155"/>
        <v>3.2999999999999918E-2</v>
      </c>
      <c r="M579" s="28">
        <f t="shared" si="154"/>
        <v>25.355915562101163</v>
      </c>
    </row>
    <row r="580" spans="1:13" ht="15.6" x14ac:dyDescent="0.3">
      <c r="A580" s="22">
        <f t="shared" si="161"/>
        <v>32112</v>
      </c>
      <c r="B580" s="23">
        <v>115.4</v>
      </c>
      <c r="C580" s="24">
        <f t="shared" si="158"/>
        <v>4.4343891402714997E-2</v>
      </c>
      <c r="D580" s="25">
        <f t="shared" si="162"/>
        <v>35.529556650246306</v>
      </c>
      <c r="G580" s="35"/>
      <c r="H580" s="26">
        <v>407.5</v>
      </c>
      <c r="I580" s="27">
        <f t="shared" si="160"/>
        <v>3.6895674300254422E-2</v>
      </c>
      <c r="J580" s="28">
        <f t="shared" si="153"/>
        <v>25.354654056744643</v>
      </c>
      <c r="K580" s="26">
        <v>103.3</v>
      </c>
      <c r="L580" s="27"/>
      <c r="M580" s="28">
        <f t="shared" si="154"/>
        <v>25.355915562101163</v>
      </c>
    </row>
    <row r="581" spans="1:13" ht="15.6" x14ac:dyDescent="0.3">
      <c r="A581" s="22">
        <f t="shared" si="161"/>
        <v>32082</v>
      </c>
      <c r="B581" s="23">
        <v>115.4</v>
      </c>
      <c r="C581" s="24">
        <f t="shared" si="158"/>
        <v>4.5289855072463858E-2</v>
      </c>
      <c r="D581" s="25">
        <f t="shared" si="162"/>
        <v>35.529556650246306</v>
      </c>
      <c r="G581" s="35"/>
      <c r="H581" s="26">
        <v>407.9</v>
      </c>
      <c r="I581" s="27">
        <f t="shared" si="160"/>
        <v>4.1358182282358991E-2</v>
      </c>
      <c r="J581" s="28">
        <f t="shared" si="153"/>
        <v>25.37954206072672</v>
      </c>
      <c r="K581" s="26">
        <v>103.4</v>
      </c>
      <c r="L581" s="27"/>
      <c r="M581" s="28">
        <f t="shared" si="154"/>
        <v>25.380461462935727</v>
      </c>
    </row>
    <row r="582" spans="1:13" ht="15.6" x14ac:dyDescent="0.3">
      <c r="A582" s="22">
        <f t="shared" si="161"/>
        <v>32051</v>
      </c>
      <c r="B582" s="23">
        <v>115.3</v>
      </c>
      <c r="C582" s="24">
        <f t="shared" si="158"/>
        <v>4.5330915684496764E-2</v>
      </c>
      <c r="D582" s="25">
        <f t="shared" si="162"/>
        <v>35.498768472906406</v>
      </c>
      <c r="G582" s="35"/>
      <c r="H582" s="26">
        <v>405.9</v>
      </c>
      <c r="I582" s="27">
        <f t="shared" si="160"/>
        <v>4.5056642636457367E-2</v>
      </c>
      <c r="J582" s="28">
        <f t="shared" si="153"/>
        <v>25.255102040816315</v>
      </c>
      <c r="K582" s="26">
        <v>102.9</v>
      </c>
      <c r="L582" s="27"/>
      <c r="M582" s="28">
        <f t="shared" si="154"/>
        <v>25.257731958762925</v>
      </c>
    </row>
    <row r="583" spans="1:13" ht="15.6" x14ac:dyDescent="0.3">
      <c r="A583" s="22">
        <f t="shared" si="161"/>
        <v>32021</v>
      </c>
      <c r="B583" s="23">
        <v>115</v>
      </c>
      <c r="C583" s="24">
        <f t="shared" si="158"/>
        <v>4.3557168784029043E-2</v>
      </c>
      <c r="D583" s="25">
        <f t="shared" si="162"/>
        <v>35.406403940886705</v>
      </c>
      <c r="G583" s="35"/>
      <c r="H583" s="26">
        <v>404</v>
      </c>
      <c r="I583" s="27">
        <f t="shared" si="160"/>
        <v>4.1774110366168182E-2</v>
      </c>
      <c r="J583" s="28">
        <f t="shared" si="153"/>
        <v>25.136884021901434</v>
      </c>
      <c r="K583" s="26">
        <v>102.4</v>
      </c>
      <c r="L583" s="27"/>
      <c r="M583" s="28">
        <f t="shared" si="154"/>
        <v>25.135002454590122</v>
      </c>
    </row>
    <row r="584" spans="1:13" ht="15.6" x14ac:dyDescent="0.3">
      <c r="A584" s="22">
        <f t="shared" si="161"/>
        <v>31990</v>
      </c>
      <c r="B584" s="23">
        <v>114.4</v>
      </c>
      <c r="C584" s="24">
        <f t="shared" si="158"/>
        <v>4.2844120328167756E-2</v>
      </c>
      <c r="D584" s="25">
        <f t="shared" si="162"/>
        <v>35.221674876847295</v>
      </c>
      <c r="G584" s="35"/>
      <c r="H584" s="26">
        <v>402.8</v>
      </c>
      <c r="I584" s="27">
        <f t="shared" si="160"/>
        <v>4.3793728945322741E-2</v>
      </c>
      <c r="J584" s="28">
        <f t="shared" si="153"/>
        <v>25.06222000995519</v>
      </c>
      <c r="K584" s="26">
        <v>102.1</v>
      </c>
      <c r="L584" s="27"/>
      <c r="M584" s="28">
        <f t="shared" si="154"/>
        <v>25.06136475208644</v>
      </c>
    </row>
    <row r="585" spans="1:13" ht="15.6" x14ac:dyDescent="0.3">
      <c r="A585" s="22">
        <f t="shared" si="161"/>
        <v>31959</v>
      </c>
      <c r="B585" s="23">
        <v>113.8</v>
      </c>
      <c r="C585" s="24">
        <f t="shared" si="158"/>
        <v>3.926940639269394E-2</v>
      </c>
      <c r="D585" s="25">
        <f t="shared" si="162"/>
        <v>35.036945812807886</v>
      </c>
      <c r="G585" s="35"/>
      <c r="H585" s="26">
        <v>401.6</v>
      </c>
      <c r="I585" s="27">
        <f t="shared" si="160"/>
        <v>4.3930335326228365E-2</v>
      </c>
      <c r="J585" s="28">
        <f t="shared" si="153"/>
        <v>24.987555998008947</v>
      </c>
      <c r="K585" s="26">
        <v>101.8</v>
      </c>
      <c r="L585" s="27"/>
      <c r="M585" s="28">
        <f t="shared" si="154"/>
        <v>24.987727049582755</v>
      </c>
    </row>
    <row r="586" spans="1:13" ht="15.6" x14ac:dyDescent="0.3">
      <c r="A586" s="22">
        <f t="shared" si="161"/>
        <v>31929</v>
      </c>
      <c r="B586" s="23">
        <v>113.5</v>
      </c>
      <c r="C586" s="24">
        <f t="shared" si="158"/>
        <v>3.6529680365296802E-2</v>
      </c>
      <c r="D586" s="25">
        <f t="shared" si="162"/>
        <v>34.944581280788178</v>
      </c>
      <c r="G586" s="35"/>
      <c r="H586" s="26">
        <v>402</v>
      </c>
      <c r="I586" s="27">
        <f t="shared" si="160"/>
        <v>4.1990668740280013E-2</v>
      </c>
      <c r="J586" s="28">
        <f t="shared" si="153"/>
        <v>25.012444001991028</v>
      </c>
      <c r="K586" s="26">
        <v>101.9</v>
      </c>
      <c r="L586" s="27"/>
      <c r="M586" s="28">
        <f t="shared" si="154"/>
        <v>25.012272950417316</v>
      </c>
    </row>
    <row r="587" spans="1:13" ht="15.6" x14ac:dyDescent="0.3">
      <c r="A587" s="22">
        <f t="shared" si="161"/>
        <v>31898</v>
      </c>
      <c r="B587" s="23">
        <v>113.1</v>
      </c>
      <c r="C587" s="24">
        <f t="shared" si="158"/>
        <v>3.8567493112947604E-2</v>
      </c>
      <c r="D587" s="25">
        <f t="shared" si="162"/>
        <v>34.821428571428569</v>
      </c>
      <c r="G587" s="35"/>
      <c r="H587" s="26">
        <v>402</v>
      </c>
      <c r="I587" s="27">
        <f t="shared" si="160"/>
        <v>4.1450777202072464E-2</v>
      </c>
      <c r="J587" s="28">
        <f t="shared" ref="J587:J650" si="164">J586/(H586/H587)</f>
        <v>25.012444001991028</v>
      </c>
      <c r="K587" s="26">
        <v>101.9</v>
      </c>
      <c r="L587" s="27"/>
      <c r="M587" s="28">
        <f t="shared" ref="M587:M590" si="165">M586/(K586/K587)</f>
        <v>25.012272950417316</v>
      </c>
    </row>
    <row r="588" spans="1:13" ht="15.6" x14ac:dyDescent="0.3">
      <c r="A588" s="22">
        <f t="shared" si="161"/>
        <v>31868</v>
      </c>
      <c r="B588" s="23">
        <v>112.7</v>
      </c>
      <c r="C588" s="24">
        <f t="shared" si="158"/>
        <v>3.7753222836095945E-2</v>
      </c>
      <c r="D588" s="25">
        <f t="shared" si="162"/>
        <v>34.698275862068961</v>
      </c>
      <c r="G588" s="35"/>
      <c r="H588" s="26">
        <v>401.6</v>
      </c>
      <c r="I588" s="27">
        <f t="shared" si="160"/>
        <v>4.2304697638203992E-2</v>
      </c>
      <c r="J588" s="28">
        <f t="shared" si="164"/>
        <v>24.987555998008947</v>
      </c>
      <c r="K588" s="26">
        <v>101.8</v>
      </c>
      <c r="L588" s="27"/>
      <c r="M588" s="28">
        <f t="shared" si="165"/>
        <v>24.987727049582752</v>
      </c>
    </row>
    <row r="589" spans="1:13" ht="15.6" x14ac:dyDescent="0.3">
      <c r="A589" s="22">
        <f t="shared" si="161"/>
        <v>31837</v>
      </c>
      <c r="B589" s="23">
        <v>112.1</v>
      </c>
      <c r="C589" s="24">
        <f t="shared" si="158"/>
        <v>3.0330882352941124E-2</v>
      </c>
      <c r="D589" s="25">
        <f t="shared" si="162"/>
        <v>34.513546798029552</v>
      </c>
      <c r="G589" s="35"/>
      <c r="H589" s="26">
        <v>396.9</v>
      </c>
      <c r="I589" s="27">
        <f t="shared" si="160"/>
        <v>4.0094339622641417E-2</v>
      </c>
      <c r="J589" s="28">
        <f t="shared" si="164"/>
        <v>24.695121951219498</v>
      </c>
      <c r="K589" s="26">
        <v>100.6</v>
      </c>
      <c r="L589" s="27"/>
      <c r="M589" s="28">
        <f t="shared" si="165"/>
        <v>24.693176239568025</v>
      </c>
    </row>
    <row r="590" spans="1:13" ht="15.6" x14ac:dyDescent="0.3">
      <c r="A590" s="22">
        <f t="shared" si="161"/>
        <v>31809</v>
      </c>
      <c r="B590" s="23">
        <v>111.6</v>
      </c>
      <c r="C590" s="24">
        <f t="shared" si="158"/>
        <v>2.1043000914912957E-2</v>
      </c>
      <c r="D590" s="25">
        <f t="shared" si="162"/>
        <v>34.359605911330043</v>
      </c>
      <c r="G590" s="35"/>
      <c r="H590" s="26">
        <v>396.1</v>
      </c>
      <c r="I590" s="27">
        <f t="shared" si="160"/>
        <v>3.9359748097612224E-2</v>
      </c>
      <c r="J590" s="28">
        <f t="shared" si="164"/>
        <v>24.645345943255339</v>
      </c>
      <c r="K590" s="26">
        <v>100.4</v>
      </c>
      <c r="L590" s="27"/>
      <c r="M590" s="28">
        <f t="shared" si="165"/>
        <v>24.644084437898908</v>
      </c>
    </row>
    <row r="591" spans="1:13" ht="16.2" thickBot="1" x14ac:dyDescent="0.35">
      <c r="A591" s="22">
        <f t="shared" si="161"/>
        <v>31778</v>
      </c>
      <c r="B591" s="23">
        <v>111.2</v>
      </c>
      <c r="C591" s="24">
        <f t="shared" si="158"/>
        <v>1.4598540145985384E-2</v>
      </c>
      <c r="D591" s="25">
        <f t="shared" si="162"/>
        <v>34.236453201970434</v>
      </c>
      <c r="G591" s="35"/>
      <c r="H591" s="26">
        <v>394.5</v>
      </c>
      <c r="I591" s="27">
        <f t="shared" si="160"/>
        <v>3.8978140637345282E-2</v>
      </c>
      <c r="J591" s="28">
        <f t="shared" si="164"/>
        <v>24.545793927327018</v>
      </c>
      <c r="K591" s="36">
        <v>100</v>
      </c>
      <c r="L591" s="37"/>
      <c r="M591" s="38">
        <f>M590/(K590/K591)</f>
        <v>24.545900834560666</v>
      </c>
    </row>
    <row r="592" spans="1:13" ht="15.6" x14ac:dyDescent="0.3">
      <c r="A592" s="22">
        <f t="shared" si="161"/>
        <v>31747</v>
      </c>
      <c r="B592" s="23">
        <v>110.5</v>
      </c>
      <c r="C592" s="24">
        <f t="shared" si="158"/>
        <v>1.0978956999085021E-2</v>
      </c>
      <c r="D592" s="25">
        <f t="shared" si="162"/>
        <v>34.020935960591125</v>
      </c>
      <c r="G592" s="35"/>
      <c r="H592" s="26">
        <v>393</v>
      </c>
      <c r="I592" s="27">
        <f t="shared" si="160"/>
        <v>3.7212984956452866E-2</v>
      </c>
      <c r="J592" s="28">
        <f t="shared" si="164"/>
        <v>24.452463912394219</v>
      </c>
      <c r="M592" s="35"/>
    </row>
    <row r="593" spans="1:13" ht="15.6" x14ac:dyDescent="0.3">
      <c r="A593" s="22">
        <f t="shared" si="161"/>
        <v>31717</v>
      </c>
      <c r="B593" s="23">
        <v>110.4</v>
      </c>
      <c r="C593" s="24">
        <f t="shared" si="158"/>
        <v>1.2844036697247763E-2</v>
      </c>
      <c r="D593" s="25">
        <f t="shared" si="162"/>
        <v>33.990147783251224</v>
      </c>
      <c r="G593" s="35"/>
      <c r="H593" s="26">
        <v>391.7</v>
      </c>
      <c r="I593" s="27">
        <f t="shared" si="160"/>
        <v>3.5147991543340362E-2</v>
      </c>
      <c r="J593" s="28">
        <f t="shared" si="164"/>
        <v>24.371577899452458</v>
      </c>
      <c r="M593" s="35"/>
    </row>
    <row r="594" spans="1:13" ht="15.6" x14ac:dyDescent="0.3">
      <c r="A594" s="22">
        <f t="shared" si="161"/>
        <v>31686</v>
      </c>
      <c r="B594" s="23">
        <v>110.3</v>
      </c>
      <c r="C594" s="24">
        <f t="shared" si="158"/>
        <v>1.4719411223550916E-2</v>
      </c>
      <c r="D594" s="25">
        <f t="shared" si="162"/>
        <v>33.959359605911317</v>
      </c>
      <c r="G594" s="35"/>
      <c r="H594" s="26">
        <v>388.4</v>
      </c>
      <c r="I594" s="27">
        <f t="shared" si="160"/>
        <v>2.9965526385574037E-2</v>
      </c>
      <c r="J594" s="28">
        <f t="shared" si="164"/>
        <v>24.166251866600295</v>
      </c>
      <c r="M594" s="35"/>
    </row>
    <row r="595" spans="1:13" ht="15.6" x14ac:dyDescent="0.3">
      <c r="A595" s="22">
        <f t="shared" si="161"/>
        <v>31656</v>
      </c>
      <c r="B595" s="23">
        <v>110.2</v>
      </c>
      <c r="C595" s="24">
        <f t="shared" si="158"/>
        <v>1.7543859649122862E-2</v>
      </c>
      <c r="D595" s="25">
        <f t="shared" si="162"/>
        <v>33.928571428571416</v>
      </c>
      <c r="G595" s="35"/>
      <c r="H595" s="26">
        <v>387.8</v>
      </c>
      <c r="I595" s="27">
        <f t="shared" si="160"/>
        <v>3.0013280212483506E-2</v>
      </c>
      <c r="J595" s="28">
        <f t="shared" si="164"/>
        <v>24.128919860627175</v>
      </c>
      <c r="M595" s="35"/>
    </row>
    <row r="596" spans="1:13" ht="15.6" x14ac:dyDescent="0.3">
      <c r="A596" s="22">
        <f t="shared" si="161"/>
        <v>31625</v>
      </c>
      <c r="B596" s="23">
        <v>109.7</v>
      </c>
      <c r="C596" s="24">
        <f t="shared" si="158"/>
        <v>1.5740740740740833E-2</v>
      </c>
      <c r="D596" s="25">
        <f t="shared" si="162"/>
        <v>33.774630541871907</v>
      </c>
      <c r="G596" s="35"/>
      <c r="H596" s="26">
        <v>385.9</v>
      </c>
      <c r="I596" s="27">
        <f t="shared" si="160"/>
        <v>2.4422617467480645E-2</v>
      </c>
      <c r="J596" s="28">
        <f t="shared" si="164"/>
        <v>24.01070184171229</v>
      </c>
      <c r="M596" s="35"/>
    </row>
    <row r="597" spans="1:13" ht="15.6" x14ac:dyDescent="0.3">
      <c r="A597" s="22">
        <f t="shared" si="161"/>
        <v>31594</v>
      </c>
      <c r="B597" s="23">
        <v>109.5</v>
      </c>
      <c r="C597" s="24">
        <f t="shared" si="158"/>
        <v>1.5769944341373021E-2</v>
      </c>
      <c r="D597" s="25">
        <f t="shared" si="162"/>
        <v>33.7130541871921</v>
      </c>
      <c r="G597" s="35"/>
      <c r="H597" s="26">
        <v>384.7</v>
      </c>
      <c r="I597" s="27">
        <f t="shared" si="160"/>
        <v>2.3955283470854516E-2</v>
      </c>
      <c r="J597" s="28">
        <f t="shared" si="164"/>
        <v>23.936037829766047</v>
      </c>
      <c r="M597" s="35"/>
    </row>
    <row r="598" spans="1:13" ht="15.6" x14ac:dyDescent="0.3">
      <c r="A598" s="22">
        <f t="shared" si="161"/>
        <v>31564</v>
      </c>
      <c r="B598" s="23">
        <v>109.5</v>
      </c>
      <c r="C598" s="24">
        <f t="shared" si="158"/>
        <v>1.7657992565055736E-2</v>
      </c>
      <c r="D598" s="25">
        <f t="shared" si="162"/>
        <v>33.7130541871921</v>
      </c>
      <c r="G598" s="35"/>
      <c r="H598" s="26">
        <v>385.8</v>
      </c>
      <c r="I598" s="27">
        <f t="shared" si="160"/>
        <v>2.4973432518597294E-2</v>
      </c>
      <c r="J598" s="28">
        <f t="shared" si="164"/>
        <v>24.004479840716773</v>
      </c>
      <c r="M598" s="35"/>
    </row>
    <row r="599" spans="1:13" ht="15.6" x14ac:dyDescent="0.3">
      <c r="A599" s="22">
        <f t="shared" si="161"/>
        <v>31533</v>
      </c>
      <c r="B599" s="23">
        <v>108.9</v>
      </c>
      <c r="C599" s="24">
        <f t="shared" si="158"/>
        <v>1.491146318732528E-2</v>
      </c>
      <c r="D599" s="25">
        <f t="shared" si="162"/>
        <v>33.52832512315269</v>
      </c>
      <c r="G599" s="35"/>
      <c r="H599" s="26">
        <v>386</v>
      </c>
      <c r="I599" s="27">
        <f t="shared" si="160"/>
        <v>2.7689030883919052E-2</v>
      </c>
      <c r="J599" s="28">
        <f t="shared" si="164"/>
        <v>24.016923842707815</v>
      </c>
      <c r="M599" s="35"/>
    </row>
    <row r="600" spans="1:13" ht="15.6" x14ac:dyDescent="0.3">
      <c r="A600" s="22">
        <f t="shared" si="161"/>
        <v>31503</v>
      </c>
      <c r="B600" s="23">
        <v>108.6</v>
      </c>
      <c r="C600" s="24">
        <f t="shared" si="158"/>
        <v>1.5902712815715425E-2</v>
      </c>
      <c r="D600" s="25">
        <f t="shared" si="162"/>
        <v>33.435960591132982</v>
      </c>
      <c r="G600" s="35"/>
      <c r="H600" s="26">
        <v>385.3</v>
      </c>
      <c r="I600" s="27">
        <f t="shared" si="160"/>
        <v>3.0489435677988785E-2</v>
      </c>
      <c r="J600" s="28">
        <f t="shared" si="164"/>
        <v>23.973369835739174</v>
      </c>
      <c r="M600" s="35"/>
    </row>
    <row r="601" spans="1:13" ht="15.6" x14ac:dyDescent="0.3">
      <c r="A601" s="22">
        <f t="shared" si="161"/>
        <v>31472</v>
      </c>
      <c r="B601" s="23">
        <v>108.8</v>
      </c>
      <c r="C601" s="24">
        <f t="shared" si="158"/>
        <v>2.2556390977443552E-2</v>
      </c>
      <c r="D601" s="25">
        <f t="shared" si="162"/>
        <v>33.497536945812783</v>
      </c>
      <c r="G601" s="35"/>
      <c r="H601" s="26">
        <v>381.6</v>
      </c>
      <c r="I601" s="27">
        <f t="shared" si="160"/>
        <v>4.2338158972958118E-2</v>
      </c>
      <c r="J601" s="28">
        <f t="shared" si="164"/>
        <v>23.74315579890493</v>
      </c>
      <c r="M601" s="35"/>
    </row>
    <row r="602" spans="1:13" ht="15.6" x14ac:dyDescent="0.3">
      <c r="A602" s="22">
        <f t="shared" si="161"/>
        <v>31444</v>
      </c>
      <c r="B602" s="23">
        <v>109.3</v>
      </c>
      <c r="C602" s="24">
        <f t="shared" si="158"/>
        <v>3.1132075471698162E-2</v>
      </c>
      <c r="D602" s="25">
        <f t="shared" si="162"/>
        <v>33.651477832512292</v>
      </c>
      <c r="G602" s="35"/>
      <c r="H602" s="26">
        <v>381.1</v>
      </c>
      <c r="I602" s="27">
        <f t="shared" si="160"/>
        <v>5.0730631375792701E-2</v>
      </c>
      <c r="J602" s="28">
        <f t="shared" si="164"/>
        <v>23.712045793927327</v>
      </c>
      <c r="M602" s="35"/>
    </row>
    <row r="603" spans="1:13" ht="15.6" x14ac:dyDescent="0.3">
      <c r="A603" s="22">
        <f t="shared" si="161"/>
        <v>31413</v>
      </c>
      <c r="B603" s="23">
        <v>109.6</v>
      </c>
      <c r="C603" s="24">
        <f t="shared" si="158"/>
        <v>3.8862559241706007E-2</v>
      </c>
      <c r="D603" s="25">
        <f t="shared" si="162"/>
        <v>33.743842364532</v>
      </c>
      <c r="G603" s="35"/>
      <c r="H603" s="26">
        <v>379.7</v>
      </c>
      <c r="I603" s="27">
        <f t="shared" si="160"/>
        <v>5.5308504724847163E-2</v>
      </c>
      <c r="J603" s="28">
        <f t="shared" si="164"/>
        <v>23.624937779990042</v>
      </c>
      <c r="M603" s="35"/>
    </row>
    <row r="604" spans="1:13" ht="15.6" x14ac:dyDescent="0.3">
      <c r="A604" s="22">
        <f t="shared" si="161"/>
        <v>31382</v>
      </c>
      <c r="B604" s="23">
        <v>109.3</v>
      </c>
      <c r="C604" s="24">
        <f t="shared" si="158"/>
        <v>3.7986704653371284E-2</v>
      </c>
      <c r="D604" s="25">
        <f t="shared" si="162"/>
        <v>33.651477832512299</v>
      </c>
      <c r="G604" s="35"/>
      <c r="H604" s="26">
        <v>378.9</v>
      </c>
      <c r="I604" s="27">
        <f t="shared" si="160"/>
        <v>5.6903765690376584E-2</v>
      </c>
      <c r="J604" s="28">
        <f t="shared" si="164"/>
        <v>23.575161772025883</v>
      </c>
      <c r="M604" s="35"/>
    </row>
    <row r="605" spans="1:13" ht="15.6" x14ac:dyDescent="0.3">
      <c r="A605" s="22">
        <f t="shared" si="161"/>
        <v>31352</v>
      </c>
      <c r="B605" s="23">
        <v>109</v>
      </c>
      <c r="C605" s="24">
        <f t="shared" si="158"/>
        <v>3.5137701804368593E-2</v>
      </c>
      <c r="D605" s="25">
        <f t="shared" si="162"/>
        <v>33.559113300492598</v>
      </c>
      <c r="G605" s="35"/>
      <c r="H605" s="26">
        <v>378.4</v>
      </c>
      <c r="I605" s="27">
        <f t="shared" si="160"/>
        <v>5.4626532887402268E-2</v>
      </c>
      <c r="J605" s="28">
        <f t="shared" si="164"/>
        <v>23.544051767048281</v>
      </c>
      <c r="M605" s="35"/>
    </row>
    <row r="606" spans="1:13" ht="15.6" x14ac:dyDescent="0.3">
      <c r="A606" s="22">
        <f t="shared" si="161"/>
        <v>31321</v>
      </c>
      <c r="B606" s="23">
        <v>108.7</v>
      </c>
      <c r="C606" s="24">
        <f t="shared" si="158"/>
        <v>3.228869895536568E-2</v>
      </c>
      <c r="D606" s="25">
        <f t="shared" si="162"/>
        <v>33.46674876847289</v>
      </c>
      <c r="G606" s="35"/>
      <c r="H606" s="26">
        <v>377.1</v>
      </c>
      <c r="I606" s="27">
        <f t="shared" si="160"/>
        <v>5.423539278725209E-2</v>
      </c>
      <c r="J606" s="28">
        <f t="shared" si="164"/>
        <v>23.46316575410652</v>
      </c>
      <c r="M606" s="35"/>
    </row>
    <row r="607" spans="1:13" ht="15.6" x14ac:dyDescent="0.3">
      <c r="A607" s="22">
        <f t="shared" si="161"/>
        <v>31291</v>
      </c>
      <c r="B607" s="23">
        <v>108.3</v>
      </c>
      <c r="C607" s="24">
        <f t="shared" si="158"/>
        <v>3.1428571428571361E-2</v>
      </c>
      <c r="D607" s="25">
        <f t="shared" si="162"/>
        <v>33.343596059113288</v>
      </c>
      <c r="G607" s="35"/>
      <c r="H607" s="26">
        <v>376.5</v>
      </c>
      <c r="I607" s="27">
        <f t="shared" si="160"/>
        <v>5.9071729957805852E-2</v>
      </c>
      <c r="J607" s="28">
        <f t="shared" si="164"/>
        <v>23.425833748133396</v>
      </c>
      <c r="M607" s="35"/>
    </row>
    <row r="608" spans="1:13" ht="15.6" x14ac:dyDescent="0.3">
      <c r="A608" s="22">
        <f t="shared" si="161"/>
        <v>31260</v>
      </c>
      <c r="B608" s="23">
        <v>108</v>
      </c>
      <c r="C608" s="24">
        <f t="shared" si="158"/>
        <v>3.3492822966507241E-2</v>
      </c>
      <c r="D608" s="25">
        <f t="shared" si="162"/>
        <v>33.251231527093587</v>
      </c>
      <c r="G608" s="35"/>
      <c r="H608" s="26">
        <v>376.7</v>
      </c>
      <c r="I608" s="27">
        <f t="shared" si="160"/>
        <v>6.1724915445321216E-2</v>
      </c>
      <c r="J608" s="28">
        <f t="shared" si="164"/>
        <v>23.438277750124435</v>
      </c>
      <c r="M608" s="35"/>
    </row>
    <row r="609" spans="1:13" ht="15.6" x14ac:dyDescent="0.3">
      <c r="A609" s="22">
        <f t="shared" si="161"/>
        <v>31229</v>
      </c>
      <c r="B609" s="23">
        <v>107.8</v>
      </c>
      <c r="C609" s="24">
        <f t="shared" si="158"/>
        <v>3.5542747358309423E-2</v>
      </c>
      <c r="D609" s="25">
        <f t="shared" si="162"/>
        <v>33.189655172413786</v>
      </c>
      <c r="G609" s="35"/>
      <c r="H609" s="26">
        <v>375.7</v>
      </c>
      <c r="I609" s="27">
        <f t="shared" si="160"/>
        <v>6.8847795163584635E-2</v>
      </c>
      <c r="J609" s="28">
        <f t="shared" si="164"/>
        <v>23.376057740169234</v>
      </c>
      <c r="M609" s="35"/>
    </row>
    <row r="610" spans="1:13" ht="15.6" x14ac:dyDescent="0.3">
      <c r="A610" s="22">
        <f t="shared" si="161"/>
        <v>31199</v>
      </c>
      <c r="B610" s="23">
        <v>107.6</v>
      </c>
      <c r="C610" s="24">
        <f t="shared" si="158"/>
        <v>3.7608486017357778E-2</v>
      </c>
      <c r="D610" s="25">
        <f t="shared" si="162"/>
        <v>33.128078817733986</v>
      </c>
      <c r="G610" s="35"/>
      <c r="H610" s="26">
        <v>376.4</v>
      </c>
      <c r="I610" s="27">
        <f t="shared" si="160"/>
        <v>6.962205171923852E-2</v>
      </c>
      <c r="J610" s="28">
        <f t="shared" si="164"/>
        <v>23.419611747137875</v>
      </c>
      <c r="M610" s="35"/>
    </row>
    <row r="611" spans="1:13" ht="15.6" x14ac:dyDescent="0.3">
      <c r="A611" s="22">
        <f t="shared" si="161"/>
        <v>31168</v>
      </c>
      <c r="B611" s="23">
        <v>107.3</v>
      </c>
      <c r="C611" s="24">
        <f t="shared" si="158"/>
        <v>3.771760154738879E-2</v>
      </c>
      <c r="D611" s="25">
        <f t="shared" si="162"/>
        <v>33.035714285714285</v>
      </c>
      <c r="G611" s="35"/>
      <c r="H611" s="26">
        <v>375.6</v>
      </c>
      <c r="I611" s="27">
        <f t="shared" si="160"/>
        <v>7.0085470085470059E-2</v>
      </c>
      <c r="J611" s="28">
        <f t="shared" si="164"/>
        <v>23.369835739173716</v>
      </c>
      <c r="M611" s="35"/>
    </row>
    <row r="612" spans="1:13" ht="15.6" x14ac:dyDescent="0.3">
      <c r="A612" s="22">
        <f t="shared" si="161"/>
        <v>31138</v>
      </c>
      <c r="B612" s="23">
        <v>106.9</v>
      </c>
      <c r="C612" s="24">
        <f t="shared" si="158"/>
        <v>3.6857419980601547E-2</v>
      </c>
      <c r="D612" s="25">
        <f t="shared" si="162"/>
        <v>32.912561576354683</v>
      </c>
      <c r="G612" s="35"/>
      <c r="H612" s="26">
        <v>373.9</v>
      </c>
      <c r="I612" s="27">
        <f t="shared" si="160"/>
        <v>6.9202173291392555E-2</v>
      </c>
      <c r="J612" s="28">
        <f t="shared" si="164"/>
        <v>23.26406172224987</v>
      </c>
      <c r="M612" s="35"/>
    </row>
    <row r="613" spans="1:13" ht="15.6" x14ac:dyDescent="0.3">
      <c r="A613" s="22">
        <f t="shared" si="161"/>
        <v>31107</v>
      </c>
      <c r="B613" s="23">
        <v>106.4</v>
      </c>
      <c r="C613" s="24">
        <f t="shared" ref="C613:C663" si="166">SUM(B613/B625)-1</f>
        <v>3.7037037037037202E-2</v>
      </c>
      <c r="D613" s="25">
        <f t="shared" si="162"/>
        <v>32.758620689655174</v>
      </c>
      <c r="G613" s="35"/>
      <c r="H613" s="26">
        <v>366.1</v>
      </c>
      <c r="I613" s="27">
        <f t="shared" ref="I613:I663" si="167">SUM(H613/H625)-1</f>
        <v>6.0851926977687709E-2</v>
      </c>
      <c r="J613" s="28">
        <f t="shared" si="164"/>
        <v>22.778745644599301</v>
      </c>
      <c r="M613" s="35"/>
    </row>
    <row r="614" spans="1:13" ht="15.6" x14ac:dyDescent="0.3">
      <c r="A614" s="22">
        <f t="shared" si="161"/>
        <v>31079</v>
      </c>
      <c r="B614" s="23">
        <v>106</v>
      </c>
      <c r="C614" s="24">
        <f t="shared" si="166"/>
        <v>3.515625E-2</v>
      </c>
      <c r="D614" s="25">
        <f t="shared" si="162"/>
        <v>32.635467980295566</v>
      </c>
      <c r="G614" s="35"/>
      <c r="H614" s="26">
        <v>362.7</v>
      </c>
      <c r="I614" s="27">
        <f t="shared" si="167"/>
        <v>5.4360465116279011E-2</v>
      </c>
      <c r="J614" s="28">
        <f t="shared" si="164"/>
        <v>22.567197610751613</v>
      </c>
      <c r="M614" s="35"/>
    </row>
    <row r="615" spans="1:13" ht="15.6" x14ac:dyDescent="0.3">
      <c r="A615" s="22">
        <f t="shared" si="161"/>
        <v>31048</v>
      </c>
      <c r="B615" s="23">
        <v>105.5</v>
      </c>
      <c r="C615" s="24">
        <f t="shared" si="166"/>
        <v>3.5328753680078373E-2</v>
      </c>
      <c r="D615" s="25">
        <f t="shared" si="162"/>
        <v>32.481527093596057</v>
      </c>
      <c r="G615" s="35"/>
      <c r="H615" s="26">
        <v>359.8</v>
      </c>
      <c r="I615" s="27">
        <f t="shared" si="167"/>
        <v>5.0204319906596684E-2</v>
      </c>
      <c r="J615" s="28">
        <f t="shared" si="164"/>
        <v>22.386759581881527</v>
      </c>
      <c r="M615" s="35"/>
    </row>
    <row r="616" spans="1:13" ht="15.6" x14ac:dyDescent="0.3">
      <c r="A616" s="22">
        <f t="shared" si="161"/>
        <v>31017</v>
      </c>
      <c r="B616" s="23">
        <v>105.3</v>
      </c>
      <c r="C616" s="24">
        <f t="shared" si="166"/>
        <v>3.948667324777877E-2</v>
      </c>
      <c r="D616" s="25">
        <f t="shared" si="162"/>
        <v>32.419950738916249</v>
      </c>
      <c r="G616" s="35"/>
      <c r="H616" s="26">
        <v>358.5</v>
      </c>
      <c r="I616" s="27">
        <f t="shared" si="167"/>
        <v>4.5799299883313882E-2</v>
      </c>
      <c r="J616" s="28">
        <f t="shared" si="164"/>
        <v>22.305873568939766</v>
      </c>
      <c r="M616" s="35"/>
    </row>
    <row r="617" spans="1:13" ht="15.6" x14ac:dyDescent="0.3">
      <c r="A617" s="22">
        <f t="shared" si="161"/>
        <v>30987</v>
      </c>
      <c r="B617" s="23">
        <v>105.3</v>
      </c>
      <c r="C617" s="24">
        <f t="shared" si="166"/>
        <v>4.0513833992094739E-2</v>
      </c>
      <c r="D617" s="25">
        <f t="shared" si="162"/>
        <v>32.419950738916249</v>
      </c>
      <c r="G617" s="35"/>
      <c r="H617" s="26">
        <v>358.8</v>
      </c>
      <c r="I617" s="27">
        <f t="shared" si="167"/>
        <v>4.9429657794676896E-2</v>
      </c>
      <c r="J617" s="28">
        <f t="shared" si="164"/>
        <v>22.324539571926326</v>
      </c>
      <c r="M617" s="35"/>
    </row>
    <row r="618" spans="1:13" ht="15.6" x14ac:dyDescent="0.3">
      <c r="A618" s="22">
        <f t="shared" si="161"/>
        <v>30956</v>
      </c>
      <c r="B618" s="23">
        <v>105.3</v>
      </c>
      <c r="C618" s="24">
        <f t="shared" si="166"/>
        <v>4.2574257425742612E-2</v>
      </c>
      <c r="D618" s="25">
        <f t="shared" si="162"/>
        <v>32.419950738916249</v>
      </c>
      <c r="G618" s="35"/>
      <c r="H618" s="26">
        <v>357.7</v>
      </c>
      <c r="I618" s="27">
        <f t="shared" si="167"/>
        <v>4.9897270325799825E-2</v>
      </c>
      <c r="J618" s="28">
        <f t="shared" si="164"/>
        <v>22.256097560975604</v>
      </c>
      <c r="M618" s="35"/>
    </row>
    <row r="619" spans="1:13" ht="15.6" x14ac:dyDescent="0.3">
      <c r="A619" s="22">
        <f t="shared" si="161"/>
        <v>30926</v>
      </c>
      <c r="B619" s="23">
        <v>105</v>
      </c>
      <c r="C619" s="24">
        <f t="shared" si="166"/>
        <v>4.2701092353525372E-2</v>
      </c>
      <c r="D619" s="25">
        <f t="shared" si="162"/>
        <v>32.327586206896541</v>
      </c>
      <c r="G619" s="35"/>
      <c r="H619" s="26">
        <v>355.5</v>
      </c>
      <c r="I619" s="27">
        <f t="shared" si="167"/>
        <v>4.7128129602356461E-2</v>
      </c>
      <c r="J619" s="28">
        <f t="shared" si="164"/>
        <v>22.11921353907416</v>
      </c>
      <c r="M619" s="35"/>
    </row>
    <row r="620" spans="1:13" ht="15.6" x14ac:dyDescent="0.3">
      <c r="A620" s="22">
        <f t="shared" si="161"/>
        <v>30895</v>
      </c>
      <c r="B620" s="23">
        <v>104.5</v>
      </c>
      <c r="C620" s="24">
        <f t="shared" si="166"/>
        <v>4.2914171656686539E-2</v>
      </c>
      <c r="D620" s="25">
        <f t="shared" si="162"/>
        <v>32.173645320197039</v>
      </c>
      <c r="G620" s="35"/>
      <c r="H620" s="26">
        <v>354.8</v>
      </c>
      <c r="I620" s="27">
        <f t="shared" si="167"/>
        <v>4.9704142011834263E-2</v>
      </c>
      <c r="J620" s="28">
        <f t="shared" si="164"/>
        <v>22.075659532105519</v>
      </c>
      <c r="M620" s="35"/>
    </row>
    <row r="621" spans="1:13" ht="15.6" x14ac:dyDescent="0.3">
      <c r="A621" s="22">
        <f t="shared" si="161"/>
        <v>30864</v>
      </c>
      <c r="B621" s="23">
        <v>104.1</v>
      </c>
      <c r="C621" s="24">
        <f t="shared" si="166"/>
        <v>4.2042042042041983E-2</v>
      </c>
      <c r="D621" s="25">
        <f t="shared" si="162"/>
        <v>32.050492610837431</v>
      </c>
      <c r="G621" s="35"/>
      <c r="H621" s="26">
        <v>351.5</v>
      </c>
      <c r="I621" s="27">
        <f t="shared" si="167"/>
        <v>4.457652303120363E-2</v>
      </c>
      <c r="J621" s="28">
        <f t="shared" si="164"/>
        <v>21.870333499253356</v>
      </c>
      <c r="M621" s="35"/>
    </row>
    <row r="622" spans="1:13" ht="15.6" x14ac:dyDescent="0.3">
      <c r="A622" s="22">
        <f t="shared" si="161"/>
        <v>30834</v>
      </c>
      <c r="B622" s="23">
        <v>103.7</v>
      </c>
      <c r="C622" s="24">
        <f t="shared" si="166"/>
        <v>4.2211055276381915E-2</v>
      </c>
      <c r="D622" s="25">
        <f t="shared" si="162"/>
        <v>31.927339901477826</v>
      </c>
      <c r="G622" s="35"/>
      <c r="H622" s="26">
        <v>351.9</v>
      </c>
      <c r="I622" s="27">
        <f t="shared" si="167"/>
        <v>5.138930385419771E-2</v>
      </c>
      <c r="J622" s="28">
        <f t="shared" si="164"/>
        <v>21.895221503235433</v>
      </c>
      <c r="M622" s="35"/>
    </row>
    <row r="623" spans="1:13" ht="15.6" x14ac:dyDescent="0.3">
      <c r="A623" s="22">
        <f t="shared" si="161"/>
        <v>30803</v>
      </c>
      <c r="B623" s="23">
        <v>103.4</v>
      </c>
      <c r="C623" s="24">
        <f t="shared" si="166"/>
        <v>4.2338709677419484E-2</v>
      </c>
      <c r="D623" s="25">
        <f t="shared" si="162"/>
        <v>31.834975369458125</v>
      </c>
      <c r="G623" s="35"/>
      <c r="H623" s="26">
        <v>351</v>
      </c>
      <c r="I623" s="27">
        <f t="shared" si="167"/>
        <v>5.1212938005390951E-2</v>
      </c>
      <c r="J623" s="28">
        <f t="shared" si="164"/>
        <v>21.839223494275753</v>
      </c>
      <c r="M623" s="35"/>
    </row>
    <row r="624" spans="1:13" ht="15.6" x14ac:dyDescent="0.3">
      <c r="A624" s="22">
        <f t="shared" si="161"/>
        <v>30773</v>
      </c>
      <c r="B624" s="23">
        <v>103.1</v>
      </c>
      <c r="C624" s="24">
        <f t="shared" si="166"/>
        <v>4.5638945233265726E-2</v>
      </c>
      <c r="D624" s="25">
        <f t="shared" si="162"/>
        <v>31.742610837438416</v>
      </c>
      <c r="G624" s="35"/>
      <c r="H624" s="26">
        <v>349.7</v>
      </c>
      <c r="I624" s="27">
        <f t="shared" si="167"/>
        <v>5.1729323308270736E-2</v>
      </c>
      <c r="J624" s="28">
        <f t="shared" si="164"/>
        <v>21.758337481333989</v>
      </c>
      <c r="M624" s="35"/>
    </row>
    <row r="625" spans="1:13" ht="15.6" x14ac:dyDescent="0.3">
      <c r="A625" s="22">
        <f t="shared" si="161"/>
        <v>30742</v>
      </c>
      <c r="B625" s="23">
        <v>102.6</v>
      </c>
      <c r="C625" s="24">
        <f t="shared" si="166"/>
        <v>4.8008171603677097E-2</v>
      </c>
      <c r="D625" s="25">
        <f t="shared" si="162"/>
        <v>31.588669950738911</v>
      </c>
      <c r="G625" s="35"/>
      <c r="H625" s="26">
        <v>345.1</v>
      </c>
      <c r="I625" s="27">
        <f t="shared" si="167"/>
        <v>5.2455016773406582E-2</v>
      </c>
      <c r="J625" s="28">
        <f t="shared" si="164"/>
        <v>21.472125435540065</v>
      </c>
      <c r="M625" s="35"/>
    </row>
    <row r="626" spans="1:13" ht="15.6" x14ac:dyDescent="0.3">
      <c r="A626" s="22">
        <f t="shared" si="161"/>
        <v>30713</v>
      </c>
      <c r="B626" s="23">
        <v>102.4</v>
      </c>
      <c r="C626" s="24">
        <f t="shared" si="166"/>
        <v>4.5965270684371839E-2</v>
      </c>
      <c r="D626" s="25">
        <f t="shared" si="162"/>
        <v>31.527093596059114</v>
      </c>
      <c r="G626" s="35"/>
      <c r="H626" s="26">
        <v>344</v>
      </c>
      <c r="I626" s="27">
        <f t="shared" si="167"/>
        <v>5.1023525817292859E-2</v>
      </c>
      <c r="J626" s="28">
        <f t="shared" si="164"/>
        <v>21.403683424589342</v>
      </c>
      <c r="M626" s="35"/>
    </row>
    <row r="627" spans="1:13" ht="15.6" x14ac:dyDescent="0.3">
      <c r="A627" s="22">
        <f t="shared" si="161"/>
        <v>30682</v>
      </c>
      <c r="B627" s="23">
        <v>101.9</v>
      </c>
      <c r="C627" s="24">
        <f t="shared" si="166"/>
        <v>4.1922290388548111E-2</v>
      </c>
      <c r="D627" s="25">
        <f t="shared" si="162"/>
        <v>31.373152709359609</v>
      </c>
      <c r="G627" s="35"/>
      <c r="H627" s="26">
        <v>342.6</v>
      </c>
      <c r="I627" s="27">
        <f t="shared" si="167"/>
        <v>5.1242712488493547E-2</v>
      </c>
      <c r="J627" s="28">
        <f t="shared" si="164"/>
        <v>21.316575410652064</v>
      </c>
      <c r="M627" s="35"/>
    </row>
    <row r="628" spans="1:13" ht="15.6" x14ac:dyDescent="0.3">
      <c r="A628" s="22">
        <f t="shared" si="161"/>
        <v>30651</v>
      </c>
      <c r="B628" s="23">
        <v>101.3</v>
      </c>
      <c r="C628" s="24">
        <f t="shared" si="166"/>
        <v>3.7909836065573854E-2</v>
      </c>
      <c r="D628" s="25">
        <f t="shared" si="162"/>
        <v>31.188423645320196</v>
      </c>
      <c r="G628" s="35"/>
      <c r="H628" s="26">
        <v>342.8</v>
      </c>
      <c r="I628" s="27">
        <f t="shared" si="167"/>
        <v>5.314900153609825E-2</v>
      </c>
      <c r="J628" s="28">
        <f t="shared" si="164"/>
        <v>21.329019412643103</v>
      </c>
      <c r="M628" s="35"/>
    </row>
    <row r="629" spans="1:13" ht="15.6" x14ac:dyDescent="0.3">
      <c r="A629" s="22">
        <f t="shared" si="161"/>
        <v>30621</v>
      </c>
      <c r="B629" s="23">
        <v>101.2</v>
      </c>
      <c r="C629" s="24">
        <f t="shared" si="166"/>
        <v>3.2653061224489743E-2</v>
      </c>
      <c r="D629" s="25">
        <f t="shared" si="162"/>
        <v>31.157635467980299</v>
      </c>
      <c r="G629" s="35"/>
      <c r="H629" s="26">
        <v>341.9</v>
      </c>
      <c r="I629" s="27">
        <f t="shared" si="167"/>
        <v>4.8451395277522069E-2</v>
      </c>
      <c r="J629" s="28">
        <f t="shared" si="164"/>
        <v>21.273021403683419</v>
      </c>
      <c r="M629" s="35"/>
    </row>
    <row r="630" spans="1:13" ht="15.6" x14ac:dyDescent="0.3">
      <c r="A630" s="22">
        <f t="shared" si="161"/>
        <v>30590</v>
      </c>
      <c r="B630" s="23">
        <v>101</v>
      </c>
      <c r="C630" s="24">
        <f t="shared" si="166"/>
        <v>2.8513238289205711E-2</v>
      </c>
      <c r="D630" s="25">
        <f t="shared" si="162"/>
        <v>31.096059113300495</v>
      </c>
      <c r="G630" s="35"/>
      <c r="H630" s="26">
        <v>340.7</v>
      </c>
      <c r="I630" s="27">
        <f t="shared" si="167"/>
        <v>4.9922958397534689E-2</v>
      </c>
      <c r="J630" s="28">
        <f t="shared" si="164"/>
        <v>21.198357391737176</v>
      </c>
      <c r="M630" s="35"/>
    </row>
    <row r="631" spans="1:13" ht="15.6" x14ac:dyDescent="0.3">
      <c r="A631" s="22">
        <f t="shared" si="161"/>
        <v>30560</v>
      </c>
      <c r="B631" s="23">
        <v>100.7</v>
      </c>
      <c r="C631" s="24">
        <f t="shared" si="166"/>
        <v>2.8600612870275821E-2</v>
      </c>
      <c r="D631" s="25">
        <f t="shared" si="162"/>
        <v>31.00369458128079</v>
      </c>
      <c r="G631" s="35"/>
      <c r="H631" s="26">
        <v>339.5</v>
      </c>
      <c r="I631" s="27">
        <f t="shared" si="167"/>
        <v>5.140910498606388E-2</v>
      </c>
      <c r="J631" s="28">
        <f t="shared" si="164"/>
        <v>21.123693379790932</v>
      </c>
      <c r="M631" s="35"/>
    </row>
    <row r="632" spans="1:13" ht="15.6" x14ac:dyDescent="0.3">
      <c r="A632" s="22">
        <f t="shared" si="161"/>
        <v>30529</v>
      </c>
      <c r="B632" s="23">
        <v>100.2</v>
      </c>
      <c r="C632" s="24">
        <f t="shared" si="166"/>
        <v>2.5588536335721557E-2</v>
      </c>
      <c r="D632" s="25">
        <f t="shared" si="162"/>
        <v>30.849753694581281</v>
      </c>
      <c r="G632" s="35"/>
      <c r="H632" s="26">
        <v>338</v>
      </c>
      <c r="I632" s="27">
        <f t="shared" si="167"/>
        <v>4.6115753636644996E-2</v>
      </c>
      <c r="J632" s="28">
        <f t="shared" si="164"/>
        <v>21.030363364858129</v>
      </c>
      <c r="M632" s="35"/>
    </row>
    <row r="633" spans="1:13" ht="15.6" x14ac:dyDescent="0.3">
      <c r="A633" s="22">
        <f t="shared" si="161"/>
        <v>30498</v>
      </c>
      <c r="B633" s="23">
        <v>99.9</v>
      </c>
      <c r="C633" s="24">
        <f t="shared" si="166"/>
        <v>2.4615384615384706E-2</v>
      </c>
      <c r="D633" s="25">
        <f t="shared" si="162"/>
        <v>30.757389162561577</v>
      </c>
      <c r="G633" s="35"/>
      <c r="H633" s="26">
        <v>336.5</v>
      </c>
      <c r="I633" s="27">
        <f t="shared" si="167"/>
        <v>4.1795665634674961E-2</v>
      </c>
      <c r="J633" s="28">
        <f t="shared" si="164"/>
        <v>20.937033349925326</v>
      </c>
      <c r="M633" s="35"/>
    </row>
    <row r="634" spans="1:13" ht="15.6" x14ac:dyDescent="0.3">
      <c r="A634" s="22">
        <f t="shared" si="161"/>
        <v>30468</v>
      </c>
      <c r="B634" s="23">
        <v>99.5</v>
      </c>
      <c r="C634" s="24">
        <f t="shared" si="166"/>
        <v>2.5773195876288568E-2</v>
      </c>
      <c r="D634" s="25">
        <f t="shared" si="162"/>
        <v>30.634236453201968</v>
      </c>
      <c r="G634" s="35"/>
      <c r="H634" s="26">
        <v>334.7</v>
      </c>
      <c r="I634" s="27">
        <f t="shared" si="167"/>
        <v>3.6543821616599637E-2</v>
      </c>
      <c r="J634" s="28">
        <f t="shared" si="164"/>
        <v>20.825037332005966</v>
      </c>
      <c r="M634" s="35"/>
    </row>
    <row r="635" spans="1:13" ht="15.6" x14ac:dyDescent="0.3">
      <c r="A635" s="22">
        <f t="shared" si="161"/>
        <v>30437</v>
      </c>
      <c r="B635" s="23">
        <v>99.2</v>
      </c>
      <c r="C635" s="24">
        <f t="shared" si="166"/>
        <v>3.5490605427975108E-2</v>
      </c>
      <c r="D635" s="25">
        <f t="shared" si="162"/>
        <v>30.541871921182267</v>
      </c>
      <c r="G635" s="35"/>
      <c r="H635" s="26">
        <v>333.9</v>
      </c>
      <c r="I635" s="27">
        <f t="shared" si="167"/>
        <v>3.6956521739130332E-2</v>
      </c>
      <c r="J635" s="28">
        <f t="shared" si="164"/>
        <v>20.775261324041804</v>
      </c>
      <c r="M635" s="35"/>
    </row>
    <row r="636" spans="1:13" ht="15.6" x14ac:dyDescent="0.3">
      <c r="A636" s="22">
        <f t="shared" si="161"/>
        <v>30407</v>
      </c>
      <c r="B636" s="23">
        <v>98.6</v>
      </c>
      <c r="C636" s="24">
        <f t="shared" si="166"/>
        <v>3.8988408851422518E-2</v>
      </c>
      <c r="D636" s="25">
        <f t="shared" si="162"/>
        <v>30.357142857142858</v>
      </c>
      <c r="G636" s="35"/>
      <c r="H636" s="26">
        <v>332.5</v>
      </c>
      <c r="I636" s="27">
        <f t="shared" si="167"/>
        <v>4.0037535189239915E-2</v>
      </c>
      <c r="J636" s="28">
        <f t="shared" si="164"/>
        <v>20.688153310104521</v>
      </c>
      <c r="M636" s="35"/>
    </row>
    <row r="637" spans="1:13" ht="15.6" x14ac:dyDescent="0.3">
      <c r="A637" s="22">
        <f t="shared" ref="A637:A674" si="168">DATE(YEAR(A638),MONTH(A638)+1,DAY(A638))</f>
        <v>30376</v>
      </c>
      <c r="B637" s="23">
        <v>97.9</v>
      </c>
      <c r="C637" s="24">
        <f t="shared" si="166"/>
        <v>3.5978835978835999E-2</v>
      </c>
      <c r="D637" s="25">
        <f t="shared" si="162"/>
        <v>30.141625615763552</v>
      </c>
      <c r="G637" s="35"/>
      <c r="H637" s="26">
        <v>327.9</v>
      </c>
      <c r="I637" s="27">
        <f t="shared" si="167"/>
        <v>4.6266751754945767E-2</v>
      </c>
      <c r="J637" s="28">
        <f t="shared" si="164"/>
        <v>20.401941264310594</v>
      </c>
      <c r="M637" s="35"/>
    </row>
    <row r="638" spans="1:13" ht="15.6" x14ac:dyDescent="0.3">
      <c r="A638" s="22">
        <f t="shared" si="168"/>
        <v>30348</v>
      </c>
      <c r="B638" s="23">
        <v>97.9</v>
      </c>
      <c r="C638" s="24">
        <f t="shared" si="166"/>
        <v>3.488372093023262E-2</v>
      </c>
      <c r="D638" s="25">
        <f t="shared" si="162"/>
        <v>30.141625615763552</v>
      </c>
      <c r="G638" s="35"/>
      <c r="H638" s="26">
        <v>327.3</v>
      </c>
      <c r="I638" s="27">
        <f t="shared" si="167"/>
        <v>5.3427743804312922E-2</v>
      </c>
      <c r="J638" s="28">
        <f t="shared" si="164"/>
        <v>20.364609258337474</v>
      </c>
      <c r="M638" s="35"/>
    </row>
    <row r="639" spans="1:13" ht="15.6" x14ac:dyDescent="0.3">
      <c r="A639" s="22">
        <f t="shared" si="168"/>
        <v>30317</v>
      </c>
      <c r="B639" s="23">
        <v>97.8</v>
      </c>
      <c r="C639" s="24">
        <f t="shared" si="166"/>
        <v>3.7115588547189882E-2</v>
      </c>
      <c r="D639" s="25">
        <f t="shared" si="162"/>
        <v>30.110837438423644</v>
      </c>
      <c r="G639" s="35"/>
      <c r="H639" s="26">
        <v>325.89999999999998</v>
      </c>
      <c r="I639" s="27">
        <f t="shared" si="167"/>
        <v>4.9259497746297232E-2</v>
      </c>
      <c r="J639" s="28">
        <f t="shared" si="164"/>
        <v>20.277501244400192</v>
      </c>
      <c r="M639" s="35"/>
    </row>
    <row r="640" spans="1:13" ht="15.6" x14ac:dyDescent="0.3">
      <c r="A640" s="22">
        <f t="shared" si="168"/>
        <v>30286</v>
      </c>
      <c r="B640" s="23">
        <v>97.6</v>
      </c>
      <c r="C640" s="24">
        <f t="shared" si="166"/>
        <v>3.8297872340425476E-2</v>
      </c>
      <c r="D640" s="25">
        <f t="shared" si="162"/>
        <v>30.049261083743843</v>
      </c>
      <c r="G640" s="35"/>
      <c r="H640" s="26">
        <v>325.5</v>
      </c>
      <c r="I640" s="27">
        <f t="shared" si="167"/>
        <v>5.4080310880828986E-2</v>
      </c>
      <c r="J640" s="28">
        <f t="shared" si="164"/>
        <v>20.252613240418111</v>
      </c>
      <c r="M640" s="35"/>
    </row>
    <row r="641" spans="1:13" ht="15.6" x14ac:dyDescent="0.3">
      <c r="A641" s="22">
        <f t="shared" si="168"/>
        <v>30256</v>
      </c>
      <c r="B641" s="23">
        <v>98</v>
      </c>
      <c r="C641" s="24">
        <f t="shared" si="166"/>
        <v>4.5891141942369318E-2</v>
      </c>
      <c r="D641" s="25">
        <f t="shared" ref="D641:D675" si="169">D640/(B640/B641)</f>
        <v>30.172413793103452</v>
      </c>
      <c r="G641" s="35"/>
      <c r="H641" s="26">
        <v>326.10000000000002</v>
      </c>
      <c r="I641" s="27">
        <f t="shared" si="167"/>
        <v>6.2561094819159502E-2</v>
      </c>
      <c r="J641" s="28">
        <f t="shared" si="164"/>
        <v>20.289945246391234</v>
      </c>
      <c r="M641" s="35"/>
    </row>
    <row r="642" spans="1:13" ht="15.6" x14ac:dyDescent="0.3">
      <c r="A642" s="22">
        <f t="shared" si="168"/>
        <v>30225</v>
      </c>
      <c r="B642" s="23">
        <v>98.2</v>
      </c>
      <c r="C642" s="24">
        <f t="shared" si="166"/>
        <v>5.1391862955032064E-2</v>
      </c>
      <c r="D642" s="25">
        <f t="shared" si="169"/>
        <v>30.233990147783256</v>
      </c>
      <c r="G642" s="35"/>
      <c r="H642" s="26">
        <v>324.5</v>
      </c>
      <c r="I642" s="27">
        <f t="shared" si="167"/>
        <v>6.848864010536726E-2</v>
      </c>
      <c r="J642" s="28">
        <f t="shared" si="164"/>
        <v>20.190393230462913</v>
      </c>
      <c r="M642" s="35"/>
    </row>
    <row r="643" spans="1:13" ht="15.6" x14ac:dyDescent="0.3">
      <c r="A643" s="22">
        <f t="shared" si="168"/>
        <v>30195</v>
      </c>
      <c r="B643" s="23">
        <v>97.9</v>
      </c>
      <c r="C643" s="24">
        <f t="shared" si="166"/>
        <v>5.0429184549356298E-2</v>
      </c>
      <c r="D643" s="25">
        <f t="shared" si="169"/>
        <v>30.141625615763552</v>
      </c>
      <c r="G643" s="35"/>
      <c r="H643" s="26">
        <v>322.89999999999998</v>
      </c>
      <c r="I643" s="27">
        <f t="shared" si="167"/>
        <v>7.2757475083056411E-2</v>
      </c>
      <c r="J643" s="28">
        <f t="shared" si="164"/>
        <v>20.090841214534588</v>
      </c>
      <c r="M643" s="35"/>
    </row>
    <row r="644" spans="1:13" ht="15.6" x14ac:dyDescent="0.3">
      <c r="A644" s="22">
        <f t="shared" si="168"/>
        <v>30164</v>
      </c>
      <c r="B644" s="23">
        <v>97.7</v>
      </c>
      <c r="C644" s="24">
        <f t="shared" si="166"/>
        <v>5.8504875406284018E-2</v>
      </c>
      <c r="D644" s="25">
        <f t="shared" si="169"/>
        <v>30.080049261083747</v>
      </c>
      <c r="G644" s="35"/>
      <c r="H644" s="26">
        <v>323.10000000000002</v>
      </c>
      <c r="I644" s="27">
        <f t="shared" si="167"/>
        <v>7.9518877380554631E-2</v>
      </c>
      <c r="J644" s="28">
        <f t="shared" si="164"/>
        <v>20.103285216525631</v>
      </c>
      <c r="M644" s="35"/>
    </row>
    <row r="645" spans="1:13" ht="15.6" x14ac:dyDescent="0.3">
      <c r="A645" s="22">
        <f t="shared" si="168"/>
        <v>30133</v>
      </c>
      <c r="B645" s="23">
        <v>97.5</v>
      </c>
      <c r="C645" s="24">
        <f t="shared" si="166"/>
        <v>6.4410480349345045E-2</v>
      </c>
      <c r="D645" s="25">
        <f t="shared" si="169"/>
        <v>30.018472906403943</v>
      </c>
      <c r="G645" s="35"/>
      <c r="H645" s="26">
        <v>323</v>
      </c>
      <c r="I645" s="27">
        <f t="shared" si="167"/>
        <v>8.717603500504878E-2</v>
      </c>
      <c r="J645" s="28">
        <f t="shared" si="164"/>
        <v>20.09706321553011</v>
      </c>
      <c r="M645" s="35"/>
    </row>
    <row r="646" spans="1:13" ht="15.6" x14ac:dyDescent="0.3">
      <c r="A646" s="22">
        <f t="shared" si="168"/>
        <v>30103</v>
      </c>
      <c r="B646" s="23">
        <v>97</v>
      </c>
      <c r="C646" s="24">
        <f t="shared" si="166"/>
        <v>7.064017660044164E-2</v>
      </c>
      <c r="D646" s="25">
        <f t="shared" si="169"/>
        <v>29.864532019704438</v>
      </c>
      <c r="G646" s="35"/>
      <c r="H646" s="26">
        <v>322.89999999999998</v>
      </c>
      <c r="I646" s="27">
        <f t="shared" si="167"/>
        <v>9.1615956727518544E-2</v>
      </c>
      <c r="J646" s="28">
        <f t="shared" si="164"/>
        <v>20.090841214534588</v>
      </c>
      <c r="M646" s="35"/>
    </row>
    <row r="647" spans="1:13" ht="15.6" x14ac:dyDescent="0.3">
      <c r="A647" s="22">
        <f t="shared" si="168"/>
        <v>30072</v>
      </c>
      <c r="B647" s="23">
        <v>95.8</v>
      </c>
      <c r="C647" s="24">
        <f t="shared" si="166"/>
        <v>6.6815144766146917E-2</v>
      </c>
      <c r="D647" s="25">
        <f t="shared" si="169"/>
        <v>29.495073891625616</v>
      </c>
      <c r="G647" s="35"/>
      <c r="H647" s="26">
        <v>322</v>
      </c>
      <c r="I647" s="27">
        <f t="shared" si="167"/>
        <v>9.4865691941516506E-2</v>
      </c>
      <c r="J647" s="28">
        <f t="shared" si="164"/>
        <v>20.034843205574909</v>
      </c>
      <c r="M647" s="35"/>
    </row>
    <row r="648" spans="1:13" ht="15.6" x14ac:dyDescent="0.3">
      <c r="A648" s="22">
        <f t="shared" si="168"/>
        <v>30042</v>
      </c>
      <c r="B648" s="23">
        <v>94.9</v>
      </c>
      <c r="C648" s="24">
        <f t="shared" si="166"/>
        <v>6.509539842873191E-2</v>
      </c>
      <c r="D648" s="25">
        <f t="shared" si="169"/>
        <v>29.217980295566505</v>
      </c>
      <c r="G648" s="35"/>
      <c r="H648" s="26">
        <v>319.7</v>
      </c>
      <c r="I648" s="27">
        <f t="shared" si="167"/>
        <v>9.4113620807666054E-2</v>
      </c>
      <c r="J648" s="28">
        <f t="shared" si="164"/>
        <v>19.891737182677947</v>
      </c>
      <c r="M648" s="35"/>
    </row>
    <row r="649" spans="1:13" ht="15.6" x14ac:dyDescent="0.3">
      <c r="A649" s="22">
        <f t="shared" si="168"/>
        <v>30011</v>
      </c>
      <c r="B649" s="23">
        <v>94.5</v>
      </c>
      <c r="C649" s="24">
        <f t="shared" si="166"/>
        <v>6.7796610169491567E-2</v>
      </c>
      <c r="D649" s="25">
        <f t="shared" si="169"/>
        <v>29.094827586206897</v>
      </c>
      <c r="G649" s="35"/>
      <c r="H649" s="26">
        <v>313.39999999999998</v>
      </c>
      <c r="I649" s="27">
        <f t="shared" si="167"/>
        <v>0.10352112676056335</v>
      </c>
      <c r="J649" s="28">
        <f t="shared" si="164"/>
        <v>19.499751119960173</v>
      </c>
      <c r="M649" s="35"/>
    </row>
    <row r="650" spans="1:13" ht="15.6" x14ac:dyDescent="0.3">
      <c r="A650" s="22">
        <f t="shared" si="168"/>
        <v>29983</v>
      </c>
      <c r="B650" s="23">
        <v>94.6</v>
      </c>
      <c r="C650" s="24">
        <f t="shared" si="166"/>
        <v>7.6222980659840678E-2</v>
      </c>
      <c r="D650" s="25">
        <f t="shared" si="169"/>
        <v>29.125615763546797</v>
      </c>
      <c r="G650" s="35"/>
      <c r="H650" s="26">
        <v>310.7</v>
      </c>
      <c r="I650" s="27">
        <f t="shared" si="167"/>
        <v>0.1104360257326662</v>
      </c>
      <c r="J650" s="28">
        <f t="shared" si="164"/>
        <v>19.331757093081126</v>
      </c>
      <c r="M650" s="35"/>
    </row>
    <row r="651" spans="1:13" ht="15.6" x14ac:dyDescent="0.3">
      <c r="A651" s="22">
        <f t="shared" si="168"/>
        <v>29952</v>
      </c>
      <c r="B651" s="23">
        <v>94.3</v>
      </c>
      <c r="C651" s="24">
        <f t="shared" si="166"/>
        <v>8.3908045977011403E-2</v>
      </c>
      <c r="D651" s="25">
        <f t="shared" si="169"/>
        <v>29.033251231527093</v>
      </c>
      <c r="G651" s="35"/>
      <c r="H651" s="26">
        <v>310.60000000000002</v>
      </c>
      <c r="I651" s="27">
        <f t="shared" si="167"/>
        <v>0.12008654886404613</v>
      </c>
      <c r="J651" s="28">
        <f t="shared" ref="J651:J675" si="170">J650/(H650/H651)</f>
        <v>19.325535092085609</v>
      </c>
      <c r="M651" s="35"/>
    </row>
    <row r="652" spans="1:13" ht="15.6" x14ac:dyDescent="0.3">
      <c r="A652" s="22">
        <f t="shared" si="168"/>
        <v>29921</v>
      </c>
      <c r="B652" s="23">
        <v>94</v>
      </c>
      <c r="C652" s="24">
        <f t="shared" si="166"/>
        <v>8.9223638470451894E-2</v>
      </c>
      <c r="D652" s="25">
        <f t="shared" si="169"/>
        <v>28.940886699507391</v>
      </c>
      <c r="G652" s="35"/>
      <c r="H652" s="26">
        <v>308.8</v>
      </c>
      <c r="I652" s="27">
        <f t="shared" si="167"/>
        <v>0.12046444121915822</v>
      </c>
      <c r="J652" s="28">
        <f t="shared" si="170"/>
        <v>19.213539074166246</v>
      </c>
      <c r="M652" s="35"/>
    </row>
    <row r="653" spans="1:13" ht="15.6" x14ac:dyDescent="0.3">
      <c r="A653" s="22">
        <f t="shared" si="168"/>
        <v>29891</v>
      </c>
      <c r="B653" s="23">
        <v>93.7</v>
      </c>
      <c r="C653" s="24">
        <f t="shared" si="166"/>
        <v>9.590643274853794E-2</v>
      </c>
      <c r="D653" s="25">
        <f t="shared" si="169"/>
        <v>28.84852216748769</v>
      </c>
      <c r="G653" s="35"/>
      <c r="H653" s="26">
        <v>306.89999999999998</v>
      </c>
      <c r="I653" s="27">
        <f t="shared" si="167"/>
        <v>0.11966435607442527</v>
      </c>
      <c r="J653" s="28">
        <f t="shared" si="170"/>
        <v>19.095321055251361</v>
      </c>
      <c r="M653" s="35"/>
    </row>
    <row r="654" spans="1:13" ht="15.6" x14ac:dyDescent="0.3">
      <c r="A654" s="22">
        <f t="shared" si="168"/>
        <v>29860</v>
      </c>
      <c r="B654" s="23">
        <v>93.4</v>
      </c>
      <c r="C654" s="24">
        <f t="shared" si="166"/>
        <v>0.10141509433962281</v>
      </c>
      <c r="D654" s="25">
        <f t="shared" si="169"/>
        <v>28.756157635467986</v>
      </c>
      <c r="G654" s="35"/>
      <c r="H654" s="26">
        <v>303.7</v>
      </c>
      <c r="I654" s="27">
        <f t="shared" si="167"/>
        <v>0.11695476278043393</v>
      </c>
      <c r="J654" s="28">
        <f t="shared" si="170"/>
        <v>18.896217023394716</v>
      </c>
      <c r="M654" s="35"/>
    </row>
    <row r="655" spans="1:13" ht="15.6" x14ac:dyDescent="0.3">
      <c r="A655" s="22">
        <f t="shared" si="168"/>
        <v>29830</v>
      </c>
      <c r="B655" s="23">
        <v>93.2</v>
      </c>
      <c r="C655" s="24">
        <f t="shared" si="166"/>
        <v>0.10952380952380958</v>
      </c>
      <c r="D655" s="25">
        <f t="shared" si="169"/>
        <v>28.694581280788185</v>
      </c>
      <c r="G655" s="35"/>
      <c r="H655" s="26">
        <v>301</v>
      </c>
      <c r="I655" s="27">
        <f t="shared" si="167"/>
        <v>0.11398963730569944</v>
      </c>
      <c r="J655" s="28">
        <f t="shared" si="170"/>
        <v>18.728222996515672</v>
      </c>
      <c r="M655" s="35"/>
    </row>
    <row r="656" spans="1:13" ht="15.6" x14ac:dyDescent="0.3">
      <c r="A656" s="22">
        <f t="shared" si="168"/>
        <v>29799</v>
      </c>
      <c r="B656" s="23">
        <v>92.3</v>
      </c>
      <c r="C656" s="24">
        <f t="shared" si="166"/>
        <v>0.10804321728691479</v>
      </c>
      <c r="D656" s="25">
        <f t="shared" si="169"/>
        <v>28.417487684729075</v>
      </c>
      <c r="G656" s="35"/>
      <c r="H656" s="26">
        <v>299.3</v>
      </c>
      <c r="I656" s="27">
        <f t="shared" si="167"/>
        <v>0.11471135940409694</v>
      </c>
      <c r="J656" s="28">
        <f t="shared" si="170"/>
        <v>18.62244897959183</v>
      </c>
      <c r="M656" s="35"/>
    </row>
    <row r="657" spans="1:13" ht="15.6" x14ac:dyDescent="0.3">
      <c r="A657" s="22">
        <f t="shared" si="168"/>
        <v>29768</v>
      </c>
      <c r="B657" s="23">
        <v>91.6</v>
      </c>
      <c r="C657" s="24">
        <f t="shared" si="166"/>
        <v>0.10761789600967342</v>
      </c>
      <c r="D657" s="25">
        <f t="shared" si="169"/>
        <v>28.201970443349762</v>
      </c>
      <c r="G657" s="35"/>
      <c r="H657" s="26">
        <v>297.10000000000002</v>
      </c>
      <c r="I657" s="27">
        <f t="shared" si="167"/>
        <v>0.10899589399029508</v>
      </c>
      <c r="J657" s="28">
        <f t="shared" si="170"/>
        <v>18.485564957690389</v>
      </c>
      <c r="M657" s="35"/>
    </row>
    <row r="658" spans="1:13" ht="15.6" x14ac:dyDescent="0.3">
      <c r="A658" s="22">
        <f t="shared" si="168"/>
        <v>29738</v>
      </c>
      <c r="B658" s="23">
        <v>90.6</v>
      </c>
      <c r="C658" s="24">
        <f t="shared" si="166"/>
        <v>9.5525997581620281E-2</v>
      </c>
      <c r="D658" s="25">
        <f t="shared" si="169"/>
        <v>27.894088669950744</v>
      </c>
      <c r="G658" s="35"/>
      <c r="H658" s="26">
        <v>295.8</v>
      </c>
      <c r="I658" s="27">
        <f t="shared" si="167"/>
        <v>0.11328566051938282</v>
      </c>
      <c r="J658" s="28">
        <f t="shared" si="170"/>
        <v>18.404678944748625</v>
      </c>
      <c r="M658" s="35"/>
    </row>
    <row r="659" spans="1:13" ht="15.6" x14ac:dyDescent="0.3">
      <c r="A659" s="22">
        <f t="shared" si="168"/>
        <v>29707</v>
      </c>
      <c r="B659" s="23">
        <v>89.8</v>
      </c>
      <c r="C659" s="24">
        <f t="shared" si="166"/>
        <v>9.7799511002444994E-2</v>
      </c>
      <c r="D659" s="25">
        <f t="shared" si="169"/>
        <v>27.64778325123153</v>
      </c>
      <c r="G659" s="35"/>
      <c r="H659" s="26">
        <v>294.10000000000002</v>
      </c>
      <c r="I659" s="27">
        <f t="shared" si="167"/>
        <v>0.11740121580547136</v>
      </c>
      <c r="J659" s="28">
        <f t="shared" si="170"/>
        <v>18.298904927824783</v>
      </c>
      <c r="M659" s="35"/>
    </row>
    <row r="660" spans="1:13" ht="15.6" x14ac:dyDescent="0.3">
      <c r="A660" s="22">
        <f t="shared" si="168"/>
        <v>29677</v>
      </c>
      <c r="B660" s="23">
        <v>89.1</v>
      </c>
      <c r="C660" s="24">
        <f t="shared" si="166"/>
        <v>9.9999999999999867E-2</v>
      </c>
      <c r="D660" s="25">
        <f t="shared" si="169"/>
        <v>27.432266009852217</v>
      </c>
      <c r="G660" s="35"/>
      <c r="H660" s="26">
        <v>292.2</v>
      </c>
      <c r="I660" s="27">
        <f t="shared" si="167"/>
        <v>0.12039877300613488</v>
      </c>
      <c r="J660" s="28">
        <f t="shared" si="170"/>
        <v>18.180686908909898</v>
      </c>
      <c r="M660" s="35"/>
    </row>
    <row r="661" spans="1:13" ht="15.6" x14ac:dyDescent="0.3">
      <c r="A661" s="22">
        <f t="shared" si="168"/>
        <v>29646</v>
      </c>
      <c r="B661" s="23">
        <v>88.5</v>
      </c>
      <c r="C661" s="24">
        <f t="shared" si="166"/>
        <v>0.10486891385767794</v>
      </c>
      <c r="D661" s="25">
        <f t="shared" si="169"/>
        <v>27.247536945812811</v>
      </c>
      <c r="G661" s="35"/>
      <c r="H661" s="26">
        <v>284</v>
      </c>
      <c r="I661" s="27">
        <f t="shared" si="167"/>
        <v>0.1260904044409199</v>
      </c>
      <c r="J661" s="28">
        <f t="shared" si="170"/>
        <v>17.670482827277247</v>
      </c>
      <c r="M661" s="35"/>
    </row>
    <row r="662" spans="1:13" ht="15.6" x14ac:dyDescent="0.3">
      <c r="A662" s="22">
        <f t="shared" si="168"/>
        <v>29618</v>
      </c>
      <c r="B662" s="23">
        <v>87.9</v>
      </c>
      <c r="C662" s="24">
        <f t="shared" si="166"/>
        <v>0.11406844106463887</v>
      </c>
      <c r="D662" s="25">
        <f t="shared" si="169"/>
        <v>27.062807881773406</v>
      </c>
      <c r="G662" s="35"/>
      <c r="H662" s="26">
        <v>279.8</v>
      </c>
      <c r="I662" s="27">
        <f t="shared" si="167"/>
        <v>0.12459807073954976</v>
      </c>
      <c r="J662" s="28">
        <f t="shared" si="170"/>
        <v>17.409158785465401</v>
      </c>
      <c r="M662" s="35"/>
    </row>
    <row r="663" spans="1:13" ht="15.6" x14ac:dyDescent="0.3">
      <c r="A663" s="22">
        <f t="shared" si="168"/>
        <v>29587</v>
      </c>
      <c r="B663" s="23">
        <v>87</v>
      </c>
      <c r="C663" s="24">
        <f t="shared" si="166"/>
        <v>0.11825192802056561</v>
      </c>
      <c r="D663" s="25">
        <f t="shared" si="169"/>
        <v>26.785714285714288</v>
      </c>
      <c r="G663" s="35"/>
      <c r="H663" s="26">
        <v>277.3</v>
      </c>
      <c r="I663" s="27">
        <f t="shared" si="167"/>
        <v>0.13045250713412138</v>
      </c>
      <c r="J663" s="28">
        <f t="shared" si="170"/>
        <v>17.253608760577396</v>
      </c>
      <c r="M663" s="35"/>
    </row>
    <row r="664" spans="1:13" ht="15.6" x14ac:dyDescent="0.3">
      <c r="A664" s="22">
        <f t="shared" si="168"/>
        <v>29556</v>
      </c>
      <c r="B664" s="23">
        <v>86.3</v>
      </c>
      <c r="C664" s="24"/>
      <c r="D664" s="25">
        <f t="shared" si="169"/>
        <v>26.570197044334979</v>
      </c>
      <c r="G664" s="35"/>
      <c r="H664" s="26">
        <v>275.60000000000002</v>
      </c>
      <c r="I664" s="27"/>
      <c r="J664" s="28">
        <f t="shared" si="170"/>
        <v>17.147834743653554</v>
      </c>
      <c r="M664" s="35"/>
    </row>
    <row r="665" spans="1:13" ht="15.6" x14ac:dyDescent="0.3">
      <c r="A665" s="22">
        <f t="shared" si="168"/>
        <v>29526</v>
      </c>
      <c r="B665" s="23">
        <v>85.5</v>
      </c>
      <c r="C665" s="24"/>
      <c r="D665" s="25">
        <f t="shared" si="169"/>
        <v>26.323891625615769</v>
      </c>
      <c r="G665" s="35"/>
      <c r="H665" s="26">
        <v>274.10000000000002</v>
      </c>
      <c r="I665" s="27"/>
      <c r="J665" s="28">
        <f t="shared" si="170"/>
        <v>17.054504728720751</v>
      </c>
      <c r="M665" s="35"/>
    </row>
    <row r="666" spans="1:13" ht="15.6" x14ac:dyDescent="0.3">
      <c r="A666" s="22">
        <f t="shared" si="168"/>
        <v>29495</v>
      </c>
      <c r="B666" s="23">
        <v>84.8</v>
      </c>
      <c r="C666" s="24"/>
      <c r="D666" s="25">
        <f t="shared" si="169"/>
        <v>26.108374384236459</v>
      </c>
      <c r="G666" s="35"/>
      <c r="H666" s="26">
        <v>271.89999999999998</v>
      </c>
      <c r="I666" s="27"/>
      <c r="J666" s="28">
        <f t="shared" si="170"/>
        <v>16.917620706819303</v>
      </c>
      <c r="M666" s="35"/>
    </row>
    <row r="667" spans="1:13" ht="15.6" x14ac:dyDescent="0.3">
      <c r="A667" s="22">
        <f t="shared" si="168"/>
        <v>29465</v>
      </c>
      <c r="B667" s="23">
        <v>84</v>
      </c>
      <c r="C667" s="24"/>
      <c r="D667" s="25">
        <f t="shared" si="169"/>
        <v>25.862068965517249</v>
      </c>
      <c r="G667" s="35"/>
      <c r="H667" s="26">
        <v>270.2</v>
      </c>
      <c r="I667" s="27"/>
      <c r="J667" s="28">
        <f t="shared" si="170"/>
        <v>16.811846689895461</v>
      </c>
      <c r="M667" s="35"/>
    </row>
    <row r="668" spans="1:13" ht="15.6" x14ac:dyDescent="0.3">
      <c r="A668" s="22">
        <f t="shared" si="168"/>
        <v>29434</v>
      </c>
      <c r="B668" s="23">
        <v>83.3</v>
      </c>
      <c r="C668" s="24"/>
      <c r="D668" s="25">
        <f t="shared" si="169"/>
        <v>25.646551724137939</v>
      </c>
      <c r="G668" s="35"/>
      <c r="H668" s="26">
        <v>268.5</v>
      </c>
      <c r="I668" s="27"/>
      <c r="J668" s="28">
        <f t="shared" si="170"/>
        <v>16.706072672971619</v>
      </c>
      <c r="M668" s="35"/>
    </row>
    <row r="669" spans="1:13" ht="15.6" x14ac:dyDescent="0.3">
      <c r="A669" s="22">
        <f t="shared" si="168"/>
        <v>29403</v>
      </c>
      <c r="B669" s="23">
        <v>82.7</v>
      </c>
      <c r="C669" s="24"/>
      <c r="D669" s="25">
        <f t="shared" si="169"/>
        <v>25.461822660098534</v>
      </c>
      <c r="G669" s="35"/>
      <c r="H669" s="26">
        <v>267.89999999999998</v>
      </c>
      <c r="I669" s="27"/>
      <c r="J669" s="28">
        <f t="shared" si="170"/>
        <v>16.668740666998495</v>
      </c>
      <c r="M669" s="35"/>
    </row>
    <row r="670" spans="1:13" ht="15.6" x14ac:dyDescent="0.3">
      <c r="A670" s="22">
        <f t="shared" si="168"/>
        <v>29373</v>
      </c>
      <c r="B670" s="23">
        <v>82.7</v>
      </c>
      <c r="C670" s="24"/>
      <c r="D670" s="25">
        <f t="shared" si="169"/>
        <v>25.461822660098534</v>
      </c>
      <c r="G670" s="35"/>
      <c r="H670" s="26">
        <v>265.7</v>
      </c>
      <c r="I670" s="27"/>
      <c r="J670" s="28">
        <f t="shared" si="170"/>
        <v>16.531856645097054</v>
      </c>
      <c r="M670" s="35"/>
    </row>
    <row r="671" spans="1:13" ht="15.6" x14ac:dyDescent="0.3">
      <c r="A671" s="22">
        <f t="shared" si="168"/>
        <v>29342</v>
      </c>
      <c r="B671" s="23">
        <v>81.8</v>
      </c>
      <c r="C671" s="24"/>
      <c r="D671" s="25">
        <f t="shared" si="169"/>
        <v>25.18472906403942</v>
      </c>
      <c r="G671" s="35"/>
      <c r="H671" s="26">
        <v>263.2</v>
      </c>
      <c r="I671" s="27"/>
      <c r="J671" s="28">
        <f t="shared" si="170"/>
        <v>16.37630662020905</v>
      </c>
      <c r="M671" s="35"/>
    </row>
    <row r="672" spans="1:13" ht="15.6" x14ac:dyDescent="0.3">
      <c r="A672" s="22">
        <f t="shared" si="168"/>
        <v>29312</v>
      </c>
      <c r="B672" s="23">
        <v>81</v>
      </c>
      <c r="C672" s="24"/>
      <c r="D672" s="25">
        <f t="shared" si="169"/>
        <v>24.93842364532021</v>
      </c>
      <c r="G672" s="35"/>
      <c r="H672" s="26">
        <v>260.8</v>
      </c>
      <c r="I672" s="27"/>
      <c r="J672" s="28">
        <f t="shared" si="170"/>
        <v>16.226978596316567</v>
      </c>
      <c r="M672" s="35"/>
    </row>
    <row r="673" spans="1:13" ht="14.4" x14ac:dyDescent="0.3">
      <c r="A673" s="22">
        <f t="shared" si="168"/>
        <v>29281</v>
      </c>
      <c r="B673" s="23">
        <v>80.099999999999994</v>
      </c>
      <c r="C673" s="24"/>
      <c r="D673" s="25">
        <f t="shared" si="169"/>
        <v>24.661330049261096</v>
      </c>
      <c r="G673" s="39"/>
      <c r="H673" s="26">
        <v>252.2</v>
      </c>
      <c r="I673" s="27"/>
      <c r="J673" s="28">
        <f t="shared" si="170"/>
        <v>15.691886510701831</v>
      </c>
      <c r="M673" s="39"/>
    </row>
    <row r="674" spans="1:13" ht="14.4" x14ac:dyDescent="0.3">
      <c r="A674" s="22">
        <f t="shared" si="168"/>
        <v>29252</v>
      </c>
      <c r="B674" s="23">
        <v>78.900000000000006</v>
      </c>
      <c r="C674" s="24"/>
      <c r="D674" s="25">
        <f t="shared" si="169"/>
        <v>24.291871921182281</v>
      </c>
      <c r="G674" s="39"/>
      <c r="H674" s="26">
        <v>248.8</v>
      </c>
      <c r="I674" s="27"/>
      <c r="J674" s="28">
        <f t="shared" si="170"/>
        <v>15.480338476854149</v>
      </c>
      <c r="M674" s="39"/>
    </row>
    <row r="675" spans="1:13" ht="15" thickBot="1" x14ac:dyDescent="0.35">
      <c r="A675" s="40">
        <v>29221</v>
      </c>
      <c r="B675" s="32">
        <v>77.8</v>
      </c>
      <c r="C675" s="33"/>
      <c r="D675" s="34">
        <f t="shared" si="169"/>
        <v>23.953201970443359</v>
      </c>
      <c r="G675" s="39"/>
      <c r="H675" s="36">
        <v>245.3</v>
      </c>
      <c r="I675" s="37"/>
      <c r="J675" s="38">
        <f t="shared" si="170"/>
        <v>15.262568442010943</v>
      </c>
      <c r="M675" s="39"/>
    </row>
    <row r="676" spans="1:13" x14ac:dyDescent="0.25">
      <c r="K676" s="1"/>
    </row>
    <row r="677" spans="1:13" x14ac:dyDescent="0.25">
      <c r="K677" s="1"/>
    </row>
    <row r="678" spans="1:13" x14ac:dyDescent="0.25">
      <c r="K678" s="1"/>
    </row>
    <row r="679" spans="1:13" x14ac:dyDescent="0.25">
      <c r="K679" s="1"/>
    </row>
    <row r="680" spans="1:13" x14ac:dyDescent="0.25">
      <c r="K680" s="1"/>
    </row>
    <row r="681" spans="1:13" x14ac:dyDescent="0.25">
      <c r="K681" s="1"/>
    </row>
    <row r="682" spans="1:13" x14ac:dyDescent="0.25">
      <c r="K682" s="1"/>
    </row>
    <row r="683" spans="1:13" x14ac:dyDescent="0.25">
      <c r="K683" s="1"/>
    </row>
    <row r="684" spans="1:13" x14ac:dyDescent="0.25">
      <c r="K684" s="1"/>
    </row>
    <row r="685" spans="1:13" x14ac:dyDescent="0.25">
      <c r="K685" s="1"/>
    </row>
    <row r="686" spans="1:13" x14ac:dyDescent="0.25">
      <c r="K686" s="1"/>
    </row>
    <row r="687" spans="1:13" x14ac:dyDescent="0.25">
      <c r="K687" s="1"/>
    </row>
    <row r="688" spans="1:13" x14ac:dyDescent="0.25">
      <c r="K688" s="1"/>
    </row>
    <row r="689" spans="11:11" x14ac:dyDescent="0.25">
      <c r="K689" s="1"/>
    </row>
    <row r="690" spans="11:11" x14ac:dyDescent="0.25">
      <c r="K690" s="1"/>
    </row>
    <row r="691" spans="11:11" x14ac:dyDescent="0.25">
      <c r="K691" s="1"/>
    </row>
    <row r="692" spans="11:11" x14ac:dyDescent="0.25">
      <c r="K692" s="1"/>
    </row>
    <row r="693" spans="11:11" x14ac:dyDescent="0.25">
      <c r="K693" s="1"/>
    </row>
    <row r="694" spans="11:11" x14ac:dyDescent="0.25">
      <c r="K694" s="1"/>
    </row>
    <row r="695" spans="11:11" x14ac:dyDescent="0.25">
      <c r="K695" s="1"/>
    </row>
    <row r="696" spans="11:11" x14ac:dyDescent="0.25">
      <c r="K696" s="1"/>
    </row>
    <row r="699" spans="11:11" x14ac:dyDescent="0.25">
      <c r="K699" s="1"/>
    </row>
    <row r="700" spans="11:11" x14ac:dyDescent="0.25">
      <c r="K700" s="1"/>
    </row>
    <row r="701" spans="11:11" x14ac:dyDescent="0.25">
      <c r="K701" s="1"/>
    </row>
    <row r="702" spans="11:11" x14ac:dyDescent="0.25">
      <c r="K702" s="1"/>
    </row>
    <row r="703" spans="11:11" x14ac:dyDescent="0.25">
      <c r="K703" s="1"/>
    </row>
    <row r="704" spans="11:11" x14ac:dyDescent="0.25">
      <c r="K704" s="1"/>
    </row>
  </sheetData>
  <mergeCells count="3">
    <mergeCell ref="F39:G39"/>
    <mergeCell ref="L39:M39"/>
    <mergeCell ref="AA25:AB25"/>
  </mergeCells>
  <conditionalFormatting sqref="Z31:AH41">
    <cfRule type="cellIs" dxfId="0" priority="1" operator="equal">
      <formula>$Y$30</formula>
    </cfRule>
    <cfRule type="colorScale" priority="2">
      <colorScale>
        <cfvo type="min"/>
        <cfvo type="max"/>
        <color rgb="FFFAB6E3"/>
        <color rgb="FFFFFF99"/>
      </colorScale>
    </cfRule>
  </conditionalFormatting>
  <hyperlinks>
    <hyperlink ref="C34" r:id="rId1" xr:uid="{A0BE34AE-71E2-4064-9D79-070336BA9B4C}"/>
    <hyperlink ref="C33" r:id="rId2" xr:uid="{703AAC34-E391-4783-8F6B-D7CC6CD79657}"/>
    <hyperlink ref="C32" r:id="rId3" xr:uid="{0F4A51B7-62E0-4D3F-B0D0-50ED882E0E7F}"/>
    <hyperlink ref="C31" r:id="rId4" xr:uid="{F4A976DC-06B8-41D0-97E8-1237EF68810B}"/>
    <hyperlink ref="C35" r:id="rId5" xr:uid="{426AFA0A-A87C-4B29-B8F1-AE4AA6AB737F}"/>
    <hyperlink ref="C36" r:id="rId6" xr:uid="{95332D1E-A341-488C-8B94-1DD16E362E53}"/>
    <hyperlink ref="C37" r:id="rId7" xr:uid="{64D8545A-5D31-4509-B3A0-79EDCD901DDE}"/>
  </hyperlinks>
  <pageMargins left="0.7" right="0.7" top="0.75" bottom="0.75" header="0.3" footer="0.3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Rent Chart</vt:lpstr>
    </vt:vector>
  </TitlesOfParts>
  <Company>EasyValuations.com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Antony Milton</dc:creator>
  <cp:lastModifiedBy>Antony Milton</cp:lastModifiedBy>
  <cp:lastPrinted>2018-01-22T11:54:59Z</cp:lastPrinted>
  <dcterms:created xsi:type="dcterms:W3CDTF">2006-03-24T14:50:59Z</dcterms:created>
  <dcterms:modified xsi:type="dcterms:W3CDTF">2025-12-18T15:11:01Z</dcterms:modified>
</cp:coreProperties>
</file>