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a166e6fbb7ae5e/EasyValuations/Done/"/>
    </mc:Choice>
  </mc:AlternateContent>
  <xr:revisionPtr revIDLastSave="0" documentId="8_{E36F3492-1023-4649-83C0-B4E4395EA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App2" sheetId="45" r:id="rId1"/>
  </sheets>
  <definedNames>
    <definedName name="bbb">#REF!</definedName>
    <definedName name="bbbbbb">#REF!</definedName>
    <definedName name="BJBK">#REF!</definedName>
    <definedName name="Bongo">#REF!</definedName>
    <definedName name="bonho">#REF!</definedName>
    <definedName name="Compound_interest_rate">#REF!</definedName>
    <definedName name="Compound_interest_rate_with_tax">#REF!</definedName>
    <definedName name="compound_periods">{"Semi-Annually";"Monthly"}</definedName>
    <definedName name="CP">INDEX({2,12},MATCH(#REF!,compound_periods,0))</definedName>
    <definedName name="dffgfg">#REF!</definedName>
    <definedName name="dfsfdsfd">#REF!</definedName>
    <definedName name="FH">#REF!</definedName>
    <definedName name="fpdate">#REF!</definedName>
    <definedName name="frequency">{"Monthly";"Semi-Monthly";"Bi-Weekly";"Weekly";"Acc Bi-Weekly";"Acc Weekly"}</definedName>
    <definedName name="fzgsdfgsdg">#REF!</definedName>
    <definedName name="gsdgffsd">#REF!</definedName>
    <definedName name="hhkl">#REF!</definedName>
    <definedName name="int">#REF!</definedName>
    <definedName name="jhbbj">#REF!</definedName>
    <definedName name="jjknljl">#REF!</definedName>
    <definedName name="JKHKJ">#REF!</definedName>
    <definedName name="lhhhk">#REF!</definedName>
    <definedName name="loan_amount">#REF!</definedName>
    <definedName name="mmm">#REF!</definedName>
    <definedName name="nknknkn">#REF!</definedName>
    <definedName name="nnn">#REF!</definedName>
    <definedName name="nnnn">#REF!</definedName>
    <definedName name="nper">term*periods_per_year</definedName>
    <definedName name="periods_per_year">INDEX({12,24,26,52,26,52},MATCH(#REF!,frequency,0))</definedName>
    <definedName name="Rate_of_tax">#REF!</definedName>
    <definedName name="reerwwer">#REF!</definedName>
    <definedName name="rrwwrewr">#REF!</definedName>
    <definedName name="sddS">#REF!</definedName>
    <definedName name="sdsdsd">#REF!</definedName>
    <definedName name="sfsafsd">#REF!</definedName>
    <definedName name="sgsdfgs">#REF!</definedName>
    <definedName name="Sinking_fund_effect">#REF!</definedName>
    <definedName name="Sinking_fund_rate">#REF!</definedName>
    <definedName name="start_rate">#REF!</definedName>
    <definedName name="Tax_effect">#REF!</definedName>
    <definedName name="term">#REF!</definedName>
    <definedName name="Unexpired">#REF!</definedName>
    <definedName name="Unexpired_years">#REF!</definedName>
    <definedName name="variable">IF(#REF!="Variable Rate",TRUE,FALSE)</definedName>
    <definedName name="vvv">#REF!</definedName>
    <definedName name="wrewerwer">#REF!</definedName>
    <definedName name="xxx">#REF!</definedName>
    <definedName name="xxxxxxx">#REF!</definedName>
    <definedName name="Yie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45" l="1"/>
  <c r="G34" i="45"/>
  <c r="D25" i="45"/>
  <c r="G25" i="45" s="1"/>
  <c r="D24" i="45"/>
  <c r="G24" i="45" s="1"/>
  <c r="G20" i="45"/>
  <c r="G21" i="45" s="1"/>
  <c r="G12" i="45"/>
  <c r="D12" i="45"/>
  <c r="G11" i="45"/>
  <c r="G13" i="45" s="1"/>
  <c r="G14" i="45" s="1"/>
  <c r="D11" i="45"/>
  <c r="E7" i="45"/>
  <c r="E56" i="45" s="1"/>
  <c r="E6" i="45"/>
  <c r="G5" i="45"/>
  <c r="F5" i="45"/>
  <c r="G4" i="45"/>
  <c r="F4" i="45"/>
  <c r="F6" i="45" s="1"/>
  <c r="G3" i="45"/>
  <c r="F3" i="45"/>
  <c r="E25" i="45" l="1"/>
  <c r="E24" i="45"/>
  <c r="G6" i="45"/>
  <c r="F7" i="45"/>
  <c r="G15" i="45"/>
  <c r="G26" i="45"/>
  <c r="G7" i="45"/>
  <c r="G38" i="45" l="1"/>
  <c r="G39" i="45"/>
  <c r="G28" i="45"/>
  <c r="G37" i="45"/>
  <c r="G49" i="45"/>
  <c r="G50" i="45"/>
  <c r="G40" i="45" l="1"/>
  <c r="G53" i="45" s="1"/>
  <c r="G51" i="45"/>
  <c r="D56" i="45" l="1"/>
  <c r="G56" i="45" s="1"/>
  <c r="G58" i="45"/>
  <c r="G60" i="45" s="1"/>
  <c r="G62" i="45" l="1"/>
  <c r="G61" i="45"/>
</calcChain>
</file>

<file path=xl/sharedStrings.xml><?xml version="1.0" encoding="utf-8"?>
<sst xmlns="http://schemas.openxmlformats.org/spreadsheetml/2006/main" count="62" uniqueCount="54">
  <si>
    <t>Finance</t>
  </si>
  <si>
    <t>Construction Costs</t>
  </si>
  <si>
    <t>Professional Fees</t>
  </si>
  <si>
    <t>Rent</t>
  </si>
  <si>
    <t>Net-to-Gross</t>
  </si>
  <si>
    <t>GIA</t>
  </si>
  <si>
    <t>Developer's Profit</t>
  </si>
  <si>
    <t>Period</t>
  </si>
  <si>
    <t>Interest</t>
  </si>
  <si>
    <t>Timescale</t>
  </si>
  <si>
    <t>Planning, Design, Pre-Build</t>
  </si>
  <si>
    <t>Build Programme</t>
  </si>
  <si>
    <t>Sales Period</t>
  </si>
  <si>
    <t>Total Project Length</t>
  </si>
  <si>
    <t>Total From Build Commencement</t>
  </si>
  <si>
    <t>Valuation</t>
  </si>
  <si>
    <t>NIA</t>
  </si>
  <si>
    <t>Gross Value</t>
  </si>
  <si>
    <t>Net Yield</t>
  </si>
  <si>
    <t>Offices</t>
  </si>
  <si>
    <t>Retail</t>
  </si>
  <si>
    <t>Gross Development Value (GDV)</t>
  </si>
  <si>
    <t>Net Development Value</t>
  </si>
  <si>
    <t>Land</t>
  </si>
  <si>
    <t>Land Value</t>
  </si>
  <si>
    <t>Total</t>
  </si>
  <si>
    <t>Total Cost</t>
  </si>
  <si>
    <t>Rate-sq.ft</t>
  </si>
  <si>
    <t>Contingency</t>
  </si>
  <si>
    <t>Site Investigation, Preparation &amp; Infrastructure Costs</t>
  </si>
  <si>
    <t>Site Investigation</t>
  </si>
  <si>
    <t>Demolition</t>
  </si>
  <si>
    <t>Landscaping</t>
  </si>
  <si>
    <t>Planning</t>
  </si>
  <si>
    <t>Architect</t>
  </si>
  <si>
    <t>All Other Prof.</t>
  </si>
  <si>
    <t>Planning Obligations</t>
  </si>
  <si>
    <t>REVENUES</t>
  </si>
  <si>
    <t>OUTLAYS</t>
  </si>
  <si>
    <t>Sales Costs</t>
  </si>
  <si>
    <t>Marketing</t>
  </si>
  <si>
    <t>Agents' Fee</t>
  </si>
  <si>
    <t>Legal Fee</t>
  </si>
  <si>
    <t>CIL</t>
  </si>
  <si>
    <t>Other Obligations</t>
  </si>
  <si>
    <t>TOTAL COST EXC, FINANCING</t>
  </si>
  <si>
    <t>TOTAL COSTS</t>
  </si>
  <si>
    <t>On Total Development Cost</t>
  </si>
  <si>
    <t>Financing</t>
  </si>
  <si>
    <t>Interest Charges</t>
  </si>
  <si>
    <t>Rate</t>
  </si>
  <si>
    <t>Purchaser's Transaction Costs</t>
  </si>
  <si>
    <t>Equity Multiple</t>
  </si>
  <si>
    <t>Loan-To-Cost (LTC)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</si>
</sst>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_-;\-[$£-809]* #,##0_-;_-[$£-809]* &quot;-&quot;??_-;_-@_-"/>
    <numFmt numFmtId="165" formatCode="#,##0.00\ &quot;years&quot;"/>
    <numFmt numFmtId="166" formatCode="#,##0\ &quot;sqm&quot;"/>
    <numFmt numFmtId="167" formatCode="#,##0\ &quot;sq.ft&quot;"/>
    <numFmt numFmtId="168" formatCode="_-[$£-809]* #,##0.00_-;\-[$£-809]* #,##0.00_-;_-[$£-809]* &quot;-&quot;??_-;_-@_-"/>
    <numFmt numFmtId="169" formatCode="#,##0\ &quot;qtrs&quot;"/>
    <numFmt numFmtId="170" formatCode="#,##0\ &quot;mths&quot;"/>
    <numFmt numFmtId="171" formatCode="&quot;$&quot;#,###\ &quot;/quarter&quot;"/>
    <numFmt numFmtId="172" formatCode="&quot;$&quot;#,###\ &quot;/month&quot;"/>
    <numFmt numFmtId="173" formatCode="#,##0.00\ &quot;qtrs&quot;"/>
  </numFmts>
  <fonts count="9" x14ac:knownFonts="1">
    <font>
      <sz val="10"/>
      <name val="Arial"/>
    </font>
    <font>
      <sz val="10"/>
      <name val="Arial"/>
      <family val="2"/>
    </font>
    <font>
      <b/>
      <sz val="11"/>
      <color theme="0"/>
      <name val="Helvetica"/>
    </font>
    <font>
      <sz val="11"/>
      <name val="Helvetica"/>
    </font>
    <font>
      <b/>
      <sz val="11"/>
      <name val="Helvetica"/>
    </font>
    <font>
      <b/>
      <sz val="11"/>
      <color rgb="FFFF0000"/>
      <name val="Helvetica"/>
    </font>
    <font>
      <b/>
      <sz val="11"/>
      <color theme="1"/>
      <name val="Helvetica"/>
    </font>
    <font>
      <b/>
      <sz val="11"/>
      <color rgb="FFFF00FF"/>
      <name val="Helvetica"/>
    </font>
    <font>
      <b/>
      <sz val="11"/>
      <color rgb="FF3E0DF1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164" fontId="0" fillId="0" borderId="0" xfId="0"/>
    <xf numFmtId="1" fontId="2" fillId="4" borderId="9" xfId="0" applyNumberFormat="1" applyFont="1" applyFill="1" applyBorder="1" applyAlignment="1">
      <alignment horizontal="left" vertical="center"/>
    </xf>
    <xf numFmtId="1" fontId="3" fillId="4" borderId="10" xfId="0" applyNumberFormat="1" applyFont="1" applyFill="1" applyBorder="1" applyAlignment="1">
      <alignment horizontal="left" vertical="center"/>
    </xf>
    <xf numFmtId="1" fontId="3" fillId="4" borderId="11" xfId="0" applyNumberFormat="1" applyFont="1" applyFill="1" applyBorder="1" applyAlignment="1">
      <alignment horizontal="left" vertical="center"/>
    </xf>
    <xf numFmtId="1" fontId="4" fillId="3" borderId="3" xfId="0" applyNumberFormat="1" applyFont="1" applyFill="1" applyBorder="1"/>
    <xf numFmtId="169" fontId="6" fillId="3" borderId="0" xfId="1" applyNumberFormat="1" applyFont="1" applyFill="1" applyBorder="1" applyAlignment="1">
      <alignment horizontal="right"/>
    </xf>
    <xf numFmtId="170" fontId="6" fillId="3" borderId="4" xfId="1" applyNumberFormat="1" applyFont="1" applyFill="1" applyBorder="1" applyAlignment="1">
      <alignment horizontal="right"/>
    </xf>
    <xf numFmtId="10" fontId="6" fillId="3" borderId="4" xfId="3" applyNumberFormat="1" applyFont="1" applyFill="1" applyBorder="1" applyAlignment="1">
      <alignment horizontal="right"/>
    </xf>
    <xf numFmtId="1" fontId="4" fillId="3" borderId="5" xfId="0" applyNumberFormat="1" applyFont="1" applyFill="1" applyBorder="1"/>
    <xf numFmtId="1" fontId="4" fillId="3" borderId="9" xfId="0" applyNumberFormat="1" applyFont="1" applyFill="1" applyBorder="1"/>
    <xf numFmtId="165" fontId="5" fillId="2" borderId="12" xfId="1" applyNumberFormat="1" applyFont="1" applyFill="1" applyBorder="1" applyAlignment="1">
      <alignment horizontal="right"/>
    </xf>
    <xf numFmtId="169" fontId="6" fillId="3" borderId="1" xfId="1" applyNumberFormat="1" applyFont="1" applyFill="1" applyBorder="1" applyAlignment="1">
      <alignment horizontal="right"/>
    </xf>
    <xf numFmtId="170" fontId="6" fillId="3" borderId="6" xfId="1" applyNumberFormat="1" applyFont="1" applyFill="1" applyBorder="1" applyAlignment="1">
      <alignment horizontal="right"/>
    </xf>
    <xf numFmtId="171" fontId="6" fillId="3" borderId="0" xfId="2" applyNumberFormat="1" applyFont="1" applyFill="1" applyBorder="1" applyAlignment="1">
      <alignment horizontal="center" vertical="center"/>
    </xf>
    <xf numFmtId="172" fontId="6" fillId="3" borderId="4" xfId="2" applyNumberFormat="1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right"/>
    </xf>
    <xf numFmtId="167" fontId="6" fillId="3" borderId="0" xfId="1" applyNumberFormat="1" applyFont="1" applyFill="1" applyBorder="1" applyAlignment="1">
      <alignment horizontal="right"/>
    </xf>
    <xf numFmtId="166" fontId="6" fillId="3" borderId="0" xfId="1" applyNumberFormat="1" applyFont="1" applyFill="1" applyBorder="1" applyAlignment="1">
      <alignment horizontal="right"/>
    </xf>
    <xf numFmtId="9" fontId="6" fillId="3" borderId="0" xfId="3" applyFont="1" applyFill="1" applyBorder="1" applyAlignment="1">
      <alignment horizontal="right"/>
    </xf>
    <xf numFmtId="164" fontId="6" fillId="3" borderId="4" xfId="1" applyNumberFormat="1" applyFont="1" applyFill="1" applyBorder="1" applyAlignment="1">
      <alignment horizontal="right"/>
    </xf>
    <xf numFmtId="167" fontId="5" fillId="2" borderId="12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horizontal="right"/>
    </xf>
    <xf numFmtId="10" fontId="5" fillId="2" borderId="12" xfId="3" applyNumberFormat="1" applyFont="1" applyFill="1" applyBorder="1" applyAlignment="1">
      <alignment horizontal="center"/>
    </xf>
    <xf numFmtId="168" fontId="5" fillId="2" borderId="12" xfId="1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164" fontId="6" fillId="3" borderId="6" xfId="1" applyNumberFormat="1" applyFont="1" applyFill="1" applyBorder="1" applyAlignment="1">
      <alignment horizontal="right"/>
    </xf>
    <xf numFmtId="1" fontId="8" fillId="3" borderId="3" xfId="0" applyNumberFormat="1" applyFont="1" applyFill="1" applyBorder="1"/>
    <xf numFmtId="1" fontId="8" fillId="3" borderId="7" xfId="0" applyNumberFormat="1" applyFont="1" applyFill="1" applyBorder="1"/>
    <xf numFmtId="167" fontId="6" fillId="3" borderId="2" xfId="1" applyNumberFormat="1" applyFont="1" applyFill="1" applyBorder="1" applyAlignment="1">
      <alignment horizontal="right"/>
    </xf>
    <xf numFmtId="166" fontId="6" fillId="3" borderId="2" xfId="1" applyNumberFormat="1" applyFont="1" applyFill="1" applyBorder="1" applyAlignment="1">
      <alignment horizontal="right"/>
    </xf>
    <xf numFmtId="9" fontId="6" fillId="3" borderId="2" xfId="3" applyFont="1" applyFill="1" applyBorder="1" applyAlignment="1">
      <alignment horizontal="right"/>
    </xf>
    <xf numFmtId="43" fontId="6" fillId="3" borderId="2" xfId="1" applyFont="1" applyFill="1" applyBorder="1" applyAlignment="1">
      <alignment horizontal="right"/>
    </xf>
    <xf numFmtId="164" fontId="6" fillId="3" borderId="8" xfId="1" applyNumberFormat="1" applyFont="1" applyFill="1" applyBorder="1" applyAlignment="1">
      <alignment horizontal="right"/>
    </xf>
    <xf numFmtId="167" fontId="6" fillId="3" borderId="1" xfId="1" applyNumberFormat="1" applyFont="1" applyFill="1" applyBorder="1" applyAlignment="1">
      <alignment horizontal="right"/>
    </xf>
    <xf numFmtId="9" fontId="6" fillId="3" borderId="1" xfId="3" applyFont="1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  <xf numFmtId="171" fontId="6" fillId="3" borderId="2" xfId="2" applyNumberFormat="1" applyFont="1" applyFill="1" applyBorder="1" applyAlignment="1">
      <alignment horizontal="center" vertical="center"/>
    </xf>
    <xf numFmtId="172" fontId="6" fillId="3" borderId="8" xfId="2" applyNumberFormat="1" applyFont="1" applyFill="1" applyBorder="1" applyAlignment="1">
      <alignment horizontal="center" vertical="center"/>
    </xf>
    <xf numFmtId="167" fontId="6" fillId="3" borderId="10" xfId="1" applyNumberFormat="1" applyFont="1" applyFill="1" applyBorder="1" applyAlignment="1">
      <alignment horizontal="right"/>
    </xf>
    <xf numFmtId="166" fontId="6" fillId="3" borderId="10" xfId="1" applyNumberFormat="1" applyFont="1" applyFill="1" applyBorder="1" applyAlignment="1">
      <alignment horizontal="right"/>
    </xf>
    <xf numFmtId="9" fontId="6" fillId="3" borderId="10" xfId="3" applyFont="1" applyFill="1" applyBorder="1" applyAlignment="1">
      <alignment horizontal="right"/>
    </xf>
    <xf numFmtId="43" fontId="6" fillId="3" borderId="10" xfId="1" applyFont="1" applyFill="1" applyBorder="1" applyAlignment="1">
      <alignment horizontal="right"/>
    </xf>
    <xf numFmtId="164" fontId="6" fillId="3" borderId="11" xfId="1" applyNumberFormat="1" applyFont="1" applyFill="1" applyBorder="1" applyAlignment="1">
      <alignment horizontal="right"/>
    </xf>
    <xf numFmtId="1" fontId="8" fillId="3" borderId="9" xfId="0" applyNumberFormat="1" applyFont="1" applyFill="1" applyBorder="1"/>
    <xf numFmtId="1" fontId="7" fillId="3" borderId="3" xfId="0" applyNumberFormat="1" applyFont="1" applyFill="1" applyBorder="1"/>
    <xf numFmtId="1" fontId="7" fillId="3" borderId="7" xfId="0" applyNumberFormat="1" applyFont="1" applyFill="1" applyBorder="1"/>
    <xf numFmtId="166" fontId="6" fillId="3" borderId="0" xfId="1" applyNumberFormat="1" applyFont="1" applyFill="1" applyBorder="1" applyAlignment="1">
      <alignment horizontal="center"/>
    </xf>
    <xf numFmtId="173" fontId="6" fillId="3" borderId="0" xfId="1" applyNumberFormat="1" applyFont="1" applyFill="1" applyBorder="1" applyAlignment="1">
      <alignment horizontal="center"/>
    </xf>
    <xf numFmtId="173" fontId="6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right"/>
    </xf>
    <xf numFmtId="169" fontId="6" fillId="3" borderId="10" xfId="1" applyNumberFormat="1" applyFont="1" applyFill="1" applyBorder="1" applyAlignment="1">
      <alignment horizontal="right"/>
    </xf>
    <xf numFmtId="165" fontId="4" fillId="3" borderId="10" xfId="1" applyNumberFormat="1" applyFont="1" applyFill="1" applyBorder="1" applyAlignment="1">
      <alignment horizontal="right"/>
    </xf>
    <xf numFmtId="173" fontId="6" fillId="3" borderId="10" xfId="1" applyNumberFormat="1" applyFont="1" applyFill="1" applyBorder="1" applyAlignment="1">
      <alignment horizontal="center"/>
    </xf>
    <xf numFmtId="170" fontId="6" fillId="3" borderId="11" xfId="1" applyNumberFormat="1" applyFont="1" applyFill="1" applyBorder="1" applyAlignment="1">
      <alignment horizontal="right"/>
    </xf>
    <xf numFmtId="167" fontId="5" fillId="2" borderId="13" xfId="1" applyNumberFormat="1" applyFont="1" applyFill="1" applyBorder="1" applyAlignment="1">
      <alignment horizontal="right"/>
    </xf>
    <xf numFmtId="168" fontId="5" fillId="2" borderId="13" xfId="1" applyNumberFormat="1" applyFont="1" applyFill="1" applyBorder="1" applyAlignment="1">
      <alignment horizontal="right"/>
    </xf>
    <xf numFmtId="10" fontId="5" fillId="2" borderId="13" xfId="3" applyNumberFormat="1" applyFont="1" applyFill="1" applyBorder="1" applyAlignment="1">
      <alignment horizontal="center"/>
    </xf>
    <xf numFmtId="167" fontId="4" fillId="3" borderId="0" xfId="1" applyNumberFormat="1" applyFont="1" applyFill="1" applyBorder="1" applyAlignment="1">
      <alignment horizontal="center"/>
    </xf>
    <xf numFmtId="164" fontId="5" fillId="2" borderId="13" xfId="1" applyNumberFormat="1" applyFont="1" applyFill="1" applyBorder="1" applyAlignment="1">
      <alignment horizontal="right"/>
    </xf>
    <xf numFmtId="43" fontId="6" fillId="3" borderId="11" xfId="1" applyFont="1" applyFill="1" applyBorder="1" applyAlignment="1">
      <alignment horizontal="right"/>
    </xf>
    <xf numFmtId="43" fontId="6" fillId="3" borderId="6" xfId="1" applyFont="1" applyFill="1" applyBorder="1" applyAlignment="1">
      <alignment horizontal="right"/>
    </xf>
    <xf numFmtId="167" fontId="6" fillId="3" borderId="2" xfId="1" applyNumberFormat="1" applyFont="1" applyFill="1" applyBorder="1" applyAlignment="1">
      <alignment horizontal="center"/>
    </xf>
    <xf numFmtId="166" fontId="6" fillId="3" borderId="2" xfId="1" applyNumberFormat="1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right"/>
    </xf>
    <xf numFmtId="171" fontId="6" fillId="3" borderId="2" xfId="2" applyNumberFormat="1" applyFont="1" applyFill="1" applyBorder="1" applyAlignment="1">
      <alignment horizontal="center" vertical="center"/>
    </xf>
    <xf numFmtId="164" fontId="0" fillId="0" borderId="2" xfId="0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FF00"/>
      <color rgb="FF99FFCC"/>
      <color rgb="FF3E0DF1"/>
      <color rgb="FFFF3399"/>
      <color rgb="FFCCFFCC"/>
      <color rgb="FFFFFFCC"/>
      <color rgb="FF990000"/>
      <color rgb="FFCC66FF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1CC15-99EF-44AC-9FED-BFE8BFBC4EEE}">
  <sheetPr>
    <tabColor rgb="FFFF0000"/>
  </sheetPr>
  <dimension ref="B1:G63"/>
  <sheetViews>
    <sheetView tabSelected="1" zoomScale="75" zoomScaleNormal="75" workbookViewId="0">
      <selection activeCell="J19" sqref="J19"/>
    </sheetView>
  </sheetViews>
  <sheetFormatPr defaultRowHeight="13.2" x14ac:dyDescent="0.25"/>
  <cols>
    <col min="1" max="1" width="10.33203125" bestFit="1" customWidth="1"/>
    <col min="2" max="2" width="44.44140625" bestFit="1" customWidth="1"/>
    <col min="3" max="3" width="21.77734375" bestFit="1" customWidth="1"/>
    <col min="4" max="4" width="13.109375" bestFit="1" customWidth="1"/>
    <col min="5" max="6" width="11.6640625" bestFit="1" customWidth="1"/>
    <col min="7" max="7" width="13.109375" bestFit="1" customWidth="1"/>
    <col min="8" max="8" width="11.6640625" bestFit="1" customWidth="1"/>
    <col min="9" max="10" width="12.44140625" bestFit="1" customWidth="1"/>
    <col min="11" max="11" width="18.33203125" bestFit="1" customWidth="1"/>
    <col min="12" max="12" width="29.44140625" bestFit="1" customWidth="1"/>
    <col min="13" max="13" width="10.44140625" bestFit="1" customWidth="1"/>
    <col min="14" max="14" width="14.109375" bestFit="1" customWidth="1"/>
  </cols>
  <sheetData>
    <row r="1" spans="2:7" ht="6" customHeight="1" x14ac:dyDescent="0.25"/>
    <row r="2" spans="2:7" ht="13.8" x14ac:dyDescent="0.25">
      <c r="B2" s="1" t="s">
        <v>9</v>
      </c>
      <c r="C2" s="2"/>
      <c r="D2" s="2"/>
      <c r="E2" s="2"/>
      <c r="F2" s="2"/>
      <c r="G2" s="3"/>
    </row>
    <row r="3" spans="2:7" ht="13.8" x14ac:dyDescent="0.25">
      <c r="B3" s="4" t="s">
        <v>10</v>
      </c>
      <c r="C3" s="5"/>
      <c r="D3" s="5"/>
      <c r="E3" s="10">
        <v>0.33300000000000002</v>
      </c>
      <c r="F3" s="47">
        <f>E3*4</f>
        <v>1.3320000000000001</v>
      </c>
      <c r="G3" s="6">
        <f>E3*12</f>
        <v>3.9960000000000004</v>
      </c>
    </row>
    <row r="4" spans="2:7" ht="13.8" x14ac:dyDescent="0.25">
      <c r="B4" s="4" t="s">
        <v>11</v>
      </c>
      <c r="C4" s="5"/>
      <c r="D4" s="5"/>
      <c r="E4" s="10">
        <v>2</v>
      </c>
      <c r="F4" s="47">
        <f>E4*4</f>
        <v>8</v>
      </c>
      <c r="G4" s="6">
        <f>E4*12</f>
        <v>24</v>
      </c>
    </row>
    <row r="5" spans="2:7" ht="13.8" x14ac:dyDescent="0.25">
      <c r="B5" s="8" t="s">
        <v>12</v>
      </c>
      <c r="C5" s="11"/>
      <c r="D5" s="11"/>
      <c r="E5" s="10">
        <v>0.5</v>
      </c>
      <c r="F5" s="48">
        <f>E5*4</f>
        <v>2</v>
      </c>
      <c r="G5" s="12">
        <f>E5*12</f>
        <v>6</v>
      </c>
    </row>
    <row r="6" spans="2:7" ht="13.8" x14ac:dyDescent="0.25">
      <c r="B6" s="9" t="s">
        <v>14</v>
      </c>
      <c r="C6" s="50"/>
      <c r="D6" s="50"/>
      <c r="E6" s="51">
        <f>SUM(E4:E5)</f>
        <v>2.5</v>
      </c>
      <c r="F6" s="52">
        <f>SUM(F4:F5)</f>
        <v>10</v>
      </c>
      <c r="G6" s="53">
        <f>SUM(G4:G5)</f>
        <v>30</v>
      </c>
    </row>
    <row r="7" spans="2:7" ht="13.8" x14ac:dyDescent="0.25">
      <c r="B7" s="8" t="s">
        <v>13</v>
      </c>
      <c r="C7" s="11"/>
      <c r="D7" s="11"/>
      <c r="E7" s="49">
        <f>SUM(E3:E5)</f>
        <v>2.8330000000000002</v>
      </c>
      <c r="F7" s="48">
        <f>SUM(F3:F5)</f>
        <v>11.332000000000001</v>
      </c>
      <c r="G7" s="12">
        <f>SUM(G3:G5)</f>
        <v>33.996000000000002</v>
      </c>
    </row>
    <row r="8" spans="2:7" ht="6" customHeight="1" x14ac:dyDescent="0.25"/>
    <row r="9" spans="2:7" ht="13.8" x14ac:dyDescent="0.25">
      <c r="B9" s="1" t="s">
        <v>15</v>
      </c>
      <c r="C9" s="2"/>
      <c r="D9" s="2"/>
      <c r="E9" s="2"/>
      <c r="F9" s="2"/>
      <c r="G9" s="3"/>
    </row>
    <row r="10" spans="2:7" ht="13.8" x14ac:dyDescent="0.25">
      <c r="B10" s="44" t="s">
        <v>37</v>
      </c>
      <c r="C10" s="65" t="s">
        <v>16</v>
      </c>
      <c r="D10" s="66"/>
      <c r="E10" s="13" t="s">
        <v>3</v>
      </c>
      <c r="F10" s="13" t="s">
        <v>18</v>
      </c>
      <c r="G10" s="14" t="s">
        <v>17</v>
      </c>
    </row>
    <row r="11" spans="2:7" ht="13.8" x14ac:dyDescent="0.25">
      <c r="B11" s="4" t="s">
        <v>19</v>
      </c>
      <c r="C11" s="20">
        <v>5400</v>
      </c>
      <c r="D11" s="17">
        <f>C11/10.7639</f>
        <v>501.67690149481137</v>
      </c>
      <c r="E11" s="23">
        <v>40</v>
      </c>
      <c r="F11" s="22">
        <v>0.05</v>
      </c>
      <c r="G11" s="19">
        <f>SUM(C11*E11)/F11</f>
        <v>4320000</v>
      </c>
    </row>
    <row r="12" spans="2:7" ht="13.8" x14ac:dyDescent="0.25">
      <c r="B12" s="4" t="s">
        <v>20</v>
      </c>
      <c r="C12" s="54">
        <v>1000</v>
      </c>
      <c r="D12" s="17">
        <f>C12/10.7639</f>
        <v>92.903129906446551</v>
      </c>
      <c r="E12" s="55">
        <v>80</v>
      </c>
      <c r="F12" s="56">
        <v>0.06</v>
      </c>
      <c r="G12" s="19">
        <f>SUM(C12*E12)/F12</f>
        <v>1333333.3333333335</v>
      </c>
    </row>
    <row r="13" spans="2:7" ht="13.8" x14ac:dyDescent="0.25">
      <c r="B13" s="27" t="s">
        <v>21</v>
      </c>
      <c r="C13" s="28"/>
      <c r="D13" s="29"/>
      <c r="E13" s="30"/>
      <c r="F13" s="31"/>
      <c r="G13" s="32">
        <f>SUM(G11:G12)</f>
        <v>5653333.333333334</v>
      </c>
    </row>
    <row r="14" spans="2:7" ht="13.8" x14ac:dyDescent="0.25">
      <c r="B14" s="4" t="s">
        <v>51</v>
      </c>
      <c r="C14" s="16"/>
      <c r="D14" s="17"/>
      <c r="E14" s="22">
        <v>6.4000000000000001E-2</v>
      </c>
      <c r="F14" s="17"/>
      <c r="G14" s="19">
        <f>G13*E14</f>
        <v>361813.33333333337</v>
      </c>
    </row>
    <row r="15" spans="2:7" ht="13.8" x14ac:dyDescent="0.25">
      <c r="B15" s="8" t="s">
        <v>22</v>
      </c>
      <c r="C15" s="33"/>
      <c r="D15" s="24"/>
      <c r="E15" s="35"/>
      <c r="F15" s="24"/>
      <c r="G15" s="25">
        <f>G13/(1+E14)</f>
        <v>5313283.2080200501</v>
      </c>
    </row>
    <row r="16" spans="2:7" ht="6" customHeight="1" x14ac:dyDescent="0.25"/>
    <row r="17" spans="2:7" ht="13.8" x14ac:dyDescent="0.25">
      <c r="B17" s="45" t="s">
        <v>38</v>
      </c>
      <c r="C17" s="28"/>
      <c r="D17" s="29"/>
      <c r="E17" s="31"/>
      <c r="F17" s="29"/>
      <c r="G17" s="32"/>
    </row>
    <row r="18" spans="2:7" ht="13.8" x14ac:dyDescent="0.25">
      <c r="B18" s="26" t="s">
        <v>23</v>
      </c>
      <c r="C18" s="16"/>
      <c r="D18" s="17"/>
      <c r="E18" s="15"/>
      <c r="F18" s="17"/>
      <c r="G18" s="19"/>
    </row>
    <row r="19" spans="2:7" ht="13.8" x14ac:dyDescent="0.25">
      <c r="B19" s="4" t="s">
        <v>24</v>
      </c>
      <c r="C19" s="16"/>
      <c r="D19" s="17"/>
      <c r="E19" s="15"/>
      <c r="F19" s="17"/>
      <c r="G19" s="21">
        <v>2728983.1174627352</v>
      </c>
    </row>
    <row r="20" spans="2:7" ht="13.8" x14ac:dyDescent="0.25">
      <c r="B20" s="4" t="s">
        <v>51</v>
      </c>
      <c r="C20" s="16"/>
      <c r="D20" s="17"/>
      <c r="E20" s="56">
        <v>6.4000000000000001E-2</v>
      </c>
      <c r="F20" s="17"/>
      <c r="G20" s="19">
        <f>G19*E20</f>
        <v>174654.91951761505</v>
      </c>
    </row>
    <row r="21" spans="2:7" ht="13.8" x14ac:dyDescent="0.25">
      <c r="B21" s="9" t="s">
        <v>25</v>
      </c>
      <c r="C21" s="38"/>
      <c r="D21" s="39"/>
      <c r="E21" s="40"/>
      <c r="F21" s="41"/>
      <c r="G21" s="42">
        <f>G19+G20</f>
        <v>2903638.03698035</v>
      </c>
    </row>
    <row r="22" spans="2:7" ht="6" customHeight="1" x14ac:dyDescent="0.25"/>
    <row r="23" spans="2:7" ht="13.8" x14ac:dyDescent="0.25">
      <c r="B23" s="27" t="s">
        <v>1</v>
      </c>
      <c r="C23" s="36" t="s">
        <v>4</v>
      </c>
      <c r="D23" s="65" t="s">
        <v>5</v>
      </c>
      <c r="E23" s="66"/>
      <c r="F23" s="36" t="s">
        <v>27</v>
      </c>
      <c r="G23" s="37" t="s">
        <v>26</v>
      </c>
    </row>
    <row r="24" spans="2:7" ht="13.8" x14ac:dyDescent="0.25">
      <c r="B24" s="4" t="s">
        <v>19</v>
      </c>
      <c r="C24" s="22">
        <v>0.9</v>
      </c>
      <c r="D24" s="57">
        <f>C11/C24</f>
        <v>6000</v>
      </c>
      <c r="E24" s="46">
        <f>D24/10.7639</f>
        <v>557.41877943867928</v>
      </c>
      <c r="F24" s="23">
        <v>60</v>
      </c>
      <c r="G24" s="19">
        <f>D24*F24</f>
        <v>360000</v>
      </c>
    </row>
    <row r="25" spans="2:7" ht="13.8" x14ac:dyDescent="0.25">
      <c r="B25" s="4" t="s">
        <v>20</v>
      </c>
      <c r="C25" s="56">
        <v>0.8</v>
      </c>
      <c r="D25" s="57">
        <f>C12/C25</f>
        <v>1250</v>
      </c>
      <c r="E25" s="46">
        <f>D25/10.7639</f>
        <v>116.12891238305819</v>
      </c>
      <c r="F25" s="55">
        <v>80</v>
      </c>
      <c r="G25" s="19">
        <f>D25*F25</f>
        <v>100000</v>
      </c>
    </row>
    <row r="26" spans="2:7" ht="13.8" x14ac:dyDescent="0.25">
      <c r="B26" s="9" t="s">
        <v>25</v>
      </c>
      <c r="C26" s="38"/>
      <c r="D26" s="39"/>
      <c r="E26" s="40"/>
      <c r="F26" s="41"/>
      <c r="G26" s="42">
        <f>SUM(G24:G25)</f>
        <v>460000</v>
      </c>
    </row>
    <row r="27" spans="2:7" ht="6" customHeight="1" x14ac:dyDescent="0.25"/>
    <row r="28" spans="2:7" ht="13.8" x14ac:dyDescent="0.25">
      <c r="B28" s="43" t="s">
        <v>28</v>
      </c>
      <c r="C28" s="38"/>
      <c r="D28" s="39"/>
      <c r="E28" s="39"/>
      <c r="F28" s="22">
        <v>0.1</v>
      </c>
      <c r="G28" s="42">
        <f>F28*G26</f>
        <v>46000</v>
      </c>
    </row>
    <row r="29" spans="2:7" ht="6" customHeight="1" x14ac:dyDescent="0.25"/>
    <row r="30" spans="2:7" ht="13.8" x14ac:dyDescent="0.25">
      <c r="B30" s="27" t="s">
        <v>29</v>
      </c>
      <c r="C30" s="28"/>
      <c r="D30" s="29"/>
      <c r="E30" s="31"/>
      <c r="F30" s="29"/>
      <c r="G30" s="32"/>
    </row>
    <row r="31" spans="2:7" ht="13.8" x14ac:dyDescent="0.25">
      <c r="B31" s="4" t="s">
        <v>30</v>
      </c>
      <c r="C31" s="16"/>
      <c r="D31" s="17"/>
      <c r="E31" s="17"/>
      <c r="F31" s="17"/>
      <c r="G31" s="21">
        <v>50000</v>
      </c>
    </row>
    <row r="32" spans="2:7" ht="13.8" x14ac:dyDescent="0.25">
      <c r="B32" s="4" t="s">
        <v>31</v>
      </c>
      <c r="C32" s="16"/>
      <c r="D32" s="17"/>
      <c r="E32" s="17"/>
      <c r="F32" s="17"/>
      <c r="G32" s="21">
        <v>45000</v>
      </c>
    </row>
    <row r="33" spans="2:7" ht="13.8" x14ac:dyDescent="0.25">
      <c r="B33" s="4" t="s">
        <v>32</v>
      </c>
      <c r="C33" s="16"/>
      <c r="D33" s="17"/>
      <c r="E33" s="17"/>
      <c r="F33" s="17"/>
      <c r="G33" s="58">
        <v>50000</v>
      </c>
    </row>
    <row r="34" spans="2:7" ht="13.8" x14ac:dyDescent="0.25">
      <c r="B34" s="9" t="s">
        <v>25</v>
      </c>
      <c r="C34" s="38"/>
      <c r="D34" s="39"/>
      <c r="E34" s="39"/>
      <c r="F34" s="39"/>
      <c r="G34" s="59">
        <f>SUM(G31:G33)</f>
        <v>145000</v>
      </c>
    </row>
    <row r="35" spans="2:7" ht="6" customHeight="1" x14ac:dyDescent="0.25"/>
    <row r="36" spans="2:7" ht="13.8" x14ac:dyDescent="0.25">
      <c r="B36" s="27" t="s">
        <v>2</v>
      </c>
      <c r="C36" s="28"/>
      <c r="D36" s="29"/>
      <c r="E36" s="31"/>
      <c r="F36" s="29"/>
      <c r="G36" s="32"/>
    </row>
    <row r="37" spans="2:7" ht="13.8" x14ac:dyDescent="0.25">
      <c r="B37" s="4" t="s">
        <v>33</v>
      </c>
      <c r="C37" s="16"/>
      <c r="D37" s="17"/>
      <c r="E37" s="17"/>
      <c r="F37" s="22">
        <v>0.01</v>
      </c>
      <c r="G37" s="19">
        <f>F37*G26</f>
        <v>4600</v>
      </c>
    </row>
    <row r="38" spans="2:7" ht="13.8" x14ac:dyDescent="0.25">
      <c r="B38" s="4" t="s">
        <v>34</v>
      </c>
      <c r="C38" s="16"/>
      <c r="D38" s="17"/>
      <c r="E38" s="17"/>
      <c r="F38" s="22">
        <v>0.05</v>
      </c>
      <c r="G38" s="19">
        <f>F38*G26</f>
        <v>23000</v>
      </c>
    </row>
    <row r="39" spans="2:7" ht="13.8" x14ac:dyDescent="0.25">
      <c r="B39" s="4" t="s">
        <v>35</v>
      </c>
      <c r="C39" s="16"/>
      <c r="D39" s="17"/>
      <c r="E39" s="17"/>
      <c r="F39" s="56">
        <v>0.05</v>
      </c>
      <c r="G39" s="19">
        <f>F39*G26</f>
        <v>23000</v>
      </c>
    </row>
    <row r="40" spans="2:7" ht="13.8" x14ac:dyDescent="0.25">
      <c r="B40" s="9" t="s">
        <v>25</v>
      </c>
      <c r="C40" s="38"/>
      <c r="D40" s="39"/>
      <c r="E40" s="40"/>
      <c r="F40" s="41"/>
      <c r="G40" s="42">
        <f>SUM(G37:G39)</f>
        <v>50600</v>
      </c>
    </row>
    <row r="41" spans="2:7" ht="6" customHeight="1" x14ac:dyDescent="0.25"/>
    <row r="42" spans="2:7" ht="13.8" x14ac:dyDescent="0.25">
      <c r="B42" s="27" t="s">
        <v>36</v>
      </c>
      <c r="C42" s="28"/>
      <c r="D42" s="29"/>
      <c r="E42" s="30"/>
      <c r="F42" s="31"/>
      <c r="G42" s="32"/>
    </row>
    <row r="43" spans="2:7" ht="13.8" x14ac:dyDescent="0.25">
      <c r="B43" s="4" t="s">
        <v>43</v>
      </c>
      <c r="C43" s="17"/>
      <c r="D43" s="17"/>
      <c r="E43" s="17"/>
      <c r="F43" s="17"/>
      <c r="G43" s="21">
        <v>100000</v>
      </c>
    </row>
    <row r="44" spans="2:7" ht="13.8" x14ac:dyDescent="0.25">
      <c r="B44" s="4" t="s">
        <v>44</v>
      </c>
      <c r="C44" s="17"/>
      <c r="D44" s="17"/>
      <c r="E44" s="17"/>
      <c r="F44" s="17"/>
      <c r="G44" s="58">
        <v>5000</v>
      </c>
    </row>
    <row r="45" spans="2:7" ht="13.8" x14ac:dyDescent="0.25">
      <c r="B45" s="9" t="s">
        <v>25</v>
      </c>
      <c r="C45" s="38"/>
      <c r="D45" s="39"/>
      <c r="E45" s="39"/>
      <c r="F45" s="40"/>
      <c r="G45" s="42">
        <f>SUM(G43:G44)</f>
        <v>105000</v>
      </c>
    </row>
    <row r="46" spans="2:7" ht="6" customHeight="1" x14ac:dyDescent="0.25"/>
    <row r="47" spans="2:7" ht="13.8" x14ac:dyDescent="0.25">
      <c r="B47" s="27" t="s">
        <v>39</v>
      </c>
      <c r="C47" s="28"/>
      <c r="D47" s="29"/>
      <c r="E47" s="29"/>
      <c r="F47" s="30"/>
      <c r="G47" s="32"/>
    </row>
    <row r="48" spans="2:7" ht="13.8" x14ac:dyDescent="0.25">
      <c r="B48" s="4" t="s">
        <v>40</v>
      </c>
      <c r="C48" s="16"/>
      <c r="D48" s="17"/>
      <c r="E48" s="17"/>
      <c r="F48" s="17"/>
      <c r="G48" s="21">
        <v>50000</v>
      </c>
    </row>
    <row r="49" spans="2:7" ht="13.8" x14ac:dyDescent="0.25">
      <c r="B49" s="4" t="s">
        <v>41</v>
      </c>
      <c r="C49" s="16"/>
      <c r="D49" s="17"/>
      <c r="E49" s="17"/>
      <c r="F49" s="22">
        <v>0.02</v>
      </c>
      <c r="G49" s="19">
        <f>F49*G15</f>
        <v>106265.66416040101</v>
      </c>
    </row>
    <row r="50" spans="2:7" ht="13.8" x14ac:dyDescent="0.25">
      <c r="B50" s="4" t="s">
        <v>42</v>
      </c>
      <c r="C50" s="16"/>
      <c r="D50" s="17"/>
      <c r="E50" s="17"/>
      <c r="F50" s="56">
        <v>5.0000000000000001E-3</v>
      </c>
      <c r="G50" s="19">
        <f>F50*G15</f>
        <v>26566.416040100252</v>
      </c>
    </row>
    <row r="51" spans="2:7" ht="13.8" x14ac:dyDescent="0.25">
      <c r="B51" s="9" t="s">
        <v>25</v>
      </c>
      <c r="C51" s="38"/>
      <c r="D51" s="39"/>
      <c r="E51" s="40"/>
      <c r="F51" s="40"/>
      <c r="G51" s="42">
        <f>SUM(G48:G50)</f>
        <v>182832.08020050125</v>
      </c>
    </row>
    <row r="52" spans="2:7" ht="6" customHeight="1" x14ac:dyDescent="0.25"/>
    <row r="53" spans="2:7" ht="13.8" x14ac:dyDescent="0.25">
      <c r="B53" s="43" t="s">
        <v>45</v>
      </c>
      <c r="C53" s="38"/>
      <c r="D53" s="39"/>
      <c r="E53" s="39"/>
      <c r="F53" s="39"/>
      <c r="G53" s="42">
        <f>G21+G26+G28+G34+G40+G45+G51</f>
        <v>3893070.1171808513</v>
      </c>
    </row>
    <row r="54" spans="2:7" ht="6" customHeight="1" x14ac:dyDescent="0.25"/>
    <row r="55" spans="2:7" ht="13.8" x14ac:dyDescent="0.25">
      <c r="B55" s="27" t="s">
        <v>48</v>
      </c>
      <c r="C55" s="61" t="s">
        <v>53</v>
      </c>
      <c r="D55" s="62" t="s">
        <v>0</v>
      </c>
      <c r="E55" s="62" t="s">
        <v>7</v>
      </c>
      <c r="F55" s="62" t="s">
        <v>50</v>
      </c>
      <c r="G55" s="63" t="s">
        <v>8</v>
      </c>
    </row>
    <row r="56" spans="2:7" ht="13.8" x14ac:dyDescent="0.25">
      <c r="B56" s="8" t="s">
        <v>49</v>
      </c>
      <c r="C56" s="22">
        <v>0.7</v>
      </c>
      <c r="D56" s="64">
        <f>G53*C56</f>
        <v>2725149.0820265957</v>
      </c>
      <c r="E56" s="49">
        <f>E7</f>
        <v>2.8330000000000002</v>
      </c>
      <c r="F56" s="22">
        <v>0.05</v>
      </c>
      <c r="G56" s="25">
        <f>(D56*F56)*(E56/2)</f>
        <v>193008.68373453367</v>
      </c>
    </row>
    <row r="57" spans="2:7" ht="6" customHeight="1" x14ac:dyDescent="0.25"/>
    <row r="58" spans="2:7" ht="13.8" x14ac:dyDescent="0.25">
      <c r="B58" s="43" t="s">
        <v>46</v>
      </c>
      <c r="C58" s="38"/>
      <c r="D58" s="39"/>
      <c r="E58" s="39"/>
      <c r="F58" s="39"/>
      <c r="G58" s="42">
        <f>G53+G56</f>
        <v>4086078.8009153851</v>
      </c>
    </row>
    <row r="59" spans="2:7" ht="6" customHeight="1" x14ac:dyDescent="0.25"/>
    <row r="60" spans="2:7" ht="13.8" x14ac:dyDescent="0.25">
      <c r="B60" s="27" t="s">
        <v>6</v>
      </c>
      <c r="C60" s="28"/>
      <c r="D60" s="29"/>
      <c r="E60" s="30"/>
      <c r="F60" s="30"/>
      <c r="G60" s="32">
        <f>G15-G58</f>
        <v>1227204.4071046649</v>
      </c>
    </row>
    <row r="61" spans="2:7" ht="13.8" x14ac:dyDescent="0.25">
      <c r="B61" s="4" t="s">
        <v>47</v>
      </c>
      <c r="C61" s="16"/>
      <c r="D61" s="17"/>
      <c r="E61" s="17"/>
      <c r="F61" s="18"/>
      <c r="G61" s="7">
        <f>G60/G58</f>
        <v>0.3003379197752476</v>
      </c>
    </row>
    <row r="62" spans="2:7" ht="13.8" x14ac:dyDescent="0.25">
      <c r="B62" s="8" t="s">
        <v>52</v>
      </c>
      <c r="C62" s="33"/>
      <c r="D62" s="24"/>
      <c r="E62" s="24"/>
      <c r="F62" s="34"/>
      <c r="G62" s="60">
        <f>G60/((1-C56)*G53)</f>
        <v>1.0507597433096831</v>
      </c>
    </row>
    <row r="63" spans="2:7" ht="6" customHeight="1" x14ac:dyDescent="0.25"/>
  </sheetData>
  <mergeCells count="2">
    <mergeCell ref="C10:D10"/>
    <mergeCell ref="D23:E2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DevApp2</vt:lpstr>
    </vt:vector>
  </TitlesOfParts>
  <Company>EasyValuations.com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Antony Milton</dc:creator>
  <cp:lastModifiedBy>Antony Milton</cp:lastModifiedBy>
  <cp:lastPrinted>2018-01-22T11:54:59Z</cp:lastPrinted>
  <dcterms:created xsi:type="dcterms:W3CDTF">2006-03-24T14:50:59Z</dcterms:created>
  <dcterms:modified xsi:type="dcterms:W3CDTF">2026-01-23T12:33:52Z</dcterms:modified>
</cp:coreProperties>
</file>