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A MENDOZA\Dropbox\"/>
    </mc:Choice>
  </mc:AlternateContent>
  <xr:revisionPtr revIDLastSave="0" documentId="13_ncr:1_{194813D0-A372-4793-972E-1AA62FBCD797}" xr6:coauthVersionLast="47" xr6:coauthVersionMax="47" xr10:uidLastSave="{00000000-0000-0000-0000-000000000000}"/>
  <bookViews>
    <workbookView xWindow="-110" yWindow="-110" windowWidth="19420" windowHeight="10420" xr2:uid="{AB6B2FAF-75DD-41EA-B50C-BD76E0BBACE4}"/>
  </bookViews>
  <sheets>
    <sheet name="Original" sheetId="1" r:id="rId1"/>
    <sheet name="Hoja2" sheetId="2" r:id="rId2"/>
  </sheets>
  <definedNames>
    <definedName name="_xlnm.Print_Area" localSheetId="1">Hoja2!$A$1:$J$881</definedName>
    <definedName name="_xlnm.Print_Area" localSheetId="0">Original!$A$1:$I$74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1" i="2" l="1"/>
  <c r="A881" i="2"/>
  <c r="D867" i="2"/>
  <c r="I857" i="2"/>
  <c r="I856" i="2"/>
  <c r="I867" i="2" s="1"/>
  <c r="D843" i="2"/>
  <c r="D837" i="2"/>
  <c r="B832" i="2"/>
  <c r="B834" i="2" s="1"/>
  <c r="B830" i="2"/>
  <c r="B829" i="2"/>
  <c r="B846" i="2" s="1"/>
  <c r="E808" i="2"/>
  <c r="A808" i="2"/>
  <c r="I794" i="2"/>
  <c r="D794" i="2"/>
  <c r="I795" i="2" s="1"/>
  <c r="I784" i="2"/>
  <c r="I783" i="2"/>
  <c r="B770" i="2"/>
  <c r="B764" i="2"/>
  <c r="B759" i="2"/>
  <c r="B761" i="2" s="1"/>
  <c r="B757" i="2"/>
  <c r="D764" i="2" s="1"/>
  <c r="B756" i="2"/>
  <c r="B773" i="2" s="1"/>
  <c r="E733" i="2"/>
  <c r="A733" i="2"/>
  <c r="I719" i="2"/>
  <c r="I720" i="2" s="1"/>
  <c r="D719" i="2"/>
  <c r="I709" i="2"/>
  <c r="I708" i="2"/>
  <c r="B698" i="2"/>
  <c r="B695" i="2"/>
  <c r="B689" i="2"/>
  <c r="B684" i="2"/>
  <c r="B686" i="2" s="1"/>
  <c r="B682" i="2"/>
  <c r="D689" i="2" s="1"/>
  <c r="B681" i="2"/>
  <c r="E659" i="2"/>
  <c r="A659" i="2"/>
  <c r="D645" i="2"/>
  <c r="I635" i="2"/>
  <c r="I634" i="2"/>
  <c r="I645" i="2" s="1"/>
  <c r="B621" i="2"/>
  <c r="B615" i="2"/>
  <c r="B610" i="2"/>
  <c r="B612" i="2" s="1"/>
  <c r="B608" i="2"/>
  <c r="D615" i="2" s="1"/>
  <c r="B607" i="2"/>
  <c r="B624" i="2" s="1"/>
  <c r="E586" i="2"/>
  <c r="A586" i="2"/>
  <c r="I572" i="2"/>
  <c r="D572" i="2"/>
  <c r="I573" i="2" s="1"/>
  <c r="I562" i="2"/>
  <c r="I561" i="2"/>
  <c r="B548" i="2"/>
  <c r="B542" i="2"/>
  <c r="B537" i="2"/>
  <c r="B539" i="2" s="1"/>
  <c r="B535" i="2"/>
  <c r="D542" i="2" s="1"/>
  <c r="B534" i="2"/>
  <c r="B551" i="2" s="1"/>
  <c r="E513" i="2"/>
  <c r="A513" i="2"/>
  <c r="D499" i="2"/>
  <c r="I489" i="2"/>
  <c r="I488" i="2"/>
  <c r="I499" i="2" s="1"/>
  <c r="B475" i="2"/>
  <c r="B469" i="2"/>
  <c r="B464" i="2"/>
  <c r="B466" i="2" s="1"/>
  <c r="B462" i="2"/>
  <c r="D469" i="2" s="1"/>
  <c r="B461" i="2"/>
  <c r="B478" i="2" s="1"/>
  <c r="F441" i="2"/>
  <c r="E440" i="2"/>
  <c r="A440" i="2"/>
  <c r="D426" i="2"/>
  <c r="I416" i="2"/>
  <c r="I426" i="2" s="1"/>
  <c r="I415" i="2"/>
  <c r="D402" i="2"/>
  <c r="D396" i="2"/>
  <c r="B396" i="2"/>
  <c r="B391" i="2"/>
  <c r="B393" i="2" s="1"/>
  <c r="B389" i="2"/>
  <c r="B388" i="2"/>
  <c r="B402" i="2" s="1"/>
  <c r="F367" i="2"/>
  <c r="E366" i="2"/>
  <c r="A366" i="2"/>
  <c r="D352" i="2"/>
  <c r="I342" i="2"/>
  <c r="I341" i="2"/>
  <c r="I352" i="2" s="1"/>
  <c r="B317" i="2"/>
  <c r="B319" i="2" s="1"/>
  <c r="B315" i="2"/>
  <c r="D322" i="2" s="1"/>
  <c r="B314" i="2"/>
  <c r="B331" i="2" s="1"/>
  <c r="F293" i="2"/>
  <c r="E292" i="2"/>
  <c r="A292" i="2"/>
  <c r="D278" i="2"/>
  <c r="I268" i="2"/>
  <c r="I267" i="2"/>
  <c r="I278" i="2" s="1"/>
  <c r="I279" i="2" s="1"/>
  <c r="D248" i="2"/>
  <c r="B243" i="2"/>
  <c r="B245" i="2" s="1"/>
  <c r="B241" i="2"/>
  <c r="B240" i="2"/>
  <c r="B248" i="2" s="1"/>
  <c r="F219" i="2"/>
  <c r="E218" i="2"/>
  <c r="A218" i="2"/>
  <c r="D204" i="2"/>
  <c r="I194" i="2"/>
  <c r="I193" i="2"/>
  <c r="I204" i="2" s="1"/>
  <c r="D174" i="2"/>
  <c r="B169" i="2"/>
  <c r="B171" i="2" s="1"/>
  <c r="B167" i="2"/>
  <c r="B166" i="2"/>
  <c r="B23" i="1"/>
  <c r="B25" i="1" s="1"/>
  <c r="F31" i="1" s="1"/>
  <c r="F146" i="2"/>
  <c r="E145" i="2"/>
  <c r="A145" i="2"/>
  <c r="D131" i="2"/>
  <c r="I121" i="2"/>
  <c r="I120" i="2"/>
  <c r="I131" i="2" s="1"/>
  <c r="D101" i="2"/>
  <c r="B96" i="2"/>
  <c r="B98" i="2" s="1"/>
  <c r="B94" i="2"/>
  <c r="B93" i="2"/>
  <c r="F70" i="2"/>
  <c r="E69" i="2"/>
  <c r="A69" i="2"/>
  <c r="D55" i="2"/>
  <c r="I45" i="2"/>
  <c r="I44" i="2"/>
  <c r="I55" i="2" s="1"/>
  <c r="D25" i="2"/>
  <c r="B25" i="2"/>
  <c r="B20" i="2"/>
  <c r="B22" i="2" s="1"/>
  <c r="B18" i="2"/>
  <c r="B17" i="2"/>
  <c r="B34" i="2" s="1"/>
  <c r="B21" i="1"/>
  <c r="D34" i="1" s="1"/>
  <c r="B20" i="1"/>
  <c r="B37" i="1" s="1"/>
  <c r="A72" i="1"/>
  <c r="D58" i="1"/>
  <c r="I48" i="1"/>
  <c r="I47" i="1"/>
  <c r="H28" i="1" l="1"/>
  <c r="I28" i="1" s="1"/>
  <c r="H34" i="1"/>
  <c r="F37" i="1"/>
  <c r="I37" i="1" s="1"/>
  <c r="B28" i="1"/>
  <c r="D28" i="1"/>
  <c r="B34" i="1"/>
  <c r="F840" i="2"/>
  <c r="F846" i="2"/>
  <c r="I846" i="2" s="1"/>
  <c r="H837" i="2"/>
  <c r="H843" i="2"/>
  <c r="I868" i="2"/>
  <c r="B837" i="2"/>
  <c r="B843" i="2"/>
  <c r="I843" i="2" s="1"/>
  <c r="F773" i="2"/>
  <c r="I773" i="2" s="1"/>
  <c r="H770" i="2"/>
  <c r="F767" i="2"/>
  <c r="H764" i="2"/>
  <c r="I764" i="2"/>
  <c r="D770" i="2"/>
  <c r="I689" i="2"/>
  <c r="F698" i="2"/>
  <c r="I698" i="2" s="1"/>
  <c r="H689" i="2"/>
  <c r="F692" i="2"/>
  <c r="H695" i="2"/>
  <c r="D695" i="2"/>
  <c r="I695" i="2" s="1"/>
  <c r="I615" i="2"/>
  <c r="F624" i="2"/>
  <c r="I624" i="2" s="1"/>
  <c r="H615" i="2"/>
  <c r="H621" i="2"/>
  <c r="F618" i="2"/>
  <c r="I646" i="2"/>
  <c r="D621" i="2"/>
  <c r="I621" i="2" s="1"/>
  <c r="I542" i="2"/>
  <c r="F551" i="2"/>
  <c r="I551" i="2" s="1"/>
  <c r="H542" i="2"/>
  <c r="H548" i="2"/>
  <c r="I548" i="2" s="1"/>
  <c r="F545" i="2"/>
  <c r="D548" i="2"/>
  <c r="F478" i="2"/>
  <c r="I478" i="2" s="1"/>
  <c r="H469" i="2"/>
  <c r="H475" i="2"/>
  <c r="F472" i="2"/>
  <c r="I469" i="2"/>
  <c r="I500" i="2"/>
  <c r="D475" i="2"/>
  <c r="I475" i="2" s="1"/>
  <c r="F399" i="2"/>
  <c r="F405" i="2"/>
  <c r="H396" i="2"/>
  <c r="I396" i="2" s="1"/>
  <c r="H402" i="2"/>
  <c r="I402" i="2"/>
  <c r="I427" i="2"/>
  <c r="B405" i="2"/>
  <c r="H322" i="2"/>
  <c r="H328" i="2"/>
  <c r="F325" i="2"/>
  <c r="F331" i="2"/>
  <c r="I331" i="2" s="1"/>
  <c r="I353" i="2"/>
  <c r="B328" i="2"/>
  <c r="B322" i="2"/>
  <c r="D328" i="2"/>
  <c r="B257" i="2"/>
  <c r="I257" i="2" s="1"/>
  <c r="F251" i="2"/>
  <c r="F257" i="2"/>
  <c r="H248" i="2"/>
  <c r="I248" i="2" s="1"/>
  <c r="B174" i="2"/>
  <c r="I174" i="2" s="1"/>
  <c r="B183" i="2"/>
  <c r="I183" i="2"/>
  <c r="F177" i="2"/>
  <c r="H174" i="2"/>
  <c r="F183" i="2"/>
  <c r="I205" i="2"/>
  <c r="B110" i="2"/>
  <c r="B101" i="2"/>
  <c r="F104" i="2"/>
  <c r="F110" i="2"/>
  <c r="H101" i="2"/>
  <c r="I132" i="2"/>
  <c r="F28" i="2"/>
  <c r="F34" i="2"/>
  <c r="I34" i="2" s="1"/>
  <c r="H25" i="2"/>
  <c r="I56" i="2"/>
  <c r="I25" i="2"/>
  <c r="I58" i="1"/>
  <c r="I59" i="1" s="1"/>
  <c r="B31" i="1" l="1"/>
  <c r="I34" i="1"/>
  <c r="I837" i="2"/>
  <c r="B840" i="2" s="1"/>
  <c r="I840" i="2" s="1"/>
  <c r="I851" i="2" s="1"/>
  <c r="I870" i="2" s="1"/>
  <c r="I770" i="2"/>
  <c r="B767" i="2"/>
  <c r="I767" i="2" s="1"/>
  <c r="I778" i="2" s="1"/>
  <c r="I797" i="2" s="1"/>
  <c r="B692" i="2"/>
  <c r="I692" i="2" s="1"/>
  <c r="I703" i="2"/>
  <c r="I722" i="2" s="1"/>
  <c r="B618" i="2"/>
  <c r="I618" i="2" s="1"/>
  <c r="I629" i="2" s="1"/>
  <c r="I648" i="2" s="1"/>
  <c r="B545" i="2"/>
  <c r="I545" i="2" s="1"/>
  <c r="I556" i="2" s="1"/>
  <c r="I575" i="2" s="1"/>
  <c r="B472" i="2"/>
  <c r="I472" i="2" s="1"/>
  <c r="I483" i="2" s="1"/>
  <c r="I502" i="2" s="1"/>
  <c r="B399" i="2"/>
  <c r="I399" i="2" s="1"/>
  <c r="I410" i="2" s="1"/>
  <c r="I429" i="2" s="1"/>
  <c r="I405" i="2"/>
  <c r="I322" i="2"/>
  <c r="B325" i="2" s="1"/>
  <c r="I325" i="2" s="1"/>
  <c r="I328" i="2"/>
  <c r="B251" i="2"/>
  <c r="I251" i="2" s="1"/>
  <c r="I262" i="2" s="1"/>
  <c r="I281" i="2" s="1"/>
  <c r="B177" i="2"/>
  <c r="I177" i="2" s="1"/>
  <c r="I188" i="2" s="1"/>
  <c r="I207" i="2" s="1"/>
  <c r="I101" i="2"/>
  <c r="B104" i="2" s="1"/>
  <c r="I104" i="2" s="1"/>
  <c r="I115" i="2" s="1"/>
  <c r="I134" i="2" s="1"/>
  <c r="I110" i="2"/>
  <c r="B28" i="2"/>
  <c r="I28" i="2" s="1"/>
  <c r="I39" i="2"/>
  <c r="I58" i="2" s="1"/>
  <c r="I336" i="2" l="1"/>
  <c r="I355" i="2" s="1"/>
  <c r="I31" i="1"/>
  <c r="I42" i="1" s="1"/>
  <c r="I61" i="1" s="1"/>
</calcChain>
</file>

<file path=xl/sharedStrings.xml><?xml version="1.0" encoding="utf-8"?>
<sst xmlns="http://schemas.openxmlformats.org/spreadsheetml/2006/main" count="632" uniqueCount="53">
  <si>
    <t>LIQUIDACION PRESTACIONES SOCIALES</t>
  </si>
  <si>
    <t>NOMBRE EMPLEADO</t>
  </si>
  <si>
    <t>CEDULA</t>
  </si>
  <si>
    <t>FECHA INCIAL</t>
  </si>
  <si>
    <t>CONTRATO</t>
  </si>
  <si>
    <t>FECHA LIQUIDACION</t>
  </si>
  <si>
    <t>No. DIAS VINCULADO</t>
  </si>
  <si>
    <t>DIAS EN LICENCIA</t>
  </si>
  <si>
    <t>NUMERO DIAS A LIQUIDAR</t>
  </si>
  <si>
    <t>CESANTIAS</t>
  </si>
  <si>
    <t>+</t>
  </si>
  <si>
    <t>x</t>
  </si>
  <si>
    <t>INTERESES CESANTIAS</t>
  </si>
  <si>
    <t>PRIMA DE SERVICIOS</t>
  </si>
  <si>
    <t xml:space="preserve">VACACIONES </t>
  </si>
  <si>
    <t>TOTAL A PAGAR PRESTACIONES</t>
  </si>
  <si>
    <t>INGRESOS</t>
  </si>
  <si>
    <t>DEDUCCIONES</t>
  </si>
  <si>
    <t>SUELDO</t>
  </si>
  <si>
    <t>AJUSTE</t>
  </si>
  <si>
    <t>APORTE SALUD</t>
  </si>
  <si>
    <t>APORTE PENSION</t>
  </si>
  <si>
    <t>FONDO DE SOLIDARIDAD</t>
  </si>
  <si>
    <t>RETENCION EN LA FUENTE</t>
  </si>
  <si>
    <t>TOTAL INGRESOS</t>
  </si>
  <si>
    <t>TOTAL EGRESOS</t>
  </si>
  <si>
    <t>NETO SALARIOS</t>
  </si>
  <si>
    <t xml:space="preserve"> TOTAL NETO A PAGAR</t>
  </si>
  <si>
    <t>ELABORÓ</t>
  </si>
  <si>
    <t>RECIBE</t>
  </si>
  <si>
    <t>C.C.</t>
  </si>
  <si>
    <t>ADRIANA PAZOS</t>
  </si>
  <si>
    <t>OFIR SANCHEZ</t>
  </si>
  <si>
    <t>SALARIO DIARIO</t>
  </si>
  <si>
    <t>AUX. TRANSPORTE DIARIO</t>
  </si>
  <si>
    <t>EMPLEADA DEL SERVICIO DOMESTICO</t>
  </si>
  <si>
    <t>INDEFINIDO TIEMPO PARCIAL</t>
  </si>
  <si>
    <t>RENUNCIA</t>
  </si>
  <si>
    <t>RETIRO</t>
  </si>
  <si>
    <t>SALARIO MENSUAL</t>
  </si>
  <si>
    <t>DIAS TRABAJADOS POR SEMANA</t>
  </si>
  <si>
    <t>AUX TRANSPORTE MENSUAL</t>
  </si>
  <si>
    <r>
      <t>DECLARO QUE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ADRIANA PAZOS </t>
    </r>
    <r>
      <rPr>
        <sz val="11"/>
        <rFont val="Arial"/>
        <family val="2"/>
      </rPr>
      <t>SE ENCUENTRA A PAZ Y SALVO POR  TODO CONCEPTO  A LA FECHA DE ESTA LIQUIDACION</t>
    </r>
  </si>
  <si>
    <t>Esta prestacion solo nacio en el año 2016 para las trabajadoras del hogar Ley 1788 de 2016</t>
  </si>
  <si>
    <t>LIQUIDACION PRESTACIONES SOCIALES TRABAJADOR POR DIAS</t>
  </si>
  <si>
    <r>
      <t>DECLARO QUE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MENDOZA CONSULTORES SAS </t>
    </r>
    <r>
      <rPr>
        <sz val="11"/>
        <rFont val="Arial"/>
        <family val="2"/>
      </rPr>
      <t>SE ENCUENTRA A PAZ Y SALVO POR  TODO CONCEPTO  A LA FECHA DE ESTA LIQUIDACION</t>
    </r>
  </si>
  <si>
    <t>XXXXXXXXXXXXXXX</t>
  </si>
  <si>
    <t>EMPLEADOR:</t>
  </si>
  <si>
    <t>CC</t>
  </si>
  <si>
    <t>XXXXXXX</t>
  </si>
  <si>
    <t>XXXXXXXX</t>
  </si>
  <si>
    <t>XXXXXXXXXX</t>
  </si>
  <si>
    <t xml:space="preserve">MENDOZA CONSULTORES SAS  
Cel. 320-3909124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</si>
</sst>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-409]d\-mmm\-yyyy;@"/>
    <numFmt numFmtId="166" formatCode="_(* #,##0_);_(* \(#,##0\);_(* &quot;-&quot;??_);_(@_)"/>
    <numFmt numFmtId="167" formatCode="_-[$$-240A]\ * #,##0_ ;_-[$$-240A]\ * \-#,##0\ ;_-[$$-240A]\ * &quot;-&quot;??_ ;_-@_ "/>
    <numFmt numFmtId="168" formatCode="_-[$$-240A]\ * #,##0_ ;_-[$$-240A]\ * \-#,##0\ ;_-[$$-240A]\ * &quot;-&quot;_ ;_-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3" fillId="0" borderId="0" xfId="0" applyNumberFormat="1" applyFont="1"/>
    <xf numFmtId="164" fontId="3" fillId="0" borderId="0" xfId="2" applyNumberFormat="1" applyFont="1"/>
    <xf numFmtId="164" fontId="3" fillId="0" borderId="0" xfId="0" applyNumberFormat="1" applyFont="1"/>
    <xf numFmtId="165" fontId="3" fillId="0" borderId="0" xfId="0" applyNumberFormat="1" applyFont="1"/>
    <xf numFmtId="164" fontId="3" fillId="0" borderId="0" xfId="2" applyNumberFormat="1" applyFont="1" applyFill="1" applyBorder="1"/>
    <xf numFmtId="164" fontId="3" fillId="0" borderId="0" xfId="2" applyNumberFormat="1" applyFont="1" applyFill="1"/>
    <xf numFmtId="3" fontId="3" fillId="0" borderId="0" xfId="0" applyNumberFormat="1" applyFont="1"/>
    <xf numFmtId="164" fontId="3" fillId="0" borderId="0" xfId="2" applyNumberFormat="1" applyFont="1" applyAlignment="1">
      <alignment horizontal="right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9" fontId="3" fillId="0" borderId="1" xfId="1" applyNumberFormat="1" applyFont="1" applyBorder="1" applyAlignment="1">
      <alignment horizontal="center"/>
    </xf>
    <xf numFmtId="166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2" fontId="3" fillId="0" borderId="0" xfId="0" applyNumberFormat="1" applyFont="1" applyAlignment="1">
      <alignment horizontal="right"/>
    </xf>
    <xf numFmtId="164" fontId="5" fillId="0" borderId="0" xfId="2" applyNumberFormat="1" applyFont="1"/>
    <xf numFmtId="3" fontId="2" fillId="0" borderId="3" xfId="0" applyNumberFormat="1" applyFont="1" applyBorder="1" applyAlignment="1">
      <alignment vertical="center"/>
    </xf>
    <xf numFmtId="0" fontId="3" fillId="2" borderId="9" xfId="0" applyFont="1" applyFill="1" applyBorder="1"/>
    <xf numFmtId="0" fontId="3" fillId="2" borderId="0" xfId="0" applyFont="1" applyFill="1" applyAlignment="1">
      <alignment horizontal="center"/>
    </xf>
    <xf numFmtId="167" fontId="3" fillId="2" borderId="10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0" xfId="0" applyFont="1" applyFill="1"/>
    <xf numFmtId="167" fontId="3" fillId="2" borderId="12" xfId="0" applyNumberFormat="1" applyFont="1" applyFill="1" applyBorder="1"/>
    <xf numFmtId="9" fontId="3" fillId="2" borderId="0" xfId="0" applyNumberFormat="1" applyFont="1" applyFill="1" applyAlignment="1">
      <alignment horizontal="center"/>
    </xf>
    <xf numFmtId="164" fontId="3" fillId="2" borderId="12" xfId="2" applyNumberFormat="1" applyFont="1" applyFill="1" applyBorder="1"/>
    <xf numFmtId="0" fontId="3" fillId="2" borderId="11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4" fontId="3" fillId="0" borderId="0" xfId="2" applyFont="1"/>
    <xf numFmtId="44" fontId="3" fillId="0" borderId="0" xfId="0" applyNumberFormat="1" applyFont="1"/>
    <xf numFmtId="0" fontId="3" fillId="2" borderId="11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11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2" borderId="12" xfId="0" applyFont="1" applyFill="1" applyBorder="1"/>
    <xf numFmtId="167" fontId="3" fillId="2" borderId="8" xfId="0" applyNumberFormat="1" applyFont="1" applyFill="1" applyBorder="1" applyAlignment="1">
      <alignment horizontal="center" vertical="center"/>
    </xf>
    <xf numFmtId="167" fontId="3" fillId="2" borderId="8" xfId="0" applyNumberFormat="1" applyFont="1" applyFill="1" applyBorder="1" applyAlignment="1">
      <alignment vertical="center"/>
    </xf>
    <xf numFmtId="168" fontId="2" fillId="2" borderId="8" xfId="0" applyNumberFormat="1" applyFont="1" applyFill="1" applyBorder="1" applyAlignment="1">
      <alignment vertical="center"/>
    </xf>
    <xf numFmtId="3" fontId="2" fillId="0" borderId="0" xfId="0" applyNumberFormat="1" applyFont="1"/>
    <xf numFmtId="168" fontId="2" fillId="3" borderId="16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2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wrapText="1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14" fontId="3" fillId="0" borderId="0" xfId="0" applyNumberFormat="1" applyFont="1" applyProtection="1">
      <protection locked="0"/>
    </xf>
    <xf numFmtId="164" fontId="3" fillId="0" borderId="0" xfId="2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5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64" fontId="3" fillId="0" borderId="0" xfId="2" applyNumberFormat="1" applyFont="1" applyFill="1" applyBorder="1" applyProtection="1">
      <protection locked="0"/>
    </xf>
    <xf numFmtId="164" fontId="3" fillId="0" borderId="0" xfId="2" applyNumberFormat="1" applyFont="1" applyFill="1" applyProtection="1">
      <protection locked="0"/>
    </xf>
    <xf numFmtId="3" fontId="3" fillId="0" borderId="0" xfId="0" applyNumberFormat="1" applyFont="1" applyProtection="1">
      <protection locked="0"/>
    </xf>
    <xf numFmtId="164" fontId="3" fillId="0" borderId="0" xfId="2" applyNumberFormat="1" applyFont="1" applyAlignment="1" applyProtection="1">
      <alignment horizontal="right"/>
      <protection locked="0"/>
    </xf>
    <xf numFmtId="3" fontId="3" fillId="0" borderId="1" xfId="0" applyNumberFormat="1" applyFont="1" applyBorder="1" applyProtection="1"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left"/>
      <protection locked="0"/>
    </xf>
    <xf numFmtId="9" fontId="3" fillId="0" borderId="1" xfId="1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6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2" fontId="3" fillId="0" borderId="0" xfId="0" applyNumberFormat="1" applyFont="1" applyProtection="1">
      <protection locked="0"/>
    </xf>
    <xf numFmtId="2" fontId="3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167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167" fontId="3" fillId="2" borderId="12" xfId="0" applyNumberFormat="1" applyFont="1" applyFill="1" applyBorder="1" applyProtection="1">
      <protection locked="0"/>
    </xf>
    <xf numFmtId="9" fontId="3" fillId="2" borderId="0" xfId="0" applyNumberFormat="1" applyFont="1" applyFill="1" applyAlignment="1" applyProtection="1">
      <alignment horizontal="center"/>
      <protection locked="0"/>
    </xf>
    <xf numFmtId="164" fontId="3" fillId="2" borderId="12" xfId="2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44" fontId="3" fillId="0" borderId="0" xfId="2" applyFont="1" applyProtection="1">
      <protection locked="0"/>
    </xf>
    <xf numFmtId="44" fontId="3" fillId="0" borderId="0" xfId="0" applyNumberFormat="1" applyFont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2" borderId="12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167" fontId="3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167" fontId="3" fillId="2" borderId="8" xfId="0" applyNumberFormat="1" applyFont="1" applyFill="1" applyBorder="1" applyAlignment="1" applyProtection="1">
      <alignment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168" fontId="2" fillId="2" borderId="8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168" fontId="2" fillId="3" borderId="16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3" fontId="2" fillId="0" borderId="0" xfId="0" applyNumberFormat="1" applyFont="1" applyAlignment="1" applyProtection="1">
      <alignment horizontal="left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164" fontId="3" fillId="0" borderId="1" xfId="2" applyNumberFormat="1" applyFont="1" applyBorder="1" applyAlignment="1" applyProtection="1">
      <alignment horizontal="right"/>
      <protection locked="0"/>
    </xf>
    <xf numFmtId="3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164" fontId="5" fillId="0" borderId="0" xfId="2" applyNumberFormat="1" applyFont="1" applyProtection="1">
      <protection hidden="1"/>
    </xf>
    <xf numFmtId="3" fontId="2" fillId="0" borderId="3" xfId="0" applyNumberFormat="1" applyFont="1" applyBorder="1" applyAlignment="1" applyProtection="1">
      <alignment vertic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0</xdr:row>
      <xdr:rowOff>27216</xdr:rowOff>
    </xdr:from>
    <xdr:to>
      <xdr:col>0</xdr:col>
      <xdr:colOff>1727843</xdr:colOff>
      <xdr:row>4</xdr:row>
      <xdr:rowOff>163288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9B08AB-F5AD-4337-823A-86723C233F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1" y="27216"/>
          <a:ext cx="1473842" cy="861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C37D7-88FE-43C4-BD5A-F59D5759AC4F}">
  <dimension ref="A1:S82"/>
  <sheetViews>
    <sheetView tabSelected="1" view="pageBreakPreview" topLeftCell="A40" zoomScale="60" zoomScaleNormal="40" workbookViewId="0">
      <selection activeCell="B50" sqref="B50"/>
    </sheetView>
  </sheetViews>
  <sheetFormatPr baseColWidth="10" defaultColWidth="9.1796875" defaultRowHeight="14" x14ac:dyDescent="0.3"/>
  <cols>
    <col min="1" max="1" width="33.7265625" style="73" customWidth="1"/>
    <col min="2" max="2" width="17.1796875" style="73" customWidth="1"/>
    <col min="3" max="3" width="3.26953125" style="73" customWidth="1"/>
    <col min="4" max="4" width="14.7265625" style="73" customWidth="1"/>
    <col min="5" max="5" width="9.26953125" style="73" customWidth="1"/>
    <col min="6" max="6" width="11.453125" style="73" bestFit="1" customWidth="1"/>
    <col min="7" max="7" width="4.1796875" style="73" customWidth="1"/>
    <col min="8" max="8" width="7.7265625" style="73" customWidth="1"/>
    <col min="9" max="9" width="21.81640625" style="73" customWidth="1"/>
    <col min="10" max="11" width="9.1796875" style="73"/>
    <col min="12" max="12" width="19.81640625" style="73" bestFit="1" customWidth="1"/>
    <col min="13" max="13" width="19.1796875" style="73" bestFit="1" customWidth="1"/>
    <col min="14" max="14" width="11.54296875" style="73" bestFit="1" customWidth="1"/>
    <col min="15" max="15" width="9.1796875" style="73"/>
    <col min="16" max="16" width="20.26953125" style="73" bestFit="1" customWidth="1"/>
    <col min="17" max="17" width="19.81640625" style="73" bestFit="1" customWidth="1"/>
    <col min="18" max="18" width="32.81640625" style="73" bestFit="1" customWidth="1"/>
    <col min="19" max="19" width="22.26953125" style="73" bestFit="1" customWidth="1"/>
    <col min="20" max="16384" width="9.1796875" style="73"/>
  </cols>
  <sheetData>
    <row r="1" spans="1:19" ht="14.5" customHeight="1" x14ac:dyDescent="0.3">
      <c r="A1" s="141" t="s">
        <v>52</v>
      </c>
      <c r="B1" s="142"/>
      <c r="C1" s="142"/>
      <c r="D1" s="142"/>
      <c r="E1" s="142"/>
      <c r="F1" s="142"/>
      <c r="G1" s="142"/>
      <c r="H1" s="142"/>
      <c r="I1" s="142"/>
    </row>
    <row r="2" spans="1:19" x14ac:dyDescent="0.3">
      <c r="A2" s="142"/>
      <c r="B2" s="142"/>
      <c r="C2" s="142"/>
      <c r="D2" s="142"/>
      <c r="E2" s="142"/>
      <c r="F2" s="142"/>
      <c r="G2" s="142"/>
      <c r="H2" s="142"/>
      <c r="I2" s="142"/>
    </row>
    <row r="3" spans="1:19" x14ac:dyDescent="0.3">
      <c r="A3" s="142"/>
      <c r="B3" s="142"/>
      <c r="C3" s="142"/>
      <c r="D3" s="142"/>
      <c r="E3" s="142"/>
      <c r="F3" s="142"/>
      <c r="G3" s="142"/>
      <c r="H3" s="142"/>
      <c r="I3" s="142"/>
    </row>
    <row r="4" spans="1:19" x14ac:dyDescent="0.3">
      <c r="A4" s="142"/>
      <c r="B4" s="142"/>
      <c r="C4" s="142"/>
      <c r="D4" s="142"/>
      <c r="E4" s="142"/>
      <c r="F4" s="142"/>
      <c r="G4" s="142"/>
      <c r="H4" s="142"/>
      <c r="I4" s="142"/>
    </row>
    <row r="5" spans="1:19" x14ac:dyDescent="0.3">
      <c r="A5" s="142"/>
      <c r="B5" s="142"/>
      <c r="C5" s="142"/>
      <c r="D5" s="142"/>
      <c r="E5" s="142"/>
      <c r="F5" s="142"/>
      <c r="G5" s="142"/>
      <c r="H5" s="142"/>
      <c r="I5" s="142"/>
    </row>
    <row r="6" spans="1:19" x14ac:dyDescent="0.3">
      <c r="A6" s="142"/>
      <c r="B6" s="142"/>
      <c r="C6" s="142"/>
      <c r="D6" s="142"/>
      <c r="E6" s="142"/>
      <c r="F6" s="142"/>
      <c r="G6" s="142"/>
      <c r="H6" s="142"/>
      <c r="I6" s="142"/>
    </row>
    <row r="7" spans="1:19" x14ac:dyDescent="0.3">
      <c r="A7" s="143" t="s">
        <v>44</v>
      </c>
      <c r="B7" s="143"/>
      <c r="C7" s="143"/>
      <c r="D7" s="143"/>
      <c r="E7" s="143"/>
      <c r="F7" s="143"/>
      <c r="G7" s="143"/>
      <c r="H7" s="143"/>
      <c r="I7" s="143"/>
    </row>
    <row r="8" spans="1:19" x14ac:dyDescent="0.3">
      <c r="A8" s="75"/>
      <c r="B8" s="75"/>
      <c r="C8" s="75"/>
      <c r="D8" s="75"/>
      <c r="E8" s="75"/>
      <c r="F8" s="75"/>
      <c r="G8" s="75"/>
      <c r="H8" s="75"/>
      <c r="I8" s="75"/>
    </row>
    <row r="9" spans="1:19" x14ac:dyDescent="0.3">
      <c r="A9" s="75" t="s">
        <v>47</v>
      </c>
      <c r="B9" s="74" t="s">
        <v>46</v>
      </c>
      <c r="C9" s="74"/>
      <c r="D9" s="74"/>
      <c r="E9" s="74"/>
      <c r="F9" s="74"/>
      <c r="G9" s="74" t="s">
        <v>48</v>
      </c>
      <c r="H9" s="74"/>
      <c r="I9" s="75" t="s">
        <v>49</v>
      </c>
    </row>
    <row r="10" spans="1:19" x14ac:dyDescent="0.3">
      <c r="A10" s="74"/>
      <c r="B10" s="74"/>
      <c r="C10" s="74"/>
      <c r="D10" s="74"/>
      <c r="E10" s="74"/>
      <c r="F10" s="74"/>
      <c r="G10" s="74"/>
      <c r="H10" s="74"/>
      <c r="I10" s="74"/>
    </row>
    <row r="11" spans="1:19" x14ac:dyDescent="0.3">
      <c r="A11" s="74"/>
      <c r="B11" s="74"/>
      <c r="C11" s="74"/>
      <c r="D11" s="74"/>
      <c r="E11" s="74"/>
      <c r="F11" s="74"/>
      <c r="G11" s="74"/>
      <c r="H11" s="74"/>
      <c r="I11" s="74"/>
      <c r="M11" s="74"/>
      <c r="N11" s="74"/>
      <c r="O11" s="74"/>
      <c r="P11" s="74"/>
      <c r="Q11" s="74"/>
      <c r="R11" s="74"/>
      <c r="S11" s="74"/>
    </row>
    <row r="12" spans="1:19" x14ac:dyDescent="0.3">
      <c r="A12" s="73" t="s">
        <v>1</v>
      </c>
      <c r="B12" s="76" t="s">
        <v>50</v>
      </c>
      <c r="E12" s="76"/>
      <c r="G12" s="77" t="s">
        <v>35</v>
      </c>
      <c r="H12" s="77"/>
      <c r="I12" s="77"/>
    </row>
    <row r="13" spans="1:19" x14ac:dyDescent="0.3">
      <c r="A13" s="73" t="s">
        <v>2</v>
      </c>
      <c r="B13" s="78" t="s">
        <v>51</v>
      </c>
      <c r="G13" s="77"/>
      <c r="H13" s="77"/>
      <c r="I13" s="77"/>
      <c r="M13" s="79"/>
      <c r="N13" s="79"/>
      <c r="R13" s="80"/>
      <c r="S13" s="81"/>
    </row>
    <row r="14" spans="1:19" x14ac:dyDescent="0.3">
      <c r="A14" s="73" t="s">
        <v>3</v>
      </c>
      <c r="B14" s="82">
        <v>45292</v>
      </c>
      <c r="D14" s="82"/>
      <c r="E14" s="74" t="s">
        <v>4</v>
      </c>
      <c r="F14" s="74"/>
      <c r="G14" s="74" t="s">
        <v>36</v>
      </c>
      <c r="H14" s="74"/>
      <c r="I14" s="74"/>
      <c r="M14" s="79"/>
      <c r="N14" s="79"/>
      <c r="R14" s="80"/>
      <c r="S14" s="81"/>
    </row>
    <row r="15" spans="1:19" x14ac:dyDescent="0.3">
      <c r="A15" s="73" t="s">
        <v>5</v>
      </c>
      <c r="B15" s="82">
        <v>45365</v>
      </c>
      <c r="D15" s="82"/>
      <c r="E15" s="83" t="s">
        <v>38</v>
      </c>
      <c r="F15" s="83"/>
      <c r="G15" s="83" t="s">
        <v>37</v>
      </c>
      <c r="H15" s="83"/>
      <c r="I15" s="83"/>
      <c r="M15" s="79"/>
      <c r="N15" s="79"/>
      <c r="R15" s="80"/>
      <c r="S15" s="81"/>
    </row>
    <row r="16" spans="1:19" x14ac:dyDescent="0.3">
      <c r="A16" s="73" t="s">
        <v>33</v>
      </c>
      <c r="B16" s="84">
        <v>60000</v>
      </c>
      <c r="M16" s="79"/>
      <c r="N16" s="79"/>
      <c r="R16" s="80"/>
      <c r="S16" s="81"/>
    </row>
    <row r="17" spans="1:19" x14ac:dyDescent="0.3">
      <c r="A17" s="73" t="s">
        <v>34</v>
      </c>
      <c r="B17" s="84">
        <v>0</v>
      </c>
      <c r="M17" s="79"/>
      <c r="N17" s="79"/>
      <c r="R17" s="80"/>
      <c r="S17" s="81"/>
    </row>
    <row r="18" spans="1:19" x14ac:dyDescent="0.3">
      <c r="B18" s="84"/>
      <c r="M18" s="79"/>
      <c r="N18" s="79"/>
      <c r="R18" s="80"/>
      <c r="S18" s="81"/>
    </row>
    <row r="19" spans="1:19" x14ac:dyDescent="0.3">
      <c r="A19" s="73" t="s">
        <v>40</v>
      </c>
      <c r="B19" s="85">
        <v>2</v>
      </c>
      <c r="D19" s="86"/>
    </row>
    <row r="20" spans="1:19" x14ac:dyDescent="0.3">
      <c r="A20" s="73" t="s">
        <v>39</v>
      </c>
      <c r="B20" s="87">
        <f>B16*4.33*B19</f>
        <v>519600</v>
      </c>
    </row>
    <row r="21" spans="1:19" x14ac:dyDescent="0.3">
      <c r="A21" s="73" t="s">
        <v>41</v>
      </c>
      <c r="B21" s="80">
        <f>B17*4.33*B19</f>
        <v>0</v>
      </c>
    </row>
    <row r="22" spans="1:19" x14ac:dyDescent="0.3">
      <c r="B22" s="80"/>
    </row>
    <row r="23" spans="1:19" x14ac:dyDescent="0.3">
      <c r="A23" s="73" t="s">
        <v>6</v>
      </c>
      <c r="B23" s="80">
        <f>DAYS360(B14,B15)+1</f>
        <v>74</v>
      </c>
    </row>
    <row r="24" spans="1:19" x14ac:dyDescent="0.3">
      <c r="A24" s="73" t="s">
        <v>7</v>
      </c>
      <c r="B24" s="80">
        <v>0</v>
      </c>
    </row>
    <row r="25" spans="1:19" x14ac:dyDescent="0.3">
      <c r="A25" s="73" t="s">
        <v>8</v>
      </c>
      <c r="B25" s="80">
        <f>B23-B24</f>
        <v>74</v>
      </c>
    </row>
    <row r="28" spans="1:19" ht="14.5" thickBot="1" x14ac:dyDescent="0.35">
      <c r="A28" s="76" t="s">
        <v>9</v>
      </c>
      <c r="B28" s="88">
        <f>B20</f>
        <v>519600</v>
      </c>
      <c r="C28" s="89" t="s">
        <v>10</v>
      </c>
      <c r="D28" s="88">
        <f>B21</f>
        <v>0</v>
      </c>
      <c r="E28" s="90" t="s">
        <v>11</v>
      </c>
      <c r="F28" s="90"/>
      <c r="G28" s="89"/>
      <c r="H28" s="91">
        <f>B25</f>
        <v>74</v>
      </c>
      <c r="I28" s="145">
        <f>(B28+D28)*H28/B29</f>
        <v>106806.66666666667</v>
      </c>
    </row>
    <row r="29" spans="1:19" x14ac:dyDescent="0.3">
      <c r="B29" s="83">
        <v>360</v>
      </c>
      <c r="C29" s="83"/>
      <c r="D29" s="83"/>
      <c r="E29" s="83"/>
      <c r="F29" s="83"/>
      <c r="G29" s="83"/>
      <c r="H29" s="83"/>
      <c r="I29" s="146"/>
    </row>
    <row r="30" spans="1:19" x14ac:dyDescent="0.3">
      <c r="I30" s="146"/>
    </row>
    <row r="31" spans="1:19" ht="14.5" thickBot="1" x14ac:dyDescent="0.35">
      <c r="A31" s="76" t="s">
        <v>12</v>
      </c>
      <c r="B31" s="88">
        <f>+I28</f>
        <v>106806.66666666667</v>
      </c>
      <c r="C31" s="89" t="s">
        <v>11</v>
      </c>
      <c r="D31" s="92">
        <v>0.12</v>
      </c>
      <c r="E31" s="93" t="s">
        <v>11</v>
      </c>
      <c r="F31" s="91">
        <f>B25</f>
        <v>74</v>
      </c>
      <c r="G31" s="94"/>
      <c r="H31" s="94"/>
      <c r="I31" s="145">
        <f>(B31*D31)*F31/B32</f>
        <v>2634.5644444444442</v>
      </c>
    </row>
    <row r="32" spans="1:19" x14ac:dyDescent="0.3">
      <c r="B32" s="83">
        <v>360</v>
      </c>
      <c r="C32" s="83"/>
      <c r="D32" s="83"/>
      <c r="E32" s="83"/>
      <c r="F32" s="83"/>
      <c r="G32" s="95"/>
      <c r="H32" s="95"/>
      <c r="I32" s="146"/>
    </row>
    <row r="33" spans="1:9" x14ac:dyDescent="0.3">
      <c r="I33" s="146"/>
    </row>
    <row r="34" spans="1:9" ht="14.5" thickBot="1" x14ac:dyDescent="0.35">
      <c r="A34" s="76" t="s">
        <v>13</v>
      </c>
      <c r="B34" s="88">
        <f>B20</f>
        <v>519600</v>
      </c>
      <c r="C34" s="89" t="s">
        <v>10</v>
      </c>
      <c r="D34" s="88">
        <f>B21</f>
        <v>0</v>
      </c>
      <c r="E34" s="90" t="s">
        <v>11</v>
      </c>
      <c r="F34" s="90"/>
      <c r="G34" s="89"/>
      <c r="H34" s="91">
        <f>B23</f>
        <v>74</v>
      </c>
      <c r="I34" s="145">
        <f>(B34+D34)*H34/B35</f>
        <v>106806.66666666667</v>
      </c>
    </row>
    <row r="35" spans="1:9" x14ac:dyDescent="0.3">
      <c r="B35" s="96">
        <v>360</v>
      </c>
      <c r="C35" s="96"/>
      <c r="D35" s="96"/>
      <c r="E35" s="96"/>
      <c r="F35" s="96"/>
      <c r="G35" s="96"/>
      <c r="H35" s="96"/>
      <c r="I35" s="146"/>
    </row>
    <row r="36" spans="1:9" x14ac:dyDescent="0.3">
      <c r="I36" s="146"/>
    </row>
    <row r="37" spans="1:9" ht="14.5" thickBot="1" x14ac:dyDescent="0.35">
      <c r="A37" s="76" t="s">
        <v>14</v>
      </c>
      <c r="B37" s="88">
        <f>B20</f>
        <v>519600</v>
      </c>
      <c r="C37" s="89"/>
      <c r="D37" s="89" t="s">
        <v>11</v>
      </c>
      <c r="E37" s="93"/>
      <c r="F37" s="144">
        <f>B25</f>
        <v>74</v>
      </c>
      <c r="H37" s="97"/>
      <c r="I37" s="145">
        <f>B37*F37/B38</f>
        <v>53403.333333333336</v>
      </c>
    </row>
    <row r="38" spans="1:9" x14ac:dyDescent="0.3">
      <c r="B38" s="83">
        <v>720</v>
      </c>
      <c r="C38" s="83"/>
      <c r="D38" s="83"/>
      <c r="E38" s="83"/>
      <c r="F38" s="83"/>
      <c r="G38" s="95"/>
      <c r="H38" s="98"/>
      <c r="I38" s="147"/>
    </row>
    <row r="39" spans="1:9" x14ac:dyDescent="0.3">
      <c r="I39" s="146"/>
    </row>
    <row r="40" spans="1:9" ht="14.25" customHeight="1" x14ac:dyDescent="0.3">
      <c r="B40" s="95"/>
      <c r="C40" s="95"/>
      <c r="D40" s="95"/>
      <c r="E40" s="95"/>
      <c r="F40" s="95"/>
      <c r="G40" s="95"/>
      <c r="H40" s="98"/>
      <c r="I40" s="147"/>
    </row>
    <row r="41" spans="1:9" ht="14.25" customHeight="1" thickBot="1" x14ac:dyDescent="0.35">
      <c r="B41" s="95"/>
      <c r="C41" s="95"/>
      <c r="D41" s="95"/>
      <c r="E41" s="95"/>
      <c r="F41" s="95"/>
      <c r="G41" s="95"/>
      <c r="H41" s="98"/>
      <c r="I41" s="147"/>
    </row>
    <row r="42" spans="1:9" ht="18" customHeight="1" thickBot="1" x14ac:dyDescent="0.35">
      <c r="A42" s="99" t="s">
        <v>15</v>
      </c>
      <c r="B42" s="99"/>
      <c r="C42" s="99"/>
      <c r="D42" s="99"/>
      <c r="E42" s="99"/>
      <c r="F42" s="99"/>
      <c r="G42" s="99"/>
      <c r="H42" s="99"/>
      <c r="I42" s="148">
        <f>SUM(I28:I40)</f>
        <v>269651.23111111112</v>
      </c>
    </row>
    <row r="43" spans="1:9" ht="12" customHeight="1" thickBot="1" x14ac:dyDescent="0.35">
      <c r="B43" s="95"/>
      <c r="C43" s="95"/>
      <c r="D43" s="95"/>
      <c r="E43" s="95"/>
      <c r="F43" s="95"/>
      <c r="G43" s="95"/>
      <c r="H43" s="95"/>
    </row>
    <row r="44" spans="1:9" ht="21" customHeight="1" thickBot="1" x14ac:dyDescent="0.35">
      <c r="A44" s="100" t="s">
        <v>16</v>
      </c>
      <c r="B44" s="101"/>
      <c r="C44" s="101"/>
      <c r="D44" s="101"/>
      <c r="E44" s="102" t="s">
        <v>17</v>
      </c>
      <c r="F44" s="103"/>
      <c r="G44" s="103"/>
      <c r="H44" s="103"/>
      <c r="I44" s="104"/>
    </row>
    <row r="45" spans="1:9" ht="12" customHeight="1" x14ac:dyDescent="0.3">
      <c r="A45" s="105" t="s">
        <v>18</v>
      </c>
      <c r="B45" s="106">
        <v>0</v>
      </c>
      <c r="C45" s="106"/>
      <c r="D45" s="107">
        <v>0</v>
      </c>
      <c r="E45" s="108"/>
      <c r="F45" s="109"/>
      <c r="G45" s="109"/>
      <c r="H45" s="106"/>
      <c r="I45" s="110"/>
    </row>
    <row r="46" spans="1:9" ht="12" customHeight="1" x14ac:dyDescent="0.3">
      <c r="A46" s="105" t="s">
        <v>19</v>
      </c>
      <c r="B46" s="106">
        <v>0</v>
      </c>
      <c r="C46" s="106"/>
      <c r="D46" s="107">
        <v>0</v>
      </c>
      <c r="E46" s="108"/>
      <c r="F46" s="109"/>
      <c r="G46" s="109"/>
      <c r="H46" s="106"/>
      <c r="I46" s="110"/>
    </row>
    <row r="47" spans="1:9" ht="12" customHeight="1" x14ac:dyDescent="0.3">
      <c r="A47" s="105" t="s">
        <v>20</v>
      </c>
      <c r="B47" s="111">
        <v>0.04</v>
      </c>
      <c r="C47" s="106"/>
      <c r="D47" s="107"/>
      <c r="E47" s="108"/>
      <c r="F47" s="109"/>
      <c r="G47" s="109"/>
      <c r="H47" s="106"/>
      <c r="I47" s="112">
        <f>D45*4%</f>
        <v>0</v>
      </c>
    </row>
    <row r="48" spans="1:9" ht="12" customHeight="1" x14ac:dyDescent="0.3">
      <c r="A48" s="105" t="s">
        <v>21</v>
      </c>
      <c r="B48" s="111">
        <v>0.04</v>
      </c>
      <c r="C48" s="106"/>
      <c r="D48" s="107"/>
      <c r="E48" s="113"/>
      <c r="F48" s="114"/>
      <c r="G48" s="114"/>
      <c r="H48" s="106"/>
      <c r="I48" s="112">
        <f>D45*B48</f>
        <v>0</v>
      </c>
    </row>
    <row r="49" spans="1:13" ht="12" customHeight="1" x14ac:dyDescent="0.3">
      <c r="A49" s="105" t="s">
        <v>22</v>
      </c>
      <c r="B49" s="111">
        <v>0.01</v>
      </c>
      <c r="C49" s="106"/>
      <c r="D49" s="107"/>
      <c r="E49" s="113"/>
      <c r="F49" s="114"/>
      <c r="G49" s="114"/>
      <c r="H49" s="106"/>
      <c r="I49" s="110">
        <v>0</v>
      </c>
    </row>
    <row r="50" spans="1:13" ht="12" customHeight="1" x14ac:dyDescent="0.3">
      <c r="A50" s="105" t="s">
        <v>23</v>
      </c>
      <c r="B50" s="106"/>
      <c r="C50" s="106"/>
      <c r="D50" s="107"/>
      <c r="E50" s="108"/>
      <c r="F50" s="109"/>
      <c r="G50" s="109"/>
      <c r="H50" s="106"/>
      <c r="I50" s="112">
        <v>0</v>
      </c>
      <c r="L50" s="115"/>
      <c r="M50" s="116"/>
    </row>
    <row r="51" spans="1:13" ht="12" customHeight="1" x14ac:dyDescent="0.3">
      <c r="A51" s="105"/>
      <c r="B51" s="106"/>
      <c r="C51" s="106"/>
      <c r="D51" s="107"/>
      <c r="E51" s="108"/>
      <c r="F51" s="109"/>
      <c r="G51" s="109"/>
      <c r="H51" s="106"/>
      <c r="I51" s="112"/>
      <c r="M51" s="116"/>
    </row>
    <row r="52" spans="1:13" ht="12" customHeight="1" x14ac:dyDescent="0.3">
      <c r="A52" s="105"/>
      <c r="B52" s="106"/>
      <c r="C52" s="106"/>
      <c r="D52" s="107"/>
      <c r="E52" s="108"/>
      <c r="F52" s="109"/>
      <c r="G52" s="109"/>
      <c r="H52" s="106"/>
      <c r="I52" s="112"/>
    </row>
    <row r="53" spans="1:13" ht="12" customHeight="1" x14ac:dyDescent="0.3">
      <c r="A53" s="105"/>
      <c r="B53" s="106"/>
      <c r="C53" s="106"/>
      <c r="D53" s="107"/>
      <c r="E53" s="117"/>
      <c r="F53" s="118"/>
      <c r="G53" s="106"/>
      <c r="H53" s="106"/>
      <c r="I53" s="112"/>
    </row>
    <row r="54" spans="1:13" ht="12" customHeight="1" x14ac:dyDescent="0.3">
      <c r="A54" s="105"/>
      <c r="B54" s="106"/>
      <c r="C54" s="106"/>
      <c r="D54" s="107"/>
      <c r="E54" s="119"/>
      <c r="F54" s="106"/>
      <c r="G54" s="106"/>
      <c r="H54" s="106"/>
      <c r="I54" s="112"/>
    </row>
    <row r="55" spans="1:13" ht="12" customHeight="1" x14ac:dyDescent="0.3">
      <c r="A55" s="105"/>
      <c r="B55" s="106"/>
      <c r="C55" s="106"/>
      <c r="D55" s="107"/>
      <c r="E55" s="119"/>
      <c r="F55" s="106"/>
      <c r="G55" s="106"/>
      <c r="H55" s="106"/>
      <c r="I55" s="112"/>
    </row>
    <row r="56" spans="1:13" s="120" customFormat="1" ht="18.75" customHeight="1" x14ac:dyDescent="0.3">
      <c r="A56" s="105"/>
      <c r="B56" s="106"/>
      <c r="C56" s="106"/>
      <c r="D56" s="107"/>
      <c r="E56" s="119"/>
      <c r="F56" s="106"/>
      <c r="G56" s="106"/>
      <c r="H56" s="106"/>
      <c r="I56" s="112"/>
    </row>
    <row r="57" spans="1:13" s="120" customFormat="1" ht="22.5" customHeight="1" thickBot="1" x14ac:dyDescent="0.35">
      <c r="A57" s="105"/>
      <c r="B57" s="106"/>
      <c r="C57" s="106"/>
      <c r="D57" s="107"/>
      <c r="E57" s="119"/>
      <c r="F57" s="106"/>
      <c r="G57" s="106"/>
      <c r="H57" s="106"/>
      <c r="I57" s="121"/>
    </row>
    <row r="58" spans="1:13" ht="14.5" thickBot="1" x14ac:dyDescent="0.35">
      <c r="A58" s="122" t="s">
        <v>24</v>
      </c>
      <c r="B58" s="123"/>
      <c r="C58" s="123"/>
      <c r="D58" s="124">
        <f>SUM(D45:D57)</f>
        <v>0</v>
      </c>
      <c r="E58" s="125" t="s">
        <v>25</v>
      </c>
      <c r="F58" s="126"/>
      <c r="G58" s="126"/>
      <c r="H58" s="126"/>
      <c r="I58" s="127">
        <f>SUM(I45:I57)</f>
        <v>0</v>
      </c>
    </row>
    <row r="59" spans="1:13" s="120" customFormat="1" ht="27" customHeight="1" thickBot="1" x14ac:dyDescent="0.4">
      <c r="A59" s="128" t="s">
        <v>26</v>
      </c>
      <c r="B59" s="129"/>
      <c r="C59" s="129"/>
      <c r="D59" s="129"/>
      <c r="E59" s="129"/>
      <c r="F59" s="129"/>
      <c r="G59" s="129"/>
      <c r="H59" s="130"/>
      <c r="I59" s="131">
        <f>D58-I58</f>
        <v>0</v>
      </c>
    </row>
    <row r="60" spans="1:13" x14ac:dyDescent="0.3">
      <c r="A60" s="95"/>
      <c r="B60" s="95"/>
      <c r="C60" s="95"/>
      <c r="D60" s="95"/>
      <c r="E60" s="95"/>
      <c r="F60" s="95"/>
      <c r="G60" s="95"/>
      <c r="H60" s="95"/>
      <c r="I60" s="132"/>
    </row>
    <row r="61" spans="1:13" x14ac:dyDescent="0.3">
      <c r="A61" s="133" t="s">
        <v>27</v>
      </c>
      <c r="B61" s="134"/>
      <c r="C61" s="134"/>
      <c r="D61" s="134"/>
      <c r="E61" s="134"/>
      <c r="F61" s="134"/>
      <c r="G61" s="134"/>
      <c r="H61" s="134"/>
      <c r="I61" s="135">
        <f>I59+I42</f>
        <v>269651.23111111112</v>
      </c>
    </row>
    <row r="62" spans="1:13" ht="15" customHeight="1" x14ac:dyDescent="0.3">
      <c r="B62" s="95"/>
      <c r="C62" s="95"/>
      <c r="D62" s="95"/>
      <c r="E62" s="95"/>
      <c r="F62" s="95"/>
      <c r="G62" s="95"/>
      <c r="H62" s="95"/>
    </row>
    <row r="63" spans="1:13" ht="15" customHeight="1" x14ac:dyDescent="0.3">
      <c r="I63" s="132"/>
    </row>
    <row r="64" spans="1:13" ht="35.25" customHeight="1" x14ac:dyDescent="0.3">
      <c r="A64" s="136" t="s">
        <v>45</v>
      </c>
      <c r="B64" s="136"/>
      <c r="C64" s="136"/>
      <c r="D64" s="136"/>
      <c r="E64" s="136"/>
      <c r="F64" s="136"/>
      <c r="G64" s="136"/>
      <c r="H64" s="136"/>
      <c r="I64" s="136"/>
    </row>
    <row r="65" spans="1:9" x14ac:dyDescent="0.3">
      <c r="A65" s="136"/>
      <c r="B65" s="136"/>
      <c r="C65" s="136"/>
      <c r="D65" s="136"/>
      <c r="E65" s="136"/>
      <c r="F65" s="136"/>
      <c r="G65" s="136"/>
      <c r="H65" s="136"/>
      <c r="I65" s="136"/>
    </row>
    <row r="66" spans="1:9" x14ac:dyDescent="0.3">
      <c r="A66" s="136"/>
      <c r="B66" s="136"/>
      <c r="C66" s="136"/>
      <c r="D66" s="136"/>
      <c r="E66" s="136"/>
      <c r="F66" s="136"/>
      <c r="G66" s="136"/>
      <c r="H66" s="136"/>
      <c r="I66" s="136"/>
    </row>
    <row r="68" spans="1:9" x14ac:dyDescent="0.3">
      <c r="A68" s="137" t="s">
        <v>28</v>
      </c>
      <c r="E68" s="76" t="s">
        <v>29</v>
      </c>
      <c r="F68" s="76"/>
      <c r="G68" s="76"/>
      <c r="H68" s="76"/>
    </row>
    <row r="69" spans="1:9" x14ac:dyDescent="0.3">
      <c r="A69" s="138"/>
      <c r="E69" s="76"/>
      <c r="F69" s="76"/>
      <c r="G69" s="76"/>
      <c r="H69" s="76"/>
    </row>
    <row r="70" spans="1:9" x14ac:dyDescent="0.3">
      <c r="A70" s="138"/>
    </row>
    <row r="71" spans="1:9" ht="14.5" thickBot="1" x14ac:dyDescent="0.35">
      <c r="A71" s="139"/>
      <c r="E71" s="139"/>
      <c r="F71" s="139"/>
      <c r="G71" s="139"/>
      <c r="H71" s="139"/>
      <c r="I71" s="139"/>
    </row>
    <row r="72" spans="1:9" x14ac:dyDescent="0.3">
      <c r="A72" s="76" t="str">
        <f>A1</f>
        <v xml:space="preserve">MENDOZA CONSULTORES SAS  
Cel. 320-3909124 </v>
      </c>
      <c r="E72" s="76" t="s">
        <v>46</v>
      </c>
      <c r="F72" s="76"/>
      <c r="G72" s="76"/>
      <c r="H72" s="76"/>
    </row>
    <row r="73" spans="1:9" x14ac:dyDescent="0.3">
      <c r="A73" s="76"/>
      <c r="E73" s="76" t="s">
        <v>30</v>
      </c>
      <c r="F73" s="140"/>
      <c r="G73" s="140"/>
      <c r="H73" s="140"/>
      <c r="I73" s="140"/>
    </row>
    <row r="74" spans="1:9" x14ac:dyDescent="0.3">
      <c r="A74" s="132"/>
    </row>
    <row r="77" spans="1:9" x14ac:dyDescent="0.3">
      <c r="A77" s="137"/>
    </row>
    <row r="78" spans="1:9" x14ac:dyDescent="0.3">
      <c r="A78" s="138"/>
    </row>
    <row r="79" spans="1:9" x14ac:dyDescent="0.3">
      <c r="A79" s="138"/>
    </row>
    <row r="81" spans="1:1" x14ac:dyDescent="0.3">
      <c r="A81" s="76"/>
    </row>
    <row r="82" spans="1:1" x14ac:dyDescent="0.3">
      <c r="A82" s="76"/>
    </row>
  </sheetData>
  <sheetProtection algorithmName="SHA-512" hashValue="IA09a1eoURAknTdjX1Y3/1i2a+MOkwLx+1ZcwvXCr91bwbOzoZ03ceTGb3LFZCXMaE1sQRO8FRFUKqwFXsZNQw==" saltValue="jiDfVxxHlz7hzwZ0swOv0Q==" spinCount="100000" sheet="1" objects="1" scenarios="1"/>
  <protectedRanges>
    <protectedRange algorithmName="SHA-512" hashValue="+uwASCsazi+2EqSiKmKLl14HmQ6hppO6Fw3CETd4p8FXlhZXlzZpjI3JZWsGFXtC5mD5D9GyHTbVR4EnWz7w0g==" saltValue="AScyTEcUUv5j3DrCN/GpqA==" spinCount="100000" sqref="A1:I6" name="Rango1"/>
    <protectedRange algorithmName="SHA-512" hashValue="NxpR1dOJ4N8ZEDvKRep/YCQwGLJBmBQ9QQ9FXpFXnojyKzY03hXmRQ0MSCWQ49STFszg/kQKF084z9GGdcLQPw==" saltValue="DCNlaZH5gtGHqWJCf/x1kA==" spinCount="100000" sqref="A1:I7" name="Rango2"/>
  </protectedRanges>
  <mergeCells count="27">
    <mergeCell ref="M11:S11"/>
    <mergeCell ref="G12:I13"/>
    <mergeCell ref="E14:F14"/>
    <mergeCell ref="G14:I14"/>
    <mergeCell ref="A1:I6"/>
    <mergeCell ref="A7:I7"/>
    <mergeCell ref="A10:I11"/>
    <mergeCell ref="B9:F9"/>
    <mergeCell ref="G9:H9"/>
    <mergeCell ref="B38:F38"/>
    <mergeCell ref="A42:H42"/>
    <mergeCell ref="A64:I65"/>
    <mergeCell ref="A66:I66"/>
    <mergeCell ref="F73:I73"/>
    <mergeCell ref="E15:F15"/>
    <mergeCell ref="E28:F28"/>
    <mergeCell ref="E34:F34"/>
    <mergeCell ref="A44:D44"/>
    <mergeCell ref="E44:I44"/>
    <mergeCell ref="A58:C58"/>
    <mergeCell ref="E58:H58"/>
    <mergeCell ref="A59:H59"/>
    <mergeCell ref="A61:H61"/>
    <mergeCell ref="G15:I15"/>
    <mergeCell ref="B29:H29"/>
    <mergeCell ref="B32:F32"/>
    <mergeCell ref="B35:H35"/>
  </mergeCells>
  <conditionalFormatting sqref="B13">
    <cfRule type="duplicateValues" dxfId="51" priority="1"/>
    <cfRule type="duplicateValues" dxfId="50" priority="2" stopIfTrue="1"/>
    <cfRule type="duplicateValues" dxfId="49" priority="3"/>
    <cfRule type="duplicateValues" dxfId="48" priority="4"/>
  </conditionalFormatting>
  <pageMargins left="0.7" right="0.7" top="0.75" bottom="0.75" header="0.3" footer="0.3"/>
  <pageSetup scale="63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5587-E712-4CFB-A0D9-41AE7B4ADC9C}">
  <dimension ref="A3:S881"/>
  <sheetViews>
    <sheetView view="pageBreakPreview" topLeftCell="A317" zoomScale="85" zoomScaleNormal="70" zoomScaleSheetLayoutView="85" workbookViewId="0">
      <selection activeCell="E317" sqref="E317"/>
    </sheetView>
  </sheetViews>
  <sheetFormatPr baseColWidth="10" defaultColWidth="9.1796875" defaultRowHeight="14" x14ac:dyDescent="0.3"/>
  <cols>
    <col min="1" max="1" width="33.7265625" style="1" customWidth="1"/>
    <col min="2" max="2" width="17.1796875" style="1" customWidth="1"/>
    <col min="3" max="3" width="3.26953125" style="1" customWidth="1"/>
    <col min="4" max="4" width="14.7265625" style="1" customWidth="1"/>
    <col min="5" max="5" width="9.26953125" style="1" customWidth="1"/>
    <col min="6" max="6" width="11.453125" style="1" bestFit="1" customWidth="1"/>
    <col min="7" max="7" width="4.1796875" style="1" customWidth="1"/>
    <col min="8" max="8" width="7.7265625" style="1" customWidth="1"/>
    <col min="9" max="9" width="21.81640625" style="1" customWidth="1"/>
    <col min="10" max="11" width="9.1796875" style="1"/>
    <col min="12" max="12" width="19.81640625" style="1" bestFit="1" customWidth="1"/>
    <col min="13" max="13" width="19.1796875" style="1" bestFit="1" customWidth="1"/>
    <col min="14" max="14" width="11.54296875" style="1" bestFit="1" customWidth="1"/>
    <col min="15" max="15" width="9.1796875" style="1"/>
    <col min="16" max="16" width="20.26953125" style="1" bestFit="1" customWidth="1"/>
    <col min="17" max="17" width="19.81640625" style="1" bestFit="1" customWidth="1"/>
    <col min="18" max="18" width="32.81640625" style="1" bestFit="1" customWidth="1"/>
    <col min="19" max="19" width="22.26953125" style="1" bestFit="1" customWidth="1"/>
    <col min="20" max="16384" width="9.1796875" style="1"/>
  </cols>
  <sheetData>
    <row r="3" spans="1:19" x14ac:dyDescent="0.3">
      <c r="A3" s="70" t="s">
        <v>31</v>
      </c>
      <c r="B3" s="70"/>
      <c r="C3" s="70"/>
      <c r="D3" s="70"/>
      <c r="E3" s="70"/>
      <c r="F3" s="70"/>
      <c r="G3" s="70"/>
      <c r="H3" s="70"/>
      <c r="I3" s="70"/>
    </row>
    <row r="4" spans="1:19" x14ac:dyDescent="0.3">
      <c r="A4" s="70" t="s">
        <v>30</v>
      </c>
      <c r="B4" s="70"/>
      <c r="C4" s="70"/>
      <c r="D4" s="70"/>
      <c r="E4" s="70"/>
      <c r="F4" s="70"/>
      <c r="G4" s="70"/>
      <c r="H4" s="70"/>
      <c r="I4" s="70"/>
    </row>
    <row r="5" spans="1:19" x14ac:dyDescent="0.3">
      <c r="A5" s="70" t="s">
        <v>0</v>
      </c>
      <c r="B5" s="70"/>
      <c r="C5" s="70"/>
      <c r="D5" s="70"/>
      <c r="E5" s="70"/>
      <c r="F5" s="70"/>
      <c r="G5" s="70"/>
      <c r="H5" s="70"/>
      <c r="I5" s="70"/>
    </row>
    <row r="6" spans="1:19" x14ac:dyDescent="0.3">
      <c r="A6" s="2"/>
      <c r="B6" s="2"/>
      <c r="C6" s="2"/>
      <c r="D6" s="2"/>
      <c r="E6" s="2"/>
      <c r="F6" s="2"/>
      <c r="G6" s="2"/>
      <c r="H6" s="2"/>
      <c r="I6" s="2"/>
    </row>
    <row r="7" spans="1:19" x14ac:dyDescent="0.3">
      <c r="A7" s="3"/>
      <c r="B7" s="3"/>
      <c r="C7" s="3"/>
      <c r="D7" s="3"/>
      <c r="E7" s="3"/>
      <c r="F7" s="3"/>
      <c r="G7" s="3"/>
      <c r="H7" s="3"/>
      <c r="I7" s="3"/>
    </row>
    <row r="8" spans="1:19" x14ac:dyDescent="0.3">
      <c r="M8" s="70"/>
      <c r="N8" s="70"/>
      <c r="O8" s="70"/>
      <c r="P8" s="70"/>
      <c r="Q8" s="70"/>
      <c r="R8" s="70"/>
      <c r="S8" s="70"/>
    </row>
    <row r="9" spans="1:19" x14ac:dyDescent="0.3">
      <c r="A9" s="1" t="s">
        <v>1</v>
      </c>
      <c r="B9" s="3" t="s">
        <v>32</v>
      </c>
      <c r="E9" s="3"/>
      <c r="G9" s="71" t="s">
        <v>35</v>
      </c>
      <c r="H9" s="71"/>
      <c r="I9" s="71"/>
    </row>
    <row r="10" spans="1:19" x14ac:dyDescent="0.3">
      <c r="A10" s="1" t="s">
        <v>2</v>
      </c>
      <c r="B10" s="4">
        <v>52738927</v>
      </c>
      <c r="G10" s="71"/>
      <c r="H10" s="71"/>
      <c r="I10" s="71"/>
      <c r="M10" s="5"/>
      <c r="N10" s="5"/>
      <c r="R10" s="6"/>
      <c r="S10" s="7"/>
    </row>
    <row r="11" spans="1:19" x14ac:dyDescent="0.3">
      <c r="A11" s="1" t="s">
        <v>3</v>
      </c>
      <c r="B11" s="8">
        <v>40978</v>
      </c>
      <c r="D11" s="8"/>
      <c r="E11" s="70" t="s">
        <v>4</v>
      </c>
      <c r="F11" s="70"/>
      <c r="G11" s="70" t="s">
        <v>36</v>
      </c>
      <c r="H11" s="70"/>
      <c r="I11" s="70"/>
      <c r="M11" s="5"/>
      <c r="N11" s="5"/>
      <c r="R11" s="6"/>
      <c r="S11" s="7"/>
    </row>
    <row r="12" spans="1:19" x14ac:dyDescent="0.3">
      <c r="A12" s="1" t="s">
        <v>5</v>
      </c>
      <c r="B12" s="8">
        <v>41274</v>
      </c>
      <c r="D12" s="8"/>
      <c r="E12" s="52" t="s">
        <v>38</v>
      </c>
      <c r="F12" s="52"/>
      <c r="G12" s="52" t="s">
        <v>37</v>
      </c>
      <c r="H12" s="52"/>
      <c r="I12" s="52"/>
      <c r="M12" s="5"/>
      <c r="N12" s="5"/>
      <c r="R12" s="6"/>
      <c r="S12" s="7"/>
    </row>
    <row r="13" spans="1:19" x14ac:dyDescent="0.3">
      <c r="A13" s="1" t="s">
        <v>33</v>
      </c>
      <c r="B13" s="9">
        <v>35000</v>
      </c>
      <c r="M13" s="5"/>
      <c r="N13" s="5"/>
      <c r="R13" s="6"/>
      <c r="S13" s="7"/>
    </row>
    <row r="14" spans="1:19" x14ac:dyDescent="0.3">
      <c r="A14" s="1" t="s">
        <v>34</v>
      </c>
      <c r="B14" s="9">
        <v>0</v>
      </c>
      <c r="M14" s="5"/>
      <c r="N14" s="5"/>
      <c r="R14" s="6"/>
      <c r="S14" s="7"/>
    </row>
    <row r="15" spans="1:19" x14ac:dyDescent="0.3">
      <c r="B15" s="9"/>
      <c r="M15" s="5"/>
      <c r="N15" s="5"/>
      <c r="R15" s="6"/>
      <c r="S15" s="7"/>
    </row>
    <row r="16" spans="1:19" x14ac:dyDescent="0.3">
      <c r="A16" s="1" t="s">
        <v>40</v>
      </c>
      <c r="B16" s="10">
        <v>2</v>
      </c>
      <c r="D16" s="11"/>
    </row>
    <row r="17" spans="1:9" x14ac:dyDescent="0.3">
      <c r="A17" s="1" t="s">
        <v>39</v>
      </c>
      <c r="B17" s="12">
        <f>B13*4.33*B16</f>
        <v>303100</v>
      </c>
    </row>
    <row r="18" spans="1:9" x14ac:dyDescent="0.3">
      <c r="A18" s="1" t="s">
        <v>41</v>
      </c>
      <c r="B18" s="6">
        <f>B14*4.33*B16</f>
        <v>0</v>
      </c>
    </row>
    <row r="19" spans="1:9" x14ac:dyDescent="0.3">
      <c r="B19" s="6"/>
    </row>
    <row r="20" spans="1:9" x14ac:dyDescent="0.3">
      <c r="A20" s="1" t="s">
        <v>6</v>
      </c>
      <c r="B20" s="6">
        <f>DAYS360(B11,B12)+1</f>
        <v>292</v>
      </c>
    </row>
    <row r="21" spans="1:9" x14ac:dyDescent="0.3">
      <c r="A21" s="1" t="s">
        <v>7</v>
      </c>
      <c r="B21" s="6">
        <v>0</v>
      </c>
    </row>
    <row r="22" spans="1:9" x14ac:dyDescent="0.3">
      <c r="A22" s="1" t="s">
        <v>8</v>
      </c>
      <c r="B22" s="6">
        <f>B20-B21</f>
        <v>292</v>
      </c>
    </row>
    <row r="25" spans="1:9" ht="14.5" thickBot="1" x14ac:dyDescent="0.35">
      <c r="A25" s="3" t="s">
        <v>9</v>
      </c>
      <c r="B25" s="13">
        <f>B17</f>
        <v>303100</v>
      </c>
      <c r="C25" s="14" t="s">
        <v>10</v>
      </c>
      <c r="D25" s="13">
        <f>B18</f>
        <v>0</v>
      </c>
      <c r="E25" s="53" t="s">
        <v>11</v>
      </c>
      <c r="F25" s="53"/>
      <c r="G25" s="14"/>
      <c r="H25" s="16">
        <f>B22</f>
        <v>292</v>
      </c>
      <c r="I25" s="11">
        <f>(B25+D25)*H25/B26</f>
        <v>245847.77777777778</v>
      </c>
    </row>
    <row r="26" spans="1:9" x14ac:dyDescent="0.3">
      <c r="B26" s="52">
        <v>360</v>
      </c>
      <c r="C26" s="52"/>
      <c r="D26" s="52"/>
      <c r="E26" s="52"/>
      <c r="F26" s="52"/>
      <c r="G26" s="52"/>
      <c r="H26" s="52"/>
    </row>
    <row r="28" spans="1:9" ht="14.5" thickBot="1" x14ac:dyDescent="0.35">
      <c r="A28" s="3" t="s">
        <v>12</v>
      </c>
      <c r="B28" s="13">
        <f>+I25</f>
        <v>245847.77777777778</v>
      </c>
      <c r="C28" s="14" t="s">
        <v>11</v>
      </c>
      <c r="D28" s="17">
        <v>0.12</v>
      </c>
      <c r="E28" s="15" t="s">
        <v>11</v>
      </c>
      <c r="F28" s="16">
        <f>B22</f>
        <v>292</v>
      </c>
      <c r="G28" s="18"/>
      <c r="H28" s="18"/>
      <c r="I28" s="11">
        <f>(B28*D28)*F28/B29</f>
        <v>23929.183703703704</v>
      </c>
    </row>
    <row r="29" spans="1:9" x14ac:dyDescent="0.3">
      <c r="B29" s="52">
        <v>360</v>
      </c>
      <c r="C29" s="52"/>
      <c r="D29" s="52"/>
      <c r="E29" s="52"/>
      <c r="F29" s="52"/>
      <c r="G29" s="19"/>
      <c r="H29" s="19"/>
    </row>
    <row r="31" spans="1:9" ht="15" customHeight="1" thickBot="1" x14ac:dyDescent="0.35">
      <c r="A31" s="3" t="s">
        <v>13</v>
      </c>
      <c r="B31" s="72" t="s">
        <v>43</v>
      </c>
      <c r="C31" s="72"/>
      <c r="D31" s="72"/>
      <c r="E31" s="72"/>
      <c r="F31" s="72"/>
      <c r="G31" s="72"/>
      <c r="H31" s="72"/>
      <c r="I31" s="11">
        <v>0</v>
      </c>
    </row>
    <row r="32" spans="1:9" ht="14.5" customHeight="1" thickBot="1" x14ac:dyDescent="0.35">
      <c r="B32" s="72"/>
      <c r="C32" s="72"/>
      <c r="D32" s="72"/>
      <c r="E32" s="72"/>
      <c r="F32" s="72"/>
      <c r="G32" s="72"/>
      <c r="H32" s="72"/>
    </row>
    <row r="34" spans="1:13" ht="14.5" thickBot="1" x14ac:dyDescent="0.35">
      <c r="A34" s="3" t="s">
        <v>14</v>
      </c>
      <c r="B34" s="13">
        <f>B17</f>
        <v>303100</v>
      </c>
      <c r="C34" s="14"/>
      <c r="D34" s="14" t="s">
        <v>11</v>
      </c>
      <c r="E34" s="15"/>
      <c r="F34" s="49">
        <f>B22</f>
        <v>292</v>
      </c>
      <c r="H34" s="20"/>
      <c r="I34" s="11">
        <f>B34*F34/B35</f>
        <v>122923.88888888889</v>
      </c>
    </row>
    <row r="35" spans="1:13" x14ac:dyDescent="0.3">
      <c r="B35" s="52">
        <v>720</v>
      </c>
      <c r="C35" s="52"/>
      <c r="D35" s="52"/>
      <c r="E35" s="52"/>
      <c r="F35" s="52"/>
      <c r="G35" s="19"/>
      <c r="H35" s="21"/>
      <c r="I35" s="22"/>
    </row>
    <row r="37" spans="1:13" ht="14.25" customHeight="1" x14ac:dyDescent="0.3">
      <c r="B37" s="19"/>
      <c r="C37" s="19"/>
      <c r="D37" s="19"/>
      <c r="E37" s="19"/>
      <c r="F37" s="19"/>
      <c r="G37" s="19"/>
      <c r="H37" s="21"/>
      <c r="I37" s="22"/>
    </row>
    <row r="38" spans="1:13" ht="14.25" customHeight="1" thickBot="1" x14ac:dyDescent="0.35">
      <c r="B38" s="19"/>
      <c r="C38" s="19"/>
      <c r="D38" s="19"/>
      <c r="E38" s="19"/>
      <c r="F38" s="19"/>
      <c r="G38" s="19"/>
      <c r="H38" s="21"/>
      <c r="I38" s="22"/>
    </row>
    <row r="39" spans="1:13" ht="18" customHeight="1" thickBot="1" x14ac:dyDescent="0.35">
      <c r="A39" s="69" t="s">
        <v>15</v>
      </c>
      <c r="B39" s="69"/>
      <c r="C39" s="69"/>
      <c r="D39" s="69"/>
      <c r="E39" s="69"/>
      <c r="F39" s="69"/>
      <c r="G39" s="69"/>
      <c r="H39" s="69"/>
      <c r="I39" s="23">
        <f>SUM(I25:I37)</f>
        <v>392700.85037037038</v>
      </c>
    </row>
    <row r="40" spans="1:13" ht="12" customHeight="1" thickBot="1" x14ac:dyDescent="0.35">
      <c r="B40" s="19"/>
      <c r="C40" s="19"/>
      <c r="D40" s="19"/>
      <c r="E40" s="19"/>
      <c r="F40" s="19"/>
      <c r="G40" s="19"/>
      <c r="H40" s="19"/>
    </row>
    <row r="41" spans="1:13" ht="21" customHeight="1" thickBot="1" x14ac:dyDescent="0.35">
      <c r="A41" s="54" t="s">
        <v>16</v>
      </c>
      <c r="B41" s="55"/>
      <c r="C41" s="55"/>
      <c r="D41" s="55"/>
      <c r="E41" s="56" t="s">
        <v>17</v>
      </c>
      <c r="F41" s="57"/>
      <c r="G41" s="57"/>
      <c r="H41" s="57"/>
      <c r="I41" s="58"/>
    </row>
    <row r="42" spans="1:13" ht="12" customHeight="1" x14ac:dyDescent="0.3">
      <c r="A42" s="24" t="s">
        <v>18</v>
      </c>
      <c r="B42" s="25">
        <v>0</v>
      </c>
      <c r="C42" s="25"/>
      <c r="D42" s="26">
        <v>0</v>
      </c>
      <c r="E42" s="27"/>
      <c r="F42" s="28"/>
      <c r="G42" s="28"/>
      <c r="H42" s="25"/>
      <c r="I42" s="29"/>
    </row>
    <row r="43" spans="1:13" ht="12" customHeight="1" x14ac:dyDescent="0.3">
      <c r="A43" s="24" t="s">
        <v>19</v>
      </c>
      <c r="B43" s="25">
        <v>0</v>
      </c>
      <c r="C43" s="25"/>
      <c r="D43" s="26">
        <v>0</v>
      </c>
      <c r="E43" s="27"/>
      <c r="F43" s="28"/>
      <c r="G43" s="28"/>
      <c r="H43" s="25"/>
      <c r="I43" s="29"/>
    </row>
    <row r="44" spans="1:13" ht="12" customHeight="1" x14ac:dyDescent="0.3">
      <c r="A44" s="24" t="s">
        <v>20</v>
      </c>
      <c r="B44" s="30">
        <v>0.04</v>
      </c>
      <c r="C44" s="25"/>
      <c r="D44" s="26"/>
      <c r="E44" s="27"/>
      <c r="F44" s="28"/>
      <c r="G44" s="28"/>
      <c r="H44" s="25"/>
      <c r="I44" s="31">
        <f>D42*4%</f>
        <v>0</v>
      </c>
    </row>
    <row r="45" spans="1:13" ht="12" customHeight="1" x14ac:dyDescent="0.3">
      <c r="A45" s="24" t="s">
        <v>21</v>
      </c>
      <c r="B45" s="30">
        <v>0.04</v>
      </c>
      <c r="C45" s="25"/>
      <c r="D45" s="26"/>
      <c r="E45" s="32"/>
      <c r="F45" s="33"/>
      <c r="G45" s="33"/>
      <c r="H45" s="25"/>
      <c r="I45" s="31">
        <f>D42*B45</f>
        <v>0</v>
      </c>
    </row>
    <row r="46" spans="1:13" ht="12" customHeight="1" x14ac:dyDescent="0.3">
      <c r="A46" s="24" t="s">
        <v>22</v>
      </c>
      <c r="B46" s="30">
        <v>0.01</v>
      </c>
      <c r="C46" s="25"/>
      <c r="D46" s="26"/>
      <c r="E46" s="32"/>
      <c r="F46" s="33"/>
      <c r="G46" s="33"/>
      <c r="H46" s="25"/>
      <c r="I46" s="29">
        <v>0</v>
      </c>
    </row>
    <row r="47" spans="1:13" ht="12" customHeight="1" x14ac:dyDescent="0.3">
      <c r="A47" s="24" t="s">
        <v>23</v>
      </c>
      <c r="B47" s="25"/>
      <c r="C47" s="25"/>
      <c r="D47" s="26"/>
      <c r="E47" s="27"/>
      <c r="F47" s="28"/>
      <c r="G47" s="28"/>
      <c r="H47" s="25"/>
      <c r="I47" s="31">
        <v>0</v>
      </c>
      <c r="L47" s="34"/>
      <c r="M47" s="35"/>
    </row>
    <row r="48" spans="1:13" ht="12" customHeight="1" x14ac:dyDescent="0.3">
      <c r="A48" s="24"/>
      <c r="B48" s="25"/>
      <c r="C48" s="25"/>
      <c r="D48" s="26"/>
      <c r="E48" s="27"/>
      <c r="F48" s="28"/>
      <c r="G48" s="28"/>
      <c r="H48" s="25"/>
      <c r="I48" s="31"/>
      <c r="M48" s="35"/>
    </row>
    <row r="49" spans="1:9" ht="12" customHeight="1" x14ac:dyDescent="0.3">
      <c r="A49" s="24"/>
      <c r="B49" s="25"/>
      <c r="C49" s="25"/>
      <c r="D49" s="26"/>
      <c r="E49" s="27"/>
      <c r="F49" s="28"/>
      <c r="G49" s="28"/>
      <c r="H49" s="25"/>
      <c r="I49" s="31"/>
    </row>
    <row r="50" spans="1:9" ht="12" customHeight="1" x14ac:dyDescent="0.3">
      <c r="A50" s="24"/>
      <c r="B50" s="25"/>
      <c r="C50" s="25"/>
      <c r="D50" s="26"/>
      <c r="E50" s="36"/>
      <c r="F50" s="37"/>
      <c r="G50" s="25"/>
      <c r="H50" s="25"/>
      <c r="I50" s="31"/>
    </row>
    <row r="51" spans="1:9" ht="12" customHeight="1" x14ac:dyDescent="0.3">
      <c r="A51" s="24"/>
      <c r="B51" s="25"/>
      <c r="C51" s="25"/>
      <c r="D51" s="26"/>
      <c r="E51" s="38"/>
      <c r="F51" s="25"/>
      <c r="G51" s="25"/>
      <c r="H51" s="25"/>
      <c r="I51" s="31"/>
    </row>
    <row r="52" spans="1:9" ht="12" customHeight="1" x14ac:dyDescent="0.3">
      <c r="A52" s="24"/>
      <c r="B52" s="25"/>
      <c r="C52" s="25"/>
      <c r="D52" s="26"/>
      <c r="E52" s="38"/>
      <c r="F52" s="25"/>
      <c r="G52" s="25"/>
      <c r="H52" s="25"/>
      <c r="I52" s="31"/>
    </row>
    <row r="53" spans="1:9" s="39" customFormat="1" ht="18.75" customHeight="1" x14ac:dyDescent="0.3">
      <c r="A53" s="24"/>
      <c r="B53" s="25"/>
      <c r="C53" s="25"/>
      <c r="D53" s="26"/>
      <c r="E53" s="38"/>
      <c r="F53" s="25"/>
      <c r="G53" s="25"/>
      <c r="H53" s="25"/>
      <c r="I53" s="31"/>
    </row>
    <row r="54" spans="1:9" s="39" customFormat="1" ht="22.5" customHeight="1" thickBot="1" x14ac:dyDescent="0.35">
      <c r="A54" s="24"/>
      <c r="B54" s="25"/>
      <c r="C54" s="25"/>
      <c r="D54" s="26"/>
      <c r="E54" s="38"/>
      <c r="F54" s="25"/>
      <c r="G54" s="25"/>
      <c r="H54" s="25"/>
      <c r="I54" s="40"/>
    </row>
    <row r="55" spans="1:9" ht="14.5" thickBot="1" x14ac:dyDescent="0.35">
      <c r="A55" s="59" t="s">
        <v>24</v>
      </c>
      <c r="B55" s="60"/>
      <c r="C55" s="60"/>
      <c r="D55" s="41">
        <f>SUM(D42:D54)</f>
        <v>0</v>
      </c>
      <c r="E55" s="61" t="s">
        <v>25</v>
      </c>
      <c r="F55" s="62"/>
      <c r="G55" s="62"/>
      <c r="H55" s="62"/>
      <c r="I55" s="42">
        <f>SUM(I42:I54)</f>
        <v>0</v>
      </c>
    </row>
    <row r="56" spans="1:9" s="39" customFormat="1" ht="27" customHeight="1" thickBot="1" x14ac:dyDescent="0.4">
      <c r="A56" s="63" t="s">
        <v>26</v>
      </c>
      <c r="B56" s="64"/>
      <c r="C56" s="64"/>
      <c r="D56" s="64"/>
      <c r="E56" s="64"/>
      <c r="F56" s="64"/>
      <c r="G56" s="64"/>
      <c r="H56" s="65"/>
      <c r="I56" s="43">
        <f>D55-I55</f>
        <v>0</v>
      </c>
    </row>
    <row r="57" spans="1:9" x14ac:dyDescent="0.3">
      <c r="A57" s="19"/>
      <c r="B57" s="19"/>
      <c r="C57" s="19"/>
      <c r="D57" s="19"/>
      <c r="E57" s="19"/>
      <c r="F57" s="19"/>
      <c r="G57" s="19"/>
      <c r="H57" s="19"/>
      <c r="I57" s="44"/>
    </row>
    <row r="58" spans="1:9" x14ac:dyDescent="0.3">
      <c r="A58" s="66" t="s">
        <v>27</v>
      </c>
      <c r="B58" s="67"/>
      <c r="C58" s="67"/>
      <c r="D58" s="67"/>
      <c r="E58" s="67"/>
      <c r="F58" s="67"/>
      <c r="G58" s="67"/>
      <c r="H58" s="67"/>
      <c r="I58" s="45">
        <f>I56+I39</f>
        <v>392700.85037037038</v>
      </c>
    </row>
    <row r="59" spans="1:9" ht="15" customHeight="1" x14ac:dyDescent="0.3">
      <c r="B59" s="19"/>
      <c r="C59" s="19"/>
      <c r="D59" s="19"/>
      <c r="E59" s="19"/>
      <c r="F59" s="19"/>
      <c r="G59" s="19"/>
      <c r="H59" s="19"/>
    </row>
    <row r="60" spans="1:9" ht="15" customHeight="1" x14ac:dyDescent="0.3">
      <c r="I60" s="44"/>
    </row>
    <row r="61" spans="1:9" ht="35.25" customHeight="1" x14ac:dyDescent="0.3">
      <c r="A61" s="50" t="s">
        <v>42</v>
      </c>
      <c r="B61" s="50"/>
      <c r="C61" s="50"/>
      <c r="D61" s="50"/>
      <c r="E61" s="50"/>
      <c r="F61" s="50"/>
      <c r="G61" s="50"/>
      <c r="H61" s="50"/>
      <c r="I61" s="50"/>
    </row>
    <row r="62" spans="1:9" x14ac:dyDescent="0.3">
      <c r="A62" s="50"/>
      <c r="B62" s="50"/>
      <c r="C62" s="50"/>
      <c r="D62" s="50"/>
      <c r="E62" s="50"/>
      <c r="F62" s="50"/>
      <c r="G62" s="50"/>
      <c r="H62" s="50"/>
      <c r="I62" s="50"/>
    </row>
    <row r="63" spans="1:9" x14ac:dyDescent="0.3">
      <c r="A63" s="50"/>
      <c r="B63" s="50"/>
      <c r="C63" s="50"/>
      <c r="D63" s="50"/>
      <c r="E63" s="50"/>
      <c r="F63" s="50"/>
      <c r="G63" s="50"/>
      <c r="H63" s="50"/>
      <c r="I63" s="50"/>
    </row>
    <row r="65" spans="1:9" x14ac:dyDescent="0.3">
      <c r="A65" s="46" t="s">
        <v>28</v>
      </c>
      <c r="E65" s="3" t="s">
        <v>29</v>
      </c>
      <c r="F65" s="3"/>
      <c r="G65" s="3"/>
      <c r="H65" s="3"/>
    </row>
    <row r="66" spans="1:9" x14ac:dyDescent="0.3">
      <c r="A66" s="47"/>
      <c r="E66" s="3"/>
      <c r="F66" s="3"/>
      <c r="G66" s="3"/>
      <c r="H66" s="3"/>
    </row>
    <row r="67" spans="1:9" x14ac:dyDescent="0.3">
      <c r="A67" s="47"/>
    </row>
    <row r="68" spans="1:9" ht="14.5" thickBot="1" x14ac:dyDescent="0.35">
      <c r="A68" s="48"/>
      <c r="E68" s="48"/>
      <c r="F68" s="48"/>
      <c r="G68" s="48"/>
      <c r="H68" s="48"/>
      <c r="I68" s="48"/>
    </row>
    <row r="69" spans="1:9" x14ac:dyDescent="0.3">
      <c r="A69" s="3" t="str">
        <f>A3</f>
        <v>ADRIANA PAZOS</v>
      </c>
      <c r="E69" s="3" t="str">
        <f>B9</f>
        <v>OFIR SANCHEZ</v>
      </c>
      <c r="F69" s="3"/>
      <c r="G69" s="3"/>
      <c r="H69" s="3"/>
    </row>
    <row r="70" spans="1:9" x14ac:dyDescent="0.3">
      <c r="A70" s="3"/>
      <c r="E70" s="3" t="s">
        <v>30</v>
      </c>
      <c r="F70" s="51">
        <f>B10</f>
        <v>52738927</v>
      </c>
      <c r="G70" s="51"/>
      <c r="H70" s="51"/>
      <c r="I70" s="51"/>
    </row>
    <row r="71" spans="1:9" x14ac:dyDescent="0.3">
      <c r="A71" s="44"/>
    </row>
    <row r="74" spans="1:9" x14ac:dyDescent="0.3">
      <c r="A74" s="46"/>
    </row>
    <row r="75" spans="1:9" x14ac:dyDescent="0.3">
      <c r="A75" s="47"/>
    </row>
    <row r="76" spans="1:9" x14ac:dyDescent="0.3">
      <c r="A76" s="47"/>
    </row>
    <row r="78" spans="1:9" x14ac:dyDescent="0.3">
      <c r="A78" s="3"/>
    </row>
    <row r="79" spans="1:9" x14ac:dyDescent="0.3">
      <c r="A79" s="70" t="s">
        <v>31</v>
      </c>
      <c r="B79" s="70"/>
      <c r="C79" s="70"/>
      <c r="D79" s="70"/>
      <c r="E79" s="70"/>
      <c r="F79" s="70"/>
      <c r="G79" s="70"/>
      <c r="H79" s="70"/>
      <c r="I79" s="70"/>
    </row>
    <row r="80" spans="1:9" x14ac:dyDescent="0.3">
      <c r="A80" s="70" t="s">
        <v>30</v>
      </c>
      <c r="B80" s="70"/>
      <c r="C80" s="70"/>
      <c r="D80" s="70"/>
      <c r="E80" s="70"/>
      <c r="F80" s="70"/>
      <c r="G80" s="70"/>
      <c r="H80" s="70"/>
      <c r="I80" s="70"/>
    </row>
    <row r="81" spans="1:19" x14ac:dyDescent="0.3">
      <c r="A81" s="70" t="s">
        <v>0</v>
      </c>
      <c r="B81" s="70"/>
      <c r="C81" s="70"/>
      <c r="D81" s="70"/>
      <c r="E81" s="70"/>
      <c r="F81" s="70"/>
      <c r="G81" s="70"/>
      <c r="H81" s="70"/>
      <c r="I81" s="70"/>
    </row>
    <row r="82" spans="1:19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19" x14ac:dyDescent="0.3">
      <c r="A83" s="3"/>
      <c r="B83" s="3"/>
      <c r="C83" s="3"/>
      <c r="D83" s="3"/>
      <c r="E83" s="3"/>
      <c r="F83" s="3"/>
      <c r="G83" s="3"/>
      <c r="H83" s="3"/>
      <c r="I83" s="3"/>
    </row>
    <row r="84" spans="1:19" x14ac:dyDescent="0.3">
      <c r="M84" s="70"/>
      <c r="N84" s="70"/>
      <c r="O84" s="70"/>
      <c r="P84" s="70"/>
      <c r="Q84" s="70"/>
      <c r="R84" s="70"/>
      <c r="S84" s="70"/>
    </row>
    <row r="85" spans="1:19" x14ac:dyDescent="0.3">
      <c r="A85" s="1" t="s">
        <v>1</v>
      </c>
      <c r="B85" s="3" t="s">
        <v>32</v>
      </c>
      <c r="E85" s="3"/>
      <c r="G85" s="71" t="s">
        <v>35</v>
      </c>
      <c r="H85" s="71"/>
      <c r="I85" s="71"/>
    </row>
    <row r="86" spans="1:19" x14ac:dyDescent="0.3">
      <c r="A86" s="1" t="s">
        <v>2</v>
      </c>
      <c r="B86" s="4">
        <v>52738927</v>
      </c>
      <c r="G86" s="71"/>
      <c r="H86" s="71"/>
      <c r="I86" s="71"/>
      <c r="M86" s="5"/>
      <c r="N86" s="5"/>
      <c r="R86" s="6"/>
      <c r="S86" s="7"/>
    </row>
    <row r="87" spans="1:19" x14ac:dyDescent="0.3">
      <c r="A87" s="1" t="s">
        <v>3</v>
      </c>
      <c r="B87" s="8">
        <v>41275</v>
      </c>
      <c r="D87" s="8"/>
      <c r="E87" s="70" t="s">
        <v>4</v>
      </c>
      <c r="F87" s="70"/>
      <c r="G87" s="70" t="s">
        <v>36</v>
      </c>
      <c r="H87" s="70"/>
      <c r="I87" s="70"/>
      <c r="M87" s="5"/>
      <c r="N87" s="5"/>
      <c r="R87" s="6"/>
      <c r="S87" s="7"/>
    </row>
    <row r="88" spans="1:19" x14ac:dyDescent="0.3">
      <c r="A88" s="1" t="s">
        <v>5</v>
      </c>
      <c r="B88" s="8">
        <v>41638</v>
      </c>
      <c r="D88" s="8"/>
      <c r="E88" s="52" t="s">
        <v>38</v>
      </c>
      <c r="F88" s="52"/>
      <c r="G88" s="52" t="s">
        <v>37</v>
      </c>
      <c r="H88" s="52"/>
      <c r="I88" s="52"/>
      <c r="M88" s="5"/>
      <c r="N88" s="5"/>
      <c r="R88" s="6"/>
      <c r="S88" s="7"/>
    </row>
    <row r="89" spans="1:19" x14ac:dyDescent="0.3">
      <c r="A89" s="1" t="s">
        <v>33</v>
      </c>
      <c r="B89" s="9">
        <v>40000</v>
      </c>
      <c r="M89" s="5"/>
      <c r="N89" s="5"/>
      <c r="R89" s="6"/>
      <c r="S89" s="7"/>
    </row>
    <row r="90" spans="1:19" x14ac:dyDescent="0.3">
      <c r="A90" s="1" t="s">
        <v>34</v>
      </c>
      <c r="B90" s="9">
        <v>0</v>
      </c>
      <c r="M90" s="5"/>
      <c r="N90" s="5"/>
      <c r="R90" s="6"/>
      <c r="S90" s="7"/>
    </row>
    <row r="91" spans="1:19" x14ac:dyDescent="0.3">
      <c r="B91" s="9"/>
      <c r="M91" s="5"/>
      <c r="N91" s="5"/>
      <c r="R91" s="6"/>
      <c r="S91" s="7"/>
    </row>
    <row r="92" spans="1:19" x14ac:dyDescent="0.3">
      <c r="A92" s="1" t="s">
        <v>40</v>
      </c>
      <c r="B92" s="10">
        <v>2</v>
      </c>
      <c r="D92" s="11"/>
    </row>
    <row r="93" spans="1:19" x14ac:dyDescent="0.3">
      <c r="A93" s="1" t="s">
        <v>39</v>
      </c>
      <c r="B93" s="12">
        <f>B89*4.33*B92</f>
        <v>346400</v>
      </c>
    </row>
    <row r="94" spans="1:19" x14ac:dyDescent="0.3">
      <c r="A94" s="1" t="s">
        <v>41</v>
      </c>
      <c r="B94" s="6">
        <f>B90*4.33*B92</f>
        <v>0</v>
      </c>
    </row>
    <row r="95" spans="1:19" x14ac:dyDescent="0.3">
      <c r="B95" s="6"/>
    </row>
    <row r="96" spans="1:19" x14ac:dyDescent="0.3">
      <c r="A96" s="1" t="s">
        <v>6</v>
      </c>
      <c r="B96" s="6">
        <f>DAYS360(B87,B88)+1</f>
        <v>360</v>
      </c>
    </row>
    <row r="97" spans="1:9" x14ac:dyDescent="0.3">
      <c r="A97" s="1" t="s">
        <v>7</v>
      </c>
      <c r="B97" s="6">
        <v>0</v>
      </c>
    </row>
    <row r="98" spans="1:9" x14ac:dyDescent="0.3">
      <c r="A98" s="1" t="s">
        <v>8</v>
      </c>
      <c r="B98" s="6">
        <f>B96-B97</f>
        <v>360</v>
      </c>
    </row>
    <row r="101" spans="1:9" ht="14.5" thickBot="1" x14ac:dyDescent="0.35">
      <c r="A101" s="3" t="s">
        <v>9</v>
      </c>
      <c r="B101" s="13">
        <f>B93</f>
        <v>346400</v>
      </c>
      <c r="C101" s="14" t="s">
        <v>10</v>
      </c>
      <c r="D101" s="13">
        <f>B94</f>
        <v>0</v>
      </c>
      <c r="E101" s="53" t="s">
        <v>11</v>
      </c>
      <c r="F101" s="53"/>
      <c r="G101" s="14"/>
      <c r="H101" s="16">
        <f>B98</f>
        <v>360</v>
      </c>
      <c r="I101" s="11">
        <f>(B101+D101)*H101/B102</f>
        <v>346400</v>
      </c>
    </row>
    <row r="102" spans="1:9" x14ac:dyDescent="0.3">
      <c r="B102" s="52">
        <v>360</v>
      </c>
      <c r="C102" s="52"/>
      <c r="D102" s="52"/>
      <c r="E102" s="52"/>
      <c r="F102" s="52"/>
      <c r="G102" s="52"/>
      <c r="H102" s="52"/>
    </row>
    <row r="104" spans="1:9" ht="14.5" thickBot="1" x14ac:dyDescent="0.35">
      <c r="A104" s="3" t="s">
        <v>12</v>
      </c>
      <c r="B104" s="13">
        <f>+I101</f>
        <v>346400</v>
      </c>
      <c r="C104" s="14" t="s">
        <v>11</v>
      </c>
      <c r="D104" s="17">
        <v>0.12</v>
      </c>
      <c r="E104" s="15" t="s">
        <v>11</v>
      </c>
      <c r="F104" s="16">
        <f>B98</f>
        <v>360</v>
      </c>
      <c r="G104" s="18"/>
      <c r="H104" s="18"/>
      <c r="I104" s="11">
        <f>(B104*D104)*F104/B105</f>
        <v>41568</v>
      </c>
    </row>
    <row r="105" spans="1:9" x14ac:dyDescent="0.3">
      <c r="B105" s="52">
        <v>360</v>
      </c>
      <c r="C105" s="52"/>
      <c r="D105" s="52"/>
      <c r="E105" s="52"/>
      <c r="F105" s="52"/>
      <c r="G105" s="19"/>
      <c r="H105" s="19"/>
    </row>
    <row r="107" spans="1:9" ht="14.5" thickBot="1" x14ac:dyDescent="0.35">
      <c r="A107" s="3" t="s">
        <v>13</v>
      </c>
      <c r="B107" s="72" t="s">
        <v>43</v>
      </c>
      <c r="C107" s="72"/>
      <c r="D107" s="72"/>
      <c r="E107" s="72"/>
      <c r="F107" s="72"/>
      <c r="G107" s="72"/>
      <c r="H107" s="72"/>
      <c r="I107" s="11">
        <v>0</v>
      </c>
    </row>
    <row r="108" spans="1:9" ht="14.5" thickBot="1" x14ac:dyDescent="0.35">
      <c r="B108" s="72"/>
      <c r="C108" s="72"/>
      <c r="D108" s="72"/>
      <c r="E108" s="72"/>
      <c r="F108" s="72"/>
      <c r="G108" s="72"/>
      <c r="H108" s="72"/>
    </row>
    <row r="110" spans="1:9" ht="14.5" thickBot="1" x14ac:dyDescent="0.35">
      <c r="A110" s="3" t="s">
        <v>14</v>
      </c>
      <c r="B110" s="13">
        <f>B93</f>
        <v>346400</v>
      </c>
      <c r="C110" s="14"/>
      <c r="D110" s="14" t="s">
        <v>11</v>
      </c>
      <c r="E110" s="15"/>
      <c r="F110" s="49">
        <f>B98</f>
        <v>360</v>
      </c>
      <c r="H110" s="20"/>
      <c r="I110" s="11">
        <f>B110*F110/B111</f>
        <v>173200</v>
      </c>
    </row>
    <row r="111" spans="1:9" x14ac:dyDescent="0.3">
      <c r="B111" s="52">
        <v>720</v>
      </c>
      <c r="C111" s="52"/>
      <c r="D111" s="52"/>
      <c r="E111" s="52"/>
      <c r="F111" s="52"/>
      <c r="G111" s="19"/>
      <c r="H111" s="21"/>
      <c r="I111" s="22"/>
    </row>
    <row r="113" spans="1:13" ht="14.25" customHeight="1" x14ac:dyDescent="0.3">
      <c r="B113" s="19"/>
      <c r="C113" s="19"/>
      <c r="D113" s="19"/>
      <c r="E113" s="19"/>
      <c r="F113" s="19"/>
      <c r="G113" s="19"/>
      <c r="H113" s="21"/>
      <c r="I113" s="22"/>
    </row>
    <row r="114" spans="1:13" ht="14.25" customHeight="1" thickBot="1" x14ac:dyDescent="0.35">
      <c r="B114" s="19"/>
      <c r="C114" s="19"/>
      <c r="D114" s="19"/>
      <c r="E114" s="19"/>
      <c r="F114" s="19"/>
      <c r="G114" s="19"/>
      <c r="H114" s="21"/>
      <c r="I114" s="22"/>
    </row>
    <row r="115" spans="1:13" ht="18" customHeight="1" thickBot="1" x14ac:dyDescent="0.35">
      <c r="A115" s="69" t="s">
        <v>15</v>
      </c>
      <c r="B115" s="69"/>
      <c r="C115" s="69"/>
      <c r="D115" s="69"/>
      <c r="E115" s="69"/>
      <c r="F115" s="69"/>
      <c r="G115" s="69"/>
      <c r="H115" s="69"/>
      <c r="I115" s="23">
        <f>SUM(I101:I113)</f>
        <v>561168</v>
      </c>
    </row>
    <row r="116" spans="1:13" ht="12" customHeight="1" thickBot="1" x14ac:dyDescent="0.35">
      <c r="B116" s="19"/>
      <c r="C116" s="19"/>
      <c r="D116" s="19"/>
      <c r="E116" s="19"/>
      <c r="F116" s="19"/>
      <c r="G116" s="19"/>
      <c r="H116" s="19"/>
    </row>
    <row r="117" spans="1:13" ht="21" customHeight="1" thickBot="1" x14ac:dyDescent="0.35">
      <c r="A117" s="54" t="s">
        <v>16</v>
      </c>
      <c r="B117" s="55"/>
      <c r="C117" s="55"/>
      <c r="D117" s="55"/>
      <c r="E117" s="56" t="s">
        <v>17</v>
      </c>
      <c r="F117" s="57"/>
      <c r="G117" s="57"/>
      <c r="H117" s="57"/>
      <c r="I117" s="58"/>
    </row>
    <row r="118" spans="1:13" ht="12" customHeight="1" x14ac:dyDescent="0.3">
      <c r="A118" s="24" t="s">
        <v>18</v>
      </c>
      <c r="B118" s="25">
        <v>0</v>
      </c>
      <c r="C118" s="25"/>
      <c r="D118" s="26">
        <v>0</v>
      </c>
      <c r="E118" s="27"/>
      <c r="F118" s="28"/>
      <c r="G118" s="28"/>
      <c r="H118" s="25"/>
      <c r="I118" s="29"/>
    </row>
    <row r="119" spans="1:13" ht="12" customHeight="1" x14ac:dyDescent="0.3">
      <c r="A119" s="24" t="s">
        <v>19</v>
      </c>
      <c r="B119" s="25">
        <v>0</v>
      </c>
      <c r="C119" s="25"/>
      <c r="D119" s="26">
        <v>0</v>
      </c>
      <c r="E119" s="27"/>
      <c r="F119" s="28"/>
      <c r="G119" s="28"/>
      <c r="H119" s="25"/>
      <c r="I119" s="29"/>
    </row>
    <row r="120" spans="1:13" ht="12" customHeight="1" x14ac:dyDescent="0.3">
      <c r="A120" s="24" t="s">
        <v>20</v>
      </c>
      <c r="B120" s="30">
        <v>0.04</v>
      </c>
      <c r="C120" s="25"/>
      <c r="D120" s="26"/>
      <c r="E120" s="27"/>
      <c r="F120" s="28"/>
      <c r="G120" s="28"/>
      <c r="H120" s="25"/>
      <c r="I120" s="31">
        <f>D118*4%</f>
        <v>0</v>
      </c>
    </row>
    <row r="121" spans="1:13" ht="12" customHeight="1" x14ac:dyDescent="0.3">
      <c r="A121" s="24" t="s">
        <v>21</v>
      </c>
      <c r="B121" s="30">
        <v>0.04</v>
      </c>
      <c r="C121" s="25"/>
      <c r="D121" s="26"/>
      <c r="E121" s="32"/>
      <c r="F121" s="33"/>
      <c r="G121" s="33"/>
      <c r="H121" s="25"/>
      <c r="I121" s="31">
        <f>D118*B121</f>
        <v>0</v>
      </c>
    </row>
    <row r="122" spans="1:13" ht="12" customHeight="1" x14ac:dyDescent="0.3">
      <c r="A122" s="24" t="s">
        <v>22</v>
      </c>
      <c r="B122" s="30">
        <v>0.01</v>
      </c>
      <c r="C122" s="25"/>
      <c r="D122" s="26"/>
      <c r="E122" s="32"/>
      <c r="F122" s="33"/>
      <c r="G122" s="33"/>
      <c r="H122" s="25"/>
      <c r="I122" s="29">
        <v>0</v>
      </c>
    </row>
    <row r="123" spans="1:13" ht="12" customHeight="1" x14ac:dyDescent="0.3">
      <c r="A123" s="24" t="s">
        <v>23</v>
      </c>
      <c r="B123" s="25"/>
      <c r="C123" s="25"/>
      <c r="D123" s="26"/>
      <c r="E123" s="27"/>
      <c r="F123" s="28"/>
      <c r="G123" s="28"/>
      <c r="H123" s="25"/>
      <c r="I123" s="31">
        <v>0</v>
      </c>
      <c r="L123" s="34"/>
      <c r="M123" s="35"/>
    </row>
    <row r="124" spans="1:13" ht="12" customHeight="1" x14ac:dyDescent="0.3">
      <c r="A124" s="24"/>
      <c r="B124" s="25"/>
      <c r="C124" s="25"/>
      <c r="D124" s="26"/>
      <c r="E124" s="27"/>
      <c r="F124" s="28"/>
      <c r="G124" s="28"/>
      <c r="H124" s="25"/>
      <c r="I124" s="31"/>
      <c r="M124" s="35"/>
    </row>
    <row r="125" spans="1:13" ht="12" customHeight="1" x14ac:dyDescent="0.3">
      <c r="A125" s="24"/>
      <c r="B125" s="25"/>
      <c r="C125" s="25"/>
      <c r="D125" s="26"/>
      <c r="E125" s="27"/>
      <c r="F125" s="28"/>
      <c r="G125" s="28"/>
      <c r="H125" s="25"/>
      <c r="I125" s="31"/>
    </row>
    <row r="126" spans="1:13" ht="12" customHeight="1" x14ac:dyDescent="0.3">
      <c r="A126" s="24"/>
      <c r="B126" s="25"/>
      <c r="C126" s="25"/>
      <c r="D126" s="26"/>
      <c r="E126" s="36"/>
      <c r="F126" s="37"/>
      <c r="G126" s="25"/>
      <c r="H126" s="25"/>
      <c r="I126" s="31"/>
    </row>
    <row r="127" spans="1:13" ht="12" customHeight="1" x14ac:dyDescent="0.3">
      <c r="A127" s="24"/>
      <c r="B127" s="25"/>
      <c r="C127" s="25"/>
      <c r="D127" s="26"/>
      <c r="E127" s="38"/>
      <c r="F127" s="25"/>
      <c r="G127" s="25"/>
      <c r="H127" s="25"/>
      <c r="I127" s="31"/>
    </row>
    <row r="128" spans="1:13" ht="12" customHeight="1" x14ac:dyDescent="0.3">
      <c r="A128" s="24"/>
      <c r="B128" s="25"/>
      <c r="C128" s="25"/>
      <c r="D128" s="26"/>
      <c r="E128" s="38"/>
      <c r="F128" s="25"/>
      <c r="G128" s="25"/>
      <c r="H128" s="25"/>
      <c r="I128" s="31"/>
    </row>
    <row r="129" spans="1:9" s="39" customFormat="1" ht="18.75" customHeight="1" x14ac:dyDescent="0.3">
      <c r="A129" s="24"/>
      <c r="B129" s="25"/>
      <c r="C129" s="25"/>
      <c r="D129" s="26"/>
      <c r="E129" s="38"/>
      <c r="F129" s="25"/>
      <c r="G129" s="25"/>
      <c r="H129" s="25"/>
      <c r="I129" s="31"/>
    </row>
    <row r="130" spans="1:9" s="39" customFormat="1" ht="22.5" customHeight="1" thickBot="1" x14ac:dyDescent="0.35">
      <c r="A130" s="24"/>
      <c r="B130" s="25"/>
      <c r="C130" s="25"/>
      <c r="D130" s="26"/>
      <c r="E130" s="38"/>
      <c r="F130" s="25"/>
      <c r="G130" s="25"/>
      <c r="H130" s="25"/>
      <c r="I130" s="40"/>
    </row>
    <row r="131" spans="1:9" ht="14.5" thickBot="1" x14ac:dyDescent="0.35">
      <c r="A131" s="59" t="s">
        <v>24</v>
      </c>
      <c r="B131" s="60"/>
      <c r="C131" s="60"/>
      <c r="D131" s="41">
        <f>SUM(D118:D130)</f>
        <v>0</v>
      </c>
      <c r="E131" s="61" t="s">
        <v>25</v>
      </c>
      <c r="F131" s="62"/>
      <c r="G131" s="62"/>
      <c r="H131" s="62"/>
      <c r="I131" s="42">
        <f>SUM(I118:I130)</f>
        <v>0</v>
      </c>
    </row>
    <row r="132" spans="1:9" s="39" customFormat="1" ht="27" customHeight="1" thickBot="1" x14ac:dyDescent="0.4">
      <c r="A132" s="63" t="s">
        <v>26</v>
      </c>
      <c r="B132" s="64"/>
      <c r="C132" s="64"/>
      <c r="D132" s="64"/>
      <c r="E132" s="64"/>
      <c r="F132" s="64"/>
      <c r="G132" s="64"/>
      <c r="H132" s="65"/>
      <c r="I132" s="43">
        <f>D131-I131</f>
        <v>0</v>
      </c>
    </row>
    <row r="133" spans="1:9" x14ac:dyDescent="0.3">
      <c r="A133" s="19"/>
      <c r="B133" s="19"/>
      <c r="C133" s="19"/>
      <c r="D133" s="19"/>
      <c r="E133" s="19"/>
      <c r="F133" s="19"/>
      <c r="G133" s="19"/>
      <c r="H133" s="19"/>
      <c r="I133" s="44"/>
    </row>
    <row r="134" spans="1:9" x14ac:dyDescent="0.3">
      <c r="A134" s="66" t="s">
        <v>27</v>
      </c>
      <c r="B134" s="67"/>
      <c r="C134" s="67"/>
      <c r="D134" s="67"/>
      <c r="E134" s="67"/>
      <c r="F134" s="67"/>
      <c r="G134" s="67"/>
      <c r="H134" s="67"/>
      <c r="I134" s="45">
        <f>I132+I115</f>
        <v>561168</v>
      </c>
    </row>
    <row r="135" spans="1:9" ht="15" customHeight="1" x14ac:dyDescent="0.3">
      <c r="B135" s="19"/>
      <c r="C135" s="19"/>
      <c r="D135" s="19"/>
      <c r="E135" s="19"/>
      <c r="F135" s="19"/>
      <c r="G135" s="19"/>
      <c r="H135" s="19"/>
    </row>
    <row r="136" spans="1:9" ht="15" customHeight="1" x14ac:dyDescent="0.3">
      <c r="I136" s="44"/>
    </row>
    <row r="137" spans="1:9" ht="35.25" customHeight="1" x14ac:dyDescent="0.3">
      <c r="A137" s="50" t="s">
        <v>42</v>
      </c>
      <c r="B137" s="50"/>
      <c r="C137" s="50"/>
      <c r="D137" s="50"/>
      <c r="E137" s="50"/>
      <c r="F137" s="50"/>
      <c r="G137" s="50"/>
      <c r="H137" s="50"/>
      <c r="I137" s="50"/>
    </row>
    <row r="138" spans="1:9" x14ac:dyDescent="0.3">
      <c r="A138" s="50"/>
      <c r="B138" s="50"/>
      <c r="C138" s="50"/>
      <c r="D138" s="50"/>
      <c r="E138" s="50"/>
      <c r="F138" s="50"/>
      <c r="G138" s="50"/>
      <c r="H138" s="50"/>
      <c r="I138" s="50"/>
    </row>
    <row r="139" spans="1:9" x14ac:dyDescent="0.3">
      <c r="A139" s="50"/>
      <c r="B139" s="50"/>
      <c r="C139" s="50"/>
      <c r="D139" s="50"/>
      <c r="E139" s="50"/>
      <c r="F139" s="50"/>
      <c r="G139" s="50"/>
      <c r="H139" s="50"/>
      <c r="I139" s="50"/>
    </row>
    <row r="141" spans="1:9" x14ac:dyDescent="0.3">
      <c r="A141" s="46" t="s">
        <v>28</v>
      </c>
      <c r="E141" s="3" t="s">
        <v>29</v>
      </c>
      <c r="F141" s="3"/>
      <c r="G141" s="3"/>
      <c r="H141" s="3"/>
    </row>
    <row r="142" spans="1:9" x14ac:dyDescent="0.3">
      <c r="A142" s="47"/>
      <c r="E142" s="3"/>
      <c r="F142" s="3"/>
      <c r="G142" s="3"/>
      <c r="H142" s="3"/>
    </row>
    <row r="143" spans="1:9" x14ac:dyDescent="0.3">
      <c r="A143" s="47"/>
    </row>
    <row r="144" spans="1:9" ht="14.5" thickBot="1" x14ac:dyDescent="0.35">
      <c r="A144" s="48"/>
      <c r="E144" s="48"/>
      <c r="F144" s="48"/>
      <c r="G144" s="48"/>
      <c r="H144" s="48"/>
      <c r="I144" s="48"/>
    </row>
    <row r="145" spans="1:19" x14ac:dyDescent="0.3">
      <c r="A145" s="3" t="str">
        <f>A79</f>
        <v>ADRIANA PAZOS</v>
      </c>
      <c r="E145" s="3" t="str">
        <f>B85</f>
        <v>OFIR SANCHEZ</v>
      </c>
      <c r="F145" s="3"/>
      <c r="G145" s="3"/>
      <c r="H145" s="3"/>
    </row>
    <row r="146" spans="1:19" x14ac:dyDescent="0.3">
      <c r="A146" s="3"/>
      <c r="E146" s="3" t="s">
        <v>30</v>
      </c>
      <c r="F146" s="51">
        <f>B86</f>
        <v>52738927</v>
      </c>
      <c r="G146" s="51"/>
      <c r="H146" s="51"/>
      <c r="I146" s="51"/>
    </row>
    <row r="147" spans="1:19" x14ac:dyDescent="0.3">
      <c r="A147" s="44"/>
    </row>
    <row r="152" spans="1:19" x14ac:dyDescent="0.3">
      <c r="A152" s="70" t="s">
        <v>31</v>
      </c>
      <c r="B152" s="70"/>
      <c r="C152" s="70"/>
      <c r="D152" s="70"/>
      <c r="E152" s="70"/>
      <c r="F152" s="70"/>
      <c r="G152" s="70"/>
      <c r="H152" s="70"/>
      <c r="I152" s="70"/>
    </row>
    <row r="153" spans="1:19" x14ac:dyDescent="0.3">
      <c r="A153" s="70" t="s">
        <v>30</v>
      </c>
      <c r="B153" s="70"/>
      <c r="C153" s="70"/>
      <c r="D153" s="70"/>
      <c r="E153" s="70"/>
      <c r="F153" s="70"/>
      <c r="G153" s="70"/>
      <c r="H153" s="70"/>
      <c r="I153" s="70"/>
    </row>
    <row r="154" spans="1:19" x14ac:dyDescent="0.3">
      <c r="A154" s="70" t="s">
        <v>0</v>
      </c>
      <c r="B154" s="70"/>
      <c r="C154" s="70"/>
      <c r="D154" s="70"/>
      <c r="E154" s="70"/>
      <c r="F154" s="70"/>
      <c r="G154" s="70"/>
      <c r="H154" s="70"/>
      <c r="I154" s="70"/>
    </row>
    <row r="155" spans="1:1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19" x14ac:dyDescent="0.3">
      <c r="A156" s="3"/>
      <c r="B156" s="3"/>
      <c r="C156" s="3"/>
      <c r="D156" s="3"/>
      <c r="E156" s="3"/>
      <c r="F156" s="3"/>
      <c r="G156" s="3"/>
      <c r="H156" s="3"/>
      <c r="I156" s="3"/>
    </row>
    <row r="157" spans="1:19" x14ac:dyDescent="0.3">
      <c r="M157" s="70"/>
      <c r="N157" s="70"/>
      <c r="O157" s="70"/>
      <c r="P157" s="70"/>
      <c r="Q157" s="70"/>
      <c r="R157" s="70"/>
      <c r="S157" s="70"/>
    </row>
    <row r="158" spans="1:19" x14ac:dyDescent="0.3">
      <c r="A158" s="1" t="s">
        <v>1</v>
      </c>
      <c r="B158" s="3" t="s">
        <v>32</v>
      </c>
      <c r="E158" s="3"/>
      <c r="G158" s="71" t="s">
        <v>35</v>
      </c>
      <c r="H158" s="71"/>
      <c r="I158" s="71"/>
    </row>
    <row r="159" spans="1:19" x14ac:dyDescent="0.3">
      <c r="A159" s="1" t="s">
        <v>2</v>
      </c>
      <c r="B159" s="4">
        <v>52738927</v>
      </c>
      <c r="G159" s="71"/>
      <c r="H159" s="71"/>
      <c r="I159" s="71"/>
      <c r="M159" s="5"/>
      <c r="N159" s="5"/>
      <c r="R159" s="6"/>
      <c r="S159" s="7"/>
    </row>
    <row r="160" spans="1:19" x14ac:dyDescent="0.3">
      <c r="A160" s="1" t="s">
        <v>3</v>
      </c>
      <c r="B160" s="8">
        <v>41640</v>
      </c>
      <c r="D160" s="8"/>
      <c r="E160" s="70" t="s">
        <v>4</v>
      </c>
      <c r="F160" s="70"/>
      <c r="G160" s="70" t="s">
        <v>36</v>
      </c>
      <c r="H160" s="70"/>
      <c r="I160" s="70"/>
      <c r="M160" s="5"/>
      <c r="N160" s="5"/>
      <c r="R160" s="6"/>
      <c r="S160" s="7"/>
    </row>
    <row r="161" spans="1:19" x14ac:dyDescent="0.3">
      <c r="A161" s="1" t="s">
        <v>5</v>
      </c>
      <c r="B161" s="8">
        <v>42003</v>
      </c>
      <c r="D161" s="8"/>
      <c r="E161" s="52" t="s">
        <v>38</v>
      </c>
      <c r="F161" s="52"/>
      <c r="G161" s="52" t="s">
        <v>37</v>
      </c>
      <c r="H161" s="52"/>
      <c r="I161" s="52"/>
      <c r="M161" s="5"/>
      <c r="N161" s="5"/>
      <c r="R161" s="6"/>
      <c r="S161" s="7"/>
    </row>
    <row r="162" spans="1:19" x14ac:dyDescent="0.3">
      <c r="A162" s="1" t="s">
        <v>33</v>
      </c>
      <c r="B162" s="9">
        <v>45000</v>
      </c>
      <c r="M162" s="5"/>
      <c r="N162" s="5"/>
      <c r="R162" s="6"/>
      <c r="S162" s="7"/>
    </row>
    <row r="163" spans="1:19" x14ac:dyDescent="0.3">
      <c r="A163" s="1" t="s">
        <v>34</v>
      </c>
      <c r="B163" s="9">
        <v>0</v>
      </c>
      <c r="M163" s="5"/>
      <c r="N163" s="5"/>
      <c r="R163" s="6"/>
      <c r="S163" s="7"/>
    </row>
    <row r="164" spans="1:19" x14ac:dyDescent="0.3">
      <c r="B164" s="9"/>
      <c r="M164" s="5"/>
      <c r="N164" s="5"/>
      <c r="R164" s="6"/>
      <c r="S164" s="7"/>
    </row>
    <row r="165" spans="1:19" x14ac:dyDescent="0.3">
      <c r="A165" s="1" t="s">
        <v>40</v>
      </c>
      <c r="B165" s="10">
        <v>2</v>
      </c>
      <c r="D165" s="11"/>
    </row>
    <row r="166" spans="1:19" x14ac:dyDescent="0.3">
      <c r="A166" s="1" t="s">
        <v>39</v>
      </c>
      <c r="B166" s="12">
        <f>B162*4.33*B165</f>
        <v>389700</v>
      </c>
    </row>
    <row r="167" spans="1:19" x14ac:dyDescent="0.3">
      <c r="A167" s="1" t="s">
        <v>41</v>
      </c>
      <c r="B167" s="6">
        <f>B163*4.33*B165</f>
        <v>0</v>
      </c>
    </row>
    <row r="168" spans="1:19" x14ac:dyDescent="0.3">
      <c r="B168" s="6"/>
    </row>
    <row r="169" spans="1:19" x14ac:dyDescent="0.3">
      <c r="A169" s="1" t="s">
        <v>6</v>
      </c>
      <c r="B169" s="6">
        <f>DAYS360(B160,B161)+1</f>
        <v>360</v>
      </c>
    </row>
    <row r="170" spans="1:19" x14ac:dyDescent="0.3">
      <c r="A170" s="1" t="s">
        <v>7</v>
      </c>
      <c r="B170" s="6">
        <v>0</v>
      </c>
    </row>
    <row r="171" spans="1:19" x14ac:dyDescent="0.3">
      <c r="A171" s="1" t="s">
        <v>8</v>
      </c>
      <c r="B171" s="6">
        <f>B169-B170</f>
        <v>360</v>
      </c>
    </row>
    <row r="174" spans="1:19" ht="14.5" thickBot="1" x14ac:dyDescent="0.35">
      <c r="A174" s="3" t="s">
        <v>9</v>
      </c>
      <c r="B174" s="13">
        <f>B166</f>
        <v>389700</v>
      </c>
      <c r="C174" s="14" t="s">
        <v>10</v>
      </c>
      <c r="D174" s="13">
        <f>B167</f>
        <v>0</v>
      </c>
      <c r="E174" s="53" t="s">
        <v>11</v>
      </c>
      <c r="F174" s="53"/>
      <c r="G174" s="14"/>
      <c r="H174" s="16">
        <f>B171</f>
        <v>360</v>
      </c>
      <c r="I174" s="11">
        <f>(B174+D174)*H174/B175</f>
        <v>389700</v>
      </c>
    </row>
    <row r="175" spans="1:19" x14ac:dyDescent="0.3">
      <c r="B175" s="52">
        <v>360</v>
      </c>
      <c r="C175" s="52"/>
      <c r="D175" s="52"/>
      <c r="E175" s="52"/>
      <c r="F175" s="52"/>
      <c r="G175" s="52"/>
      <c r="H175" s="52"/>
    </row>
    <row r="177" spans="1:9" ht="14.5" thickBot="1" x14ac:dyDescent="0.35">
      <c r="A177" s="3" t="s">
        <v>12</v>
      </c>
      <c r="B177" s="13">
        <f>+I174</f>
        <v>389700</v>
      </c>
      <c r="C177" s="14" t="s">
        <v>11</v>
      </c>
      <c r="D177" s="17">
        <v>0.12</v>
      </c>
      <c r="E177" s="15" t="s">
        <v>11</v>
      </c>
      <c r="F177" s="16">
        <f>B171</f>
        <v>360</v>
      </c>
      <c r="G177" s="18"/>
      <c r="H177" s="18"/>
      <c r="I177" s="11">
        <f>(B177*D177)*F177/B178</f>
        <v>46764</v>
      </c>
    </row>
    <row r="178" spans="1:9" x14ac:dyDescent="0.3">
      <c r="B178" s="52">
        <v>360</v>
      </c>
      <c r="C178" s="52"/>
      <c r="D178" s="52"/>
      <c r="E178" s="52"/>
      <c r="F178" s="52"/>
      <c r="G178" s="19"/>
      <c r="H178" s="19"/>
    </row>
    <row r="180" spans="1:9" ht="14.5" thickBot="1" x14ac:dyDescent="0.35">
      <c r="A180" s="3" t="s">
        <v>13</v>
      </c>
      <c r="B180" s="72" t="s">
        <v>43</v>
      </c>
      <c r="C180" s="72"/>
      <c r="D180" s="72"/>
      <c r="E180" s="72"/>
      <c r="F180" s="72"/>
      <c r="G180" s="72"/>
      <c r="H180" s="72"/>
      <c r="I180" s="11">
        <v>0</v>
      </c>
    </row>
    <row r="181" spans="1:9" ht="14.5" thickBot="1" x14ac:dyDescent="0.35">
      <c r="B181" s="72"/>
      <c r="C181" s="72"/>
      <c r="D181" s="72"/>
      <c r="E181" s="72"/>
      <c r="F181" s="72"/>
      <c r="G181" s="72"/>
      <c r="H181" s="72"/>
    </row>
    <row r="183" spans="1:9" ht="14.5" thickBot="1" x14ac:dyDescent="0.35">
      <c r="A183" s="3" t="s">
        <v>14</v>
      </c>
      <c r="B183" s="13">
        <f>B166</f>
        <v>389700</v>
      </c>
      <c r="C183" s="14"/>
      <c r="D183" s="14" t="s">
        <v>11</v>
      </c>
      <c r="E183" s="15"/>
      <c r="F183" s="49">
        <f>B171</f>
        <v>360</v>
      </c>
      <c r="H183" s="20"/>
      <c r="I183" s="11">
        <f>B183*F183/B184</f>
        <v>194850</v>
      </c>
    </row>
    <row r="184" spans="1:9" x14ac:dyDescent="0.3">
      <c r="B184" s="52">
        <v>720</v>
      </c>
      <c r="C184" s="52"/>
      <c r="D184" s="52"/>
      <c r="E184" s="52"/>
      <c r="F184" s="52"/>
      <c r="G184" s="19"/>
      <c r="H184" s="21"/>
      <c r="I184" s="22"/>
    </row>
    <row r="186" spans="1:9" ht="14.25" customHeight="1" x14ac:dyDescent="0.3">
      <c r="B186" s="19"/>
      <c r="C186" s="19"/>
      <c r="D186" s="19"/>
      <c r="E186" s="19"/>
      <c r="F186" s="19"/>
      <c r="G186" s="19"/>
      <c r="H186" s="21"/>
      <c r="I186" s="22"/>
    </row>
    <row r="187" spans="1:9" ht="14.25" customHeight="1" thickBot="1" x14ac:dyDescent="0.35">
      <c r="B187" s="19"/>
      <c r="C187" s="19"/>
      <c r="D187" s="19"/>
      <c r="E187" s="19"/>
      <c r="F187" s="19"/>
      <c r="G187" s="19"/>
      <c r="H187" s="21"/>
      <c r="I187" s="22"/>
    </row>
    <row r="188" spans="1:9" ht="18" customHeight="1" thickBot="1" x14ac:dyDescent="0.35">
      <c r="A188" s="69" t="s">
        <v>15</v>
      </c>
      <c r="B188" s="69"/>
      <c r="C188" s="69"/>
      <c r="D188" s="69"/>
      <c r="E188" s="69"/>
      <c r="F188" s="69"/>
      <c r="G188" s="69"/>
      <c r="H188" s="69"/>
      <c r="I188" s="23">
        <f>SUM(I174:I186)</f>
        <v>631314</v>
      </c>
    </row>
    <row r="189" spans="1:9" ht="12" customHeight="1" thickBot="1" x14ac:dyDescent="0.35">
      <c r="B189" s="19"/>
      <c r="C189" s="19"/>
      <c r="D189" s="19"/>
      <c r="E189" s="19"/>
      <c r="F189" s="19"/>
      <c r="G189" s="19"/>
      <c r="H189" s="19"/>
    </row>
    <row r="190" spans="1:9" ht="21" customHeight="1" thickBot="1" x14ac:dyDescent="0.35">
      <c r="A190" s="54" t="s">
        <v>16</v>
      </c>
      <c r="B190" s="55"/>
      <c r="C190" s="55"/>
      <c r="D190" s="55"/>
      <c r="E190" s="56" t="s">
        <v>17</v>
      </c>
      <c r="F190" s="57"/>
      <c r="G190" s="57"/>
      <c r="H190" s="57"/>
      <c r="I190" s="58"/>
    </row>
    <row r="191" spans="1:9" ht="12" customHeight="1" x14ac:dyDescent="0.3">
      <c r="A191" s="24" t="s">
        <v>18</v>
      </c>
      <c r="B191" s="25">
        <v>0</v>
      </c>
      <c r="C191" s="25"/>
      <c r="D191" s="26">
        <v>0</v>
      </c>
      <c r="E191" s="27"/>
      <c r="F191" s="28"/>
      <c r="G191" s="28"/>
      <c r="H191" s="25"/>
      <c r="I191" s="29"/>
    </row>
    <row r="192" spans="1:9" ht="12" customHeight="1" x14ac:dyDescent="0.3">
      <c r="A192" s="24" t="s">
        <v>19</v>
      </c>
      <c r="B192" s="25">
        <v>0</v>
      </c>
      <c r="C192" s="25"/>
      <c r="D192" s="26">
        <v>0</v>
      </c>
      <c r="E192" s="27"/>
      <c r="F192" s="28"/>
      <c r="G192" s="28"/>
      <c r="H192" s="25"/>
      <c r="I192" s="29"/>
    </row>
    <row r="193" spans="1:13" ht="12" customHeight="1" x14ac:dyDescent="0.3">
      <c r="A193" s="24" t="s">
        <v>20</v>
      </c>
      <c r="B193" s="30">
        <v>0.04</v>
      </c>
      <c r="C193" s="25"/>
      <c r="D193" s="26"/>
      <c r="E193" s="27"/>
      <c r="F193" s="28"/>
      <c r="G193" s="28"/>
      <c r="H193" s="25"/>
      <c r="I193" s="31">
        <f>D191*4%</f>
        <v>0</v>
      </c>
    </row>
    <row r="194" spans="1:13" ht="12" customHeight="1" x14ac:dyDescent="0.3">
      <c r="A194" s="24" t="s">
        <v>21</v>
      </c>
      <c r="B194" s="30">
        <v>0.04</v>
      </c>
      <c r="C194" s="25"/>
      <c r="D194" s="26"/>
      <c r="E194" s="32"/>
      <c r="F194" s="33"/>
      <c r="G194" s="33"/>
      <c r="H194" s="25"/>
      <c r="I194" s="31">
        <f>D191*B194</f>
        <v>0</v>
      </c>
    </row>
    <row r="195" spans="1:13" ht="12" customHeight="1" x14ac:dyDescent="0.3">
      <c r="A195" s="24" t="s">
        <v>22</v>
      </c>
      <c r="B195" s="30">
        <v>0.01</v>
      </c>
      <c r="C195" s="25"/>
      <c r="D195" s="26"/>
      <c r="E195" s="32"/>
      <c r="F195" s="33"/>
      <c r="G195" s="33"/>
      <c r="H195" s="25"/>
      <c r="I195" s="29">
        <v>0</v>
      </c>
    </row>
    <row r="196" spans="1:13" ht="12" customHeight="1" x14ac:dyDescent="0.3">
      <c r="A196" s="24" t="s">
        <v>23</v>
      </c>
      <c r="B196" s="25"/>
      <c r="C196" s="25"/>
      <c r="D196" s="26"/>
      <c r="E196" s="27"/>
      <c r="F196" s="28"/>
      <c r="G196" s="28"/>
      <c r="H196" s="25"/>
      <c r="I196" s="31">
        <v>0</v>
      </c>
      <c r="L196" s="34"/>
      <c r="M196" s="35"/>
    </row>
    <row r="197" spans="1:13" ht="12" customHeight="1" x14ac:dyDescent="0.3">
      <c r="A197" s="24"/>
      <c r="B197" s="25"/>
      <c r="C197" s="25"/>
      <c r="D197" s="26"/>
      <c r="E197" s="27"/>
      <c r="F197" s="28"/>
      <c r="G197" s="28"/>
      <c r="H197" s="25"/>
      <c r="I197" s="31"/>
      <c r="M197" s="35"/>
    </row>
    <row r="198" spans="1:13" ht="12" customHeight="1" x14ac:dyDescent="0.3">
      <c r="A198" s="24"/>
      <c r="B198" s="25"/>
      <c r="C198" s="25"/>
      <c r="D198" s="26"/>
      <c r="E198" s="27"/>
      <c r="F198" s="28"/>
      <c r="G198" s="28"/>
      <c r="H198" s="25"/>
      <c r="I198" s="31"/>
    </row>
    <row r="199" spans="1:13" ht="12" customHeight="1" x14ac:dyDescent="0.3">
      <c r="A199" s="24"/>
      <c r="B199" s="25"/>
      <c r="C199" s="25"/>
      <c r="D199" s="26"/>
      <c r="E199" s="36"/>
      <c r="F199" s="37"/>
      <c r="G199" s="25"/>
      <c r="H199" s="25"/>
      <c r="I199" s="31"/>
    </row>
    <row r="200" spans="1:13" ht="12" customHeight="1" x14ac:dyDescent="0.3">
      <c r="A200" s="24"/>
      <c r="B200" s="25"/>
      <c r="C200" s="25"/>
      <c r="D200" s="26"/>
      <c r="E200" s="38"/>
      <c r="F200" s="25"/>
      <c r="G200" s="25"/>
      <c r="H200" s="25"/>
      <c r="I200" s="31"/>
    </row>
    <row r="201" spans="1:13" ht="12" customHeight="1" x14ac:dyDescent="0.3">
      <c r="A201" s="24"/>
      <c r="B201" s="25"/>
      <c r="C201" s="25"/>
      <c r="D201" s="26"/>
      <c r="E201" s="38"/>
      <c r="F201" s="25"/>
      <c r="G201" s="25"/>
      <c r="H201" s="25"/>
      <c r="I201" s="31"/>
    </row>
    <row r="202" spans="1:13" s="39" customFormat="1" ht="18.75" customHeight="1" x14ac:dyDescent="0.3">
      <c r="A202" s="24"/>
      <c r="B202" s="25"/>
      <c r="C202" s="25"/>
      <c r="D202" s="26"/>
      <c r="E202" s="38"/>
      <c r="F202" s="25"/>
      <c r="G202" s="25"/>
      <c r="H202" s="25"/>
      <c r="I202" s="31"/>
    </row>
    <row r="203" spans="1:13" s="39" customFormat="1" ht="22.5" customHeight="1" thickBot="1" x14ac:dyDescent="0.35">
      <c r="A203" s="24"/>
      <c r="B203" s="25"/>
      <c r="C203" s="25"/>
      <c r="D203" s="26"/>
      <c r="E203" s="38"/>
      <c r="F203" s="25"/>
      <c r="G203" s="25"/>
      <c r="H203" s="25"/>
      <c r="I203" s="40"/>
    </row>
    <row r="204" spans="1:13" ht="14.5" thickBot="1" x14ac:dyDescent="0.35">
      <c r="A204" s="59" t="s">
        <v>24</v>
      </c>
      <c r="B204" s="60"/>
      <c r="C204" s="60"/>
      <c r="D204" s="41">
        <f>SUM(D191:D203)</f>
        <v>0</v>
      </c>
      <c r="E204" s="61" t="s">
        <v>25</v>
      </c>
      <c r="F204" s="62"/>
      <c r="G204" s="62"/>
      <c r="H204" s="62"/>
      <c r="I204" s="42">
        <f>SUM(I191:I203)</f>
        <v>0</v>
      </c>
    </row>
    <row r="205" spans="1:13" s="39" customFormat="1" ht="27" customHeight="1" thickBot="1" x14ac:dyDescent="0.4">
      <c r="A205" s="63" t="s">
        <v>26</v>
      </c>
      <c r="B205" s="64"/>
      <c r="C205" s="64"/>
      <c r="D205" s="64"/>
      <c r="E205" s="64"/>
      <c r="F205" s="64"/>
      <c r="G205" s="64"/>
      <c r="H205" s="65"/>
      <c r="I205" s="43">
        <f>D204-I204</f>
        <v>0</v>
      </c>
    </row>
    <row r="206" spans="1:13" x14ac:dyDescent="0.3">
      <c r="A206" s="19"/>
      <c r="B206" s="19"/>
      <c r="C206" s="19"/>
      <c r="D206" s="19"/>
      <c r="E206" s="19"/>
      <c r="F206" s="19"/>
      <c r="G206" s="19"/>
      <c r="H206" s="19"/>
      <c r="I206" s="44"/>
    </row>
    <row r="207" spans="1:13" x14ac:dyDescent="0.3">
      <c r="A207" s="66" t="s">
        <v>27</v>
      </c>
      <c r="B207" s="67"/>
      <c r="C207" s="67"/>
      <c r="D207" s="67"/>
      <c r="E207" s="67"/>
      <c r="F207" s="67"/>
      <c r="G207" s="67"/>
      <c r="H207" s="67"/>
      <c r="I207" s="45">
        <f>I205+I188</f>
        <v>631314</v>
      </c>
    </row>
    <row r="208" spans="1:13" ht="15" customHeight="1" x14ac:dyDescent="0.3">
      <c r="B208" s="19"/>
      <c r="C208" s="19"/>
      <c r="D208" s="19"/>
      <c r="E208" s="19"/>
      <c r="F208" s="19"/>
      <c r="G208" s="19"/>
      <c r="H208" s="19"/>
    </row>
    <row r="209" spans="1:9" ht="15" customHeight="1" x14ac:dyDescent="0.3">
      <c r="I209" s="44"/>
    </row>
    <row r="210" spans="1:9" ht="35.25" customHeight="1" x14ac:dyDescent="0.3">
      <c r="A210" s="50" t="s">
        <v>42</v>
      </c>
      <c r="B210" s="50"/>
      <c r="C210" s="50"/>
      <c r="D210" s="50"/>
      <c r="E210" s="50"/>
      <c r="F210" s="50"/>
      <c r="G210" s="50"/>
      <c r="H210" s="50"/>
      <c r="I210" s="50"/>
    </row>
    <row r="211" spans="1:9" x14ac:dyDescent="0.3">
      <c r="A211" s="50"/>
      <c r="B211" s="50"/>
      <c r="C211" s="50"/>
      <c r="D211" s="50"/>
      <c r="E211" s="50"/>
      <c r="F211" s="50"/>
      <c r="G211" s="50"/>
      <c r="H211" s="50"/>
      <c r="I211" s="50"/>
    </row>
    <row r="212" spans="1:9" x14ac:dyDescent="0.3">
      <c r="A212" s="50"/>
      <c r="B212" s="50"/>
      <c r="C212" s="50"/>
      <c r="D212" s="50"/>
      <c r="E212" s="50"/>
      <c r="F212" s="50"/>
      <c r="G212" s="50"/>
      <c r="H212" s="50"/>
      <c r="I212" s="50"/>
    </row>
    <row r="214" spans="1:9" x14ac:dyDescent="0.3">
      <c r="A214" s="46" t="s">
        <v>28</v>
      </c>
      <c r="E214" s="3" t="s">
        <v>29</v>
      </c>
      <c r="F214" s="3"/>
      <c r="G214" s="3"/>
      <c r="H214" s="3"/>
    </row>
    <row r="215" spans="1:9" x14ac:dyDescent="0.3">
      <c r="A215" s="47"/>
      <c r="E215" s="3"/>
      <c r="F215" s="3"/>
      <c r="G215" s="3"/>
      <c r="H215" s="3"/>
    </row>
    <row r="216" spans="1:9" x14ac:dyDescent="0.3">
      <c r="A216" s="47"/>
    </row>
    <row r="217" spans="1:9" ht="14.5" thickBot="1" x14ac:dyDescent="0.35">
      <c r="A217" s="48"/>
      <c r="E217" s="48"/>
      <c r="F217" s="48"/>
      <c r="G217" s="48"/>
      <c r="H217" s="48"/>
      <c r="I217" s="48"/>
    </row>
    <row r="218" spans="1:9" x14ac:dyDescent="0.3">
      <c r="A218" s="3" t="str">
        <f>A152</f>
        <v>ADRIANA PAZOS</v>
      </c>
      <c r="E218" s="3" t="str">
        <f>B158</f>
        <v>OFIR SANCHEZ</v>
      </c>
      <c r="F218" s="3"/>
      <c r="G218" s="3"/>
      <c r="H218" s="3"/>
    </row>
    <row r="219" spans="1:9" x14ac:dyDescent="0.3">
      <c r="A219" s="3"/>
      <c r="E219" s="3" t="s">
        <v>30</v>
      </c>
      <c r="F219" s="51">
        <f>B159</f>
        <v>52738927</v>
      </c>
      <c r="G219" s="51"/>
      <c r="H219" s="51"/>
      <c r="I219" s="51"/>
    </row>
    <row r="226" spans="1:19" x14ac:dyDescent="0.3">
      <c r="A226" s="70" t="s">
        <v>31</v>
      </c>
      <c r="B226" s="70"/>
      <c r="C226" s="70"/>
      <c r="D226" s="70"/>
      <c r="E226" s="70"/>
      <c r="F226" s="70"/>
      <c r="G226" s="70"/>
      <c r="H226" s="70"/>
      <c r="I226" s="70"/>
    </row>
    <row r="227" spans="1:19" x14ac:dyDescent="0.3">
      <c r="A227" s="70" t="s">
        <v>30</v>
      </c>
      <c r="B227" s="70"/>
      <c r="C227" s="70"/>
      <c r="D227" s="70"/>
      <c r="E227" s="70"/>
      <c r="F227" s="70"/>
      <c r="G227" s="70"/>
      <c r="H227" s="70"/>
      <c r="I227" s="70"/>
    </row>
    <row r="228" spans="1:19" x14ac:dyDescent="0.3">
      <c r="A228" s="70" t="s">
        <v>0</v>
      </c>
      <c r="B228" s="70"/>
      <c r="C228" s="70"/>
      <c r="D228" s="70"/>
      <c r="E228" s="70"/>
      <c r="F228" s="70"/>
      <c r="G228" s="70"/>
      <c r="H228" s="70"/>
      <c r="I228" s="70"/>
    </row>
    <row r="229" spans="1:19" x14ac:dyDescent="0.3">
      <c r="A229" s="2"/>
      <c r="B229" s="2"/>
      <c r="C229" s="2"/>
      <c r="D229" s="2"/>
      <c r="E229" s="2"/>
      <c r="F229" s="2"/>
      <c r="G229" s="2"/>
      <c r="H229" s="2"/>
      <c r="I229" s="2"/>
    </row>
    <row r="230" spans="1:19" x14ac:dyDescent="0.3">
      <c r="A230" s="3"/>
      <c r="B230" s="3"/>
      <c r="C230" s="3"/>
      <c r="D230" s="3"/>
      <c r="E230" s="3"/>
      <c r="F230" s="3"/>
      <c r="G230" s="3"/>
      <c r="H230" s="3"/>
      <c r="I230" s="3"/>
    </row>
    <row r="231" spans="1:19" x14ac:dyDescent="0.3">
      <c r="M231" s="70"/>
      <c r="N231" s="70"/>
      <c r="O231" s="70"/>
      <c r="P231" s="70"/>
      <c r="Q231" s="70"/>
      <c r="R231" s="70"/>
      <c r="S231" s="70"/>
    </row>
    <row r="232" spans="1:19" x14ac:dyDescent="0.3">
      <c r="A232" s="1" t="s">
        <v>1</v>
      </c>
      <c r="B232" s="3" t="s">
        <v>32</v>
      </c>
      <c r="E232" s="3"/>
      <c r="G232" s="71" t="s">
        <v>35</v>
      </c>
      <c r="H232" s="71"/>
      <c r="I232" s="71"/>
    </row>
    <row r="233" spans="1:19" x14ac:dyDescent="0.3">
      <c r="A233" s="1" t="s">
        <v>2</v>
      </c>
      <c r="B233" s="4">
        <v>52738927</v>
      </c>
      <c r="G233" s="71"/>
      <c r="H233" s="71"/>
      <c r="I233" s="71"/>
      <c r="M233" s="5"/>
      <c r="N233" s="5"/>
      <c r="R233" s="6"/>
      <c r="S233" s="7"/>
    </row>
    <row r="234" spans="1:19" x14ac:dyDescent="0.3">
      <c r="A234" s="1" t="s">
        <v>3</v>
      </c>
      <c r="B234" s="8">
        <v>42005</v>
      </c>
      <c r="D234" s="8"/>
      <c r="E234" s="70" t="s">
        <v>4</v>
      </c>
      <c r="F234" s="70"/>
      <c r="G234" s="70" t="s">
        <v>36</v>
      </c>
      <c r="H234" s="70"/>
      <c r="I234" s="70"/>
      <c r="M234" s="5"/>
      <c r="N234" s="5"/>
      <c r="R234" s="6"/>
      <c r="S234" s="7"/>
    </row>
    <row r="235" spans="1:19" x14ac:dyDescent="0.3">
      <c r="A235" s="1" t="s">
        <v>5</v>
      </c>
      <c r="B235" s="8">
        <v>42368</v>
      </c>
      <c r="D235" s="8"/>
      <c r="E235" s="52" t="s">
        <v>38</v>
      </c>
      <c r="F235" s="52"/>
      <c r="G235" s="52" t="s">
        <v>37</v>
      </c>
      <c r="H235" s="52"/>
      <c r="I235" s="52"/>
      <c r="M235" s="5"/>
      <c r="N235" s="5"/>
      <c r="R235" s="6"/>
      <c r="S235" s="7"/>
    </row>
    <row r="236" spans="1:19" x14ac:dyDescent="0.3">
      <c r="A236" s="1" t="s">
        <v>33</v>
      </c>
      <c r="B236" s="9">
        <v>50000</v>
      </c>
      <c r="M236" s="5"/>
      <c r="N236" s="5"/>
      <c r="R236" s="6"/>
      <c r="S236" s="7"/>
    </row>
    <row r="237" spans="1:19" x14ac:dyDescent="0.3">
      <c r="A237" s="1" t="s">
        <v>34</v>
      </c>
      <c r="B237" s="9">
        <v>0</v>
      </c>
      <c r="M237" s="5"/>
      <c r="N237" s="5"/>
      <c r="R237" s="6"/>
      <c r="S237" s="7"/>
    </row>
    <row r="238" spans="1:19" x14ac:dyDescent="0.3">
      <c r="B238" s="9"/>
      <c r="M238" s="5"/>
      <c r="N238" s="5"/>
      <c r="R238" s="6"/>
      <c r="S238" s="7"/>
    </row>
    <row r="239" spans="1:19" x14ac:dyDescent="0.3">
      <c r="A239" s="1" t="s">
        <v>40</v>
      </c>
      <c r="B239" s="10">
        <v>2</v>
      </c>
      <c r="D239" s="11"/>
    </row>
    <row r="240" spans="1:19" x14ac:dyDescent="0.3">
      <c r="A240" s="1" t="s">
        <v>39</v>
      </c>
      <c r="B240" s="12">
        <f>B236*4.33*B239</f>
        <v>433000</v>
      </c>
    </row>
    <row r="241" spans="1:9" x14ac:dyDescent="0.3">
      <c r="A241" s="1" t="s">
        <v>41</v>
      </c>
      <c r="B241" s="6">
        <f>B237*4.33*B239</f>
        <v>0</v>
      </c>
    </row>
    <row r="242" spans="1:9" x14ac:dyDescent="0.3">
      <c r="B242" s="6"/>
    </row>
    <row r="243" spans="1:9" x14ac:dyDescent="0.3">
      <c r="A243" s="1" t="s">
        <v>6</v>
      </c>
      <c r="B243" s="6">
        <f>DAYS360(B234,B235)+1</f>
        <v>360</v>
      </c>
    </row>
    <row r="244" spans="1:9" x14ac:dyDescent="0.3">
      <c r="A244" s="1" t="s">
        <v>7</v>
      </c>
      <c r="B244" s="6">
        <v>0</v>
      </c>
    </row>
    <row r="245" spans="1:9" x14ac:dyDescent="0.3">
      <c r="A245" s="1" t="s">
        <v>8</v>
      </c>
      <c r="B245" s="6">
        <f>B243-B244</f>
        <v>360</v>
      </c>
    </row>
    <row r="248" spans="1:9" ht="14.5" thickBot="1" x14ac:dyDescent="0.35">
      <c r="A248" s="3" t="s">
        <v>9</v>
      </c>
      <c r="B248" s="13">
        <f>B240</f>
        <v>433000</v>
      </c>
      <c r="C248" s="14" t="s">
        <v>10</v>
      </c>
      <c r="D248" s="13">
        <f>B241</f>
        <v>0</v>
      </c>
      <c r="E248" s="53" t="s">
        <v>11</v>
      </c>
      <c r="F248" s="53"/>
      <c r="G248" s="14"/>
      <c r="H248" s="16">
        <f>B245</f>
        <v>360</v>
      </c>
      <c r="I248" s="11">
        <f>(B248+D248)*H248/B249</f>
        <v>433000</v>
      </c>
    </row>
    <row r="249" spans="1:9" x14ac:dyDescent="0.3">
      <c r="B249" s="52">
        <v>360</v>
      </c>
      <c r="C249" s="52"/>
      <c r="D249" s="52"/>
      <c r="E249" s="52"/>
      <c r="F249" s="52"/>
      <c r="G249" s="52"/>
      <c r="H249" s="52"/>
    </row>
    <row r="251" spans="1:9" ht="14.5" thickBot="1" x14ac:dyDescent="0.35">
      <c r="A251" s="3" t="s">
        <v>12</v>
      </c>
      <c r="B251" s="13">
        <f>+I248</f>
        <v>433000</v>
      </c>
      <c r="C251" s="14" t="s">
        <v>11</v>
      </c>
      <c r="D251" s="17">
        <v>0.12</v>
      </c>
      <c r="E251" s="15" t="s">
        <v>11</v>
      </c>
      <c r="F251" s="16">
        <f>B245</f>
        <v>360</v>
      </c>
      <c r="G251" s="18"/>
      <c r="H251" s="18"/>
      <c r="I251" s="11">
        <f>(B251*D251)*F251/B252</f>
        <v>51960</v>
      </c>
    </row>
    <row r="252" spans="1:9" x14ac:dyDescent="0.3">
      <c r="B252" s="52">
        <v>360</v>
      </c>
      <c r="C252" s="52"/>
      <c r="D252" s="52"/>
      <c r="E252" s="52"/>
      <c r="F252" s="52"/>
      <c r="G252" s="19"/>
      <c r="H252" s="19"/>
    </row>
    <row r="254" spans="1:9" ht="14.5" thickBot="1" x14ac:dyDescent="0.35">
      <c r="A254" s="3" t="s">
        <v>13</v>
      </c>
      <c r="B254" s="72" t="s">
        <v>43</v>
      </c>
      <c r="C254" s="72"/>
      <c r="D254" s="72"/>
      <c r="E254" s="72"/>
      <c r="F254" s="72"/>
      <c r="G254" s="72"/>
      <c r="H254" s="72"/>
      <c r="I254" s="11">
        <v>0</v>
      </c>
    </row>
    <row r="255" spans="1:9" ht="14.5" thickBot="1" x14ac:dyDescent="0.35">
      <c r="B255" s="72"/>
      <c r="C255" s="72"/>
      <c r="D255" s="72"/>
      <c r="E255" s="72"/>
      <c r="F255" s="72"/>
      <c r="G255" s="72"/>
      <c r="H255" s="72"/>
    </row>
    <row r="257" spans="1:13" ht="14.5" thickBot="1" x14ac:dyDescent="0.35">
      <c r="A257" s="3" t="s">
        <v>14</v>
      </c>
      <c r="B257" s="13">
        <f>B240</f>
        <v>433000</v>
      </c>
      <c r="C257" s="14"/>
      <c r="D257" s="14" t="s">
        <v>11</v>
      </c>
      <c r="E257" s="15"/>
      <c r="F257" s="49">
        <f>B245</f>
        <v>360</v>
      </c>
      <c r="H257" s="20"/>
      <c r="I257" s="11">
        <f>B257*F257/B258</f>
        <v>216500</v>
      </c>
    </row>
    <row r="258" spans="1:13" x14ac:dyDescent="0.3">
      <c r="B258" s="52">
        <v>720</v>
      </c>
      <c r="C258" s="52"/>
      <c r="D258" s="52"/>
      <c r="E258" s="52"/>
      <c r="F258" s="52"/>
      <c r="G258" s="19"/>
      <c r="H258" s="21"/>
      <c r="I258" s="22"/>
    </row>
    <row r="260" spans="1:13" ht="14.25" customHeight="1" x14ac:dyDescent="0.3">
      <c r="B260" s="19"/>
      <c r="C260" s="19"/>
      <c r="D260" s="19"/>
      <c r="E260" s="19"/>
      <c r="F260" s="19"/>
      <c r="G260" s="19"/>
      <c r="H260" s="21"/>
      <c r="I260" s="22"/>
    </row>
    <row r="261" spans="1:13" ht="14.25" customHeight="1" thickBot="1" x14ac:dyDescent="0.35">
      <c r="B261" s="19"/>
      <c r="C261" s="19"/>
      <c r="D261" s="19"/>
      <c r="E261" s="19"/>
      <c r="F261" s="19"/>
      <c r="G261" s="19"/>
      <c r="H261" s="21"/>
      <c r="I261" s="22"/>
    </row>
    <row r="262" spans="1:13" ht="18" customHeight="1" thickBot="1" x14ac:dyDescent="0.35">
      <c r="A262" s="69" t="s">
        <v>15</v>
      </c>
      <c r="B262" s="69"/>
      <c r="C262" s="69"/>
      <c r="D262" s="69"/>
      <c r="E262" s="69"/>
      <c r="F262" s="69"/>
      <c r="G262" s="69"/>
      <c r="H262" s="69"/>
      <c r="I262" s="23">
        <f>SUM(I248:I260)</f>
        <v>701460</v>
      </c>
    </row>
    <row r="263" spans="1:13" ht="12" customHeight="1" thickBot="1" x14ac:dyDescent="0.35">
      <c r="B263" s="19"/>
      <c r="C263" s="19"/>
      <c r="D263" s="19"/>
      <c r="E263" s="19"/>
      <c r="F263" s="19"/>
      <c r="G263" s="19"/>
      <c r="H263" s="19"/>
    </row>
    <row r="264" spans="1:13" ht="21" customHeight="1" thickBot="1" x14ac:dyDescent="0.35">
      <c r="A264" s="54" t="s">
        <v>16</v>
      </c>
      <c r="B264" s="55"/>
      <c r="C264" s="55"/>
      <c r="D264" s="55"/>
      <c r="E264" s="56" t="s">
        <v>17</v>
      </c>
      <c r="F264" s="57"/>
      <c r="G264" s="57"/>
      <c r="H264" s="57"/>
      <c r="I264" s="58"/>
    </row>
    <row r="265" spans="1:13" ht="12" customHeight="1" x14ac:dyDescent="0.3">
      <c r="A265" s="24" t="s">
        <v>18</v>
      </c>
      <c r="B265" s="25">
        <v>0</v>
      </c>
      <c r="C265" s="25"/>
      <c r="D265" s="26">
        <v>0</v>
      </c>
      <c r="E265" s="27"/>
      <c r="F265" s="28"/>
      <c r="G265" s="28"/>
      <c r="H265" s="25"/>
      <c r="I265" s="29"/>
    </row>
    <row r="266" spans="1:13" ht="12" customHeight="1" x14ac:dyDescent="0.3">
      <c r="A266" s="24" t="s">
        <v>19</v>
      </c>
      <c r="B266" s="25">
        <v>0</v>
      </c>
      <c r="C266" s="25"/>
      <c r="D266" s="26">
        <v>0</v>
      </c>
      <c r="E266" s="27"/>
      <c r="F266" s="28"/>
      <c r="G266" s="28"/>
      <c r="H266" s="25"/>
      <c r="I266" s="29"/>
    </row>
    <row r="267" spans="1:13" ht="12" customHeight="1" x14ac:dyDescent="0.3">
      <c r="A267" s="24" t="s">
        <v>20</v>
      </c>
      <c r="B267" s="30">
        <v>0.04</v>
      </c>
      <c r="C267" s="25"/>
      <c r="D267" s="26"/>
      <c r="E267" s="27"/>
      <c r="F267" s="28"/>
      <c r="G267" s="28"/>
      <c r="H267" s="25"/>
      <c r="I267" s="31">
        <f>D265*4%</f>
        <v>0</v>
      </c>
    </row>
    <row r="268" spans="1:13" ht="12" customHeight="1" x14ac:dyDescent="0.3">
      <c r="A268" s="24" t="s">
        <v>21</v>
      </c>
      <c r="B268" s="30">
        <v>0.04</v>
      </c>
      <c r="C268" s="25"/>
      <c r="D268" s="26"/>
      <c r="E268" s="32"/>
      <c r="F268" s="33"/>
      <c r="G268" s="33"/>
      <c r="H268" s="25"/>
      <c r="I268" s="31">
        <f>D265*B268</f>
        <v>0</v>
      </c>
    </row>
    <row r="269" spans="1:13" ht="12" customHeight="1" x14ac:dyDescent="0.3">
      <c r="A269" s="24" t="s">
        <v>22</v>
      </c>
      <c r="B269" s="30">
        <v>0.01</v>
      </c>
      <c r="C269" s="25"/>
      <c r="D269" s="26"/>
      <c r="E269" s="32"/>
      <c r="F269" s="33"/>
      <c r="G269" s="33"/>
      <c r="H269" s="25"/>
      <c r="I269" s="29">
        <v>0</v>
      </c>
    </row>
    <row r="270" spans="1:13" ht="12" customHeight="1" x14ac:dyDescent="0.3">
      <c r="A270" s="24" t="s">
        <v>23</v>
      </c>
      <c r="B270" s="25"/>
      <c r="C270" s="25"/>
      <c r="D270" s="26"/>
      <c r="E270" s="27"/>
      <c r="F270" s="28"/>
      <c r="G270" s="28"/>
      <c r="H270" s="25"/>
      <c r="I270" s="31">
        <v>0</v>
      </c>
      <c r="L270" s="34"/>
      <c r="M270" s="35"/>
    </row>
    <row r="271" spans="1:13" ht="12" customHeight="1" x14ac:dyDescent="0.3">
      <c r="A271" s="24"/>
      <c r="B271" s="25"/>
      <c r="C271" s="25"/>
      <c r="D271" s="26"/>
      <c r="E271" s="27"/>
      <c r="F271" s="28"/>
      <c r="G271" s="28"/>
      <c r="H271" s="25"/>
      <c r="I271" s="31"/>
      <c r="M271" s="35"/>
    </row>
    <row r="272" spans="1:13" ht="12" customHeight="1" x14ac:dyDescent="0.3">
      <c r="A272" s="24"/>
      <c r="B272" s="25"/>
      <c r="C272" s="25"/>
      <c r="D272" s="26"/>
      <c r="E272" s="27"/>
      <c r="F272" s="28"/>
      <c r="G272" s="28"/>
      <c r="H272" s="25"/>
      <c r="I272" s="31"/>
    </row>
    <row r="273" spans="1:9" ht="12" customHeight="1" x14ac:dyDescent="0.3">
      <c r="A273" s="24"/>
      <c r="B273" s="25"/>
      <c r="C273" s="25"/>
      <c r="D273" s="26"/>
      <c r="E273" s="36"/>
      <c r="F273" s="37"/>
      <c r="G273" s="25"/>
      <c r="H273" s="25"/>
      <c r="I273" s="31"/>
    </row>
    <row r="274" spans="1:9" ht="12" customHeight="1" x14ac:dyDescent="0.3">
      <c r="A274" s="24"/>
      <c r="B274" s="25"/>
      <c r="C274" s="25"/>
      <c r="D274" s="26"/>
      <c r="E274" s="38"/>
      <c r="F274" s="25"/>
      <c r="G274" s="25"/>
      <c r="H274" s="25"/>
      <c r="I274" s="31"/>
    </row>
    <row r="275" spans="1:9" ht="12" customHeight="1" x14ac:dyDescent="0.3">
      <c r="A275" s="24"/>
      <c r="B275" s="25"/>
      <c r="C275" s="25"/>
      <c r="D275" s="26"/>
      <c r="E275" s="38"/>
      <c r="F275" s="25"/>
      <c r="G275" s="25"/>
      <c r="H275" s="25"/>
      <c r="I275" s="31"/>
    </row>
    <row r="276" spans="1:9" s="39" customFormat="1" ht="18.75" customHeight="1" x14ac:dyDescent="0.3">
      <c r="A276" s="24"/>
      <c r="B276" s="25"/>
      <c r="C276" s="25"/>
      <c r="D276" s="26"/>
      <c r="E276" s="38"/>
      <c r="F276" s="25"/>
      <c r="G276" s="25"/>
      <c r="H276" s="25"/>
      <c r="I276" s="31"/>
    </row>
    <row r="277" spans="1:9" s="39" customFormat="1" ht="22.5" customHeight="1" thickBot="1" x14ac:dyDescent="0.35">
      <c r="A277" s="24"/>
      <c r="B277" s="25"/>
      <c r="C277" s="25"/>
      <c r="D277" s="26"/>
      <c r="E277" s="38"/>
      <c r="F277" s="25"/>
      <c r="G277" s="25"/>
      <c r="H277" s="25"/>
      <c r="I277" s="40"/>
    </row>
    <row r="278" spans="1:9" ht="14.5" thickBot="1" x14ac:dyDescent="0.35">
      <c r="A278" s="59" t="s">
        <v>24</v>
      </c>
      <c r="B278" s="60"/>
      <c r="C278" s="60"/>
      <c r="D278" s="41">
        <f>SUM(D265:D277)</f>
        <v>0</v>
      </c>
      <c r="E278" s="61" t="s">
        <v>25</v>
      </c>
      <c r="F278" s="62"/>
      <c r="G278" s="62"/>
      <c r="H278" s="62"/>
      <c r="I278" s="42">
        <f>SUM(I265:I277)</f>
        <v>0</v>
      </c>
    </row>
    <row r="279" spans="1:9" s="39" customFormat="1" ht="27" customHeight="1" thickBot="1" x14ac:dyDescent="0.4">
      <c r="A279" s="63" t="s">
        <v>26</v>
      </c>
      <c r="B279" s="64"/>
      <c r="C279" s="64"/>
      <c r="D279" s="64"/>
      <c r="E279" s="64"/>
      <c r="F279" s="64"/>
      <c r="G279" s="64"/>
      <c r="H279" s="65"/>
      <c r="I279" s="43">
        <f>D278-I278</f>
        <v>0</v>
      </c>
    </row>
    <row r="280" spans="1:9" x14ac:dyDescent="0.3">
      <c r="A280" s="19"/>
      <c r="B280" s="19"/>
      <c r="C280" s="19"/>
      <c r="D280" s="19"/>
      <c r="E280" s="19"/>
      <c r="F280" s="19"/>
      <c r="G280" s="19"/>
      <c r="H280" s="19"/>
      <c r="I280" s="44"/>
    </row>
    <row r="281" spans="1:9" x14ac:dyDescent="0.3">
      <c r="A281" s="66" t="s">
        <v>27</v>
      </c>
      <c r="B281" s="67"/>
      <c r="C281" s="67"/>
      <c r="D281" s="67"/>
      <c r="E281" s="67"/>
      <c r="F281" s="67"/>
      <c r="G281" s="67"/>
      <c r="H281" s="67"/>
      <c r="I281" s="45">
        <f>I279+I262</f>
        <v>701460</v>
      </c>
    </row>
    <row r="282" spans="1:9" ht="15" customHeight="1" x14ac:dyDescent="0.3">
      <c r="B282" s="19"/>
      <c r="C282" s="19"/>
      <c r="D282" s="19"/>
      <c r="E282" s="19"/>
      <c r="F282" s="19"/>
      <c r="G282" s="19"/>
      <c r="H282" s="19"/>
    </row>
    <row r="283" spans="1:9" ht="15" customHeight="1" x14ac:dyDescent="0.3">
      <c r="I283" s="44"/>
    </row>
    <row r="284" spans="1:9" ht="35.25" customHeight="1" x14ac:dyDescent="0.3">
      <c r="A284" s="50" t="s">
        <v>42</v>
      </c>
      <c r="B284" s="50"/>
      <c r="C284" s="50"/>
      <c r="D284" s="50"/>
      <c r="E284" s="50"/>
      <c r="F284" s="50"/>
      <c r="G284" s="50"/>
      <c r="H284" s="50"/>
      <c r="I284" s="50"/>
    </row>
    <row r="285" spans="1:9" x14ac:dyDescent="0.3">
      <c r="A285" s="50"/>
      <c r="B285" s="50"/>
      <c r="C285" s="50"/>
      <c r="D285" s="50"/>
      <c r="E285" s="50"/>
      <c r="F285" s="50"/>
      <c r="G285" s="50"/>
      <c r="H285" s="50"/>
      <c r="I285" s="50"/>
    </row>
    <row r="286" spans="1:9" x14ac:dyDescent="0.3">
      <c r="A286" s="50"/>
      <c r="B286" s="50"/>
      <c r="C286" s="50"/>
      <c r="D286" s="50"/>
      <c r="E286" s="50"/>
      <c r="F286" s="50"/>
      <c r="G286" s="50"/>
      <c r="H286" s="50"/>
      <c r="I286" s="50"/>
    </row>
    <row r="288" spans="1:9" x14ac:dyDescent="0.3">
      <c r="A288" s="46" t="s">
        <v>28</v>
      </c>
      <c r="E288" s="3" t="s">
        <v>29</v>
      </c>
      <c r="F288" s="3"/>
      <c r="G288" s="3"/>
      <c r="H288" s="3"/>
    </row>
    <row r="289" spans="1:9" x14ac:dyDescent="0.3">
      <c r="A289" s="47"/>
      <c r="E289" s="3"/>
      <c r="F289" s="3"/>
      <c r="G289" s="3"/>
      <c r="H289" s="3"/>
    </row>
    <row r="290" spans="1:9" x14ac:dyDescent="0.3">
      <c r="A290" s="47"/>
    </row>
    <row r="291" spans="1:9" ht="14.5" thickBot="1" x14ac:dyDescent="0.35">
      <c r="A291" s="48"/>
      <c r="E291" s="48"/>
      <c r="F291" s="48"/>
      <c r="G291" s="48"/>
      <c r="H291" s="48"/>
      <c r="I291" s="48"/>
    </row>
    <row r="292" spans="1:9" x14ac:dyDescent="0.3">
      <c r="A292" s="3" t="str">
        <f>A226</f>
        <v>ADRIANA PAZOS</v>
      </c>
      <c r="E292" s="3" t="str">
        <f>B232</f>
        <v>OFIR SANCHEZ</v>
      </c>
      <c r="F292" s="3"/>
      <c r="G292" s="3"/>
      <c r="H292" s="3"/>
    </row>
    <row r="293" spans="1:9" x14ac:dyDescent="0.3">
      <c r="A293" s="3"/>
      <c r="E293" s="3" t="s">
        <v>30</v>
      </c>
      <c r="F293" s="51">
        <f>B233</f>
        <v>52738927</v>
      </c>
      <c r="G293" s="51"/>
      <c r="H293" s="51"/>
      <c r="I293" s="51"/>
    </row>
    <row r="300" spans="1:9" x14ac:dyDescent="0.3">
      <c r="A300" s="70" t="s">
        <v>31</v>
      </c>
      <c r="B300" s="70"/>
      <c r="C300" s="70"/>
      <c r="D300" s="70"/>
      <c r="E300" s="70"/>
      <c r="F300" s="70"/>
      <c r="G300" s="70"/>
      <c r="H300" s="70"/>
      <c r="I300" s="70"/>
    </row>
    <row r="301" spans="1:9" x14ac:dyDescent="0.3">
      <c r="A301" s="70" t="s">
        <v>30</v>
      </c>
      <c r="B301" s="70"/>
      <c r="C301" s="70"/>
      <c r="D301" s="70"/>
      <c r="E301" s="70"/>
      <c r="F301" s="70"/>
      <c r="G301" s="70"/>
      <c r="H301" s="70"/>
      <c r="I301" s="70"/>
    </row>
    <row r="302" spans="1:9" x14ac:dyDescent="0.3">
      <c r="A302" s="70" t="s">
        <v>0</v>
      </c>
      <c r="B302" s="70"/>
      <c r="C302" s="70"/>
      <c r="D302" s="70"/>
      <c r="E302" s="70"/>
      <c r="F302" s="70"/>
      <c r="G302" s="70"/>
      <c r="H302" s="70"/>
      <c r="I302" s="70"/>
    </row>
    <row r="303" spans="1:9" x14ac:dyDescent="0.3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3">
      <c r="A304" s="3"/>
      <c r="B304" s="3"/>
      <c r="C304" s="3"/>
      <c r="D304" s="3"/>
      <c r="E304" s="3"/>
      <c r="F304" s="3"/>
      <c r="G304" s="3"/>
      <c r="H304" s="3"/>
      <c r="I304" s="3"/>
    </row>
    <row r="305" spans="1:19" x14ac:dyDescent="0.3">
      <c r="M305" s="70"/>
      <c r="N305" s="70"/>
      <c r="O305" s="70"/>
      <c r="P305" s="70"/>
      <c r="Q305" s="70"/>
      <c r="R305" s="70"/>
      <c r="S305" s="70"/>
    </row>
    <row r="306" spans="1:19" x14ac:dyDescent="0.3">
      <c r="A306" s="1" t="s">
        <v>1</v>
      </c>
      <c r="B306" s="3" t="s">
        <v>32</v>
      </c>
      <c r="E306" s="3"/>
      <c r="G306" s="71" t="s">
        <v>35</v>
      </c>
      <c r="H306" s="71"/>
      <c r="I306" s="71"/>
    </row>
    <row r="307" spans="1:19" x14ac:dyDescent="0.3">
      <c r="A307" s="1" t="s">
        <v>2</v>
      </c>
      <c r="B307" s="4">
        <v>52738927</v>
      </c>
      <c r="G307" s="71"/>
      <c r="H307" s="71"/>
      <c r="I307" s="71"/>
      <c r="M307" s="5"/>
      <c r="N307" s="5"/>
      <c r="R307" s="6"/>
      <c r="S307" s="7"/>
    </row>
    <row r="308" spans="1:19" x14ac:dyDescent="0.3">
      <c r="A308" s="1" t="s">
        <v>3</v>
      </c>
      <c r="B308" s="8">
        <v>42370</v>
      </c>
      <c r="D308" s="8"/>
      <c r="E308" s="70" t="s">
        <v>4</v>
      </c>
      <c r="F308" s="70"/>
      <c r="G308" s="70" t="s">
        <v>36</v>
      </c>
      <c r="H308" s="70"/>
      <c r="I308" s="70"/>
      <c r="M308" s="5"/>
      <c r="N308" s="5"/>
      <c r="R308" s="6"/>
      <c r="S308" s="7"/>
    </row>
    <row r="309" spans="1:19" x14ac:dyDescent="0.3">
      <c r="A309" s="1" t="s">
        <v>5</v>
      </c>
      <c r="B309" s="8">
        <v>42734</v>
      </c>
      <c r="D309" s="8"/>
      <c r="E309" s="52" t="s">
        <v>38</v>
      </c>
      <c r="F309" s="52"/>
      <c r="G309" s="52" t="s">
        <v>37</v>
      </c>
      <c r="H309" s="52"/>
      <c r="I309" s="52"/>
      <c r="M309" s="5"/>
      <c r="N309" s="5"/>
      <c r="R309" s="6"/>
      <c r="S309" s="7"/>
    </row>
    <row r="310" spans="1:19" x14ac:dyDescent="0.3">
      <c r="A310" s="1" t="s">
        <v>33</v>
      </c>
      <c r="B310" s="9">
        <v>55000</v>
      </c>
      <c r="M310" s="5"/>
      <c r="N310" s="5"/>
      <c r="R310" s="6"/>
      <c r="S310" s="7"/>
    </row>
    <row r="311" spans="1:19" x14ac:dyDescent="0.3">
      <c r="A311" s="1" t="s">
        <v>34</v>
      </c>
      <c r="B311" s="9">
        <v>0</v>
      </c>
      <c r="M311" s="5"/>
      <c r="N311" s="5"/>
      <c r="R311" s="6"/>
      <c r="S311" s="7"/>
    </row>
    <row r="312" spans="1:19" x14ac:dyDescent="0.3">
      <c r="B312" s="9"/>
      <c r="M312" s="5"/>
      <c r="N312" s="5"/>
      <c r="R312" s="6"/>
      <c r="S312" s="7"/>
    </row>
    <row r="313" spans="1:19" x14ac:dyDescent="0.3">
      <c r="A313" s="1" t="s">
        <v>40</v>
      </c>
      <c r="B313" s="10">
        <v>2</v>
      </c>
      <c r="D313" s="11"/>
    </row>
    <row r="314" spans="1:19" x14ac:dyDescent="0.3">
      <c r="A314" s="1" t="s">
        <v>39</v>
      </c>
      <c r="B314" s="12">
        <f>B310*4.33*B313</f>
        <v>476300</v>
      </c>
    </row>
    <row r="315" spans="1:19" x14ac:dyDescent="0.3">
      <c r="A315" s="1" t="s">
        <v>41</v>
      </c>
      <c r="B315" s="6">
        <f>B311*4.33*B313</f>
        <v>0</v>
      </c>
    </row>
    <row r="316" spans="1:19" x14ac:dyDescent="0.3">
      <c r="B316" s="6"/>
    </row>
    <row r="317" spans="1:19" x14ac:dyDescent="0.3">
      <c r="A317" s="1" t="s">
        <v>6</v>
      </c>
      <c r="B317" s="6">
        <f>DAYS360(B308,B309)+1</f>
        <v>360</v>
      </c>
    </row>
    <row r="318" spans="1:19" x14ac:dyDescent="0.3">
      <c r="A318" s="1" t="s">
        <v>7</v>
      </c>
      <c r="B318" s="6">
        <v>0</v>
      </c>
    </row>
    <row r="319" spans="1:19" x14ac:dyDescent="0.3">
      <c r="A319" s="1" t="s">
        <v>8</v>
      </c>
      <c r="B319" s="6">
        <f>B317-B318</f>
        <v>360</v>
      </c>
    </row>
    <row r="322" spans="1:9" ht="14.5" thickBot="1" x14ac:dyDescent="0.35">
      <c r="A322" s="3" t="s">
        <v>9</v>
      </c>
      <c r="B322" s="13">
        <f>B314</f>
        <v>476300</v>
      </c>
      <c r="C322" s="14" t="s">
        <v>10</v>
      </c>
      <c r="D322" s="13">
        <f>B315</f>
        <v>0</v>
      </c>
      <c r="E322" s="53" t="s">
        <v>11</v>
      </c>
      <c r="F322" s="53"/>
      <c r="G322" s="14"/>
      <c r="H322" s="16">
        <f>B319</f>
        <v>360</v>
      </c>
      <c r="I322" s="11">
        <f>(B322+D322)*H322/B323</f>
        <v>476300</v>
      </c>
    </row>
    <row r="323" spans="1:9" x14ac:dyDescent="0.3">
      <c r="B323" s="52">
        <v>360</v>
      </c>
      <c r="C323" s="52"/>
      <c r="D323" s="52"/>
      <c r="E323" s="52"/>
      <c r="F323" s="52"/>
      <c r="G323" s="52"/>
      <c r="H323" s="52"/>
    </row>
    <row r="325" spans="1:9" ht="14.5" thickBot="1" x14ac:dyDescent="0.35">
      <c r="A325" s="3" t="s">
        <v>12</v>
      </c>
      <c r="B325" s="13">
        <f>+I322</f>
        <v>476300</v>
      </c>
      <c r="C325" s="14" t="s">
        <v>11</v>
      </c>
      <c r="D325" s="17">
        <v>0.12</v>
      </c>
      <c r="E325" s="15" t="s">
        <v>11</v>
      </c>
      <c r="F325" s="16">
        <f>B319</f>
        <v>360</v>
      </c>
      <c r="G325" s="18"/>
      <c r="H325" s="18"/>
      <c r="I325" s="11">
        <f>(B325*D325)*F325/B326</f>
        <v>57156</v>
      </c>
    </row>
    <row r="326" spans="1:9" x14ac:dyDescent="0.3">
      <c r="B326" s="52">
        <v>360</v>
      </c>
      <c r="C326" s="52"/>
      <c r="D326" s="52"/>
      <c r="E326" s="52"/>
      <c r="F326" s="52"/>
      <c r="G326" s="19"/>
      <c r="H326" s="19"/>
    </row>
    <row r="328" spans="1:9" ht="14.5" thickBot="1" x14ac:dyDescent="0.35">
      <c r="A328" s="3" t="s">
        <v>13</v>
      </c>
      <c r="B328" s="13">
        <f>B314</f>
        <v>476300</v>
      </c>
      <c r="C328" s="14" t="s">
        <v>10</v>
      </c>
      <c r="D328" s="13">
        <f>B315</f>
        <v>0</v>
      </c>
      <c r="E328" s="53" t="s">
        <v>11</v>
      </c>
      <c r="F328" s="53"/>
      <c r="G328" s="14"/>
      <c r="H328" s="16">
        <f>B319</f>
        <v>360</v>
      </c>
      <c r="I328" s="11">
        <f>(B328+D328)*H328/B329</f>
        <v>476300</v>
      </c>
    </row>
    <row r="329" spans="1:9" x14ac:dyDescent="0.3">
      <c r="B329" s="68">
        <v>360</v>
      </c>
      <c r="C329" s="68"/>
      <c r="D329" s="68"/>
      <c r="E329" s="68"/>
      <c r="F329" s="68"/>
      <c r="G329" s="68"/>
      <c r="H329" s="68"/>
    </row>
    <row r="331" spans="1:9" ht="14.5" thickBot="1" x14ac:dyDescent="0.35">
      <c r="A331" s="3" t="s">
        <v>14</v>
      </c>
      <c r="B331" s="13">
        <f>B314</f>
        <v>476300</v>
      </c>
      <c r="C331" s="14"/>
      <c r="D331" s="14" t="s">
        <v>11</v>
      </c>
      <c r="E331" s="15"/>
      <c r="F331" s="49">
        <f>B319</f>
        <v>360</v>
      </c>
      <c r="H331" s="20"/>
      <c r="I331" s="11">
        <f>B331*F331/B332</f>
        <v>238150</v>
      </c>
    </row>
    <row r="332" spans="1:9" x14ac:dyDescent="0.3">
      <c r="B332" s="52">
        <v>720</v>
      </c>
      <c r="C332" s="52"/>
      <c r="D332" s="52"/>
      <c r="E332" s="52"/>
      <c r="F332" s="52"/>
      <c r="G332" s="19"/>
      <c r="H332" s="21"/>
      <c r="I332" s="22"/>
    </row>
    <row r="334" spans="1:9" ht="14.25" customHeight="1" x14ac:dyDescent="0.3">
      <c r="B334" s="19"/>
      <c r="C334" s="19"/>
      <c r="D334" s="19"/>
      <c r="E334" s="19"/>
      <c r="F334" s="19"/>
      <c r="G334" s="19"/>
      <c r="H334" s="21"/>
      <c r="I334" s="22"/>
    </row>
    <row r="335" spans="1:9" ht="14.25" customHeight="1" thickBot="1" x14ac:dyDescent="0.35">
      <c r="B335" s="19"/>
      <c r="C335" s="19"/>
      <c r="D335" s="19"/>
      <c r="E335" s="19"/>
      <c r="F335" s="19"/>
      <c r="G335" s="19"/>
      <c r="H335" s="21"/>
      <c r="I335" s="22"/>
    </row>
    <row r="336" spans="1:9" ht="18" customHeight="1" thickBot="1" x14ac:dyDescent="0.35">
      <c r="A336" s="69" t="s">
        <v>15</v>
      </c>
      <c r="B336" s="69"/>
      <c r="C336" s="69"/>
      <c r="D336" s="69"/>
      <c r="E336" s="69"/>
      <c r="F336" s="69"/>
      <c r="G336" s="69"/>
      <c r="H336" s="69"/>
      <c r="I336" s="23">
        <f>SUM(I322:I334)</f>
        <v>1247906</v>
      </c>
    </row>
    <row r="337" spans="1:13" ht="12" customHeight="1" thickBot="1" x14ac:dyDescent="0.35">
      <c r="B337" s="19"/>
      <c r="C337" s="19"/>
      <c r="D337" s="19"/>
      <c r="E337" s="19"/>
      <c r="F337" s="19"/>
      <c r="G337" s="19"/>
      <c r="H337" s="19"/>
    </row>
    <row r="338" spans="1:13" ht="21" customHeight="1" thickBot="1" x14ac:dyDescent="0.35">
      <c r="A338" s="54" t="s">
        <v>16</v>
      </c>
      <c r="B338" s="55"/>
      <c r="C338" s="55"/>
      <c r="D338" s="55"/>
      <c r="E338" s="56" t="s">
        <v>17</v>
      </c>
      <c r="F338" s="57"/>
      <c r="G338" s="57"/>
      <c r="H338" s="57"/>
      <c r="I338" s="58"/>
    </row>
    <row r="339" spans="1:13" ht="12" customHeight="1" x14ac:dyDescent="0.3">
      <c r="A339" s="24" t="s">
        <v>18</v>
      </c>
      <c r="B339" s="25">
        <v>0</v>
      </c>
      <c r="C339" s="25"/>
      <c r="D339" s="26">
        <v>0</v>
      </c>
      <c r="E339" s="27"/>
      <c r="F339" s="28"/>
      <c r="G339" s="28"/>
      <c r="H339" s="25"/>
      <c r="I339" s="29"/>
    </row>
    <row r="340" spans="1:13" ht="12" customHeight="1" x14ac:dyDescent="0.3">
      <c r="A340" s="24" t="s">
        <v>19</v>
      </c>
      <c r="B340" s="25">
        <v>0</v>
      </c>
      <c r="C340" s="25"/>
      <c r="D340" s="26">
        <v>0</v>
      </c>
      <c r="E340" s="27"/>
      <c r="F340" s="28"/>
      <c r="G340" s="28"/>
      <c r="H340" s="25"/>
      <c r="I340" s="29"/>
    </row>
    <row r="341" spans="1:13" ht="12" customHeight="1" x14ac:dyDescent="0.3">
      <c r="A341" s="24" t="s">
        <v>20</v>
      </c>
      <c r="B341" s="30">
        <v>0.04</v>
      </c>
      <c r="C341" s="25"/>
      <c r="D341" s="26"/>
      <c r="E341" s="27"/>
      <c r="F341" s="28"/>
      <c r="G341" s="28"/>
      <c r="H341" s="25"/>
      <c r="I341" s="31">
        <f>D339*4%</f>
        <v>0</v>
      </c>
    </row>
    <row r="342" spans="1:13" ht="12" customHeight="1" x14ac:dyDescent="0.3">
      <c r="A342" s="24" t="s">
        <v>21</v>
      </c>
      <c r="B342" s="30">
        <v>0.04</v>
      </c>
      <c r="C342" s="25"/>
      <c r="D342" s="26"/>
      <c r="E342" s="32"/>
      <c r="F342" s="33"/>
      <c r="G342" s="33"/>
      <c r="H342" s="25"/>
      <c r="I342" s="31">
        <f>D339*B342</f>
        <v>0</v>
      </c>
    </row>
    <row r="343" spans="1:13" ht="12" customHeight="1" x14ac:dyDescent="0.3">
      <c r="A343" s="24" t="s">
        <v>22</v>
      </c>
      <c r="B343" s="30">
        <v>0.01</v>
      </c>
      <c r="C343" s="25"/>
      <c r="D343" s="26"/>
      <c r="E343" s="32"/>
      <c r="F343" s="33"/>
      <c r="G343" s="33"/>
      <c r="H343" s="25"/>
      <c r="I343" s="29">
        <v>0</v>
      </c>
    </row>
    <row r="344" spans="1:13" ht="12" customHeight="1" x14ac:dyDescent="0.3">
      <c r="A344" s="24" t="s">
        <v>23</v>
      </c>
      <c r="B344" s="25"/>
      <c r="C344" s="25"/>
      <c r="D344" s="26"/>
      <c r="E344" s="27"/>
      <c r="F344" s="28"/>
      <c r="G344" s="28"/>
      <c r="H344" s="25"/>
      <c r="I344" s="31">
        <v>0</v>
      </c>
      <c r="L344" s="34"/>
      <c r="M344" s="35"/>
    </row>
    <row r="345" spans="1:13" ht="12" customHeight="1" x14ac:dyDescent="0.3">
      <c r="A345" s="24"/>
      <c r="B345" s="25"/>
      <c r="C345" s="25"/>
      <c r="D345" s="26"/>
      <c r="E345" s="27"/>
      <c r="F345" s="28"/>
      <c r="G345" s="28"/>
      <c r="H345" s="25"/>
      <c r="I345" s="31"/>
      <c r="M345" s="35"/>
    </row>
    <row r="346" spans="1:13" ht="12" customHeight="1" x14ac:dyDescent="0.3">
      <c r="A346" s="24"/>
      <c r="B346" s="25"/>
      <c r="C346" s="25"/>
      <c r="D346" s="26"/>
      <c r="E346" s="27"/>
      <c r="F346" s="28"/>
      <c r="G346" s="28"/>
      <c r="H346" s="25"/>
      <c r="I346" s="31"/>
    </row>
    <row r="347" spans="1:13" ht="12" customHeight="1" x14ac:dyDescent="0.3">
      <c r="A347" s="24"/>
      <c r="B347" s="25"/>
      <c r="C347" s="25"/>
      <c r="D347" s="26"/>
      <c r="E347" s="36"/>
      <c r="F347" s="37"/>
      <c r="G347" s="25"/>
      <c r="H347" s="25"/>
      <c r="I347" s="31"/>
    </row>
    <row r="348" spans="1:13" ht="12" customHeight="1" x14ac:dyDescent="0.3">
      <c r="A348" s="24"/>
      <c r="B348" s="25"/>
      <c r="C348" s="25"/>
      <c r="D348" s="26"/>
      <c r="E348" s="38"/>
      <c r="F348" s="25"/>
      <c r="G348" s="25"/>
      <c r="H348" s="25"/>
      <c r="I348" s="31"/>
    </row>
    <row r="349" spans="1:13" ht="12" customHeight="1" x14ac:dyDescent="0.3">
      <c r="A349" s="24"/>
      <c r="B349" s="25"/>
      <c r="C349" s="25"/>
      <c r="D349" s="26"/>
      <c r="E349" s="38"/>
      <c r="F349" s="25"/>
      <c r="G349" s="25"/>
      <c r="H349" s="25"/>
      <c r="I349" s="31"/>
    </row>
    <row r="350" spans="1:13" s="39" customFormat="1" ht="18.75" customHeight="1" x14ac:dyDescent="0.3">
      <c r="A350" s="24"/>
      <c r="B350" s="25"/>
      <c r="C350" s="25"/>
      <c r="D350" s="26"/>
      <c r="E350" s="38"/>
      <c r="F350" s="25"/>
      <c r="G350" s="25"/>
      <c r="H350" s="25"/>
      <c r="I350" s="31"/>
    </row>
    <row r="351" spans="1:13" s="39" customFormat="1" ht="22.5" customHeight="1" thickBot="1" x14ac:dyDescent="0.35">
      <c r="A351" s="24"/>
      <c r="B351" s="25"/>
      <c r="C351" s="25"/>
      <c r="D351" s="26"/>
      <c r="E351" s="38"/>
      <c r="F351" s="25"/>
      <c r="G351" s="25"/>
      <c r="H351" s="25"/>
      <c r="I351" s="40"/>
    </row>
    <row r="352" spans="1:13" ht="14.5" thickBot="1" x14ac:dyDescent="0.35">
      <c r="A352" s="59" t="s">
        <v>24</v>
      </c>
      <c r="B352" s="60"/>
      <c r="C352" s="60"/>
      <c r="D352" s="41">
        <f>SUM(D339:D351)</f>
        <v>0</v>
      </c>
      <c r="E352" s="61" t="s">
        <v>25</v>
      </c>
      <c r="F352" s="62"/>
      <c r="G352" s="62"/>
      <c r="H352" s="62"/>
      <c r="I352" s="42">
        <f>SUM(I339:I351)</f>
        <v>0</v>
      </c>
    </row>
    <row r="353" spans="1:9" s="39" customFormat="1" ht="27" customHeight="1" thickBot="1" x14ac:dyDescent="0.4">
      <c r="A353" s="63" t="s">
        <v>26</v>
      </c>
      <c r="B353" s="64"/>
      <c r="C353" s="64"/>
      <c r="D353" s="64"/>
      <c r="E353" s="64"/>
      <c r="F353" s="64"/>
      <c r="G353" s="64"/>
      <c r="H353" s="65"/>
      <c r="I353" s="43">
        <f>D352-I352</f>
        <v>0</v>
      </c>
    </row>
    <row r="354" spans="1:9" x14ac:dyDescent="0.3">
      <c r="A354" s="19"/>
      <c r="B354" s="19"/>
      <c r="C354" s="19"/>
      <c r="D354" s="19"/>
      <c r="E354" s="19"/>
      <c r="F354" s="19"/>
      <c r="G354" s="19"/>
      <c r="H354" s="19"/>
      <c r="I354" s="44"/>
    </row>
    <row r="355" spans="1:9" x14ac:dyDescent="0.3">
      <c r="A355" s="66" t="s">
        <v>27</v>
      </c>
      <c r="B355" s="67"/>
      <c r="C355" s="67"/>
      <c r="D355" s="67"/>
      <c r="E355" s="67"/>
      <c r="F355" s="67"/>
      <c r="G355" s="67"/>
      <c r="H355" s="67"/>
      <c r="I355" s="45">
        <f>I353+I336</f>
        <v>1247906</v>
      </c>
    </row>
    <row r="356" spans="1:9" ht="15" customHeight="1" x14ac:dyDescent="0.3">
      <c r="B356" s="19"/>
      <c r="C356" s="19"/>
      <c r="D356" s="19"/>
      <c r="E356" s="19"/>
      <c r="F356" s="19"/>
      <c r="G356" s="19"/>
      <c r="H356" s="19"/>
    </row>
    <row r="357" spans="1:9" ht="15" customHeight="1" x14ac:dyDescent="0.3">
      <c r="I357" s="44"/>
    </row>
    <row r="358" spans="1:9" ht="35.25" customHeight="1" x14ac:dyDescent="0.3">
      <c r="A358" s="50" t="s">
        <v>42</v>
      </c>
      <c r="B358" s="50"/>
      <c r="C358" s="50"/>
      <c r="D358" s="50"/>
      <c r="E358" s="50"/>
      <c r="F358" s="50"/>
      <c r="G358" s="50"/>
      <c r="H358" s="50"/>
      <c r="I358" s="50"/>
    </row>
    <row r="359" spans="1:9" x14ac:dyDescent="0.3">
      <c r="A359" s="50"/>
      <c r="B359" s="50"/>
      <c r="C359" s="50"/>
      <c r="D359" s="50"/>
      <c r="E359" s="50"/>
      <c r="F359" s="50"/>
      <c r="G359" s="50"/>
      <c r="H359" s="50"/>
      <c r="I359" s="50"/>
    </row>
    <row r="360" spans="1:9" x14ac:dyDescent="0.3">
      <c r="A360" s="50"/>
      <c r="B360" s="50"/>
      <c r="C360" s="50"/>
      <c r="D360" s="50"/>
      <c r="E360" s="50"/>
      <c r="F360" s="50"/>
      <c r="G360" s="50"/>
      <c r="H360" s="50"/>
      <c r="I360" s="50"/>
    </row>
    <row r="362" spans="1:9" x14ac:dyDescent="0.3">
      <c r="A362" s="46" t="s">
        <v>28</v>
      </c>
      <c r="E362" s="3" t="s">
        <v>29</v>
      </c>
      <c r="F362" s="3"/>
      <c r="G362" s="3"/>
      <c r="H362" s="3"/>
    </row>
    <row r="363" spans="1:9" x14ac:dyDescent="0.3">
      <c r="A363" s="47"/>
      <c r="E363" s="3"/>
      <c r="F363" s="3"/>
      <c r="G363" s="3"/>
      <c r="H363" s="3"/>
    </row>
    <row r="364" spans="1:9" x14ac:dyDescent="0.3">
      <c r="A364" s="47"/>
    </row>
    <row r="365" spans="1:9" ht="14.5" thickBot="1" x14ac:dyDescent="0.35">
      <c r="A365" s="48"/>
      <c r="E365" s="48"/>
      <c r="F365" s="48"/>
      <c r="G365" s="48"/>
      <c r="H365" s="48"/>
      <c r="I365" s="48"/>
    </row>
    <row r="366" spans="1:9" x14ac:dyDescent="0.3">
      <c r="A366" s="3" t="str">
        <f>A300</f>
        <v>ADRIANA PAZOS</v>
      </c>
      <c r="E366" s="3" t="str">
        <f>B306</f>
        <v>OFIR SANCHEZ</v>
      </c>
      <c r="F366" s="3"/>
      <c r="G366" s="3"/>
      <c r="H366" s="3"/>
    </row>
    <row r="367" spans="1:9" x14ac:dyDescent="0.3">
      <c r="A367" s="3"/>
      <c r="E367" s="3" t="s">
        <v>30</v>
      </c>
      <c r="F367" s="51">
        <f>B307</f>
        <v>52738927</v>
      </c>
      <c r="G367" s="51"/>
      <c r="H367" s="51"/>
      <c r="I367" s="51"/>
    </row>
    <row r="374" spans="1:19" x14ac:dyDescent="0.3">
      <c r="A374" s="70" t="s">
        <v>31</v>
      </c>
      <c r="B374" s="70"/>
      <c r="C374" s="70"/>
      <c r="D374" s="70"/>
      <c r="E374" s="70"/>
      <c r="F374" s="70"/>
      <c r="G374" s="70"/>
      <c r="H374" s="70"/>
      <c r="I374" s="70"/>
    </row>
    <row r="375" spans="1:19" x14ac:dyDescent="0.3">
      <c r="A375" s="70" t="s">
        <v>30</v>
      </c>
      <c r="B375" s="70"/>
      <c r="C375" s="70"/>
      <c r="D375" s="70"/>
      <c r="E375" s="70"/>
      <c r="F375" s="70"/>
      <c r="G375" s="70"/>
      <c r="H375" s="70"/>
      <c r="I375" s="70"/>
    </row>
    <row r="376" spans="1:19" x14ac:dyDescent="0.3">
      <c r="A376" s="70" t="s">
        <v>0</v>
      </c>
      <c r="B376" s="70"/>
      <c r="C376" s="70"/>
      <c r="D376" s="70"/>
      <c r="E376" s="70"/>
      <c r="F376" s="70"/>
      <c r="G376" s="70"/>
      <c r="H376" s="70"/>
      <c r="I376" s="70"/>
    </row>
    <row r="377" spans="1:19" x14ac:dyDescent="0.3">
      <c r="A377" s="2"/>
      <c r="B377" s="2"/>
      <c r="C377" s="2"/>
      <c r="D377" s="2"/>
      <c r="E377" s="2"/>
      <c r="F377" s="2"/>
      <c r="G377" s="2"/>
      <c r="H377" s="2"/>
      <c r="I377" s="2"/>
    </row>
    <row r="378" spans="1:19" x14ac:dyDescent="0.3">
      <c r="A378" s="3"/>
      <c r="B378" s="3"/>
      <c r="C378" s="3"/>
      <c r="D378" s="3"/>
      <c r="E378" s="3"/>
      <c r="F378" s="3"/>
      <c r="G378" s="3"/>
      <c r="H378" s="3"/>
      <c r="I378" s="3"/>
    </row>
    <row r="379" spans="1:19" x14ac:dyDescent="0.3">
      <c r="M379" s="70"/>
      <c r="N379" s="70"/>
      <c r="O379" s="70"/>
      <c r="P379" s="70"/>
      <c r="Q379" s="70"/>
      <c r="R379" s="70"/>
      <c r="S379" s="70"/>
    </row>
    <row r="380" spans="1:19" x14ac:dyDescent="0.3">
      <c r="A380" s="1" t="s">
        <v>1</v>
      </c>
      <c r="B380" s="3" t="s">
        <v>32</v>
      </c>
      <c r="E380" s="3"/>
      <c r="G380" s="71" t="s">
        <v>35</v>
      </c>
      <c r="H380" s="71"/>
      <c r="I380" s="71"/>
    </row>
    <row r="381" spans="1:19" x14ac:dyDescent="0.3">
      <c r="A381" s="1" t="s">
        <v>2</v>
      </c>
      <c r="B381" s="4">
        <v>52738927</v>
      </c>
      <c r="G381" s="71"/>
      <c r="H381" s="71"/>
      <c r="I381" s="71"/>
      <c r="M381" s="5"/>
      <c r="N381" s="5"/>
      <c r="R381" s="6"/>
      <c r="S381" s="7"/>
    </row>
    <row r="382" spans="1:19" x14ac:dyDescent="0.3">
      <c r="A382" s="1" t="s">
        <v>3</v>
      </c>
      <c r="B382" s="8">
        <v>42736</v>
      </c>
      <c r="D382" s="8"/>
      <c r="E382" s="70" t="s">
        <v>4</v>
      </c>
      <c r="F382" s="70"/>
      <c r="G382" s="70" t="s">
        <v>36</v>
      </c>
      <c r="H382" s="70"/>
      <c r="I382" s="70"/>
      <c r="M382" s="5"/>
      <c r="N382" s="5"/>
      <c r="R382" s="6"/>
      <c r="S382" s="7"/>
    </row>
    <row r="383" spans="1:19" x14ac:dyDescent="0.3">
      <c r="A383" s="1" t="s">
        <v>5</v>
      </c>
      <c r="B383" s="8">
        <v>43099</v>
      </c>
      <c r="D383" s="8"/>
      <c r="E383" s="52" t="s">
        <v>38</v>
      </c>
      <c r="F383" s="52"/>
      <c r="G383" s="52" t="s">
        <v>37</v>
      </c>
      <c r="H383" s="52"/>
      <c r="I383" s="52"/>
      <c r="M383" s="5"/>
      <c r="N383" s="5"/>
      <c r="R383" s="6"/>
      <c r="S383" s="7"/>
    </row>
    <row r="384" spans="1:19" x14ac:dyDescent="0.3">
      <c r="A384" s="1" t="s">
        <v>33</v>
      </c>
      <c r="B384" s="9">
        <v>60000</v>
      </c>
      <c r="M384" s="5"/>
      <c r="N384" s="5"/>
      <c r="R384" s="6"/>
      <c r="S384" s="7"/>
    </row>
    <row r="385" spans="1:19" x14ac:dyDescent="0.3">
      <c r="A385" s="1" t="s">
        <v>34</v>
      </c>
      <c r="B385" s="9">
        <v>0</v>
      </c>
      <c r="M385" s="5"/>
      <c r="N385" s="5"/>
      <c r="R385" s="6"/>
      <c r="S385" s="7"/>
    </row>
    <row r="386" spans="1:19" x14ac:dyDescent="0.3">
      <c r="B386" s="9"/>
      <c r="M386" s="5"/>
      <c r="N386" s="5"/>
      <c r="R386" s="6"/>
      <c r="S386" s="7"/>
    </row>
    <row r="387" spans="1:19" x14ac:dyDescent="0.3">
      <c r="A387" s="1" t="s">
        <v>40</v>
      </c>
      <c r="B387" s="10">
        <v>2</v>
      </c>
      <c r="D387" s="11"/>
    </row>
    <row r="388" spans="1:19" x14ac:dyDescent="0.3">
      <c r="A388" s="1" t="s">
        <v>39</v>
      </c>
      <c r="B388" s="12">
        <f>B384*4.33*B387</f>
        <v>519600</v>
      </c>
    </row>
    <row r="389" spans="1:19" x14ac:dyDescent="0.3">
      <c r="A389" s="1" t="s">
        <v>41</v>
      </c>
      <c r="B389" s="6">
        <f>B385*4.33*B387</f>
        <v>0</v>
      </c>
    </row>
    <row r="390" spans="1:19" x14ac:dyDescent="0.3">
      <c r="B390" s="6"/>
    </row>
    <row r="391" spans="1:19" x14ac:dyDescent="0.3">
      <c r="A391" s="1" t="s">
        <v>6</v>
      </c>
      <c r="B391" s="6">
        <f>DAYS360(B382,B383)+1</f>
        <v>360</v>
      </c>
    </row>
    <row r="392" spans="1:19" x14ac:dyDescent="0.3">
      <c r="A392" s="1" t="s">
        <v>7</v>
      </c>
      <c r="B392" s="6">
        <v>0</v>
      </c>
    </row>
    <row r="393" spans="1:19" x14ac:dyDescent="0.3">
      <c r="A393" s="1" t="s">
        <v>8</v>
      </c>
      <c r="B393" s="6">
        <f>B391-B392</f>
        <v>360</v>
      </c>
    </row>
    <row r="396" spans="1:19" ht="14.5" thickBot="1" x14ac:dyDescent="0.35">
      <c r="A396" s="3" t="s">
        <v>9</v>
      </c>
      <c r="B396" s="13">
        <f>B388</f>
        <v>519600</v>
      </c>
      <c r="C396" s="14" t="s">
        <v>10</v>
      </c>
      <c r="D396" s="13">
        <f>B389</f>
        <v>0</v>
      </c>
      <c r="E396" s="53" t="s">
        <v>11</v>
      </c>
      <c r="F396" s="53"/>
      <c r="G396" s="14"/>
      <c r="H396" s="16">
        <f>B393</f>
        <v>360</v>
      </c>
      <c r="I396" s="11">
        <f>(B396+D396)*H396/B397</f>
        <v>519600</v>
      </c>
    </row>
    <row r="397" spans="1:19" x14ac:dyDescent="0.3">
      <c r="B397" s="52">
        <v>360</v>
      </c>
      <c r="C397" s="52"/>
      <c r="D397" s="52"/>
      <c r="E397" s="52"/>
      <c r="F397" s="52"/>
      <c r="G397" s="52"/>
      <c r="H397" s="52"/>
    </row>
    <row r="399" spans="1:19" ht="14.5" thickBot="1" x14ac:dyDescent="0.35">
      <c r="A399" s="3" t="s">
        <v>12</v>
      </c>
      <c r="B399" s="13">
        <f>+I396</f>
        <v>519600</v>
      </c>
      <c r="C399" s="14" t="s">
        <v>11</v>
      </c>
      <c r="D399" s="17">
        <v>0.12</v>
      </c>
      <c r="E399" s="15" t="s">
        <v>11</v>
      </c>
      <c r="F399" s="16">
        <f>B393</f>
        <v>360</v>
      </c>
      <c r="G399" s="18"/>
      <c r="H399" s="18"/>
      <c r="I399" s="11">
        <f>(B399*D399)*F399/B400</f>
        <v>62352</v>
      </c>
    </row>
    <row r="400" spans="1:19" x14ac:dyDescent="0.3">
      <c r="B400" s="52">
        <v>360</v>
      </c>
      <c r="C400" s="52"/>
      <c r="D400" s="52"/>
      <c r="E400" s="52"/>
      <c r="F400" s="52"/>
      <c r="G400" s="19"/>
      <c r="H400" s="19"/>
    </row>
    <row r="402" spans="1:9" ht="14.5" thickBot="1" x14ac:dyDescent="0.35">
      <c r="A402" s="3" t="s">
        <v>13</v>
      </c>
      <c r="B402" s="13">
        <f>B388</f>
        <v>519600</v>
      </c>
      <c r="C402" s="14" t="s">
        <v>10</v>
      </c>
      <c r="D402" s="13">
        <f>B389</f>
        <v>0</v>
      </c>
      <c r="E402" s="53" t="s">
        <v>11</v>
      </c>
      <c r="F402" s="53"/>
      <c r="G402" s="14"/>
      <c r="H402" s="16">
        <f>B393</f>
        <v>360</v>
      </c>
      <c r="I402" s="11">
        <f>(B402+D402)*H402/B403</f>
        <v>519600</v>
      </c>
    </row>
    <row r="403" spans="1:9" x14ac:dyDescent="0.3">
      <c r="B403" s="68">
        <v>360</v>
      </c>
      <c r="C403" s="68"/>
      <c r="D403" s="68"/>
      <c r="E403" s="68"/>
      <c r="F403" s="68"/>
      <c r="G403" s="68"/>
      <c r="H403" s="68"/>
    </row>
    <row r="405" spans="1:9" ht="14.5" thickBot="1" x14ac:dyDescent="0.35">
      <c r="A405" s="3" t="s">
        <v>14</v>
      </c>
      <c r="B405" s="13">
        <f>B388</f>
        <v>519600</v>
      </c>
      <c r="C405" s="14"/>
      <c r="D405" s="14" t="s">
        <v>11</v>
      </c>
      <c r="E405" s="15"/>
      <c r="F405" s="49">
        <f>B393</f>
        <v>360</v>
      </c>
      <c r="H405" s="20"/>
      <c r="I405" s="11">
        <f>B405*F405/B406</f>
        <v>259800</v>
      </c>
    </row>
    <row r="406" spans="1:9" x14ac:dyDescent="0.3">
      <c r="B406" s="52">
        <v>720</v>
      </c>
      <c r="C406" s="52"/>
      <c r="D406" s="52"/>
      <c r="E406" s="52"/>
      <c r="F406" s="52"/>
      <c r="G406" s="19"/>
      <c r="H406" s="21"/>
      <c r="I406" s="22"/>
    </row>
    <row r="408" spans="1:9" ht="14.25" customHeight="1" x14ac:dyDescent="0.3">
      <c r="B408" s="19"/>
      <c r="C408" s="19"/>
      <c r="D408" s="19"/>
      <c r="E408" s="19"/>
      <c r="F408" s="19"/>
      <c r="G408" s="19"/>
      <c r="H408" s="21"/>
      <c r="I408" s="22"/>
    </row>
    <row r="409" spans="1:9" ht="14.25" customHeight="1" thickBot="1" x14ac:dyDescent="0.35">
      <c r="B409" s="19"/>
      <c r="C409" s="19"/>
      <c r="D409" s="19"/>
      <c r="E409" s="19"/>
      <c r="F409" s="19"/>
      <c r="G409" s="19"/>
      <c r="H409" s="21"/>
      <c r="I409" s="22"/>
    </row>
    <row r="410" spans="1:9" ht="18" customHeight="1" thickBot="1" x14ac:dyDescent="0.35">
      <c r="A410" s="69" t="s">
        <v>15</v>
      </c>
      <c r="B410" s="69"/>
      <c r="C410" s="69"/>
      <c r="D410" s="69"/>
      <c r="E410" s="69"/>
      <c r="F410" s="69"/>
      <c r="G410" s="69"/>
      <c r="H410" s="69"/>
      <c r="I410" s="23">
        <f>SUM(I396:I408)</f>
        <v>1361352</v>
      </c>
    </row>
    <row r="411" spans="1:9" ht="12" customHeight="1" thickBot="1" x14ac:dyDescent="0.35">
      <c r="B411" s="19"/>
      <c r="C411" s="19"/>
      <c r="D411" s="19"/>
      <c r="E411" s="19"/>
      <c r="F411" s="19"/>
      <c r="G411" s="19"/>
      <c r="H411" s="19"/>
    </row>
    <row r="412" spans="1:9" ht="21" customHeight="1" thickBot="1" x14ac:dyDescent="0.35">
      <c r="A412" s="54" t="s">
        <v>16</v>
      </c>
      <c r="B412" s="55"/>
      <c r="C412" s="55"/>
      <c r="D412" s="55"/>
      <c r="E412" s="56" t="s">
        <v>17</v>
      </c>
      <c r="F412" s="57"/>
      <c r="G412" s="57"/>
      <c r="H412" s="57"/>
      <c r="I412" s="58"/>
    </row>
    <row r="413" spans="1:9" ht="12" customHeight="1" x14ac:dyDescent="0.3">
      <c r="A413" s="24" t="s">
        <v>18</v>
      </c>
      <c r="B413" s="25">
        <v>0</v>
      </c>
      <c r="C413" s="25"/>
      <c r="D413" s="26">
        <v>0</v>
      </c>
      <c r="E413" s="27"/>
      <c r="F413" s="28"/>
      <c r="G413" s="28"/>
      <c r="H413" s="25"/>
      <c r="I413" s="29"/>
    </row>
    <row r="414" spans="1:9" ht="12" customHeight="1" x14ac:dyDescent="0.3">
      <c r="A414" s="24" t="s">
        <v>19</v>
      </c>
      <c r="B414" s="25">
        <v>0</v>
      </c>
      <c r="C414" s="25"/>
      <c r="D414" s="26">
        <v>0</v>
      </c>
      <c r="E414" s="27"/>
      <c r="F414" s="28"/>
      <c r="G414" s="28"/>
      <c r="H414" s="25"/>
      <c r="I414" s="29"/>
    </row>
    <row r="415" spans="1:9" ht="12" customHeight="1" x14ac:dyDescent="0.3">
      <c r="A415" s="24" t="s">
        <v>20</v>
      </c>
      <c r="B415" s="30">
        <v>0.04</v>
      </c>
      <c r="C415" s="25"/>
      <c r="D415" s="26"/>
      <c r="E415" s="27"/>
      <c r="F415" s="28"/>
      <c r="G415" s="28"/>
      <c r="H415" s="25"/>
      <c r="I415" s="31">
        <f>D413*4%</f>
        <v>0</v>
      </c>
    </row>
    <row r="416" spans="1:9" ht="12" customHeight="1" x14ac:dyDescent="0.3">
      <c r="A416" s="24" t="s">
        <v>21</v>
      </c>
      <c r="B416" s="30">
        <v>0.04</v>
      </c>
      <c r="C416" s="25"/>
      <c r="D416" s="26"/>
      <c r="E416" s="32"/>
      <c r="F416" s="33"/>
      <c r="G416" s="33"/>
      <c r="H416" s="25"/>
      <c r="I416" s="31">
        <f>D413*B416</f>
        <v>0</v>
      </c>
    </row>
    <row r="417" spans="1:13" ht="12" customHeight="1" x14ac:dyDescent="0.3">
      <c r="A417" s="24" t="s">
        <v>22</v>
      </c>
      <c r="B417" s="30">
        <v>0.01</v>
      </c>
      <c r="C417" s="25"/>
      <c r="D417" s="26"/>
      <c r="E417" s="32"/>
      <c r="F417" s="33"/>
      <c r="G417" s="33"/>
      <c r="H417" s="25"/>
      <c r="I417" s="29">
        <v>0</v>
      </c>
    </row>
    <row r="418" spans="1:13" ht="12" customHeight="1" x14ac:dyDescent="0.3">
      <c r="A418" s="24" t="s">
        <v>23</v>
      </c>
      <c r="B418" s="25"/>
      <c r="C418" s="25"/>
      <c r="D418" s="26"/>
      <c r="E418" s="27"/>
      <c r="F418" s="28"/>
      <c r="G418" s="28"/>
      <c r="H418" s="25"/>
      <c r="I418" s="31">
        <v>0</v>
      </c>
      <c r="L418" s="34"/>
      <c r="M418" s="35"/>
    </row>
    <row r="419" spans="1:13" ht="12" customHeight="1" x14ac:dyDescent="0.3">
      <c r="A419" s="24"/>
      <c r="B419" s="25"/>
      <c r="C419" s="25"/>
      <c r="D419" s="26"/>
      <c r="E419" s="27"/>
      <c r="F419" s="28"/>
      <c r="G419" s="28"/>
      <c r="H419" s="25"/>
      <c r="I419" s="31"/>
      <c r="M419" s="35"/>
    </row>
    <row r="420" spans="1:13" ht="12" customHeight="1" x14ac:dyDescent="0.3">
      <c r="A420" s="24"/>
      <c r="B420" s="25"/>
      <c r="C420" s="25"/>
      <c r="D420" s="26"/>
      <c r="E420" s="27"/>
      <c r="F420" s="28"/>
      <c r="G420" s="28"/>
      <c r="H420" s="25"/>
      <c r="I420" s="31"/>
    </row>
    <row r="421" spans="1:13" ht="12" customHeight="1" x14ac:dyDescent="0.3">
      <c r="A421" s="24"/>
      <c r="B421" s="25"/>
      <c r="C421" s="25"/>
      <c r="D421" s="26"/>
      <c r="E421" s="36"/>
      <c r="F421" s="37"/>
      <c r="G421" s="25"/>
      <c r="H421" s="25"/>
      <c r="I421" s="31"/>
    </row>
    <row r="422" spans="1:13" ht="12" customHeight="1" x14ac:dyDescent="0.3">
      <c r="A422" s="24"/>
      <c r="B422" s="25"/>
      <c r="C422" s="25"/>
      <c r="D422" s="26"/>
      <c r="E422" s="38"/>
      <c r="F422" s="25"/>
      <c r="G422" s="25"/>
      <c r="H422" s="25"/>
      <c r="I422" s="31"/>
    </row>
    <row r="423" spans="1:13" ht="12" customHeight="1" x14ac:dyDescent="0.3">
      <c r="A423" s="24"/>
      <c r="B423" s="25"/>
      <c r="C423" s="25"/>
      <c r="D423" s="26"/>
      <c r="E423" s="38"/>
      <c r="F423" s="25"/>
      <c r="G423" s="25"/>
      <c r="H423" s="25"/>
      <c r="I423" s="31"/>
    </row>
    <row r="424" spans="1:13" s="39" customFormat="1" ht="18.75" customHeight="1" x14ac:dyDescent="0.3">
      <c r="A424" s="24"/>
      <c r="B424" s="25"/>
      <c r="C424" s="25"/>
      <c r="D424" s="26"/>
      <c r="E424" s="38"/>
      <c r="F424" s="25"/>
      <c r="G424" s="25"/>
      <c r="H424" s="25"/>
      <c r="I424" s="31"/>
    </row>
    <row r="425" spans="1:13" s="39" customFormat="1" ht="22.5" customHeight="1" thickBot="1" x14ac:dyDescent="0.35">
      <c r="A425" s="24"/>
      <c r="B425" s="25"/>
      <c r="C425" s="25"/>
      <c r="D425" s="26"/>
      <c r="E425" s="38"/>
      <c r="F425" s="25"/>
      <c r="G425" s="25"/>
      <c r="H425" s="25"/>
      <c r="I425" s="40"/>
    </row>
    <row r="426" spans="1:13" ht="14.5" thickBot="1" x14ac:dyDescent="0.35">
      <c r="A426" s="59" t="s">
        <v>24</v>
      </c>
      <c r="B426" s="60"/>
      <c r="C426" s="60"/>
      <c r="D426" s="41">
        <f>SUM(D413:D425)</f>
        <v>0</v>
      </c>
      <c r="E426" s="61" t="s">
        <v>25</v>
      </c>
      <c r="F426" s="62"/>
      <c r="G426" s="62"/>
      <c r="H426" s="62"/>
      <c r="I426" s="42">
        <f>SUM(I413:I425)</f>
        <v>0</v>
      </c>
    </row>
    <row r="427" spans="1:13" s="39" customFormat="1" ht="27" customHeight="1" thickBot="1" x14ac:dyDescent="0.4">
      <c r="A427" s="63" t="s">
        <v>26</v>
      </c>
      <c r="B427" s="64"/>
      <c r="C427" s="64"/>
      <c r="D427" s="64"/>
      <c r="E427" s="64"/>
      <c r="F427" s="64"/>
      <c r="G427" s="64"/>
      <c r="H427" s="65"/>
      <c r="I427" s="43">
        <f>D426-I426</f>
        <v>0</v>
      </c>
    </row>
    <row r="428" spans="1:13" x14ac:dyDescent="0.3">
      <c r="A428" s="19"/>
      <c r="B428" s="19"/>
      <c r="C428" s="19"/>
      <c r="D428" s="19"/>
      <c r="E428" s="19"/>
      <c r="F428" s="19"/>
      <c r="G428" s="19"/>
      <c r="H428" s="19"/>
      <c r="I428" s="44"/>
    </row>
    <row r="429" spans="1:13" x14ac:dyDescent="0.3">
      <c r="A429" s="66" t="s">
        <v>27</v>
      </c>
      <c r="B429" s="67"/>
      <c r="C429" s="67"/>
      <c r="D429" s="67"/>
      <c r="E429" s="67"/>
      <c r="F429" s="67"/>
      <c r="G429" s="67"/>
      <c r="H429" s="67"/>
      <c r="I429" s="45">
        <f>I427+I410</f>
        <v>1361352</v>
      </c>
    </row>
    <row r="430" spans="1:13" ht="15" customHeight="1" x14ac:dyDescent="0.3">
      <c r="B430" s="19"/>
      <c r="C430" s="19"/>
      <c r="D430" s="19"/>
      <c r="E430" s="19"/>
      <c r="F430" s="19"/>
      <c r="G430" s="19"/>
      <c r="H430" s="19"/>
    </row>
    <row r="431" spans="1:13" ht="15" customHeight="1" x14ac:dyDescent="0.3">
      <c r="I431" s="44"/>
    </row>
    <row r="432" spans="1:13" ht="35.25" customHeight="1" x14ac:dyDescent="0.3">
      <c r="A432" s="50" t="s">
        <v>42</v>
      </c>
      <c r="B432" s="50"/>
      <c r="C432" s="50"/>
      <c r="D432" s="50"/>
      <c r="E432" s="50"/>
      <c r="F432" s="50"/>
      <c r="G432" s="50"/>
      <c r="H432" s="50"/>
      <c r="I432" s="50"/>
    </row>
    <row r="433" spans="1:9" x14ac:dyDescent="0.3">
      <c r="A433" s="50"/>
      <c r="B433" s="50"/>
      <c r="C433" s="50"/>
      <c r="D433" s="50"/>
      <c r="E433" s="50"/>
      <c r="F433" s="50"/>
      <c r="G433" s="50"/>
      <c r="H433" s="50"/>
      <c r="I433" s="50"/>
    </row>
    <row r="434" spans="1:9" x14ac:dyDescent="0.3">
      <c r="A434" s="50"/>
      <c r="B434" s="50"/>
      <c r="C434" s="50"/>
      <c r="D434" s="50"/>
      <c r="E434" s="50"/>
      <c r="F434" s="50"/>
      <c r="G434" s="50"/>
      <c r="H434" s="50"/>
      <c r="I434" s="50"/>
    </row>
    <row r="436" spans="1:9" x14ac:dyDescent="0.3">
      <c r="A436" s="46" t="s">
        <v>28</v>
      </c>
      <c r="E436" s="3" t="s">
        <v>29</v>
      </c>
      <c r="F436" s="3"/>
      <c r="G436" s="3"/>
      <c r="H436" s="3"/>
    </row>
    <row r="437" spans="1:9" x14ac:dyDescent="0.3">
      <c r="A437" s="47"/>
      <c r="E437" s="3"/>
      <c r="F437" s="3"/>
      <c r="G437" s="3"/>
      <c r="H437" s="3"/>
    </row>
    <row r="438" spans="1:9" x14ac:dyDescent="0.3">
      <c r="A438" s="47"/>
    </row>
    <row r="439" spans="1:9" ht="14.5" thickBot="1" x14ac:dyDescent="0.35">
      <c r="A439" s="48"/>
      <c r="E439" s="48"/>
      <c r="F439" s="48"/>
      <c r="G439" s="48"/>
      <c r="H439" s="48"/>
      <c r="I439" s="48"/>
    </row>
    <row r="440" spans="1:9" x14ac:dyDescent="0.3">
      <c r="A440" s="3" t="str">
        <f>A374</f>
        <v>ADRIANA PAZOS</v>
      </c>
      <c r="E440" s="3" t="str">
        <f>B380</f>
        <v>OFIR SANCHEZ</v>
      </c>
      <c r="F440" s="3"/>
      <c r="G440" s="3"/>
      <c r="H440" s="3"/>
    </row>
    <row r="441" spans="1:9" x14ac:dyDescent="0.3">
      <c r="A441" s="3"/>
      <c r="E441" s="3" t="s">
        <v>30</v>
      </c>
      <c r="F441" s="51">
        <f>B381</f>
        <v>52738927</v>
      </c>
      <c r="G441" s="51"/>
      <c r="H441" s="51"/>
      <c r="I441" s="51"/>
    </row>
    <row r="447" spans="1:9" x14ac:dyDescent="0.3">
      <c r="A447" s="70" t="s">
        <v>31</v>
      </c>
      <c r="B447" s="70"/>
      <c r="C447" s="70"/>
      <c r="D447" s="70"/>
      <c r="E447" s="70"/>
      <c r="F447" s="70"/>
      <c r="G447" s="70"/>
      <c r="H447" s="70"/>
      <c r="I447" s="70"/>
    </row>
    <row r="448" spans="1:9" x14ac:dyDescent="0.3">
      <c r="A448" s="70" t="s">
        <v>30</v>
      </c>
      <c r="B448" s="70"/>
      <c r="C448" s="70"/>
      <c r="D448" s="70"/>
      <c r="E448" s="70"/>
      <c r="F448" s="70"/>
      <c r="G448" s="70"/>
      <c r="H448" s="70"/>
      <c r="I448" s="70"/>
    </row>
    <row r="449" spans="1:19" x14ac:dyDescent="0.3">
      <c r="A449" s="70" t="s">
        <v>0</v>
      </c>
      <c r="B449" s="70"/>
      <c r="C449" s="70"/>
      <c r="D449" s="70"/>
      <c r="E449" s="70"/>
      <c r="F449" s="70"/>
      <c r="G449" s="70"/>
      <c r="H449" s="70"/>
      <c r="I449" s="70"/>
    </row>
    <row r="450" spans="1:19" x14ac:dyDescent="0.3">
      <c r="A450" s="2"/>
      <c r="B450" s="2"/>
      <c r="C450" s="2"/>
      <c r="D450" s="2"/>
      <c r="E450" s="2"/>
      <c r="F450" s="2"/>
      <c r="G450" s="2"/>
      <c r="H450" s="2"/>
      <c r="I450" s="2"/>
    </row>
    <row r="451" spans="1:19" x14ac:dyDescent="0.3">
      <c r="A451" s="3"/>
      <c r="B451" s="3"/>
      <c r="C451" s="3"/>
      <c r="D451" s="3"/>
      <c r="E451" s="3"/>
      <c r="F451" s="3"/>
      <c r="G451" s="3"/>
      <c r="H451" s="3"/>
      <c r="I451" s="3"/>
    </row>
    <row r="452" spans="1:19" x14ac:dyDescent="0.3">
      <c r="M452" s="70"/>
      <c r="N452" s="70"/>
      <c r="O452" s="70"/>
      <c r="P452" s="70"/>
      <c r="Q452" s="70"/>
      <c r="R452" s="70"/>
      <c r="S452" s="70"/>
    </row>
    <row r="453" spans="1:19" x14ac:dyDescent="0.3">
      <c r="A453" s="1" t="s">
        <v>1</v>
      </c>
      <c r="B453" s="3" t="s">
        <v>32</v>
      </c>
      <c r="E453" s="3"/>
      <c r="G453" s="71" t="s">
        <v>35</v>
      </c>
      <c r="H453" s="71"/>
      <c r="I453" s="71"/>
    </row>
    <row r="454" spans="1:19" x14ac:dyDescent="0.3">
      <c r="A454" s="1" t="s">
        <v>2</v>
      </c>
      <c r="B454" s="4">
        <v>52738927</v>
      </c>
      <c r="G454" s="71"/>
      <c r="H454" s="71"/>
      <c r="I454" s="71"/>
      <c r="M454" s="5"/>
      <c r="N454" s="5"/>
      <c r="R454" s="6"/>
      <c r="S454" s="7"/>
    </row>
    <row r="455" spans="1:19" x14ac:dyDescent="0.3">
      <c r="A455" s="1" t="s">
        <v>3</v>
      </c>
      <c r="B455" s="8">
        <v>43101</v>
      </c>
      <c r="D455" s="8"/>
      <c r="E455" s="70" t="s">
        <v>4</v>
      </c>
      <c r="F455" s="70"/>
      <c r="G455" s="70" t="s">
        <v>36</v>
      </c>
      <c r="H455" s="70"/>
      <c r="I455" s="70"/>
      <c r="M455" s="5"/>
      <c r="N455" s="5"/>
      <c r="R455" s="6"/>
      <c r="S455" s="7"/>
    </row>
    <row r="456" spans="1:19" x14ac:dyDescent="0.3">
      <c r="A456" s="1" t="s">
        <v>5</v>
      </c>
      <c r="B456" s="8">
        <v>43464</v>
      </c>
      <c r="D456" s="8"/>
      <c r="E456" s="52" t="s">
        <v>38</v>
      </c>
      <c r="F456" s="52"/>
      <c r="G456" s="52" t="s">
        <v>37</v>
      </c>
      <c r="H456" s="52"/>
      <c r="I456" s="52"/>
      <c r="M456" s="5"/>
      <c r="N456" s="5"/>
      <c r="R456" s="6"/>
      <c r="S456" s="7"/>
    </row>
    <row r="457" spans="1:19" x14ac:dyDescent="0.3">
      <c r="A457" s="1" t="s">
        <v>33</v>
      </c>
      <c r="B457" s="9">
        <v>60000</v>
      </c>
      <c r="M457" s="5"/>
      <c r="N457" s="5"/>
      <c r="R457" s="6"/>
      <c r="S457" s="7"/>
    </row>
    <row r="458" spans="1:19" x14ac:dyDescent="0.3">
      <c r="A458" s="1" t="s">
        <v>34</v>
      </c>
      <c r="B458" s="9">
        <v>0</v>
      </c>
      <c r="M458" s="5"/>
      <c r="N458" s="5"/>
      <c r="R458" s="6"/>
      <c r="S458" s="7"/>
    </row>
    <row r="459" spans="1:19" x14ac:dyDescent="0.3">
      <c r="B459" s="9"/>
      <c r="M459" s="5"/>
      <c r="N459" s="5"/>
      <c r="R459" s="6"/>
      <c r="S459" s="7"/>
    </row>
    <row r="460" spans="1:19" x14ac:dyDescent="0.3">
      <c r="A460" s="1" t="s">
        <v>40</v>
      </c>
      <c r="B460" s="10">
        <v>2</v>
      </c>
      <c r="D460" s="11"/>
    </row>
    <row r="461" spans="1:19" x14ac:dyDescent="0.3">
      <c r="A461" s="1" t="s">
        <v>39</v>
      </c>
      <c r="B461" s="12">
        <f>B457*4.33*B460</f>
        <v>519600</v>
      </c>
    </row>
    <row r="462" spans="1:19" x14ac:dyDescent="0.3">
      <c r="A462" s="1" t="s">
        <v>41</v>
      </c>
      <c r="B462" s="6">
        <f>B458*4.33*B460</f>
        <v>0</v>
      </c>
    </row>
    <row r="463" spans="1:19" x14ac:dyDescent="0.3">
      <c r="B463" s="6"/>
    </row>
    <row r="464" spans="1:19" x14ac:dyDescent="0.3">
      <c r="A464" s="1" t="s">
        <v>6</v>
      </c>
      <c r="B464" s="6">
        <f>DAYS360(B455,B456)+1</f>
        <v>360</v>
      </c>
    </row>
    <row r="465" spans="1:9" x14ac:dyDescent="0.3">
      <c r="A465" s="1" t="s">
        <v>7</v>
      </c>
      <c r="B465" s="6">
        <v>0</v>
      </c>
    </row>
    <row r="466" spans="1:9" x14ac:dyDescent="0.3">
      <c r="A466" s="1" t="s">
        <v>8</v>
      </c>
      <c r="B466" s="6">
        <f>B464-B465</f>
        <v>360</v>
      </c>
    </row>
    <row r="469" spans="1:9" ht="14.5" thickBot="1" x14ac:dyDescent="0.35">
      <c r="A469" s="3" t="s">
        <v>9</v>
      </c>
      <c r="B469" s="13">
        <f>B461</f>
        <v>519600</v>
      </c>
      <c r="C469" s="14" t="s">
        <v>10</v>
      </c>
      <c r="D469" s="13">
        <f>B462</f>
        <v>0</v>
      </c>
      <c r="E469" s="53" t="s">
        <v>11</v>
      </c>
      <c r="F469" s="53"/>
      <c r="G469" s="14"/>
      <c r="H469" s="16">
        <f>B466</f>
        <v>360</v>
      </c>
      <c r="I469" s="11">
        <f>(B469+D469)*H469/B470</f>
        <v>519600</v>
      </c>
    </row>
    <row r="470" spans="1:9" x14ac:dyDescent="0.3">
      <c r="B470" s="52">
        <v>360</v>
      </c>
      <c r="C470" s="52"/>
      <c r="D470" s="52"/>
      <c r="E470" s="52"/>
      <c r="F470" s="52"/>
      <c r="G470" s="52"/>
      <c r="H470" s="52"/>
    </row>
    <row r="472" spans="1:9" ht="14.5" thickBot="1" x14ac:dyDescent="0.35">
      <c r="A472" s="3" t="s">
        <v>12</v>
      </c>
      <c r="B472" s="13">
        <f>+I469</f>
        <v>519600</v>
      </c>
      <c r="C472" s="14" t="s">
        <v>11</v>
      </c>
      <c r="D472" s="17">
        <v>0.12</v>
      </c>
      <c r="E472" s="15" t="s">
        <v>11</v>
      </c>
      <c r="F472" s="16">
        <f>B466</f>
        <v>360</v>
      </c>
      <c r="G472" s="18"/>
      <c r="H472" s="18"/>
      <c r="I472" s="11">
        <f>(B472*D472)*F472/B473</f>
        <v>62352</v>
      </c>
    </row>
    <row r="473" spans="1:9" x14ac:dyDescent="0.3">
      <c r="B473" s="52">
        <v>360</v>
      </c>
      <c r="C473" s="52"/>
      <c r="D473" s="52"/>
      <c r="E473" s="52"/>
      <c r="F473" s="52"/>
      <c r="G473" s="19"/>
      <c r="H473" s="19"/>
    </row>
    <row r="475" spans="1:9" ht="14.5" thickBot="1" x14ac:dyDescent="0.35">
      <c r="A475" s="3" t="s">
        <v>13</v>
      </c>
      <c r="B475" s="13">
        <f>B461</f>
        <v>519600</v>
      </c>
      <c r="C475" s="14" t="s">
        <v>10</v>
      </c>
      <c r="D475" s="13">
        <f>B462</f>
        <v>0</v>
      </c>
      <c r="E475" s="53" t="s">
        <v>11</v>
      </c>
      <c r="F475" s="53"/>
      <c r="G475" s="14"/>
      <c r="H475" s="16">
        <f>B466</f>
        <v>360</v>
      </c>
      <c r="I475" s="11">
        <f>(B475+D475)*H475/B476</f>
        <v>519600</v>
      </c>
    </row>
    <row r="476" spans="1:9" x14ac:dyDescent="0.3">
      <c r="B476" s="68">
        <v>360</v>
      </c>
      <c r="C476" s="68"/>
      <c r="D476" s="68"/>
      <c r="E476" s="68"/>
      <c r="F476" s="68"/>
      <c r="G476" s="68"/>
      <c r="H476" s="68"/>
    </row>
    <row r="478" spans="1:9" ht="14.5" thickBot="1" x14ac:dyDescent="0.35">
      <c r="A478" s="3" t="s">
        <v>14</v>
      </c>
      <c r="B478" s="13">
        <f>B461</f>
        <v>519600</v>
      </c>
      <c r="C478" s="14"/>
      <c r="D478" s="14" t="s">
        <v>11</v>
      </c>
      <c r="E478" s="15"/>
      <c r="F478" s="49">
        <f>B466</f>
        <v>360</v>
      </c>
      <c r="H478" s="20"/>
      <c r="I478" s="11">
        <f>B478*F478/B479</f>
        <v>259800</v>
      </c>
    </row>
    <row r="479" spans="1:9" x14ac:dyDescent="0.3">
      <c r="B479" s="52">
        <v>720</v>
      </c>
      <c r="C479" s="52"/>
      <c r="D479" s="52"/>
      <c r="E479" s="52"/>
      <c r="F479" s="52"/>
      <c r="G479" s="19"/>
      <c r="H479" s="21"/>
      <c r="I479" s="22"/>
    </row>
    <row r="481" spans="1:13" ht="14.25" customHeight="1" x14ac:dyDescent="0.3">
      <c r="B481" s="19"/>
      <c r="C481" s="19"/>
      <c r="D481" s="19"/>
      <c r="E481" s="19"/>
      <c r="F481" s="19"/>
      <c r="G481" s="19"/>
      <c r="H481" s="21"/>
      <c r="I481" s="22"/>
    </row>
    <row r="482" spans="1:13" ht="14.25" customHeight="1" thickBot="1" x14ac:dyDescent="0.35">
      <c r="B482" s="19"/>
      <c r="C482" s="19"/>
      <c r="D482" s="19"/>
      <c r="E482" s="19"/>
      <c r="F482" s="19"/>
      <c r="G482" s="19"/>
      <c r="H482" s="21"/>
      <c r="I482" s="22"/>
    </row>
    <row r="483" spans="1:13" ht="18" customHeight="1" thickBot="1" x14ac:dyDescent="0.35">
      <c r="A483" s="69" t="s">
        <v>15</v>
      </c>
      <c r="B483" s="69"/>
      <c r="C483" s="69"/>
      <c r="D483" s="69"/>
      <c r="E483" s="69"/>
      <c r="F483" s="69"/>
      <c r="G483" s="69"/>
      <c r="H483" s="69"/>
      <c r="I483" s="23">
        <f>SUM(I469:I481)</f>
        <v>1361352</v>
      </c>
    </row>
    <row r="484" spans="1:13" ht="12" customHeight="1" thickBot="1" x14ac:dyDescent="0.35">
      <c r="B484" s="19"/>
      <c r="C484" s="19"/>
      <c r="D484" s="19"/>
      <c r="E484" s="19"/>
      <c r="F484" s="19"/>
      <c r="G484" s="19"/>
      <c r="H484" s="19"/>
    </row>
    <row r="485" spans="1:13" ht="21" customHeight="1" thickBot="1" x14ac:dyDescent="0.35">
      <c r="A485" s="54" t="s">
        <v>16</v>
      </c>
      <c r="B485" s="55"/>
      <c r="C485" s="55"/>
      <c r="D485" s="55"/>
      <c r="E485" s="56" t="s">
        <v>17</v>
      </c>
      <c r="F485" s="57"/>
      <c r="G485" s="57"/>
      <c r="H485" s="57"/>
      <c r="I485" s="58"/>
    </row>
    <row r="486" spans="1:13" ht="12" customHeight="1" x14ac:dyDescent="0.3">
      <c r="A486" s="24" t="s">
        <v>18</v>
      </c>
      <c r="B486" s="25">
        <v>0</v>
      </c>
      <c r="C486" s="25"/>
      <c r="D486" s="26">
        <v>0</v>
      </c>
      <c r="E486" s="27"/>
      <c r="F486" s="28"/>
      <c r="G486" s="28"/>
      <c r="H486" s="25"/>
      <c r="I486" s="29"/>
    </row>
    <row r="487" spans="1:13" ht="12" customHeight="1" x14ac:dyDescent="0.3">
      <c r="A487" s="24" t="s">
        <v>19</v>
      </c>
      <c r="B487" s="25">
        <v>0</v>
      </c>
      <c r="C487" s="25"/>
      <c r="D487" s="26">
        <v>0</v>
      </c>
      <c r="E487" s="27"/>
      <c r="F487" s="28"/>
      <c r="G487" s="28"/>
      <c r="H487" s="25"/>
      <c r="I487" s="29"/>
    </row>
    <row r="488" spans="1:13" ht="12" customHeight="1" x14ac:dyDescent="0.3">
      <c r="A488" s="24" t="s">
        <v>20</v>
      </c>
      <c r="B488" s="30">
        <v>0.04</v>
      </c>
      <c r="C488" s="25"/>
      <c r="D488" s="26"/>
      <c r="E488" s="27"/>
      <c r="F488" s="28"/>
      <c r="G488" s="28"/>
      <c r="H488" s="25"/>
      <c r="I488" s="31">
        <f>D486*4%</f>
        <v>0</v>
      </c>
    </row>
    <row r="489" spans="1:13" ht="12" customHeight="1" x14ac:dyDescent="0.3">
      <c r="A489" s="24" t="s">
        <v>21</v>
      </c>
      <c r="B489" s="30">
        <v>0.04</v>
      </c>
      <c r="C489" s="25"/>
      <c r="D489" s="26"/>
      <c r="E489" s="32"/>
      <c r="F489" s="33"/>
      <c r="G489" s="33"/>
      <c r="H489" s="25"/>
      <c r="I489" s="31">
        <f>D486*B489</f>
        <v>0</v>
      </c>
    </row>
    <row r="490" spans="1:13" ht="12" customHeight="1" x14ac:dyDescent="0.3">
      <c r="A490" s="24" t="s">
        <v>22</v>
      </c>
      <c r="B490" s="30">
        <v>0.01</v>
      </c>
      <c r="C490" s="25"/>
      <c r="D490" s="26"/>
      <c r="E490" s="32"/>
      <c r="F490" s="33"/>
      <c r="G490" s="33"/>
      <c r="H490" s="25"/>
      <c r="I490" s="29">
        <v>0</v>
      </c>
    </row>
    <row r="491" spans="1:13" ht="12" customHeight="1" x14ac:dyDescent="0.3">
      <c r="A491" s="24" t="s">
        <v>23</v>
      </c>
      <c r="B491" s="25"/>
      <c r="C491" s="25"/>
      <c r="D491" s="26"/>
      <c r="E491" s="27"/>
      <c r="F491" s="28"/>
      <c r="G491" s="28"/>
      <c r="H491" s="25"/>
      <c r="I491" s="31">
        <v>0</v>
      </c>
      <c r="L491" s="34"/>
      <c r="M491" s="35"/>
    </row>
    <row r="492" spans="1:13" ht="12" customHeight="1" x14ac:dyDescent="0.3">
      <c r="A492" s="24"/>
      <c r="B492" s="25"/>
      <c r="C492" s="25"/>
      <c r="D492" s="26"/>
      <c r="E492" s="27"/>
      <c r="F492" s="28"/>
      <c r="G492" s="28"/>
      <c r="H492" s="25"/>
      <c r="I492" s="31"/>
      <c r="M492" s="35"/>
    </row>
    <row r="493" spans="1:13" ht="12" customHeight="1" x14ac:dyDescent="0.3">
      <c r="A493" s="24"/>
      <c r="B493" s="25"/>
      <c r="C493" s="25"/>
      <c r="D493" s="26"/>
      <c r="E493" s="27"/>
      <c r="F493" s="28"/>
      <c r="G493" s="28"/>
      <c r="H493" s="25"/>
      <c r="I493" s="31"/>
    </row>
    <row r="494" spans="1:13" ht="12" customHeight="1" x14ac:dyDescent="0.3">
      <c r="A494" s="24"/>
      <c r="B494" s="25"/>
      <c r="C494" s="25"/>
      <c r="D494" s="26"/>
      <c r="E494" s="36"/>
      <c r="F494" s="37"/>
      <c r="G494" s="25"/>
      <c r="H494" s="25"/>
      <c r="I494" s="31"/>
    </row>
    <row r="495" spans="1:13" ht="12" customHeight="1" x14ac:dyDescent="0.3">
      <c r="A495" s="24"/>
      <c r="B495" s="25"/>
      <c r="C495" s="25"/>
      <c r="D495" s="26"/>
      <c r="E495" s="38"/>
      <c r="F495" s="25"/>
      <c r="G495" s="25"/>
      <c r="H495" s="25"/>
      <c r="I495" s="31"/>
    </row>
    <row r="496" spans="1:13" ht="12" customHeight="1" x14ac:dyDescent="0.3">
      <c r="A496" s="24"/>
      <c r="B496" s="25"/>
      <c r="C496" s="25"/>
      <c r="D496" s="26"/>
      <c r="E496" s="38"/>
      <c r="F496" s="25"/>
      <c r="G496" s="25"/>
      <c r="H496" s="25"/>
      <c r="I496" s="31"/>
    </row>
    <row r="497" spans="1:9" s="39" customFormat="1" ht="18.75" customHeight="1" x14ac:dyDescent="0.3">
      <c r="A497" s="24"/>
      <c r="B497" s="25"/>
      <c r="C497" s="25"/>
      <c r="D497" s="26"/>
      <c r="E497" s="38"/>
      <c r="F497" s="25"/>
      <c r="G497" s="25"/>
      <c r="H497" s="25"/>
      <c r="I497" s="31"/>
    </row>
    <row r="498" spans="1:9" s="39" customFormat="1" ht="22.5" customHeight="1" thickBot="1" x14ac:dyDescent="0.35">
      <c r="A498" s="24"/>
      <c r="B498" s="25"/>
      <c r="C498" s="25"/>
      <c r="D498" s="26"/>
      <c r="E498" s="38"/>
      <c r="F498" s="25"/>
      <c r="G498" s="25"/>
      <c r="H498" s="25"/>
      <c r="I498" s="40"/>
    </row>
    <row r="499" spans="1:9" ht="14.5" thickBot="1" x14ac:dyDescent="0.35">
      <c r="A499" s="59" t="s">
        <v>24</v>
      </c>
      <c r="B499" s="60"/>
      <c r="C499" s="60"/>
      <c r="D499" s="41">
        <f>SUM(D486:D498)</f>
        <v>0</v>
      </c>
      <c r="E499" s="61" t="s">
        <v>25</v>
      </c>
      <c r="F499" s="62"/>
      <c r="G499" s="62"/>
      <c r="H499" s="62"/>
      <c r="I499" s="42">
        <f>SUM(I486:I498)</f>
        <v>0</v>
      </c>
    </row>
    <row r="500" spans="1:9" s="39" customFormat="1" ht="27" customHeight="1" thickBot="1" x14ac:dyDescent="0.4">
      <c r="A500" s="63" t="s">
        <v>26</v>
      </c>
      <c r="B500" s="64"/>
      <c r="C500" s="64"/>
      <c r="D500" s="64"/>
      <c r="E500" s="64"/>
      <c r="F500" s="64"/>
      <c r="G500" s="64"/>
      <c r="H500" s="65"/>
      <c r="I500" s="43">
        <f>D499-I499</f>
        <v>0</v>
      </c>
    </row>
    <row r="501" spans="1:9" x14ac:dyDescent="0.3">
      <c r="A501" s="19"/>
      <c r="B501" s="19"/>
      <c r="C501" s="19"/>
      <c r="D501" s="19"/>
      <c r="E501" s="19"/>
      <c r="F501" s="19"/>
      <c r="G501" s="19"/>
      <c r="H501" s="19"/>
      <c r="I501" s="44"/>
    </row>
    <row r="502" spans="1:9" x14ac:dyDescent="0.3">
      <c r="A502" s="66" t="s">
        <v>27</v>
      </c>
      <c r="B502" s="67"/>
      <c r="C502" s="67"/>
      <c r="D502" s="67"/>
      <c r="E502" s="67"/>
      <c r="F502" s="67"/>
      <c r="G502" s="67"/>
      <c r="H502" s="67"/>
      <c r="I502" s="45">
        <f>I500+I483</f>
        <v>1361352</v>
      </c>
    </row>
    <row r="503" spans="1:9" ht="15" customHeight="1" x14ac:dyDescent="0.3">
      <c r="B503" s="19"/>
      <c r="C503" s="19"/>
      <c r="D503" s="19"/>
      <c r="E503" s="19"/>
      <c r="F503" s="19"/>
      <c r="G503" s="19"/>
      <c r="H503" s="19"/>
    </row>
    <row r="504" spans="1:9" ht="15" customHeight="1" x14ac:dyDescent="0.3">
      <c r="I504" s="44"/>
    </row>
    <row r="505" spans="1:9" ht="35.25" customHeight="1" x14ac:dyDescent="0.3">
      <c r="A505" s="50" t="s">
        <v>42</v>
      </c>
      <c r="B505" s="50"/>
      <c r="C505" s="50"/>
      <c r="D505" s="50"/>
      <c r="E505" s="50"/>
      <c r="F505" s="50"/>
      <c r="G505" s="50"/>
      <c r="H505" s="50"/>
      <c r="I505" s="50"/>
    </row>
    <row r="506" spans="1:9" x14ac:dyDescent="0.3">
      <c r="A506" s="50"/>
      <c r="B506" s="50"/>
      <c r="C506" s="50"/>
      <c r="D506" s="50"/>
      <c r="E506" s="50"/>
      <c r="F506" s="50"/>
      <c r="G506" s="50"/>
      <c r="H506" s="50"/>
      <c r="I506" s="50"/>
    </row>
    <row r="507" spans="1:9" x14ac:dyDescent="0.3">
      <c r="A507" s="50"/>
      <c r="B507" s="50"/>
      <c r="C507" s="50"/>
      <c r="D507" s="50"/>
      <c r="E507" s="50"/>
      <c r="F507" s="50"/>
      <c r="G507" s="50"/>
      <c r="H507" s="50"/>
      <c r="I507" s="50"/>
    </row>
    <row r="509" spans="1:9" x14ac:dyDescent="0.3">
      <c r="A509" s="46" t="s">
        <v>28</v>
      </c>
      <c r="E509" s="3" t="s">
        <v>29</v>
      </c>
      <c r="F509" s="3"/>
      <c r="G509" s="3"/>
      <c r="H509" s="3"/>
    </row>
    <row r="510" spans="1:9" x14ac:dyDescent="0.3">
      <c r="A510" s="47"/>
      <c r="E510" s="3"/>
      <c r="F510" s="3"/>
      <c r="G510" s="3"/>
      <c r="H510" s="3"/>
    </row>
    <row r="511" spans="1:9" x14ac:dyDescent="0.3">
      <c r="A511" s="47"/>
    </row>
    <row r="512" spans="1:9" ht="14.5" thickBot="1" x14ac:dyDescent="0.35">
      <c r="A512" s="48"/>
      <c r="E512" s="48"/>
      <c r="F512" s="48"/>
      <c r="G512" s="48"/>
      <c r="H512" s="48"/>
      <c r="I512" s="48"/>
    </row>
    <row r="513" spans="1:19" x14ac:dyDescent="0.3">
      <c r="A513" s="3" t="str">
        <f>A447</f>
        <v>ADRIANA PAZOS</v>
      </c>
      <c r="E513" s="3" t="str">
        <f>B453</f>
        <v>OFIR SANCHEZ</v>
      </c>
      <c r="F513" s="3"/>
      <c r="G513" s="3"/>
      <c r="H513" s="3"/>
    </row>
    <row r="520" spans="1:19" x14ac:dyDescent="0.3">
      <c r="A520" s="70" t="s">
        <v>31</v>
      </c>
      <c r="B520" s="70"/>
      <c r="C520" s="70"/>
      <c r="D520" s="70"/>
      <c r="E520" s="70"/>
      <c r="F520" s="70"/>
      <c r="G520" s="70"/>
      <c r="H520" s="70"/>
      <c r="I520" s="70"/>
    </row>
    <row r="521" spans="1:19" x14ac:dyDescent="0.3">
      <c r="A521" s="70" t="s">
        <v>30</v>
      </c>
      <c r="B521" s="70"/>
      <c r="C521" s="70"/>
      <c r="D521" s="70"/>
      <c r="E521" s="70"/>
      <c r="F521" s="70"/>
      <c r="G521" s="70"/>
      <c r="H521" s="70"/>
      <c r="I521" s="70"/>
    </row>
    <row r="522" spans="1:19" x14ac:dyDescent="0.3">
      <c r="A522" s="70" t="s">
        <v>0</v>
      </c>
      <c r="B522" s="70"/>
      <c r="C522" s="70"/>
      <c r="D522" s="70"/>
      <c r="E522" s="70"/>
      <c r="F522" s="70"/>
      <c r="G522" s="70"/>
      <c r="H522" s="70"/>
      <c r="I522" s="70"/>
    </row>
    <row r="523" spans="1:19" x14ac:dyDescent="0.3">
      <c r="A523" s="2"/>
      <c r="B523" s="2"/>
      <c r="C523" s="2"/>
      <c r="D523" s="2"/>
      <c r="E523" s="2"/>
      <c r="F523" s="2"/>
      <c r="G523" s="2"/>
      <c r="H523" s="2"/>
      <c r="I523" s="2"/>
    </row>
    <row r="524" spans="1:19" x14ac:dyDescent="0.3">
      <c r="A524" s="3"/>
      <c r="B524" s="3"/>
      <c r="C524" s="3"/>
      <c r="D524" s="3"/>
      <c r="E524" s="3"/>
      <c r="F524" s="3"/>
      <c r="G524" s="3"/>
      <c r="H524" s="3"/>
      <c r="I524" s="3"/>
    </row>
    <row r="525" spans="1:19" x14ac:dyDescent="0.3">
      <c r="M525" s="70"/>
      <c r="N525" s="70"/>
      <c r="O525" s="70"/>
      <c r="P525" s="70"/>
      <c r="Q525" s="70"/>
      <c r="R525" s="70"/>
      <c r="S525" s="70"/>
    </row>
    <row r="526" spans="1:19" x14ac:dyDescent="0.3">
      <c r="A526" s="1" t="s">
        <v>1</v>
      </c>
      <c r="B526" s="3" t="s">
        <v>32</v>
      </c>
      <c r="E526" s="3"/>
      <c r="G526" s="71" t="s">
        <v>35</v>
      </c>
      <c r="H526" s="71"/>
      <c r="I526" s="71"/>
    </row>
    <row r="527" spans="1:19" x14ac:dyDescent="0.3">
      <c r="A527" s="1" t="s">
        <v>2</v>
      </c>
      <c r="B527" s="4">
        <v>52738927</v>
      </c>
      <c r="G527" s="71"/>
      <c r="H527" s="71"/>
      <c r="I527" s="71"/>
      <c r="M527" s="5"/>
      <c r="N527" s="5"/>
      <c r="R527" s="6"/>
      <c r="S527" s="7"/>
    </row>
    <row r="528" spans="1:19" x14ac:dyDescent="0.3">
      <c r="A528" s="1" t="s">
        <v>3</v>
      </c>
      <c r="B528" s="8">
        <v>43466</v>
      </c>
      <c r="D528" s="8"/>
      <c r="E528" s="70" t="s">
        <v>4</v>
      </c>
      <c r="F528" s="70"/>
      <c r="G528" s="70" t="s">
        <v>36</v>
      </c>
      <c r="H528" s="70"/>
      <c r="I528" s="70"/>
      <c r="M528" s="5"/>
      <c r="N528" s="5"/>
      <c r="R528" s="6"/>
      <c r="S528" s="7"/>
    </row>
    <row r="529" spans="1:19" x14ac:dyDescent="0.3">
      <c r="A529" s="1" t="s">
        <v>5</v>
      </c>
      <c r="B529" s="8">
        <v>43829</v>
      </c>
      <c r="D529" s="8"/>
      <c r="E529" s="52" t="s">
        <v>38</v>
      </c>
      <c r="F529" s="52"/>
      <c r="G529" s="52" t="s">
        <v>37</v>
      </c>
      <c r="H529" s="52"/>
      <c r="I529" s="52"/>
      <c r="M529" s="5"/>
      <c r="N529" s="5"/>
      <c r="R529" s="6"/>
      <c r="S529" s="7"/>
    </row>
    <row r="530" spans="1:19" x14ac:dyDescent="0.3">
      <c r="A530" s="1" t="s">
        <v>33</v>
      </c>
      <c r="B530" s="9">
        <v>60000</v>
      </c>
      <c r="M530" s="5"/>
      <c r="N530" s="5"/>
      <c r="R530" s="6"/>
      <c r="S530" s="7"/>
    </row>
    <row r="531" spans="1:19" x14ac:dyDescent="0.3">
      <c r="A531" s="1" t="s">
        <v>34</v>
      </c>
      <c r="B531" s="9">
        <v>0</v>
      </c>
      <c r="M531" s="5"/>
      <c r="N531" s="5"/>
      <c r="R531" s="6"/>
      <c r="S531" s="7"/>
    </row>
    <row r="532" spans="1:19" x14ac:dyDescent="0.3">
      <c r="B532" s="9"/>
      <c r="M532" s="5"/>
      <c r="N532" s="5"/>
      <c r="R532" s="6"/>
      <c r="S532" s="7"/>
    </row>
    <row r="533" spans="1:19" x14ac:dyDescent="0.3">
      <c r="A533" s="1" t="s">
        <v>40</v>
      </c>
      <c r="B533" s="10">
        <v>2</v>
      </c>
      <c r="D533" s="11"/>
    </row>
    <row r="534" spans="1:19" x14ac:dyDescent="0.3">
      <c r="A534" s="1" t="s">
        <v>39</v>
      </c>
      <c r="B534" s="12">
        <f>B530*4.33*B533</f>
        <v>519600</v>
      </c>
    </row>
    <row r="535" spans="1:19" x14ac:dyDescent="0.3">
      <c r="A535" s="1" t="s">
        <v>41</v>
      </c>
      <c r="B535" s="6">
        <f>B531*4.33*B533</f>
        <v>0</v>
      </c>
    </row>
    <row r="536" spans="1:19" x14ac:dyDescent="0.3">
      <c r="B536" s="6"/>
    </row>
    <row r="537" spans="1:19" x14ac:dyDescent="0.3">
      <c r="A537" s="1" t="s">
        <v>6</v>
      </c>
      <c r="B537" s="6">
        <f>DAYS360(B528,B529)+1</f>
        <v>360</v>
      </c>
    </row>
    <row r="538" spans="1:19" x14ac:dyDescent="0.3">
      <c r="A538" s="1" t="s">
        <v>7</v>
      </c>
      <c r="B538" s="6">
        <v>0</v>
      </c>
    </row>
    <row r="539" spans="1:19" x14ac:dyDescent="0.3">
      <c r="A539" s="1" t="s">
        <v>8</v>
      </c>
      <c r="B539" s="6">
        <f>B537-B538</f>
        <v>360</v>
      </c>
    </row>
    <row r="542" spans="1:19" ht="14.5" thickBot="1" x14ac:dyDescent="0.35">
      <c r="A542" s="3" t="s">
        <v>9</v>
      </c>
      <c r="B542" s="13">
        <f>B534</f>
        <v>519600</v>
      </c>
      <c r="C542" s="14" t="s">
        <v>10</v>
      </c>
      <c r="D542" s="13">
        <f>B535</f>
        <v>0</v>
      </c>
      <c r="E542" s="53" t="s">
        <v>11</v>
      </c>
      <c r="F542" s="53"/>
      <c r="G542" s="14"/>
      <c r="H542" s="16">
        <f>B539</f>
        <v>360</v>
      </c>
      <c r="I542" s="11">
        <f>(B542+D542)*H542/B543</f>
        <v>519600</v>
      </c>
    </row>
    <row r="543" spans="1:19" x14ac:dyDescent="0.3">
      <c r="B543" s="52">
        <v>360</v>
      </c>
      <c r="C543" s="52"/>
      <c r="D543" s="52"/>
      <c r="E543" s="52"/>
      <c r="F543" s="52"/>
      <c r="G543" s="52"/>
      <c r="H543" s="52"/>
    </row>
    <row r="545" spans="1:9" ht="14.5" thickBot="1" x14ac:dyDescent="0.35">
      <c r="A545" s="3" t="s">
        <v>12</v>
      </c>
      <c r="B545" s="13">
        <f>+I542</f>
        <v>519600</v>
      </c>
      <c r="C545" s="14" t="s">
        <v>11</v>
      </c>
      <c r="D545" s="17">
        <v>0.12</v>
      </c>
      <c r="E545" s="15" t="s">
        <v>11</v>
      </c>
      <c r="F545" s="16">
        <f>B539</f>
        <v>360</v>
      </c>
      <c r="G545" s="18"/>
      <c r="H545" s="18"/>
      <c r="I545" s="11">
        <f>(B545*D545)*F545/B546</f>
        <v>62352</v>
      </c>
    </row>
    <row r="546" spans="1:9" x14ac:dyDescent="0.3">
      <c r="B546" s="52">
        <v>360</v>
      </c>
      <c r="C546" s="52"/>
      <c r="D546" s="52"/>
      <c r="E546" s="52"/>
      <c r="F546" s="52"/>
      <c r="G546" s="19"/>
      <c r="H546" s="19"/>
    </row>
    <row r="548" spans="1:9" ht="14.5" thickBot="1" x14ac:dyDescent="0.35">
      <c r="A548" s="3" t="s">
        <v>13</v>
      </c>
      <c r="B548" s="13">
        <f>B534</f>
        <v>519600</v>
      </c>
      <c r="C548" s="14" t="s">
        <v>10</v>
      </c>
      <c r="D548" s="13">
        <f>B535</f>
        <v>0</v>
      </c>
      <c r="E548" s="53" t="s">
        <v>11</v>
      </c>
      <c r="F548" s="53"/>
      <c r="G548" s="14"/>
      <c r="H548" s="16">
        <f>B539</f>
        <v>360</v>
      </c>
      <c r="I548" s="11">
        <f>(B548+D548)*H548/B549</f>
        <v>519600</v>
      </c>
    </row>
    <row r="549" spans="1:9" x14ac:dyDescent="0.3">
      <c r="B549" s="68">
        <v>360</v>
      </c>
      <c r="C549" s="68"/>
      <c r="D549" s="68"/>
      <c r="E549" s="68"/>
      <c r="F549" s="68"/>
      <c r="G549" s="68"/>
      <c r="H549" s="68"/>
    </row>
    <row r="551" spans="1:9" ht="14.5" thickBot="1" x14ac:dyDescent="0.35">
      <c r="A551" s="3" t="s">
        <v>14</v>
      </c>
      <c r="B551" s="13">
        <f>B534</f>
        <v>519600</v>
      </c>
      <c r="C551" s="14"/>
      <c r="D551" s="14" t="s">
        <v>11</v>
      </c>
      <c r="E551" s="15"/>
      <c r="F551" s="49">
        <f>B539</f>
        <v>360</v>
      </c>
      <c r="H551" s="20"/>
      <c r="I551" s="11">
        <f>B551*F551/B552</f>
        <v>259800</v>
      </c>
    </row>
    <row r="552" spans="1:9" x14ac:dyDescent="0.3">
      <c r="B552" s="52">
        <v>720</v>
      </c>
      <c r="C552" s="52"/>
      <c r="D552" s="52"/>
      <c r="E552" s="52"/>
      <c r="F552" s="52"/>
      <c r="G552" s="19"/>
      <c r="H552" s="21"/>
      <c r="I552" s="22"/>
    </row>
    <row r="554" spans="1:9" ht="14.25" customHeight="1" x14ac:dyDescent="0.3">
      <c r="B554" s="19"/>
      <c r="C554" s="19"/>
      <c r="D554" s="19"/>
      <c r="E554" s="19"/>
      <c r="F554" s="19"/>
      <c r="G554" s="19"/>
      <c r="H554" s="21"/>
      <c r="I554" s="22"/>
    </row>
    <row r="555" spans="1:9" ht="14.25" customHeight="1" thickBot="1" x14ac:dyDescent="0.35">
      <c r="B555" s="19"/>
      <c r="C555" s="19"/>
      <c r="D555" s="19"/>
      <c r="E555" s="19"/>
      <c r="F555" s="19"/>
      <c r="G555" s="19"/>
      <c r="H555" s="21"/>
      <c r="I555" s="22"/>
    </row>
    <row r="556" spans="1:9" ht="18" customHeight="1" thickBot="1" x14ac:dyDescent="0.35">
      <c r="A556" s="69" t="s">
        <v>15</v>
      </c>
      <c r="B556" s="69"/>
      <c r="C556" s="69"/>
      <c r="D556" s="69"/>
      <c r="E556" s="69"/>
      <c r="F556" s="69"/>
      <c r="G556" s="69"/>
      <c r="H556" s="69"/>
      <c r="I556" s="23">
        <f>SUM(I542:I554)</f>
        <v>1361352</v>
      </c>
    </row>
    <row r="557" spans="1:9" ht="12" customHeight="1" thickBot="1" x14ac:dyDescent="0.35">
      <c r="B557" s="19"/>
      <c r="C557" s="19"/>
      <c r="D557" s="19"/>
      <c r="E557" s="19"/>
      <c r="F557" s="19"/>
      <c r="G557" s="19"/>
      <c r="H557" s="19"/>
    </row>
    <row r="558" spans="1:9" ht="21" customHeight="1" thickBot="1" x14ac:dyDescent="0.35">
      <c r="A558" s="54" t="s">
        <v>16</v>
      </c>
      <c r="B558" s="55"/>
      <c r="C558" s="55"/>
      <c r="D558" s="55"/>
      <c r="E558" s="56" t="s">
        <v>17</v>
      </c>
      <c r="F558" s="57"/>
      <c r="G558" s="57"/>
      <c r="H558" s="57"/>
      <c r="I558" s="58"/>
    </row>
    <row r="559" spans="1:9" ht="12" customHeight="1" x14ac:dyDescent="0.3">
      <c r="A559" s="24" t="s">
        <v>18</v>
      </c>
      <c r="B559" s="25">
        <v>0</v>
      </c>
      <c r="C559" s="25"/>
      <c r="D559" s="26">
        <v>0</v>
      </c>
      <c r="E559" s="27"/>
      <c r="F559" s="28"/>
      <c r="G559" s="28"/>
      <c r="H559" s="25"/>
      <c r="I559" s="29"/>
    </row>
    <row r="560" spans="1:9" ht="12" customHeight="1" x14ac:dyDescent="0.3">
      <c r="A560" s="24" t="s">
        <v>19</v>
      </c>
      <c r="B560" s="25">
        <v>0</v>
      </c>
      <c r="C560" s="25"/>
      <c r="D560" s="26">
        <v>0</v>
      </c>
      <c r="E560" s="27"/>
      <c r="F560" s="28"/>
      <c r="G560" s="28"/>
      <c r="H560" s="25"/>
      <c r="I560" s="29"/>
    </row>
    <row r="561" spans="1:13" ht="12" customHeight="1" x14ac:dyDescent="0.3">
      <c r="A561" s="24" t="s">
        <v>20</v>
      </c>
      <c r="B561" s="30">
        <v>0.04</v>
      </c>
      <c r="C561" s="25"/>
      <c r="D561" s="26"/>
      <c r="E561" s="27"/>
      <c r="F561" s="28"/>
      <c r="G561" s="28"/>
      <c r="H561" s="25"/>
      <c r="I561" s="31">
        <f>D559*4%</f>
        <v>0</v>
      </c>
    </row>
    <row r="562" spans="1:13" ht="12" customHeight="1" x14ac:dyDescent="0.3">
      <c r="A562" s="24" t="s">
        <v>21</v>
      </c>
      <c r="B562" s="30">
        <v>0.04</v>
      </c>
      <c r="C562" s="25"/>
      <c r="D562" s="26"/>
      <c r="E562" s="32"/>
      <c r="F562" s="33"/>
      <c r="G562" s="33"/>
      <c r="H562" s="25"/>
      <c r="I562" s="31">
        <f>D559*B562</f>
        <v>0</v>
      </c>
    </row>
    <row r="563" spans="1:13" ht="12" customHeight="1" x14ac:dyDescent="0.3">
      <c r="A563" s="24" t="s">
        <v>22</v>
      </c>
      <c r="B563" s="30">
        <v>0.01</v>
      </c>
      <c r="C563" s="25"/>
      <c r="D563" s="26"/>
      <c r="E563" s="32"/>
      <c r="F563" s="33"/>
      <c r="G563" s="33"/>
      <c r="H563" s="25"/>
      <c r="I563" s="29">
        <v>0</v>
      </c>
    </row>
    <row r="564" spans="1:13" ht="12" customHeight="1" x14ac:dyDescent="0.3">
      <c r="A564" s="24" t="s">
        <v>23</v>
      </c>
      <c r="B564" s="25"/>
      <c r="C564" s="25"/>
      <c r="D564" s="26"/>
      <c r="E564" s="27"/>
      <c r="F564" s="28"/>
      <c r="G564" s="28"/>
      <c r="H564" s="25"/>
      <c r="I564" s="31">
        <v>0</v>
      </c>
      <c r="L564" s="34"/>
      <c r="M564" s="35"/>
    </row>
    <row r="565" spans="1:13" ht="12" customHeight="1" x14ac:dyDescent="0.3">
      <c r="A565" s="24"/>
      <c r="B565" s="25"/>
      <c r="C565" s="25"/>
      <c r="D565" s="26"/>
      <c r="E565" s="27"/>
      <c r="F565" s="28"/>
      <c r="G565" s="28"/>
      <c r="H565" s="25"/>
      <c r="I565" s="31"/>
      <c r="M565" s="35"/>
    </row>
    <row r="566" spans="1:13" ht="12" customHeight="1" x14ac:dyDescent="0.3">
      <c r="A566" s="24"/>
      <c r="B566" s="25"/>
      <c r="C566" s="25"/>
      <c r="D566" s="26"/>
      <c r="E566" s="27"/>
      <c r="F566" s="28"/>
      <c r="G566" s="28"/>
      <c r="H566" s="25"/>
      <c r="I566" s="31"/>
    </row>
    <row r="567" spans="1:13" ht="12" customHeight="1" x14ac:dyDescent="0.3">
      <c r="A567" s="24"/>
      <c r="B567" s="25"/>
      <c r="C567" s="25"/>
      <c r="D567" s="26"/>
      <c r="E567" s="36"/>
      <c r="F567" s="37"/>
      <c r="G567" s="25"/>
      <c r="H567" s="25"/>
      <c r="I567" s="31"/>
    </row>
    <row r="568" spans="1:13" ht="12" customHeight="1" x14ac:dyDescent="0.3">
      <c r="A568" s="24"/>
      <c r="B568" s="25"/>
      <c r="C568" s="25"/>
      <c r="D568" s="26"/>
      <c r="E568" s="38"/>
      <c r="F568" s="25"/>
      <c r="G568" s="25"/>
      <c r="H568" s="25"/>
      <c r="I568" s="31"/>
    </row>
    <row r="569" spans="1:13" ht="12" customHeight="1" x14ac:dyDescent="0.3">
      <c r="A569" s="24"/>
      <c r="B569" s="25"/>
      <c r="C569" s="25"/>
      <c r="D569" s="26"/>
      <c r="E569" s="38"/>
      <c r="F569" s="25"/>
      <c r="G569" s="25"/>
      <c r="H569" s="25"/>
      <c r="I569" s="31"/>
    </row>
    <row r="570" spans="1:13" s="39" customFormat="1" ht="18.75" customHeight="1" x14ac:dyDescent="0.3">
      <c r="A570" s="24"/>
      <c r="B570" s="25"/>
      <c r="C570" s="25"/>
      <c r="D570" s="26"/>
      <c r="E570" s="38"/>
      <c r="F570" s="25"/>
      <c r="G570" s="25"/>
      <c r="H570" s="25"/>
      <c r="I570" s="31"/>
    </row>
    <row r="571" spans="1:13" s="39" customFormat="1" ht="22.5" customHeight="1" thickBot="1" x14ac:dyDescent="0.35">
      <c r="A571" s="24"/>
      <c r="B571" s="25"/>
      <c r="C571" s="25"/>
      <c r="D571" s="26"/>
      <c r="E571" s="38"/>
      <c r="F571" s="25"/>
      <c r="G571" s="25"/>
      <c r="H571" s="25"/>
      <c r="I571" s="40"/>
    </row>
    <row r="572" spans="1:13" ht="14.5" thickBot="1" x14ac:dyDescent="0.35">
      <c r="A572" s="59" t="s">
        <v>24</v>
      </c>
      <c r="B572" s="60"/>
      <c r="C572" s="60"/>
      <c r="D572" s="41">
        <f>SUM(D559:D571)</f>
        <v>0</v>
      </c>
      <c r="E572" s="61" t="s">
        <v>25</v>
      </c>
      <c r="F572" s="62"/>
      <c r="G572" s="62"/>
      <c r="H572" s="62"/>
      <c r="I572" s="42">
        <f>SUM(I559:I571)</f>
        <v>0</v>
      </c>
    </row>
    <row r="573" spans="1:13" s="39" customFormat="1" ht="27" customHeight="1" thickBot="1" x14ac:dyDescent="0.4">
      <c r="A573" s="63" t="s">
        <v>26</v>
      </c>
      <c r="B573" s="64"/>
      <c r="C573" s="64"/>
      <c r="D573" s="64"/>
      <c r="E573" s="64"/>
      <c r="F573" s="64"/>
      <c r="G573" s="64"/>
      <c r="H573" s="65"/>
      <c r="I573" s="43">
        <f>D572-I572</f>
        <v>0</v>
      </c>
    </row>
    <row r="574" spans="1:13" x14ac:dyDescent="0.3">
      <c r="A574" s="19"/>
      <c r="B574" s="19"/>
      <c r="C574" s="19"/>
      <c r="D574" s="19"/>
      <c r="E574" s="19"/>
      <c r="F574" s="19"/>
      <c r="G574" s="19"/>
      <c r="H574" s="19"/>
      <c r="I574" s="44"/>
    </row>
    <row r="575" spans="1:13" x14ac:dyDescent="0.3">
      <c r="A575" s="66" t="s">
        <v>27</v>
      </c>
      <c r="B575" s="67"/>
      <c r="C575" s="67"/>
      <c r="D575" s="67"/>
      <c r="E575" s="67"/>
      <c r="F575" s="67"/>
      <c r="G575" s="67"/>
      <c r="H575" s="67"/>
      <c r="I575" s="45">
        <f>I573+I556</f>
        <v>1361352</v>
      </c>
    </row>
    <row r="576" spans="1:13" ht="15" customHeight="1" x14ac:dyDescent="0.3">
      <c r="B576" s="19"/>
      <c r="C576" s="19"/>
      <c r="D576" s="19"/>
      <c r="E576" s="19"/>
      <c r="F576" s="19"/>
      <c r="G576" s="19"/>
      <c r="H576" s="19"/>
    </row>
    <row r="577" spans="1:9" ht="15" customHeight="1" x14ac:dyDescent="0.3">
      <c r="I577" s="44"/>
    </row>
    <row r="578" spans="1:9" ht="35.25" customHeight="1" x14ac:dyDescent="0.3">
      <c r="A578" s="50" t="s">
        <v>42</v>
      </c>
      <c r="B578" s="50"/>
      <c r="C578" s="50"/>
      <c r="D578" s="50"/>
      <c r="E578" s="50"/>
      <c r="F578" s="50"/>
      <c r="G578" s="50"/>
      <c r="H578" s="50"/>
      <c r="I578" s="50"/>
    </row>
    <row r="579" spans="1:9" x14ac:dyDescent="0.3">
      <c r="A579" s="50"/>
      <c r="B579" s="50"/>
      <c r="C579" s="50"/>
      <c r="D579" s="50"/>
      <c r="E579" s="50"/>
      <c r="F579" s="50"/>
      <c r="G579" s="50"/>
      <c r="H579" s="50"/>
      <c r="I579" s="50"/>
    </row>
    <row r="580" spans="1:9" x14ac:dyDescent="0.3">
      <c r="A580" s="50"/>
      <c r="B580" s="50"/>
      <c r="C580" s="50"/>
      <c r="D580" s="50"/>
      <c r="E580" s="50"/>
      <c r="F580" s="50"/>
      <c r="G580" s="50"/>
      <c r="H580" s="50"/>
      <c r="I580" s="50"/>
    </row>
    <row r="582" spans="1:9" x14ac:dyDescent="0.3">
      <c r="A582" s="46" t="s">
        <v>28</v>
      </c>
      <c r="E582" s="3" t="s">
        <v>29</v>
      </c>
      <c r="F582" s="3"/>
      <c r="G582" s="3"/>
      <c r="H582" s="3"/>
    </row>
    <row r="583" spans="1:9" x14ac:dyDescent="0.3">
      <c r="A583" s="47"/>
      <c r="E583" s="3"/>
      <c r="F583" s="3"/>
      <c r="G583" s="3"/>
      <c r="H583" s="3"/>
    </row>
    <row r="584" spans="1:9" x14ac:dyDescent="0.3">
      <c r="A584" s="47"/>
    </row>
    <row r="585" spans="1:9" ht="14.5" thickBot="1" x14ac:dyDescent="0.35">
      <c r="A585" s="48"/>
      <c r="E585" s="48"/>
      <c r="F585" s="48"/>
      <c r="G585" s="48"/>
      <c r="H585" s="48"/>
      <c r="I585" s="48"/>
    </row>
    <row r="586" spans="1:9" x14ac:dyDescent="0.3">
      <c r="A586" s="3" t="str">
        <f>A520</f>
        <v>ADRIANA PAZOS</v>
      </c>
      <c r="E586" s="3" t="str">
        <f>B526</f>
        <v>OFIR SANCHEZ</v>
      </c>
      <c r="F586" s="3"/>
      <c r="G586" s="3"/>
      <c r="H586" s="3"/>
    </row>
    <row r="593" spans="1:19" x14ac:dyDescent="0.3">
      <c r="A593" s="70" t="s">
        <v>31</v>
      </c>
      <c r="B593" s="70"/>
      <c r="C593" s="70"/>
      <c r="D593" s="70"/>
      <c r="E593" s="70"/>
      <c r="F593" s="70"/>
      <c r="G593" s="70"/>
      <c r="H593" s="70"/>
      <c r="I593" s="70"/>
    </row>
    <row r="594" spans="1:19" x14ac:dyDescent="0.3">
      <c r="A594" s="70" t="s">
        <v>30</v>
      </c>
      <c r="B594" s="70"/>
      <c r="C594" s="70"/>
      <c r="D594" s="70"/>
      <c r="E594" s="70"/>
      <c r="F594" s="70"/>
      <c r="G594" s="70"/>
      <c r="H594" s="70"/>
      <c r="I594" s="70"/>
    </row>
    <row r="595" spans="1:19" x14ac:dyDescent="0.3">
      <c r="A595" s="70" t="s">
        <v>0</v>
      </c>
      <c r="B595" s="70"/>
      <c r="C595" s="70"/>
      <c r="D595" s="70"/>
      <c r="E595" s="70"/>
      <c r="F595" s="70"/>
      <c r="G595" s="70"/>
      <c r="H595" s="70"/>
      <c r="I595" s="70"/>
    </row>
    <row r="596" spans="1:19" x14ac:dyDescent="0.3">
      <c r="A596" s="2"/>
      <c r="B596" s="2"/>
      <c r="C596" s="2"/>
      <c r="D596" s="2"/>
      <c r="E596" s="2"/>
      <c r="F596" s="2"/>
      <c r="G596" s="2"/>
      <c r="H596" s="2"/>
      <c r="I596" s="2"/>
    </row>
    <row r="597" spans="1:19" x14ac:dyDescent="0.3">
      <c r="A597" s="3"/>
      <c r="B597" s="3"/>
      <c r="C597" s="3"/>
      <c r="D597" s="3"/>
      <c r="E597" s="3"/>
      <c r="F597" s="3"/>
      <c r="G597" s="3"/>
      <c r="H597" s="3"/>
      <c r="I597" s="3"/>
    </row>
    <row r="598" spans="1:19" x14ac:dyDescent="0.3">
      <c r="M598" s="70"/>
      <c r="N598" s="70"/>
      <c r="O598" s="70"/>
      <c r="P598" s="70"/>
      <c r="Q598" s="70"/>
      <c r="R598" s="70"/>
      <c r="S598" s="70"/>
    </row>
    <row r="599" spans="1:19" x14ac:dyDescent="0.3">
      <c r="A599" s="1" t="s">
        <v>1</v>
      </c>
      <c r="B599" s="3" t="s">
        <v>32</v>
      </c>
      <c r="E599" s="3"/>
      <c r="G599" s="71" t="s">
        <v>35</v>
      </c>
      <c r="H599" s="71"/>
      <c r="I599" s="71"/>
    </row>
    <row r="600" spans="1:19" x14ac:dyDescent="0.3">
      <c r="A600" s="1" t="s">
        <v>2</v>
      </c>
      <c r="B600" s="4">
        <v>52738927</v>
      </c>
      <c r="G600" s="71"/>
      <c r="H600" s="71"/>
      <c r="I600" s="71"/>
      <c r="M600" s="5"/>
      <c r="N600" s="5"/>
      <c r="R600" s="6"/>
      <c r="S600" s="7"/>
    </row>
    <row r="601" spans="1:19" x14ac:dyDescent="0.3">
      <c r="A601" s="1" t="s">
        <v>3</v>
      </c>
      <c r="B601" s="8">
        <v>43831</v>
      </c>
      <c r="D601" s="8"/>
      <c r="E601" s="70" t="s">
        <v>4</v>
      </c>
      <c r="F601" s="70"/>
      <c r="G601" s="70" t="s">
        <v>36</v>
      </c>
      <c r="H601" s="70"/>
      <c r="I601" s="70"/>
      <c r="M601" s="5"/>
      <c r="N601" s="5"/>
      <c r="R601" s="6"/>
      <c r="S601" s="7"/>
    </row>
    <row r="602" spans="1:19" x14ac:dyDescent="0.3">
      <c r="A602" s="1" t="s">
        <v>5</v>
      </c>
      <c r="B602" s="8">
        <v>44195</v>
      </c>
      <c r="D602" s="8"/>
      <c r="E602" s="52" t="s">
        <v>38</v>
      </c>
      <c r="F602" s="52"/>
      <c r="G602" s="52" t="s">
        <v>37</v>
      </c>
      <c r="H602" s="52"/>
      <c r="I602" s="52"/>
      <c r="M602" s="5"/>
      <c r="N602" s="5"/>
      <c r="R602" s="6"/>
      <c r="S602" s="7"/>
    </row>
    <row r="603" spans="1:19" x14ac:dyDescent="0.3">
      <c r="A603" s="1" t="s">
        <v>33</v>
      </c>
      <c r="B603" s="9">
        <v>60000</v>
      </c>
      <c r="M603" s="5"/>
      <c r="N603" s="5"/>
      <c r="R603" s="6"/>
      <c r="S603" s="7"/>
    </row>
    <row r="604" spans="1:19" x14ac:dyDescent="0.3">
      <c r="A604" s="1" t="s">
        <v>34</v>
      </c>
      <c r="B604" s="9">
        <v>0</v>
      </c>
      <c r="M604" s="5"/>
      <c r="N604" s="5"/>
      <c r="R604" s="6"/>
      <c r="S604" s="7"/>
    </row>
    <row r="605" spans="1:19" x14ac:dyDescent="0.3">
      <c r="B605" s="9"/>
      <c r="M605" s="5"/>
      <c r="N605" s="5"/>
      <c r="R605" s="6"/>
      <c r="S605" s="7"/>
    </row>
    <row r="606" spans="1:19" x14ac:dyDescent="0.3">
      <c r="A606" s="1" t="s">
        <v>40</v>
      </c>
      <c r="B606" s="10">
        <v>2</v>
      </c>
      <c r="D606" s="11"/>
    </row>
    <row r="607" spans="1:19" x14ac:dyDescent="0.3">
      <c r="A607" s="1" t="s">
        <v>39</v>
      </c>
      <c r="B607" s="12">
        <f>B603*4.33*B606</f>
        <v>519600</v>
      </c>
    </row>
    <row r="608" spans="1:19" x14ac:dyDescent="0.3">
      <c r="A608" s="1" t="s">
        <v>41</v>
      </c>
      <c r="B608" s="6">
        <f>B604*4.33*B606</f>
        <v>0</v>
      </c>
    </row>
    <row r="609" spans="1:9" x14ac:dyDescent="0.3">
      <c r="B609" s="6"/>
    </row>
    <row r="610" spans="1:9" x14ac:dyDescent="0.3">
      <c r="A610" s="1" t="s">
        <v>6</v>
      </c>
      <c r="B610" s="6">
        <f>DAYS360(B601,B602)+1</f>
        <v>360</v>
      </c>
    </row>
    <row r="611" spans="1:9" x14ac:dyDescent="0.3">
      <c r="A611" s="1" t="s">
        <v>7</v>
      </c>
      <c r="B611" s="6">
        <v>0</v>
      </c>
    </row>
    <row r="612" spans="1:9" x14ac:dyDescent="0.3">
      <c r="A612" s="1" t="s">
        <v>8</v>
      </c>
      <c r="B612" s="6">
        <f>B610-B611</f>
        <v>360</v>
      </c>
    </row>
    <row r="615" spans="1:9" ht="14.5" thickBot="1" x14ac:dyDescent="0.35">
      <c r="A615" s="3" t="s">
        <v>9</v>
      </c>
      <c r="B615" s="13">
        <f>B607</f>
        <v>519600</v>
      </c>
      <c r="C615" s="14" t="s">
        <v>10</v>
      </c>
      <c r="D615" s="13">
        <f>B608</f>
        <v>0</v>
      </c>
      <c r="E615" s="53" t="s">
        <v>11</v>
      </c>
      <c r="F615" s="53"/>
      <c r="G615" s="14"/>
      <c r="H615" s="16">
        <f>B612</f>
        <v>360</v>
      </c>
      <c r="I615" s="11">
        <f>(B615+D615)*H615/B616</f>
        <v>519600</v>
      </c>
    </row>
    <row r="616" spans="1:9" x14ac:dyDescent="0.3">
      <c r="B616" s="52">
        <v>360</v>
      </c>
      <c r="C616" s="52"/>
      <c r="D616" s="52"/>
      <c r="E616" s="52"/>
      <c r="F616" s="52"/>
      <c r="G616" s="52"/>
      <c r="H616" s="52"/>
    </row>
    <row r="618" spans="1:9" ht="14.5" thickBot="1" x14ac:dyDescent="0.35">
      <c r="A618" s="3" t="s">
        <v>12</v>
      </c>
      <c r="B618" s="13">
        <f>+I615</f>
        <v>519600</v>
      </c>
      <c r="C618" s="14" t="s">
        <v>11</v>
      </c>
      <c r="D618" s="17">
        <v>0.12</v>
      </c>
      <c r="E618" s="15" t="s">
        <v>11</v>
      </c>
      <c r="F618" s="16">
        <f>B612</f>
        <v>360</v>
      </c>
      <c r="G618" s="18"/>
      <c r="H618" s="18"/>
      <c r="I618" s="11">
        <f>(B618*D618)*F618/B619</f>
        <v>62352</v>
      </c>
    </row>
    <row r="619" spans="1:9" x14ac:dyDescent="0.3">
      <c r="B619" s="52">
        <v>360</v>
      </c>
      <c r="C619" s="52"/>
      <c r="D619" s="52"/>
      <c r="E619" s="52"/>
      <c r="F619" s="52"/>
      <c r="G619" s="19"/>
      <c r="H619" s="19"/>
    </row>
    <row r="621" spans="1:9" ht="14.5" thickBot="1" x14ac:dyDescent="0.35">
      <c r="A621" s="3" t="s">
        <v>13</v>
      </c>
      <c r="B621" s="13">
        <f>B607</f>
        <v>519600</v>
      </c>
      <c r="C621" s="14" t="s">
        <v>10</v>
      </c>
      <c r="D621" s="13">
        <f>B608</f>
        <v>0</v>
      </c>
      <c r="E621" s="53" t="s">
        <v>11</v>
      </c>
      <c r="F621" s="53"/>
      <c r="G621" s="14"/>
      <c r="H621" s="16">
        <f>B612</f>
        <v>360</v>
      </c>
      <c r="I621" s="11">
        <f>(B621+D621)*H621/B622</f>
        <v>519600</v>
      </c>
    </row>
    <row r="622" spans="1:9" x14ac:dyDescent="0.3">
      <c r="B622" s="68">
        <v>360</v>
      </c>
      <c r="C622" s="68"/>
      <c r="D622" s="68"/>
      <c r="E622" s="68"/>
      <c r="F622" s="68"/>
      <c r="G622" s="68"/>
      <c r="H622" s="68"/>
    </row>
    <row r="624" spans="1:9" ht="14.5" thickBot="1" x14ac:dyDescent="0.35">
      <c r="A624" s="3" t="s">
        <v>14</v>
      </c>
      <c r="B624" s="13">
        <f>B607</f>
        <v>519600</v>
      </c>
      <c r="C624" s="14"/>
      <c r="D624" s="14" t="s">
        <v>11</v>
      </c>
      <c r="E624" s="15"/>
      <c r="F624" s="49">
        <f>B612</f>
        <v>360</v>
      </c>
      <c r="H624" s="20"/>
      <c r="I624" s="11">
        <f>B624*F624/B625</f>
        <v>259800</v>
      </c>
    </row>
    <row r="625" spans="1:13" x14ac:dyDescent="0.3">
      <c r="B625" s="52">
        <v>720</v>
      </c>
      <c r="C625" s="52"/>
      <c r="D625" s="52"/>
      <c r="E625" s="52"/>
      <c r="F625" s="52"/>
      <c r="G625" s="19"/>
      <c r="H625" s="21"/>
      <c r="I625" s="22"/>
    </row>
    <row r="627" spans="1:13" ht="14.25" customHeight="1" x14ac:dyDescent="0.3">
      <c r="B627" s="19"/>
      <c r="C627" s="19"/>
      <c r="D627" s="19"/>
      <c r="E627" s="19"/>
      <c r="F627" s="19"/>
      <c r="G627" s="19"/>
      <c r="H627" s="21"/>
      <c r="I627" s="22"/>
    </row>
    <row r="628" spans="1:13" ht="14.25" customHeight="1" thickBot="1" x14ac:dyDescent="0.35">
      <c r="B628" s="19"/>
      <c r="C628" s="19"/>
      <c r="D628" s="19"/>
      <c r="E628" s="19"/>
      <c r="F628" s="19"/>
      <c r="G628" s="19"/>
      <c r="H628" s="21"/>
      <c r="I628" s="22"/>
    </row>
    <row r="629" spans="1:13" ht="18" customHeight="1" thickBot="1" x14ac:dyDescent="0.35">
      <c r="A629" s="69" t="s">
        <v>15</v>
      </c>
      <c r="B629" s="69"/>
      <c r="C629" s="69"/>
      <c r="D629" s="69"/>
      <c r="E629" s="69"/>
      <c r="F629" s="69"/>
      <c r="G629" s="69"/>
      <c r="H629" s="69"/>
      <c r="I629" s="23">
        <f>SUM(I615:I627)</f>
        <v>1361352</v>
      </c>
    </row>
    <row r="630" spans="1:13" ht="12" customHeight="1" thickBot="1" x14ac:dyDescent="0.35">
      <c r="B630" s="19"/>
      <c r="C630" s="19"/>
      <c r="D630" s="19"/>
      <c r="E630" s="19"/>
      <c r="F630" s="19"/>
      <c r="G630" s="19"/>
      <c r="H630" s="19"/>
    </row>
    <row r="631" spans="1:13" ht="21" customHeight="1" thickBot="1" x14ac:dyDescent="0.35">
      <c r="A631" s="54" t="s">
        <v>16</v>
      </c>
      <c r="B631" s="55"/>
      <c r="C631" s="55"/>
      <c r="D631" s="55"/>
      <c r="E631" s="56" t="s">
        <v>17</v>
      </c>
      <c r="F631" s="57"/>
      <c r="G631" s="57"/>
      <c r="H631" s="57"/>
      <c r="I631" s="58"/>
    </row>
    <row r="632" spans="1:13" ht="12" customHeight="1" x14ac:dyDescent="0.3">
      <c r="A632" s="24" t="s">
        <v>18</v>
      </c>
      <c r="B632" s="25">
        <v>0</v>
      </c>
      <c r="C632" s="25"/>
      <c r="D632" s="26">
        <v>0</v>
      </c>
      <c r="E632" s="27"/>
      <c r="F632" s="28"/>
      <c r="G632" s="28"/>
      <c r="H632" s="25"/>
      <c r="I632" s="29"/>
    </row>
    <row r="633" spans="1:13" ht="12" customHeight="1" x14ac:dyDescent="0.3">
      <c r="A633" s="24" t="s">
        <v>19</v>
      </c>
      <c r="B633" s="25">
        <v>0</v>
      </c>
      <c r="C633" s="25"/>
      <c r="D633" s="26">
        <v>0</v>
      </c>
      <c r="E633" s="27"/>
      <c r="F633" s="28"/>
      <c r="G633" s="28"/>
      <c r="H633" s="25"/>
      <c r="I633" s="29"/>
    </row>
    <row r="634" spans="1:13" ht="12" customHeight="1" x14ac:dyDescent="0.3">
      <c r="A634" s="24" t="s">
        <v>20</v>
      </c>
      <c r="B634" s="30">
        <v>0.04</v>
      </c>
      <c r="C634" s="25"/>
      <c r="D634" s="26"/>
      <c r="E634" s="27"/>
      <c r="F634" s="28"/>
      <c r="G634" s="28"/>
      <c r="H634" s="25"/>
      <c r="I634" s="31">
        <f>D632*4%</f>
        <v>0</v>
      </c>
    </row>
    <row r="635" spans="1:13" ht="12" customHeight="1" x14ac:dyDescent="0.3">
      <c r="A635" s="24" t="s">
        <v>21</v>
      </c>
      <c r="B635" s="30">
        <v>0.04</v>
      </c>
      <c r="C635" s="25"/>
      <c r="D635" s="26"/>
      <c r="E635" s="32"/>
      <c r="F635" s="33"/>
      <c r="G635" s="33"/>
      <c r="H635" s="25"/>
      <c r="I635" s="31">
        <f>D632*B635</f>
        <v>0</v>
      </c>
    </row>
    <row r="636" spans="1:13" ht="12" customHeight="1" x14ac:dyDescent="0.3">
      <c r="A636" s="24" t="s">
        <v>22</v>
      </c>
      <c r="B636" s="30">
        <v>0.01</v>
      </c>
      <c r="C636" s="25"/>
      <c r="D636" s="26"/>
      <c r="E636" s="32"/>
      <c r="F636" s="33"/>
      <c r="G636" s="33"/>
      <c r="H636" s="25"/>
      <c r="I636" s="29">
        <v>0</v>
      </c>
    </row>
    <row r="637" spans="1:13" ht="12" customHeight="1" x14ac:dyDescent="0.3">
      <c r="A637" s="24" t="s">
        <v>23</v>
      </c>
      <c r="B637" s="25"/>
      <c r="C637" s="25"/>
      <c r="D637" s="26"/>
      <c r="E637" s="27"/>
      <c r="F637" s="28"/>
      <c r="G637" s="28"/>
      <c r="H637" s="25"/>
      <c r="I637" s="31">
        <v>0</v>
      </c>
      <c r="L637" s="34"/>
      <c r="M637" s="35"/>
    </row>
    <row r="638" spans="1:13" ht="12" customHeight="1" x14ac:dyDescent="0.3">
      <c r="A638" s="24"/>
      <c r="B638" s="25"/>
      <c r="C638" s="25"/>
      <c r="D638" s="26"/>
      <c r="E638" s="27"/>
      <c r="F638" s="28"/>
      <c r="G638" s="28"/>
      <c r="H638" s="25"/>
      <c r="I638" s="31"/>
      <c r="M638" s="35"/>
    </row>
    <row r="639" spans="1:13" ht="12" customHeight="1" x14ac:dyDescent="0.3">
      <c r="A639" s="24"/>
      <c r="B639" s="25"/>
      <c r="C639" s="25"/>
      <c r="D639" s="26"/>
      <c r="E639" s="27"/>
      <c r="F639" s="28"/>
      <c r="G639" s="28"/>
      <c r="H639" s="25"/>
      <c r="I639" s="31"/>
    </row>
    <row r="640" spans="1:13" ht="12" customHeight="1" x14ac:dyDescent="0.3">
      <c r="A640" s="24"/>
      <c r="B640" s="25"/>
      <c r="C640" s="25"/>
      <c r="D640" s="26"/>
      <c r="E640" s="36"/>
      <c r="F640" s="37"/>
      <c r="G640" s="25"/>
      <c r="H640" s="25"/>
      <c r="I640" s="31"/>
    </row>
    <row r="641" spans="1:9" ht="12" customHeight="1" x14ac:dyDescent="0.3">
      <c r="A641" s="24"/>
      <c r="B641" s="25"/>
      <c r="C641" s="25"/>
      <c r="D641" s="26"/>
      <c r="E641" s="38"/>
      <c r="F641" s="25"/>
      <c r="G641" s="25"/>
      <c r="H641" s="25"/>
      <c r="I641" s="31"/>
    </row>
    <row r="642" spans="1:9" ht="12" customHeight="1" x14ac:dyDescent="0.3">
      <c r="A642" s="24"/>
      <c r="B642" s="25"/>
      <c r="C642" s="25"/>
      <c r="D642" s="26"/>
      <c r="E642" s="38"/>
      <c r="F642" s="25"/>
      <c r="G642" s="25"/>
      <c r="H642" s="25"/>
      <c r="I642" s="31"/>
    </row>
    <row r="643" spans="1:9" s="39" customFormat="1" ht="18.75" customHeight="1" x14ac:dyDescent="0.3">
      <c r="A643" s="24"/>
      <c r="B643" s="25"/>
      <c r="C643" s="25"/>
      <c r="D643" s="26"/>
      <c r="E643" s="38"/>
      <c r="F643" s="25"/>
      <c r="G643" s="25"/>
      <c r="H643" s="25"/>
      <c r="I643" s="31"/>
    </row>
    <row r="644" spans="1:9" s="39" customFormat="1" ht="22.5" customHeight="1" thickBot="1" x14ac:dyDescent="0.35">
      <c r="A644" s="24"/>
      <c r="B644" s="25"/>
      <c r="C644" s="25"/>
      <c r="D644" s="26"/>
      <c r="E644" s="38"/>
      <c r="F644" s="25"/>
      <c r="G644" s="25"/>
      <c r="H644" s="25"/>
      <c r="I644" s="40"/>
    </row>
    <row r="645" spans="1:9" ht="14.5" thickBot="1" x14ac:dyDescent="0.35">
      <c r="A645" s="59" t="s">
        <v>24</v>
      </c>
      <c r="B645" s="60"/>
      <c r="C645" s="60"/>
      <c r="D645" s="41">
        <f>SUM(D632:D644)</f>
        <v>0</v>
      </c>
      <c r="E645" s="61" t="s">
        <v>25</v>
      </c>
      <c r="F645" s="62"/>
      <c r="G645" s="62"/>
      <c r="H645" s="62"/>
      <c r="I645" s="42">
        <f>SUM(I632:I644)</f>
        <v>0</v>
      </c>
    </row>
    <row r="646" spans="1:9" s="39" customFormat="1" ht="27" customHeight="1" thickBot="1" x14ac:dyDescent="0.4">
      <c r="A646" s="63" t="s">
        <v>26</v>
      </c>
      <c r="B646" s="64"/>
      <c r="C646" s="64"/>
      <c r="D646" s="64"/>
      <c r="E646" s="64"/>
      <c r="F646" s="64"/>
      <c r="G646" s="64"/>
      <c r="H646" s="65"/>
      <c r="I646" s="43">
        <f>D645-I645</f>
        <v>0</v>
      </c>
    </row>
    <row r="647" spans="1:9" x14ac:dyDescent="0.3">
      <c r="A647" s="19"/>
      <c r="B647" s="19"/>
      <c r="C647" s="19"/>
      <c r="D647" s="19"/>
      <c r="E647" s="19"/>
      <c r="F647" s="19"/>
      <c r="G647" s="19"/>
      <c r="H647" s="19"/>
      <c r="I647" s="44"/>
    </row>
    <row r="648" spans="1:9" x14ac:dyDescent="0.3">
      <c r="A648" s="66" t="s">
        <v>27</v>
      </c>
      <c r="B648" s="67"/>
      <c r="C648" s="67"/>
      <c r="D648" s="67"/>
      <c r="E648" s="67"/>
      <c r="F648" s="67"/>
      <c r="G648" s="67"/>
      <c r="H648" s="67"/>
      <c r="I648" s="45">
        <f>I646+I629</f>
        <v>1361352</v>
      </c>
    </row>
    <row r="649" spans="1:9" ht="15" customHeight="1" x14ac:dyDescent="0.3">
      <c r="B649" s="19"/>
      <c r="C649" s="19"/>
      <c r="D649" s="19"/>
      <c r="E649" s="19"/>
      <c r="F649" s="19"/>
      <c r="G649" s="19"/>
      <c r="H649" s="19"/>
    </row>
    <row r="650" spans="1:9" ht="15" customHeight="1" x14ac:dyDescent="0.3">
      <c r="I650" s="44"/>
    </row>
    <row r="651" spans="1:9" ht="35.25" customHeight="1" x14ac:dyDescent="0.3">
      <c r="A651" s="50" t="s">
        <v>42</v>
      </c>
      <c r="B651" s="50"/>
      <c r="C651" s="50"/>
      <c r="D651" s="50"/>
      <c r="E651" s="50"/>
      <c r="F651" s="50"/>
      <c r="G651" s="50"/>
      <c r="H651" s="50"/>
      <c r="I651" s="50"/>
    </row>
    <row r="652" spans="1:9" x14ac:dyDescent="0.3">
      <c r="A652" s="50"/>
      <c r="B652" s="50"/>
      <c r="C652" s="50"/>
      <c r="D652" s="50"/>
      <c r="E652" s="50"/>
      <c r="F652" s="50"/>
      <c r="G652" s="50"/>
      <c r="H652" s="50"/>
      <c r="I652" s="50"/>
    </row>
    <row r="653" spans="1:9" x14ac:dyDescent="0.3">
      <c r="A653" s="50"/>
      <c r="B653" s="50"/>
      <c r="C653" s="50"/>
      <c r="D653" s="50"/>
      <c r="E653" s="50"/>
      <c r="F653" s="50"/>
      <c r="G653" s="50"/>
      <c r="H653" s="50"/>
      <c r="I653" s="50"/>
    </row>
    <row r="655" spans="1:9" x14ac:dyDescent="0.3">
      <c r="A655" s="46" t="s">
        <v>28</v>
      </c>
      <c r="E655" s="3" t="s">
        <v>29</v>
      </c>
      <c r="F655" s="3"/>
      <c r="G655" s="3"/>
      <c r="H655" s="3"/>
    </row>
    <row r="656" spans="1:9" x14ac:dyDescent="0.3">
      <c r="A656" s="47"/>
      <c r="E656" s="3"/>
      <c r="F656" s="3"/>
      <c r="G656" s="3"/>
      <c r="H656" s="3"/>
    </row>
    <row r="657" spans="1:19" x14ac:dyDescent="0.3">
      <c r="A657" s="47"/>
    </row>
    <row r="658" spans="1:19" ht="14.5" thickBot="1" x14ac:dyDescent="0.35">
      <c r="A658" s="48"/>
      <c r="E658" s="48"/>
      <c r="F658" s="48"/>
      <c r="G658" s="48"/>
      <c r="H658" s="48"/>
      <c r="I658" s="48"/>
    </row>
    <row r="659" spans="1:19" x14ac:dyDescent="0.3">
      <c r="A659" s="3" t="str">
        <f>A593</f>
        <v>ADRIANA PAZOS</v>
      </c>
      <c r="E659" s="3" t="str">
        <f>B599</f>
        <v>OFIR SANCHEZ</v>
      </c>
      <c r="F659" s="3"/>
      <c r="G659" s="3"/>
      <c r="H659" s="3"/>
    </row>
    <row r="667" spans="1:19" x14ac:dyDescent="0.3">
      <c r="A667" s="70" t="s">
        <v>31</v>
      </c>
      <c r="B667" s="70"/>
      <c r="C667" s="70"/>
      <c r="D667" s="70"/>
      <c r="E667" s="70"/>
      <c r="F667" s="70"/>
      <c r="G667" s="70"/>
      <c r="H667" s="70"/>
      <c r="I667" s="70"/>
    </row>
    <row r="668" spans="1:19" x14ac:dyDescent="0.3">
      <c r="A668" s="70" t="s">
        <v>30</v>
      </c>
      <c r="B668" s="70"/>
      <c r="C668" s="70"/>
      <c r="D668" s="70"/>
      <c r="E668" s="70"/>
      <c r="F668" s="70"/>
      <c r="G668" s="70"/>
      <c r="H668" s="70"/>
      <c r="I668" s="70"/>
    </row>
    <row r="669" spans="1:19" x14ac:dyDescent="0.3">
      <c r="A669" s="70" t="s">
        <v>0</v>
      </c>
      <c r="B669" s="70"/>
      <c r="C669" s="70"/>
      <c r="D669" s="70"/>
      <c r="E669" s="70"/>
      <c r="F669" s="70"/>
      <c r="G669" s="70"/>
      <c r="H669" s="70"/>
      <c r="I669" s="70"/>
    </row>
    <row r="670" spans="1:19" x14ac:dyDescent="0.3">
      <c r="A670" s="2"/>
      <c r="B670" s="2"/>
      <c r="C670" s="2"/>
      <c r="D670" s="2"/>
      <c r="E670" s="2"/>
      <c r="F670" s="2"/>
      <c r="G670" s="2"/>
      <c r="H670" s="2"/>
      <c r="I670" s="2"/>
    </row>
    <row r="671" spans="1:19" x14ac:dyDescent="0.3">
      <c r="A671" s="3"/>
      <c r="B671" s="3"/>
      <c r="C671" s="3"/>
      <c r="D671" s="3"/>
      <c r="E671" s="3"/>
      <c r="F671" s="3"/>
      <c r="G671" s="3"/>
      <c r="H671" s="3"/>
      <c r="I671" s="3"/>
    </row>
    <row r="672" spans="1:19" x14ac:dyDescent="0.3">
      <c r="M672" s="70"/>
      <c r="N672" s="70"/>
      <c r="O672" s="70"/>
      <c r="P672" s="70"/>
      <c r="Q672" s="70"/>
      <c r="R672" s="70"/>
      <c r="S672" s="70"/>
    </row>
    <row r="673" spans="1:19" x14ac:dyDescent="0.3">
      <c r="A673" s="1" t="s">
        <v>1</v>
      </c>
      <c r="B673" s="3" t="s">
        <v>32</v>
      </c>
      <c r="E673" s="3"/>
      <c r="G673" s="71" t="s">
        <v>35</v>
      </c>
      <c r="H673" s="71"/>
      <c r="I673" s="71"/>
    </row>
    <row r="674" spans="1:19" x14ac:dyDescent="0.3">
      <c r="A674" s="1" t="s">
        <v>2</v>
      </c>
      <c r="B674" s="4">
        <v>52738927</v>
      </c>
      <c r="G674" s="71"/>
      <c r="H674" s="71"/>
      <c r="I674" s="71"/>
      <c r="M674" s="5"/>
      <c r="N674" s="5"/>
      <c r="R674" s="6"/>
      <c r="S674" s="7"/>
    </row>
    <row r="675" spans="1:19" x14ac:dyDescent="0.3">
      <c r="A675" s="1" t="s">
        <v>3</v>
      </c>
      <c r="B675" s="8">
        <v>44197</v>
      </c>
      <c r="D675" s="8"/>
      <c r="E675" s="70" t="s">
        <v>4</v>
      </c>
      <c r="F675" s="70"/>
      <c r="G675" s="70" t="s">
        <v>36</v>
      </c>
      <c r="H675" s="70"/>
      <c r="I675" s="70"/>
      <c r="M675" s="5"/>
      <c r="N675" s="5"/>
      <c r="R675" s="6"/>
      <c r="S675" s="7"/>
    </row>
    <row r="676" spans="1:19" x14ac:dyDescent="0.3">
      <c r="A676" s="1" t="s">
        <v>5</v>
      </c>
      <c r="B676" s="8">
        <v>44560</v>
      </c>
      <c r="D676" s="8"/>
      <c r="E676" s="52" t="s">
        <v>38</v>
      </c>
      <c r="F676" s="52"/>
      <c r="G676" s="52" t="s">
        <v>37</v>
      </c>
      <c r="H676" s="52"/>
      <c r="I676" s="52"/>
      <c r="M676" s="5"/>
      <c r="N676" s="5"/>
      <c r="R676" s="6"/>
      <c r="S676" s="7"/>
    </row>
    <row r="677" spans="1:19" x14ac:dyDescent="0.3">
      <c r="A677" s="1" t="s">
        <v>33</v>
      </c>
      <c r="B677" s="9">
        <v>60000</v>
      </c>
      <c r="M677" s="5"/>
      <c r="N677" s="5"/>
      <c r="R677" s="6"/>
      <c r="S677" s="7"/>
    </row>
    <row r="678" spans="1:19" x14ac:dyDescent="0.3">
      <c r="A678" s="1" t="s">
        <v>34</v>
      </c>
      <c r="B678" s="9">
        <v>0</v>
      </c>
      <c r="M678" s="5"/>
      <c r="N678" s="5"/>
      <c r="R678" s="6"/>
      <c r="S678" s="7"/>
    </row>
    <row r="679" spans="1:19" x14ac:dyDescent="0.3">
      <c r="B679" s="9"/>
      <c r="M679" s="5"/>
      <c r="N679" s="5"/>
      <c r="R679" s="6"/>
      <c r="S679" s="7"/>
    </row>
    <row r="680" spans="1:19" x14ac:dyDescent="0.3">
      <c r="A680" s="1" t="s">
        <v>40</v>
      </c>
      <c r="B680" s="10">
        <v>2</v>
      </c>
      <c r="D680" s="11"/>
    </row>
    <row r="681" spans="1:19" x14ac:dyDescent="0.3">
      <c r="A681" s="1" t="s">
        <v>39</v>
      </c>
      <c r="B681" s="12">
        <f>B677*4.33*B680</f>
        <v>519600</v>
      </c>
    </row>
    <row r="682" spans="1:19" x14ac:dyDescent="0.3">
      <c r="A682" s="1" t="s">
        <v>41</v>
      </c>
      <c r="B682" s="6">
        <f>B678*4.33*B680</f>
        <v>0</v>
      </c>
    </row>
    <row r="683" spans="1:19" x14ac:dyDescent="0.3">
      <c r="B683" s="6"/>
    </row>
    <row r="684" spans="1:19" x14ac:dyDescent="0.3">
      <c r="A684" s="1" t="s">
        <v>6</v>
      </c>
      <c r="B684" s="6">
        <f>DAYS360(B675,B676)+1</f>
        <v>360</v>
      </c>
    </row>
    <row r="685" spans="1:19" x14ac:dyDescent="0.3">
      <c r="A685" s="1" t="s">
        <v>7</v>
      </c>
      <c r="B685" s="6">
        <v>0</v>
      </c>
    </row>
    <row r="686" spans="1:19" x14ac:dyDescent="0.3">
      <c r="A686" s="1" t="s">
        <v>8</v>
      </c>
      <c r="B686" s="6">
        <f>B684-B685</f>
        <v>360</v>
      </c>
    </row>
    <row r="689" spans="1:9" ht="14.5" thickBot="1" x14ac:dyDescent="0.35">
      <c r="A689" s="3" t="s">
        <v>9</v>
      </c>
      <c r="B689" s="13">
        <f>B681</f>
        <v>519600</v>
      </c>
      <c r="C689" s="14" t="s">
        <v>10</v>
      </c>
      <c r="D689" s="13">
        <f>B682</f>
        <v>0</v>
      </c>
      <c r="E689" s="53" t="s">
        <v>11</v>
      </c>
      <c r="F689" s="53"/>
      <c r="G689" s="14"/>
      <c r="H689" s="16">
        <f>B686</f>
        <v>360</v>
      </c>
      <c r="I689" s="11">
        <f>(B689+D689)*H689/B690</f>
        <v>519600</v>
      </c>
    </row>
    <row r="690" spans="1:9" x14ac:dyDescent="0.3">
      <c r="B690" s="52">
        <v>360</v>
      </c>
      <c r="C690" s="52"/>
      <c r="D690" s="52"/>
      <c r="E690" s="52"/>
      <c r="F690" s="52"/>
      <c r="G690" s="52"/>
      <c r="H690" s="52"/>
    </row>
    <row r="692" spans="1:9" ht="14.5" thickBot="1" x14ac:dyDescent="0.35">
      <c r="A692" s="3" t="s">
        <v>12</v>
      </c>
      <c r="B692" s="13">
        <f>+I689</f>
        <v>519600</v>
      </c>
      <c r="C692" s="14" t="s">
        <v>11</v>
      </c>
      <c r="D692" s="17">
        <v>0.12</v>
      </c>
      <c r="E692" s="15" t="s">
        <v>11</v>
      </c>
      <c r="F692" s="16">
        <f>B686</f>
        <v>360</v>
      </c>
      <c r="G692" s="18"/>
      <c r="H692" s="18"/>
      <c r="I692" s="11">
        <f>(B692*D692)*F692/B693</f>
        <v>62352</v>
      </c>
    </row>
    <row r="693" spans="1:9" x14ac:dyDescent="0.3">
      <c r="B693" s="52">
        <v>360</v>
      </c>
      <c r="C693" s="52"/>
      <c r="D693" s="52"/>
      <c r="E693" s="52"/>
      <c r="F693" s="52"/>
      <c r="G693" s="19"/>
      <c r="H693" s="19"/>
    </row>
    <row r="695" spans="1:9" ht="14.5" thickBot="1" x14ac:dyDescent="0.35">
      <c r="A695" s="3" t="s">
        <v>13</v>
      </c>
      <c r="B695" s="13">
        <f>B681</f>
        <v>519600</v>
      </c>
      <c r="C695" s="14" t="s">
        <v>10</v>
      </c>
      <c r="D695" s="13">
        <f>B682</f>
        <v>0</v>
      </c>
      <c r="E695" s="53" t="s">
        <v>11</v>
      </c>
      <c r="F695" s="53"/>
      <c r="G695" s="14"/>
      <c r="H695" s="16">
        <f>B686</f>
        <v>360</v>
      </c>
      <c r="I695" s="11">
        <f>(B695+D695)*H695/B696</f>
        <v>519600</v>
      </c>
    </row>
    <row r="696" spans="1:9" x14ac:dyDescent="0.3">
      <c r="B696" s="68">
        <v>360</v>
      </c>
      <c r="C696" s="68"/>
      <c r="D696" s="68"/>
      <c r="E696" s="68"/>
      <c r="F696" s="68"/>
      <c r="G696" s="68"/>
      <c r="H696" s="68"/>
    </row>
    <row r="698" spans="1:9" ht="14.5" thickBot="1" x14ac:dyDescent="0.35">
      <c r="A698" s="3" t="s">
        <v>14</v>
      </c>
      <c r="B698" s="13">
        <f>B681</f>
        <v>519600</v>
      </c>
      <c r="C698" s="14"/>
      <c r="D698" s="14" t="s">
        <v>11</v>
      </c>
      <c r="E698" s="15"/>
      <c r="F698" s="49">
        <f>B686</f>
        <v>360</v>
      </c>
      <c r="H698" s="20"/>
      <c r="I698" s="11">
        <f>B698*F698/B699</f>
        <v>259800</v>
      </c>
    </row>
    <row r="699" spans="1:9" x14ac:dyDescent="0.3">
      <c r="B699" s="52">
        <v>720</v>
      </c>
      <c r="C699" s="52"/>
      <c r="D699" s="52"/>
      <c r="E699" s="52"/>
      <c r="F699" s="52"/>
      <c r="G699" s="19"/>
      <c r="H699" s="21"/>
      <c r="I699" s="22"/>
    </row>
    <row r="701" spans="1:9" ht="14.25" customHeight="1" x14ac:dyDescent="0.3">
      <c r="B701" s="19"/>
      <c r="C701" s="19"/>
      <c r="D701" s="19"/>
      <c r="E701" s="19"/>
      <c r="F701" s="19"/>
      <c r="G701" s="19"/>
      <c r="H701" s="21"/>
      <c r="I701" s="22"/>
    </row>
    <row r="702" spans="1:9" ht="14.25" customHeight="1" thickBot="1" x14ac:dyDescent="0.35">
      <c r="B702" s="19"/>
      <c r="C702" s="19"/>
      <c r="D702" s="19"/>
      <c r="E702" s="19"/>
      <c r="F702" s="19"/>
      <c r="G702" s="19"/>
      <c r="H702" s="21"/>
      <c r="I702" s="22"/>
    </row>
    <row r="703" spans="1:9" ht="18" customHeight="1" thickBot="1" x14ac:dyDescent="0.35">
      <c r="A703" s="69" t="s">
        <v>15</v>
      </c>
      <c r="B703" s="69"/>
      <c r="C703" s="69"/>
      <c r="D703" s="69"/>
      <c r="E703" s="69"/>
      <c r="F703" s="69"/>
      <c r="G703" s="69"/>
      <c r="H703" s="69"/>
      <c r="I703" s="23">
        <f>SUM(I689:I701)</f>
        <v>1361352</v>
      </c>
    </row>
    <row r="704" spans="1:9" ht="12" customHeight="1" thickBot="1" x14ac:dyDescent="0.35">
      <c r="B704" s="19"/>
      <c r="C704" s="19"/>
      <c r="D704" s="19"/>
      <c r="E704" s="19"/>
      <c r="F704" s="19"/>
      <c r="G704" s="19"/>
      <c r="H704" s="19"/>
    </row>
    <row r="705" spans="1:13" ht="21" customHeight="1" thickBot="1" x14ac:dyDescent="0.35">
      <c r="A705" s="54" t="s">
        <v>16</v>
      </c>
      <c r="B705" s="55"/>
      <c r="C705" s="55"/>
      <c r="D705" s="55"/>
      <c r="E705" s="56" t="s">
        <v>17</v>
      </c>
      <c r="F705" s="57"/>
      <c r="G705" s="57"/>
      <c r="H705" s="57"/>
      <c r="I705" s="58"/>
    </row>
    <row r="706" spans="1:13" ht="12" customHeight="1" x14ac:dyDescent="0.3">
      <c r="A706" s="24" t="s">
        <v>18</v>
      </c>
      <c r="B706" s="25">
        <v>0</v>
      </c>
      <c r="C706" s="25"/>
      <c r="D706" s="26">
        <v>0</v>
      </c>
      <c r="E706" s="27"/>
      <c r="F706" s="28"/>
      <c r="G706" s="28"/>
      <c r="H706" s="25"/>
      <c r="I706" s="29"/>
    </row>
    <row r="707" spans="1:13" ht="12" customHeight="1" x14ac:dyDescent="0.3">
      <c r="A707" s="24" t="s">
        <v>19</v>
      </c>
      <c r="B707" s="25">
        <v>0</v>
      </c>
      <c r="C707" s="25"/>
      <c r="D707" s="26">
        <v>0</v>
      </c>
      <c r="E707" s="27"/>
      <c r="F707" s="28"/>
      <c r="G707" s="28"/>
      <c r="H707" s="25"/>
      <c r="I707" s="29"/>
    </row>
    <row r="708" spans="1:13" ht="12" customHeight="1" x14ac:dyDescent="0.3">
      <c r="A708" s="24" t="s">
        <v>20</v>
      </c>
      <c r="B708" s="30">
        <v>0.04</v>
      </c>
      <c r="C708" s="25"/>
      <c r="D708" s="26"/>
      <c r="E708" s="27"/>
      <c r="F708" s="28"/>
      <c r="G708" s="28"/>
      <c r="H708" s="25"/>
      <c r="I708" s="31">
        <f>D706*4%</f>
        <v>0</v>
      </c>
    </row>
    <row r="709" spans="1:13" ht="12" customHeight="1" x14ac:dyDescent="0.3">
      <c r="A709" s="24" t="s">
        <v>21</v>
      </c>
      <c r="B709" s="30">
        <v>0.04</v>
      </c>
      <c r="C709" s="25"/>
      <c r="D709" s="26"/>
      <c r="E709" s="32"/>
      <c r="F709" s="33"/>
      <c r="G709" s="33"/>
      <c r="H709" s="25"/>
      <c r="I709" s="31">
        <f>D706*B709</f>
        <v>0</v>
      </c>
    </row>
    <row r="710" spans="1:13" ht="12" customHeight="1" x14ac:dyDescent="0.3">
      <c r="A710" s="24" t="s">
        <v>22</v>
      </c>
      <c r="B710" s="30">
        <v>0.01</v>
      </c>
      <c r="C710" s="25"/>
      <c r="D710" s="26"/>
      <c r="E710" s="32"/>
      <c r="F710" s="33"/>
      <c r="G710" s="33"/>
      <c r="H710" s="25"/>
      <c r="I710" s="29">
        <v>0</v>
      </c>
    </row>
    <row r="711" spans="1:13" ht="12" customHeight="1" x14ac:dyDescent="0.3">
      <c r="A711" s="24" t="s">
        <v>23</v>
      </c>
      <c r="B711" s="25"/>
      <c r="C711" s="25"/>
      <c r="D711" s="26"/>
      <c r="E711" s="27"/>
      <c r="F711" s="28"/>
      <c r="G711" s="28"/>
      <c r="H711" s="25"/>
      <c r="I711" s="31">
        <v>0</v>
      </c>
      <c r="L711" s="34"/>
      <c r="M711" s="35"/>
    </row>
    <row r="712" spans="1:13" ht="12" customHeight="1" x14ac:dyDescent="0.3">
      <c r="A712" s="24"/>
      <c r="B712" s="25"/>
      <c r="C712" s="25"/>
      <c r="D712" s="26"/>
      <c r="E712" s="27"/>
      <c r="F712" s="28"/>
      <c r="G712" s="28"/>
      <c r="H712" s="25"/>
      <c r="I712" s="31"/>
      <c r="M712" s="35"/>
    </row>
    <row r="713" spans="1:13" ht="12" customHeight="1" x14ac:dyDescent="0.3">
      <c r="A713" s="24"/>
      <c r="B713" s="25"/>
      <c r="C713" s="25"/>
      <c r="D713" s="26"/>
      <c r="E713" s="27"/>
      <c r="F713" s="28"/>
      <c r="G713" s="28"/>
      <c r="H713" s="25"/>
      <c r="I713" s="31"/>
    </row>
    <row r="714" spans="1:13" ht="12" customHeight="1" x14ac:dyDescent="0.3">
      <c r="A714" s="24"/>
      <c r="B714" s="25"/>
      <c r="C714" s="25"/>
      <c r="D714" s="26"/>
      <c r="E714" s="36"/>
      <c r="F714" s="37"/>
      <c r="G714" s="25"/>
      <c r="H714" s="25"/>
      <c r="I714" s="31"/>
    </row>
    <row r="715" spans="1:13" ht="12" customHeight="1" x14ac:dyDescent="0.3">
      <c r="A715" s="24"/>
      <c r="B715" s="25"/>
      <c r="C715" s="25"/>
      <c r="D715" s="26"/>
      <c r="E715" s="38"/>
      <c r="F715" s="25"/>
      <c r="G715" s="25"/>
      <c r="H715" s="25"/>
      <c r="I715" s="31"/>
    </row>
    <row r="716" spans="1:13" ht="12" customHeight="1" x14ac:dyDescent="0.3">
      <c r="A716" s="24"/>
      <c r="B716" s="25"/>
      <c r="C716" s="25"/>
      <c r="D716" s="26"/>
      <c r="E716" s="38"/>
      <c r="F716" s="25"/>
      <c r="G716" s="25"/>
      <c r="H716" s="25"/>
      <c r="I716" s="31"/>
    </row>
    <row r="717" spans="1:13" s="39" customFormat="1" ht="18.75" customHeight="1" x14ac:dyDescent="0.3">
      <c r="A717" s="24"/>
      <c r="B717" s="25"/>
      <c r="C717" s="25"/>
      <c r="D717" s="26"/>
      <c r="E717" s="38"/>
      <c r="F717" s="25"/>
      <c r="G717" s="25"/>
      <c r="H717" s="25"/>
      <c r="I717" s="31"/>
    </row>
    <row r="718" spans="1:13" s="39" customFormat="1" ht="22.5" customHeight="1" thickBot="1" x14ac:dyDescent="0.35">
      <c r="A718" s="24"/>
      <c r="B718" s="25"/>
      <c r="C718" s="25"/>
      <c r="D718" s="26"/>
      <c r="E718" s="38"/>
      <c r="F718" s="25"/>
      <c r="G718" s="25"/>
      <c r="H718" s="25"/>
      <c r="I718" s="40"/>
    </row>
    <row r="719" spans="1:13" ht="14.5" thickBot="1" x14ac:dyDescent="0.35">
      <c r="A719" s="59" t="s">
        <v>24</v>
      </c>
      <c r="B719" s="60"/>
      <c r="C719" s="60"/>
      <c r="D719" s="41">
        <f>SUM(D706:D718)</f>
        <v>0</v>
      </c>
      <c r="E719" s="61" t="s">
        <v>25</v>
      </c>
      <c r="F719" s="62"/>
      <c r="G719" s="62"/>
      <c r="H719" s="62"/>
      <c r="I719" s="42">
        <f>SUM(I706:I718)</f>
        <v>0</v>
      </c>
    </row>
    <row r="720" spans="1:13" s="39" customFormat="1" ht="27" customHeight="1" thickBot="1" x14ac:dyDescent="0.4">
      <c r="A720" s="63" t="s">
        <v>26</v>
      </c>
      <c r="B720" s="64"/>
      <c r="C720" s="64"/>
      <c r="D720" s="64"/>
      <c r="E720" s="64"/>
      <c r="F720" s="64"/>
      <c r="G720" s="64"/>
      <c r="H720" s="65"/>
      <c r="I720" s="43">
        <f>D719-I719</f>
        <v>0</v>
      </c>
    </row>
    <row r="721" spans="1:9" x14ac:dyDescent="0.3">
      <c r="A721" s="19"/>
      <c r="B721" s="19"/>
      <c r="C721" s="19"/>
      <c r="D721" s="19"/>
      <c r="E721" s="19"/>
      <c r="F721" s="19"/>
      <c r="G721" s="19"/>
      <c r="H721" s="19"/>
      <c r="I721" s="44"/>
    </row>
    <row r="722" spans="1:9" x14ac:dyDescent="0.3">
      <c r="A722" s="66" t="s">
        <v>27</v>
      </c>
      <c r="B722" s="67"/>
      <c r="C722" s="67"/>
      <c r="D722" s="67"/>
      <c r="E722" s="67"/>
      <c r="F722" s="67"/>
      <c r="G722" s="67"/>
      <c r="H722" s="67"/>
      <c r="I722" s="45">
        <f>I720+I703</f>
        <v>1361352</v>
      </c>
    </row>
    <row r="723" spans="1:9" ht="15" customHeight="1" x14ac:dyDescent="0.3">
      <c r="B723" s="19"/>
      <c r="C723" s="19"/>
      <c r="D723" s="19"/>
      <c r="E723" s="19"/>
      <c r="F723" s="19"/>
      <c r="G723" s="19"/>
      <c r="H723" s="19"/>
    </row>
    <row r="724" spans="1:9" ht="15" customHeight="1" x14ac:dyDescent="0.3">
      <c r="I724" s="44"/>
    </row>
    <row r="725" spans="1:9" ht="35.25" customHeight="1" x14ac:dyDescent="0.3">
      <c r="A725" s="50" t="s">
        <v>42</v>
      </c>
      <c r="B725" s="50"/>
      <c r="C725" s="50"/>
      <c r="D725" s="50"/>
      <c r="E725" s="50"/>
      <c r="F725" s="50"/>
      <c r="G725" s="50"/>
      <c r="H725" s="50"/>
      <c r="I725" s="50"/>
    </row>
    <row r="726" spans="1:9" x14ac:dyDescent="0.3">
      <c r="A726" s="50"/>
      <c r="B726" s="50"/>
      <c r="C726" s="50"/>
      <c r="D726" s="50"/>
      <c r="E726" s="50"/>
      <c r="F726" s="50"/>
      <c r="G726" s="50"/>
      <c r="H726" s="50"/>
      <c r="I726" s="50"/>
    </row>
    <row r="727" spans="1:9" x14ac:dyDescent="0.3">
      <c r="A727" s="50"/>
      <c r="B727" s="50"/>
      <c r="C727" s="50"/>
      <c r="D727" s="50"/>
      <c r="E727" s="50"/>
      <c r="F727" s="50"/>
      <c r="G727" s="50"/>
      <c r="H727" s="50"/>
      <c r="I727" s="50"/>
    </row>
    <row r="729" spans="1:9" x14ac:dyDescent="0.3">
      <c r="A729" s="46" t="s">
        <v>28</v>
      </c>
      <c r="E729" s="3" t="s">
        <v>29</v>
      </c>
      <c r="F729" s="3"/>
      <c r="G729" s="3"/>
      <c r="H729" s="3"/>
    </row>
    <row r="730" spans="1:9" x14ac:dyDescent="0.3">
      <c r="A730" s="47"/>
      <c r="E730" s="3"/>
      <c r="F730" s="3"/>
      <c r="G730" s="3"/>
      <c r="H730" s="3"/>
    </row>
    <row r="731" spans="1:9" x14ac:dyDescent="0.3">
      <c r="A731" s="47"/>
    </row>
    <row r="732" spans="1:9" ht="14.5" thickBot="1" x14ac:dyDescent="0.35">
      <c r="A732" s="48"/>
      <c r="E732" s="48"/>
      <c r="F732" s="48"/>
      <c r="G732" s="48"/>
      <c r="H732" s="48"/>
      <c r="I732" s="48"/>
    </row>
    <row r="733" spans="1:9" x14ac:dyDescent="0.3">
      <c r="A733" s="3" t="str">
        <f>A667</f>
        <v>ADRIANA PAZOS</v>
      </c>
      <c r="E733" s="3" t="str">
        <f>B673</f>
        <v>OFIR SANCHEZ</v>
      </c>
      <c r="F733" s="3"/>
      <c r="G733" s="3"/>
      <c r="H733" s="3"/>
    </row>
    <row r="742" spans="1:19" x14ac:dyDescent="0.3">
      <c r="A742" s="70" t="s">
        <v>31</v>
      </c>
      <c r="B742" s="70"/>
      <c r="C742" s="70"/>
      <c r="D742" s="70"/>
      <c r="E742" s="70"/>
      <c r="F742" s="70"/>
      <c r="G742" s="70"/>
      <c r="H742" s="70"/>
      <c r="I742" s="70"/>
    </row>
    <row r="743" spans="1:19" x14ac:dyDescent="0.3">
      <c r="A743" s="70" t="s">
        <v>30</v>
      </c>
      <c r="B743" s="70"/>
      <c r="C743" s="70"/>
      <c r="D743" s="70"/>
      <c r="E743" s="70"/>
      <c r="F743" s="70"/>
      <c r="G743" s="70"/>
      <c r="H743" s="70"/>
      <c r="I743" s="70"/>
    </row>
    <row r="744" spans="1:19" x14ac:dyDescent="0.3">
      <c r="A744" s="70" t="s">
        <v>0</v>
      </c>
      <c r="B744" s="70"/>
      <c r="C744" s="70"/>
      <c r="D744" s="70"/>
      <c r="E744" s="70"/>
      <c r="F744" s="70"/>
      <c r="G744" s="70"/>
      <c r="H744" s="70"/>
      <c r="I744" s="70"/>
    </row>
    <row r="745" spans="1:19" x14ac:dyDescent="0.3">
      <c r="A745" s="2"/>
      <c r="B745" s="2"/>
      <c r="C745" s="2"/>
      <c r="D745" s="2"/>
      <c r="E745" s="2"/>
      <c r="F745" s="2"/>
      <c r="G745" s="2"/>
      <c r="H745" s="2"/>
      <c r="I745" s="2"/>
    </row>
    <row r="746" spans="1:19" x14ac:dyDescent="0.3">
      <c r="A746" s="3"/>
      <c r="B746" s="3"/>
      <c r="C746" s="3"/>
      <c r="D746" s="3"/>
      <c r="E746" s="3"/>
      <c r="F746" s="3"/>
      <c r="G746" s="3"/>
      <c r="H746" s="3"/>
      <c r="I746" s="3"/>
    </row>
    <row r="747" spans="1:19" x14ac:dyDescent="0.3">
      <c r="M747" s="70"/>
      <c r="N747" s="70"/>
      <c r="O747" s="70"/>
      <c r="P747" s="70"/>
      <c r="Q747" s="70"/>
      <c r="R747" s="70"/>
      <c r="S747" s="70"/>
    </row>
    <row r="748" spans="1:19" x14ac:dyDescent="0.3">
      <c r="A748" s="1" t="s">
        <v>1</v>
      </c>
      <c r="B748" s="3" t="s">
        <v>32</v>
      </c>
      <c r="E748" s="3"/>
      <c r="G748" s="71" t="s">
        <v>35</v>
      </c>
      <c r="H748" s="71"/>
      <c r="I748" s="71"/>
    </row>
    <row r="749" spans="1:19" x14ac:dyDescent="0.3">
      <c r="A749" s="1" t="s">
        <v>2</v>
      </c>
      <c r="B749" s="4">
        <v>52738927</v>
      </c>
      <c r="G749" s="71"/>
      <c r="H749" s="71"/>
      <c r="I749" s="71"/>
      <c r="M749" s="5"/>
      <c r="N749" s="5"/>
      <c r="R749" s="6"/>
      <c r="S749" s="7"/>
    </row>
    <row r="750" spans="1:19" x14ac:dyDescent="0.3">
      <c r="A750" s="1" t="s">
        <v>3</v>
      </c>
      <c r="B750" s="8">
        <v>44562</v>
      </c>
      <c r="D750" s="8"/>
      <c r="E750" s="70" t="s">
        <v>4</v>
      </c>
      <c r="F750" s="70"/>
      <c r="G750" s="70" t="s">
        <v>36</v>
      </c>
      <c r="H750" s="70"/>
      <c r="I750" s="70"/>
      <c r="M750" s="5"/>
      <c r="N750" s="5"/>
      <c r="R750" s="6"/>
      <c r="S750" s="7"/>
    </row>
    <row r="751" spans="1:19" x14ac:dyDescent="0.3">
      <c r="A751" s="1" t="s">
        <v>5</v>
      </c>
      <c r="B751" s="8">
        <v>44925</v>
      </c>
      <c r="D751" s="8"/>
      <c r="E751" s="52" t="s">
        <v>38</v>
      </c>
      <c r="F751" s="52"/>
      <c r="G751" s="52" t="s">
        <v>37</v>
      </c>
      <c r="H751" s="52"/>
      <c r="I751" s="52"/>
      <c r="M751" s="5"/>
      <c r="N751" s="5"/>
      <c r="R751" s="6"/>
      <c r="S751" s="7"/>
    </row>
    <row r="752" spans="1:19" x14ac:dyDescent="0.3">
      <c r="A752" s="1" t="s">
        <v>33</v>
      </c>
      <c r="B752" s="9">
        <v>60000</v>
      </c>
      <c r="M752" s="5"/>
      <c r="N752" s="5"/>
      <c r="R752" s="6"/>
      <c r="S752" s="7"/>
    </row>
    <row r="753" spans="1:19" x14ac:dyDescent="0.3">
      <c r="A753" s="1" t="s">
        <v>34</v>
      </c>
      <c r="B753" s="9">
        <v>0</v>
      </c>
      <c r="M753" s="5"/>
      <c r="N753" s="5"/>
      <c r="R753" s="6"/>
      <c r="S753" s="7"/>
    </row>
    <row r="754" spans="1:19" x14ac:dyDescent="0.3">
      <c r="B754" s="9"/>
      <c r="M754" s="5"/>
      <c r="N754" s="5"/>
      <c r="R754" s="6"/>
      <c r="S754" s="7"/>
    </row>
    <row r="755" spans="1:19" x14ac:dyDescent="0.3">
      <c r="A755" s="1" t="s">
        <v>40</v>
      </c>
      <c r="B755" s="10">
        <v>2</v>
      </c>
      <c r="D755" s="11"/>
    </row>
    <row r="756" spans="1:19" x14ac:dyDescent="0.3">
      <c r="A756" s="1" t="s">
        <v>39</v>
      </c>
      <c r="B756" s="12">
        <f>B752*4.33*B755</f>
        <v>519600</v>
      </c>
    </row>
    <row r="757" spans="1:19" x14ac:dyDescent="0.3">
      <c r="A757" s="1" t="s">
        <v>41</v>
      </c>
      <c r="B757" s="6">
        <f>B753*4.33*B755</f>
        <v>0</v>
      </c>
    </row>
    <row r="758" spans="1:19" x14ac:dyDescent="0.3">
      <c r="B758" s="6"/>
    </row>
    <row r="759" spans="1:19" x14ac:dyDescent="0.3">
      <c r="A759" s="1" t="s">
        <v>6</v>
      </c>
      <c r="B759" s="6">
        <f>DAYS360(B750,B751)+1</f>
        <v>360</v>
      </c>
    </row>
    <row r="760" spans="1:19" x14ac:dyDescent="0.3">
      <c r="A760" s="1" t="s">
        <v>7</v>
      </c>
      <c r="B760" s="6">
        <v>0</v>
      </c>
    </row>
    <row r="761" spans="1:19" x14ac:dyDescent="0.3">
      <c r="A761" s="1" t="s">
        <v>8</v>
      </c>
      <c r="B761" s="6">
        <f>B759-B760</f>
        <v>360</v>
      </c>
    </row>
    <row r="764" spans="1:19" ht="14.5" thickBot="1" x14ac:dyDescent="0.35">
      <c r="A764" s="3" t="s">
        <v>9</v>
      </c>
      <c r="B764" s="13">
        <f>B756</f>
        <v>519600</v>
      </c>
      <c r="C764" s="14" t="s">
        <v>10</v>
      </c>
      <c r="D764" s="13">
        <f>B757</f>
        <v>0</v>
      </c>
      <c r="E764" s="53" t="s">
        <v>11</v>
      </c>
      <c r="F764" s="53"/>
      <c r="G764" s="14"/>
      <c r="H764" s="16">
        <f>B761</f>
        <v>360</v>
      </c>
      <c r="I764" s="11">
        <f>(B764+D764)*H764/B765</f>
        <v>519600</v>
      </c>
    </row>
    <row r="765" spans="1:19" x14ac:dyDescent="0.3">
      <c r="B765" s="52">
        <v>360</v>
      </c>
      <c r="C765" s="52"/>
      <c r="D765" s="52"/>
      <c r="E765" s="52"/>
      <c r="F765" s="52"/>
      <c r="G765" s="52"/>
      <c r="H765" s="52"/>
    </row>
    <row r="767" spans="1:19" ht="14.5" thickBot="1" x14ac:dyDescent="0.35">
      <c r="A767" s="3" t="s">
        <v>12</v>
      </c>
      <c r="B767" s="13">
        <f>+I764</f>
        <v>519600</v>
      </c>
      <c r="C767" s="14" t="s">
        <v>11</v>
      </c>
      <c r="D767" s="17">
        <v>0.12</v>
      </c>
      <c r="E767" s="15" t="s">
        <v>11</v>
      </c>
      <c r="F767" s="16">
        <f>B761</f>
        <v>360</v>
      </c>
      <c r="G767" s="18"/>
      <c r="H767" s="18"/>
      <c r="I767" s="11">
        <f>(B767*D767)*F767/B768</f>
        <v>62352</v>
      </c>
    </row>
    <row r="768" spans="1:19" x14ac:dyDescent="0.3">
      <c r="B768" s="52">
        <v>360</v>
      </c>
      <c r="C768" s="52"/>
      <c r="D768" s="52"/>
      <c r="E768" s="52"/>
      <c r="F768" s="52"/>
      <c r="G768" s="19"/>
      <c r="H768" s="19"/>
    </row>
    <row r="770" spans="1:9" ht="14.5" thickBot="1" x14ac:dyDescent="0.35">
      <c r="A770" s="3" t="s">
        <v>13</v>
      </c>
      <c r="B770" s="13">
        <f>B756</f>
        <v>519600</v>
      </c>
      <c r="C770" s="14" t="s">
        <v>10</v>
      </c>
      <c r="D770" s="13">
        <f>B757</f>
        <v>0</v>
      </c>
      <c r="E770" s="53" t="s">
        <v>11</v>
      </c>
      <c r="F770" s="53"/>
      <c r="G770" s="14"/>
      <c r="H770" s="16">
        <f>B761</f>
        <v>360</v>
      </c>
      <c r="I770" s="11">
        <f>(B770+D770)*H770/B771</f>
        <v>519600</v>
      </c>
    </row>
    <row r="771" spans="1:9" x14ac:dyDescent="0.3">
      <c r="B771" s="68">
        <v>360</v>
      </c>
      <c r="C771" s="68"/>
      <c r="D771" s="68"/>
      <c r="E771" s="68"/>
      <c r="F771" s="68"/>
      <c r="G771" s="68"/>
      <c r="H771" s="68"/>
    </row>
    <row r="773" spans="1:9" ht="14.5" thickBot="1" x14ac:dyDescent="0.35">
      <c r="A773" s="3" t="s">
        <v>14</v>
      </c>
      <c r="B773" s="13">
        <f>B756</f>
        <v>519600</v>
      </c>
      <c r="C773" s="14"/>
      <c r="D773" s="14" t="s">
        <v>11</v>
      </c>
      <c r="E773" s="15"/>
      <c r="F773" s="49">
        <f>B761</f>
        <v>360</v>
      </c>
      <c r="H773" s="20"/>
      <c r="I773" s="11">
        <f>B773*F773/B774</f>
        <v>259800</v>
      </c>
    </row>
    <row r="774" spans="1:9" x14ac:dyDescent="0.3">
      <c r="B774" s="52">
        <v>720</v>
      </c>
      <c r="C774" s="52"/>
      <c r="D774" s="52"/>
      <c r="E774" s="52"/>
      <c r="F774" s="52"/>
      <c r="G774" s="19"/>
      <c r="H774" s="21"/>
      <c r="I774" s="22"/>
    </row>
    <row r="776" spans="1:9" ht="14.25" customHeight="1" x14ac:dyDescent="0.3">
      <c r="B776" s="19"/>
      <c r="C776" s="19"/>
      <c r="D776" s="19"/>
      <c r="E776" s="19"/>
      <c r="F776" s="19"/>
      <c r="G776" s="19"/>
      <c r="H776" s="21"/>
      <c r="I776" s="22"/>
    </row>
    <row r="777" spans="1:9" ht="14.25" customHeight="1" thickBot="1" x14ac:dyDescent="0.35">
      <c r="B777" s="19"/>
      <c r="C777" s="19"/>
      <c r="D777" s="19"/>
      <c r="E777" s="19"/>
      <c r="F777" s="19"/>
      <c r="G777" s="19"/>
      <c r="H777" s="21"/>
      <c r="I777" s="22"/>
    </row>
    <row r="778" spans="1:9" ht="18" customHeight="1" thickBot="1" x14ac:dyDescent="0.35">
      <c r="A778" s="69" t="s">
        <v>15</v>
      </c>
      <c r="B778" s="69"/>
      <c r="C778" s="69"/>
      <c r="D778" s="69"/>
      <c r="E778" s="69"/>
      <c r="F778" s="69"/>
      <c r="G778" s="69"/>
      <c r="H778" s="69"/>
      <c r="I778" s="23">
        <f>SUM(I764:I776)</f>
        <v>1361352</v>
      </c>
    </row>
    <row r="779" spans="1:9" ht="12" customHeight="1" thickBot="1" x14ac:dyDescent="0.35">
      <c r="B779" s="19"/>
      <c r="C779" s="19"/>
      <c r="D779" s="19"/>
      <c r="E779" s="19"/>
      <c r="F779" s="19"/>
      <c r="G779" s="19"/>
      <c r="H779" s="19"/>
    </row>
    <row r="780" spans="1:9" ht="21" customHeight="1" thickBot="1" x14ac:dyDescent="0.35">
      <c r="A780" s="54" t="s">
        <v>16</v>
      </c>
      <c r="B780" s="55"/>
      <c r="C780" s="55"/>
      <c r="D780" s="55"/>
      <c r="E780" s="56" t="s">
        <v>17</v>
      </c>
      <c r="F780" s="57"/>
      <c r="G780" s="57"/>
      <c r="H780" s="57"/>
      <c r="I780" s="58"/>
    </row>
    <row r="781" spans="1:9" ht="12" customHeight="1" x14ac:dyDescent="0.3">
      <c r="A781" s="24" t="s">
        <v>18</v>
      </c>
      <c r="B781" s="25">
        <v>0</v>
      </c>
      <c r="C781" s="25"/>
      <c r="D781" s="26">
        <v>0</v>
      </c>
      <c r="E781" s="27"/>
      <c r="F781" s="28"/>
      <c r="G781" s="28"/>
      <c r="H781" s="25"/>
      <c r="I781" s="29"/>
    </row>
    <row r="782" spans="1:9" ht="12" customHeight="1" x14ac:dyDescent="0.3">
      <c r="A782" s="24" t="s">
        <v>19</v>
      </c>
      <c r="B782" s="25">
        <v>0</v>
      </c>
      <c r="C782" s="25"/>
      <c r="D782" s="26">
        <v>0</v>
      </c>
      <c r="E782" s="27"/>
      <c r="F782" s="28"/>
      <c r="G782" s="28"/>
      <c r="H782" s="25"/>
      <c r="I782" s="29"/>
    </row>
    <row r="783" spans="1:9" ht="12" customHeight="1" x14ac:dyDescent="0.3">
      <c r="A783" s="24" t="s">
        <v>20</v>
      </c>
      <c r="B783" s="30">
        <v>0.04</v>
      </c>
      <c r="C783" s="25"/>
      <c r="D783" s="26"/>
      <c r="E783" s="27"/>
      <c r="F783" s="28"/>
      <c r="G783" s="28"/>
      <c r="H783" s="25"/>
      <c r="I783" s="31">
        <f>D781*4%</f>
        <v>0</v>
      </c>
    </row>
    <row r="784" spans="1:9" ht="12" customHeight="1" x14ac:dyDescent="0.3">
      <c r="A784" s="24" t="s">
        <v>21</v>
      </c>
      <c r="B784" s="30">
        <v>0.04</v>
      </c>
      <c r="C784" s="25"/>
      <c r="D784" s="26"/>
      <c r="E784" s="32"/>
      <c r="F784" s="33"/>
      <c r="G784" s="33"/>
      <c r="H784" s="25"/>
      <c r="I784" s="31">
        <f>D781*B784</f>
        <v>0</v>
      </c>
    </row>
    <row r="785" spans="1:13" ht="12" customHeight="1" x14ac:dyDescent="0.3">
      <c r="A785" s="24" t="s">
        <v>22</v>
      </c>
      <c r="B785" s="30">
        <v>0.01</v>
      </c>
      <c r="C785" s="25"/>
      <c r="D785" s="26"/>
      <c r="E785" s="32"/>
      <c r="F785" s="33"/>
      <c r="G785" s="33"/>
      <c r="H785" s="25"/>
      <c r="I785" s="29">
        <v>0</v>
      </c>
    </row>
    <row r="786" spans="1:13" ht="12" customHeight="1" x14ac:dyDescent="0.3">
      <c r="A786" s="24" t="s">
        <v>23</v>
      </c>
      <c r="B786" s="25"/>
      <c r="C786" s="25"/>
      <c r="D786" s="26"/>
      <c r="E786" s="27"/>
      <c r="F786" s="28"/>
      <c r="G786" s="28"/>
      <c r="H786" s="25"/>
      <c r="I786" s="31">
        <v>0</v>
      </c>
      <c r="L786" s="34"/>
      <c r="M786" s="35"/>
    </row>
    <row r="787" spans="1:13" ht="12" customHeight="1" x14ac:dyDescent="0.3">
      <c r="A787" s="24"/>
      <c r="B787" s="25"/>
      <c r="C787" s="25"/>
      <c r="D787" s="26"/>
      <c r="E787" s="27"/>
      <c r="F787" s="28"/>
      <c r="G787" s="28"/>
      <c r="H787" s="25"/>
      <c r="I787" s="31"/>
      <c r="M787" s="35"/>
    </row>
    <row r="788" spans="1:13" ht="12" customHeight="1" x14ac:dyDescent="0.3">
      <c r="A788" s="24"/>
      <c r="B788" s="25"/>
      <c r="C788" s="25"/>
      <c r="D788" s="26"/>
      <c r="E788" s="27"/>
      <c r="F788" s="28"/>
      <c r="G788" s="28"/>
      <c r="H788" s="25"/>
      <c r="I788" s="31"/>
    </row>
    <row r="789" spans="1:13" ht="12" customHeight="1" x14ac:dyDescent="0.3">
      <c r="A789" s="24"/>
      <c r="B789" s="25"/>
      <c r="C789" s="25"/>
      <c r="D789" s="26"/>
      <c r="E789" s="36"/>
      <c r="F789" s="37"/>
      <c r="G789" s="25"/>
      <c r="H789" s="25"/>
      <c r="I789" s="31"/>
    </row>
    <row r="790" spans="1:13" ht="12" customHeight="1" x14ac:dyDescent="0.3">
      <c r="A790" s="24"/>
      <c r="B790" s="25"/>
      <c r="C790" s="25"/>
      <c r="D790" s="26"/>
      <c r="E790" s="38"/>
      <c r="F790" s="25"/>
      <c r="G790" s="25"/>
      <c r="H790" s="25"/>
      <c r="I790" s="31"/>
    </row>
    <row r="791" spans="1:13" ht="12" customHeight="1" x14ac:dyDescent="0.3">
      <c r="A791" s="24"/>
      <c r="B791" s="25"/>
      <c r="C791" s="25"/>
      <c r="D791" s="26"/>
      <c r="E791" s="38"/>
      <c r="F791" s="25"/>
      <c r="G791" s="25"/>
      <c r="H791" s="25"/>
      <c r="I791" s="31"/>
    </row>
    <row r="792" spans="1:13" s="39" customFormat="1" ht="18.75" customHeight="1" x14ac:dyDescent="0.3">
      <c r="A792" s="24"/>
      <c r="B792" s="25"/>
      <c r="C792" s="25"/>
      <c r="D792" s="26"/>
      <c r="E792" s="38"/>
      <c r="F792" s="25"/>
      <c r="G792" s="25"/>
      <c r="H792" s="25"/>
      <c r="I792" s="31"/>
    </row>
    <row r="793" spans="1:13" s="39" customFormat="1" ht="22.5" customHeight="1" thickBot="1" x14ac:dyDescent="0.35">
      <c r="A793" s="24"/>
      <c r="B793" s="25"/>
      <c r="C793" s="25"/>
      <c r="D793" s="26"/>
      <c r="E793" s="38"/>
      <c r="F793" s="25"/>
      <c r="G793" s="25"/>
      <c r="H793" s="25"/>
      <c r="I793" s="40"/>
    </row>
    <row r="794" spans="1:13" ht="14.5" thickBot="1" x14ac:dyDescent="0.35">
      <c r="A794" s="59" t="s">
        <v>24</v>
      </c>
      <c r="B794" s="60"/>
      <c r="C794" s="60"/>
      <c r="D794" s="41">
        <f>SUM(D781:D793)</f>
        <v>0</v>
      </c>
      <c r="E794" s="61" t="s">
        <v>25</v>
      </c>
      <c r="F794" s="62"/>
      <c r="G794" s="62"/>
      <c r="H794" s="62"/>
      <c r="I794" s="42">
        <f>SUM(I781:I793)</f>
        <v>0</v>
      </c>
    </row>
    <row r="795" spans="1:13" s="39" customFormat="1" ht="27" customHeight="1" thickBot="1" x14ac:dyDescent="0.4">
      <c r="A795" s="63" t="s">
        <v>26</v>
      </c>
      <c r="B795" s="64"/>
      <c r="C795" s="64"/>
      <c r="D795" s="64"/>
      <c r="E795" s="64"/>
      <c r="F795" s="64"/>
      <c r="G795" s="64"/>
      <c r="H795" s="65"/>
      <c r="I795" s="43">
        <f>D794-I794</f>
        <v>0</v>
      </c>
    </row>
    <row r="796" spans="1:13" x14ac:dyDescent="0.3">
      <c r="A796" s="19"/>
      <c r="B796" s="19"/>
      <c r="C796" s="19"/>
      <c r="D796" s="19"/>
      <c r="E796" s="19"/>
      <c r="F796" s="19"/>
      <c r="G796" s="19"/>
      <c r="H796" s="19"/>
      <c r="I796" s="44"/>
    </row>
    <row r="797" spans="1:13" x14ac:dyDescent="0.3">
      <c r="A797" s="66" t="s">
        <v>27</v>
      </c>
      <c r="B797" s="67"/>
      <c r="C797" s="67"/>
      <c r="D797" s="67"/>
      <c r="E797" s="67"/>
      <c r="F797" s="67"/>
      <c r="G797" s="67"/>
      <c r="H797" s="67"/>
      <c r="I797" s="45">
        <f>I795+I778</f>
        <v>1361352</v>
      </c>
    </row>
    <row r="798" spans="1:13" ht="15" customHeight="1" x14ac:dyDescent="0.3">
      <c r="B798" s="19"/>
      <c r="C798" s="19"/>
      <c r="D798" s="19"/>
      <c r="E798" s="19"/>
      <c r="F798" s="19"/>
      <c r="G798" s="19"/>
      <c r="H798" s="19"/>
    </row>
    <row r="799" spans="1:13" ht="15" customHeight="1" x14ac:dyDescent="0.3">
      <c r="I799" s="44"/>
    </row>
    <row r="800" spans="1:13" ht="35.25" customHeight="1" x14ac:dyDescent="0.3">
      <c r="A800" s="50" t="s">
        <v>42</v>
      </c>
      <c r="B800" s="50"/>
      <c r="C800" s="50"/>
      <c r="D800" s="50"/>
      <c r="E800" s="50"/>
      <c r="F800" s="50"/>
      <c r="G800" s="50"/>
      <c r="H800" s="50"/>
      <c r="I800" s="50"/>
    </row>
    <row r="801" spans="1:9" x14ac:dyDescent="0.3">
      <c r="A801" s="50"/>
      <c r="B801" s="50"/>
      <c r="C801" s="50"/>
      <c r="D801" s="50"/>
      <c r="E801" s="50"/>
      <c r="F801" s="50"/>
      <c r="G801" s="50"/>
      <c r="H801" s="50"/>
      <c r="I801" s="50"/>
    </row>
    <row r="802" spans="1:9" x14ac:dyDescent="0.3">
      <c r="A802" s="50"/>
      <c r="B802" s="50"/>
      <c r="C802" s="50"/>
      <c r="D802" s="50"/>
      <c r="E802" s="50"/>
      <c r="F802" s="50"/>
      <c r="G802" s="50"/>
      <c r="H802" s="50"/>
      <c r="I802" s="50"/>
    </row>
    <row r="804" spans="1:9" x14ac:dyDescent="0.3">
      <c r="A804" s="46" t="s">
        <v>28</v>
      </c>
      <c r="E804" s="3" t="s">
        <v>29</v>
      </c>
      <c r="F804" s="3"/>
      <c r="G804" s="3"/>
      <c r="H804" s="3"/>
    </row>
    <row r="805" spans="1:9" x14ac:dyDescent="0.3">
      <c r="A805" s="47"/>
      <c r="E805" s="3"/>
      <c r="F805" s="3"/>
      <c r="G805" s="3"/>
      <c r="H805" s="3"/>
    </row>
    <row r="806" spans="1:9" x14ac:dyDescent="0.3">
      <c r="A806" s="47"/>
    </row>
    <row r="807" spans="1:9" ht="14.5" thickBot="1" x14ac:dyDescent="0.35">
      <c r="A807" s="48"/>
      <c r="E807" s="48"/>
      <c r="F807" s="48"/>
      <c r="G807" s="48"/>
      <c r="H807" s="48"/>
      <c r="I807" s="48"/>
    </row>
    <row r="808" spans="1:9" x14ac:dyDescent="0.3">
      <c r="A808" s="3" t="str">
        <f>A742</f>
        <v>ADRIANA PAZOS</v>
      </c>
      <c r="E808" s="3" t="str">
        <f>B748</f>
        <v>OFIR SANCHEZ</v>
      </c>
      <c r="F808" s="3"/>
      <c r="G808" s="3"/>
      <c r="H808" s="3"/>
    </row>
    <row r="815" spans="1:9" x14ac:dyDescent="0.3">
      <c r="A815" s="70" t="s">
        <v>31</v>
      </c>
      <c r="B815" s="70"/>
      <c r="C815" s="70"/>
      <c r="D815" s="70"/>
      <c r="E815" s="70"/>
      <c r="F815" s="70"/>
      <c r="G815" s="70"/>
      <c r="H815" s="70"/>
      <c r="I815" s="70"/>
    </row>
    <row r="816" spans="1:9" x14ac:dyDescent="0.3">
      <c r="A816" s="70" t="s">
        <v>30</v>
      </c>
      <c r="B816" s="70"/>
      <c r="C816" s="70"/>
      <c r="D816" s="70"/>
      <c r="E816" s="70"/>
      <c r="F816" s="70"/>
      <c r="G816" s="70"/>
      <c r="H816" s="70"/>
      <c r="I816" s="70"/>
    </row>
    <row r="817" spans="1:19" x14ac:dyDescent="0.3">
      <c r="A817" s="70" t="s">
        <v>0</v>
      </c>
      <c r="B817" s="70"/>
      <c r="C817" s="70"/>
      <c r="D817" s="70"/>
      <c r="E817" s="70"/>
      <c r="F817" s="70"/>
      <c r="G817" s="70"/>
      <c r="H817" s="70"/>
      <c r="I817" s="70"/>
    </row>
    <row r="818" spans="1:19" x14ac:dyDescent="0.3">
      <c r="A818" s="2"/>
      <c r="B818" s="2"/>
      <c r="C818" s="2"/>
      <c r="D818" s="2"/>
      <c r="E818" s="2"/>
      <c r="F818" s="2"/>
      <c r="G818" s="2"/>
      <c r="H818" s="2"/>
      <c r="I818" s="2"/>
    </row>
    <row r="819" spans="1:19" x14ac:dyDescent="0.3">
      <c r="A819" s="3"/>
      <c r="B819" s="3"/>
      <c r="C819" s="3"/>
      <c r="D819" s="3"/>
      <c r="E819" s="3"/>
      <c r="F819" s="3"/>
      <c r="G819" s="3"/>
      <c r="H819" s="3"/>
      <c r="I819" s="3"/>
    </row>
    <row r="820" spans="1:19" x14ac:dyDescent="0.3">
      <c r="M820" s="70"/>
      <c r="N820" s="70"/>
      <c r="O820" s="70"/>
      <c r="P820" s="70"/>
      <c r="Q820" s="70"/>
      <c r="R820" s="70"/>
      <c r="S820" s="70"/>
    </row>
    <row r="821" spans="1:19" x14ac:dyDescent="0.3">
      <c r="A821" s="1" t="s">
        <v>1</v>
      </c>
      <c r="B821" s="3" t="s">
        <v>32</v>
      </c>
      <c r="E821" s="3"/>
      <c r="G821" s="71" t="s">
        <v>35</v>
      </c>
      <c r="H821" s="71"/>
      <c r="I821" s="71"/>
    </row>
    <row r="822" spans="1:19" x14ac:dyDescent="0.3">
      <c r="A822" s="1" t="s">
        <v>2</v>
      </c>
      <c r="B822" s="4">
        <v>52738927</v>
      </c>
      <c r="G822" s="71"/>
      <c r="H822" s="71"/>
      <c r="I822" s="71"/>
      <c r="M822" s="5"/>
      <c r="N822" s="5"/>
      <c r="R822" s="6"/>
      <c r="S822" s="7"/>
    </row>
    <row r="823" spans="1:19" x14ac:dyDescent="0.3">
      <c r="A823" s="1" t="s">
        <v>3</v>
      </c>
      <c r="B823" s="8">
        <v>44927</v>
      </c>
      <c r="D823" s="8"/>
      <c r="E823" s="70" t="s">
        <v>4</v>
      </c>
      <c r="F823" s="70"/>
      <c r="G823" s="70" t="s">
        <v>36</v>
      </c>
      <c r="H823" s="70"/>
      <c r="I823" s="70"/>
      <c r="M823" s="5"/>
      <c r="N823" s="5"/>
      <c r="R823" s="6"/>
      <c r="S823" s="7"/>
    </row>
    <row r="824" spans="1:19" x14ac:dyDescent="0.3">
      <c r="A824" s="1" t="s">
        <v>5</v>
      </c>
      <c r="B824" s="8">
        <v>45290</v>
      </c>
      <c r="D824" s="8"/>
      <c r="E824" s="52" t="s">
        <v>38</v>
      </c>
      <c r="F824" s="52"/>
      <c r="G824" s="52" t="s">
        <v>37</v>
      </c>
      <c r="H824" s="52"/>
      <c r="I824" s="52"/>
      <c r="M824" s="5"/>
      <c r="N824" s="5"/>
      <c r="R824" s="6"/>
      <c r="S824" s="7"/>
    </row>
    <row r="825" spans="1:19" x14ac:dyDescent="0.3">
      <c r="A825" s="1" t="s">
        <v>33</v>
      </c>
      <c r="B825" s="9">
        <v>60000</v>
      </c>
      <c r="M825" s="5"/>
      <c r="N825" s="5"/>
      <c r="R825" s="6"/>
      <c r="S825" s="7"/>
    </row>
    <row r="826" spans="1:19" x14ac:dyDescent="0.3">
      <c r="A826" s="1" t="s">
        <v>34</v>
      </c>
      <c r="B826" s="9">
        <v>0</v>
      </c>
      <c r="M826" s="5"/>
      <c r="N826" s="5"/>
      <c r="R826" s="6"/>
      <c r="S826" s="7"/>
    </row>
    <row r="827" spans="1:19" x14ac:dyDescent="0.3">
      <c r="B827" s="9"/>
      <c r="M827" s="5"/>
      <c r="N827" s="5"/>
      <c r="R827" s="6"/>
      <c r="S827" s="7"/>
    </row>
    <row r="828" spans="1:19" x14ac:dyDescent="0.3">
      <c r="A828" s="1" t="s">
        <v>40</v>
      </c>
      <c r="B828" s="10">
        <v>2</v>
      </c>
      <c r="D828" s="11"/>
    </row>
    <row r="829" spans="1:19" x14ac:dyDescent="0.3">
      <c r="A829" s="1" t="s">
        <v>39</v>
      </c>
      <c r="B829" s="12">
        <f>B825*4.33*B828</f>
        <v>519600</v>
      </c>
    </row>
    <row r="830" spans="1:19" x14ac:dyDescent="0.3">
      <c r="A830" s="1" t="s">
        <v>41</v>
      </c>
      <c r="B830" s="6">
        <f>B826*4.33*B828</f>
        <v>0</v>
      </c>
    </row>
    <row r="831" spans="1:19" x14ac:dyDescent="0.3">
      <c r="B831" s="6"/>
    </row>
    <row r="832" spans="1:19" x14ac:dyDescent="0.3">
      <c r="A832" s="1" t="s">
        <v>6</v>
      </c>
      <c r="B832" s="6">
        <f>DAYS360(B823,B824)+1</f>
        <v>360</v>
      </c>
    </row>
    <row r="833" spans="1:9" x14ac:dyDescent="0.3">
      <c r="A833" s="1" t="s">
        <v>7</v>
      </c>
      <c r="B833" s="6">
        <v>0</v>
      </c>
    </row>
    <row r="834" spans="1:9" x14ac:dyDescent="0.3">
      <c r="A834" s="1" t="s">
        <v>8</v>
      </c>
      <c r="B834" s="6">
        <f>B832-B833</f>
        <v>360</v>
      </c>
    </row>
    <row r="837" spans="1:9" ht="14.5" thickBot="1" x14ac:dyDescent="0.35">
      <c r="A837" s="3" t="s">
        <v>9</v>
      </c>
      <c r="B837" s="13">
        <f>B829</f>
        <v>519600</v>
      </c>
      <c r="C837" s="14" t="s">
        <v>10</v>
      </c>
      <c r="D837" s="13">
        <f>B830</f>
        <v>0</v>
      </c>
      <c r="E837" s="53" t="s">
        <v>11</v>
      </c>
      <c r="F837" s="53"/>
      <c r="G837" s="14"/>
      <c r="H837" s="16">
        <f>B834</f>
        <v>360</v>
      </c>
      <c r="I837" s="11">
        <f>(B837+D837)*H837/B838</f>
        <v>519600</v>
      </c>
    </row>
    <row r="838" spans="1:9" x14ac:dyDescent="0.3">
      <c r="B838" s="52">
        <v>360</v>
      </c>
      <c r="C838" s="52"/>
      <c r="D838" s="52"/>
      <c r="E838" s="52"/>
      <c r="F838" s="52"/>
      <c r="G838" s="52"/>
      <c r="H838" s="52"/>
    </row>
    <row r="840" spans="1:9" ht="14.5" thickBot="1" x14ac:dyDescent="0.35">
      <c r="A840" s="3" t="s">
        <v>12</v>
      </c>
      <c r="B840" s="13">
        <f>+I837</f>
        <v>519600</v>
      </c>
      <c r="C840" s="14" t="s">
        <v>11</v>
      </c>
      <c r="D840" s="17">
        <v>0.12</v>
      </c>
      <c r="E840" s="15" t="s">
        <v>11</v>
      </c>
      <c r="F840" s="16">
        <f>B834</f>
        <v>360</v>
      </c>
      <c r="G840" s="18"/>
      <c r="H840" s="18"/>
      <c r="I840" s="11">
        <f>(B840*D840)*F840/B841</f>
        <v>62352</v>
      </c>
    </row>
    <row r="841" spans="1:9" x14ac:dyDescent="0.3">
      <c r="B841" s="52">
        <v>360</v>
      </c>
      <c r="C841" s="52"/>
      <c r="D841" s="52"/>
      <c r="E841" s="52"/>
      <c r="F841" s="52"/>
      <c r="G841" s="19"/>
      <c r="H841" s="19"/>
    </row>
    <row r="843" spans="1:9" ht="14.5" thickBot="1" x14ac:dyDescent="0.35">
      <c r="A843" s="3" t="s">
        <v>13</v>
      </c>
      <c r="B843" s="13">
        <f>B829</f>
        <v>519600</v>
      </c>
      <c r="C843" s="14" t="s">
        <v>10</v>
      </c>
      <c r="D843" s="13">
        <f>B830</f>
        <v>0</v>
      </c>
      <c r="E843" s="53" t="s">
        <v>11</v>
      </c>
      <c r="F843" s="53"/>
      <c r="G843" s="14"/>
      <c r="H843" s="16">
        <f>B834</f>
        <v>360</v>
      </c>
      <c r="I843" s="11">
        <f>(B843+D843)*H843/B844</f>
        <v>519600</v>
      </c>
    </row>
    <row r="844" spans="1:9" x14ac:dyDescent="0.3">
      <c r="B844" s="68">
        <v>360</v>
      </c>
      <c r="C844" s="68"/>
      <c r="D844" s="68"/>
      <c r="E844" s="68"/>
      <c r="F844" s="68"/>
      <c r="G844" s="68"/>
      <c r="H844" s="68"/>
    </row>
    <row r="846" spans="1:9" ht="14.5" thickBot="1" x14ac:dyDescent="0.35">
      <c r="A846" s="3" t="s">
        <v>14</v>
      </c>
      <c r="B846" s="13">
        <f>B829</f>
        <v>519600</v>
      </c>
      <c r="C846" s="14"/>
      <c r="D846" s="14" t="s">
        <v>11</v>
      </c>
      <c r="E846" s="15"/>
      <c r="F846" s="49">
        <f>B834</f>
        <v>360</v>
      </c>
      <c r="H846" s="20"/>
      <c r="I846" s="11">
        <f>B846*F846/B847</f>
        <v>259800</v>
      </c>
    </row>
    <row r="847" spans="1:9" x14ac:dyDescent="0.3">
      <c r="B847" s="52">
        <v>720</v>
      </c>
      <c r="C847" s="52"/>
      <c r="D847" s="52"/>
      <c r="E847" s="52"/>
      <c r="F847" s="52"/>
      <c r="G847" s="19"/>
      <c r="H847" s="21"/>
      <c r="I847" s="22"/>
    </row>
    <row r="849" spans="1:13" ht="14.25" customHeight="1" x14ac:dyDescent="0.3">
      <c r="B849" s="19"/>
      <c r="C849" s="19"/>
      <c r="D849" s="19"/>
      <c r="E849" s="19"/>
      <c r="F849" s="19"/>
      <c r="G849" s="19"/>
      <c r="H849" s="21"/>
      <c r="I849" s="22"/>
    </row>
    <row r="850" spans="1:13" ht="14.25" customHeight="1" thickBot="1" x14ac:dyDescent="0.35">
      <c r="B850" s="19"/>
      <c r="C850" s="19"/>
      <c r="D850" s="19"/>
      <c r="E850" s="19"/>
      <c r="F850" s="19"/>
      <c r="G850" s="19"/>
      <c r="H850" s="21"/>
      <c r="I850" s="22"/>
    </row>
    <row r="851" spans="1:13" ht="18" customHeight="1" thickBot="1" x14ac:dyDescent="0.35">
      <c r="A851" s="69" t="s">
        <v>15</v>
      </c>
      <c r="B851" s="69"/>
      <c r="C851" s="69"/>
      <c r="D851" s="69"/>
      <c r="E851" s="69"/>
      <c r="F851" s="69"/>
      <c r="G851" s="69"/>
      <c r="H851" s="69"/>
      <c r="I851" s="23">
        <f>SUM(I837:I849)</f>
        <v>1361352</v>
      </c>
    </row>
    <row r="852" spans="1:13" ht="12" customHeight="1" thickBot="1" x14ac:dyDescent="0.35">
      <c r="B852" s="19"/>
      <c r="C852" s="19"/>
      <c r="D852" s="19"/>
      <c r="E852" s="19"/>
      <c r="F852" s="19"/>
      <c r="G852" s="19"/>
      <c r="H852" s="19"/>
    </row>
    <row r="853" spans="1:13" ht="21" customHeight="1" thickBot="1" x14ac:dyDescent="0.35">
      <c r="A853" s="54" t="s">
        <v>16</v>
      </c>
      <c r="B853" s="55"/>
      <c r="C853" s="55"/>
      <c r="D853" s="55"/>
      <c r="E853" s="56" t="s">
        <v>17</v>
      </c>
      <c r="F853" s="57"/>
      <c r="G853" s="57"/>
      <c r="H853" s="57"/>
      <c r="I853" s="58"/>
    </row>
    <row r="854" spans="1:13" ht="12" customHeight="1" x14ac:dyDescent="0.3">
      <c r="A854" s="24" t="s">
        <v>18</v>
      </c>
      <c r="B854" s="25">
        <v>0</v>
      </c>
      <c r="C854" s="25"/>
      <c r="D854" s="26">
        <v>0</v>
      </c>
      <c r="E854" s="27"/>
      <c r="F854" s="28"/>
      <c r="G854" s="28"/>
      <c r="H854" s="25"/>
      <c r="I854" s="29"/>
    </row>
    <row r="855" spans="1:13" ht="12" customHeight="1" x14ac:dyDescent="0.3">
      <c r="A855" s="24" t="s">
        <v>19</v>
      </c>
      <c r="B855" s="25">
        <v>0</v>
      </c>
      <c r="C855" s="25"/>
      <c r="D855" s="26">
        <v>0</v>
      </c>
      <c r="E855" s="27"/>
      <c r="F855" s="28"/>
      <c r="G855" s="28"/>
      <c r="H855" s="25"/>
      <c r="I855" s="29"/>
    </row>
    <row r="856" spans="1:13" ht="12" customHeight="1" x14ac:dyDescent="0.3">
      <c r="A856" s="24" t="s">
        <v>20</v>
      </c>
      <c r="B856" s="30">
        <v>0.04</v>
      </c>
      <c r="C856" s="25"/>
      <c r="D856" s="26"/>
      <c r="E856" s="27"/>
      <c r="F856" s="28"/>
      <c r="G856" s="28"/>
      <c r="H856" s="25"/>
      <c r="I856" s="31">
        <f>D854*4%</f>
        <v>0</v>
      </c>
    </row>
    <row r="857" spans="1:13" ht="12" customHeight="1" x14ac:dyDescent="0.3">
      <c r="A857" s="24" t="s">
        <v>21</v>
      </c>
      <c r="B857" s="30">
        <v>0.04</v>
      </c>
      <c r="C857" s="25"/>
      <c r="D857" s="26"/>
      <c r="E857" s="32"/>
      <c r="F857" s="33"/>
      <c r="G857" s="33"/>
      <c r="H857" s="25"/>
      <c r="I857" s="31">
        <f>D854*B857</f>
        <v>0</v>
      </c>
    </row>
    <row r="858" spans="1:13" ht="12" customHeight="1" x14ac:dyDescent="0.3">
      <c r="A858" s="24" t="s">
        <v>22</v>
      </c>
      <c r="B858" s="30">
        <v>0.01</v>
      </c>
      <c r="C858" s="25"/>
      <c r="D858" s="26"/>
      <c r="E858" s="32"/>
      <c r="F858" s="33"/>
      <c r="G858" s="33"/>
      <c r="H858" s="25"/>
      <c r="I858" s="29">
        <v>0</v>
      </c>
    </row>
    <row r="859" spans="1:13" ht="12" customHeight="1" x14ac:dyDescent="0.3">
      <c r="A859" s="24" t="s">
        <v>23</v>
      </c>
      <c r="B859" s="25"/>
      <c r="C859" s="25"/>
      <c r="D859" s="26"/>
      <c r="E859" s="27"/>
      <c r="F859" s="28"/>
      <c r="G859" s="28"/>
      <c r="H859" s="25"/>
      <c r="I859" s="31">
        <v>0</v>
      </c>
      <c r="L859" s="34"/>
      <c r="M859" s="35"/>
    </row>
    <row r="860" spans="1:13" ht="12" customHeight="1" x14ac:dyDescent="0.3">
      <c r="A860" s="24"/>
      <c r="B860" s="25"/>
      <c r="C860" s="25"/>
      <c r="D860" s="26"/>
      <c r="E860" s="27"/>
      <c r="F860" s="28"/>
      <c r="G860" s="28"/>
      <c r="H860" s="25"/>
      <c r="I860" s="31"/>
      <c r="M860" s="35"/>
    </row>
    <row r="861" spans="1:13" ht="12" customHeight="1" x14ac:dyDescent="0.3">
      <c r="A861" s="24"/>
      <c r="B861" s="25"/>
      <c r="C861" s="25"/>
      <c r="D861" s="26"/>
      <c r="E861" s="27"/>
      <c r="F861" s="28"/>
      <c r="G861" s="28"/>
      <c r="H861" s="25"/>
      <c r="I861" s="31"/>
    </row>
    <row r="862" spans="1:13" ht="12" customHeight="1" x14ac:dyDescent="0.3">
      <c r="A862" s="24"/>
      <c r="B862" s="25"/>
      <c r="C862" s="25"/>
      <c r="D862" s="26"/>
      <c r="E862" s="36"/>
      <c r="F862" s="37"/>
      <c r="G862" s="25"/>
      <c r="H862" s="25"/>
      <c r="I862" s="31"/>
    </row>
    <row r="863" spans="1:13" ht="12" customHeight="1" x14ac:dyDescent="0.3">
      <c r="A863" s="24"/>
      <c r="B863" s="25"/>
      <c r="C863" s="25"/>
      <c r="D863" s="26"/>
      <c r="E863" s="38"/>
      <c r="F863" s="25"/>
      <c r="G863" s="25"/>
      <c r="H863" s="25"/>
      <c r="I863" s="31"/>
    </row>
    <row r="864" spans="1:13" ht="12" customHeight="1" x14ac:dyDescent="0.3">
      <c r="A864" s="24"/>
      <c r="B864" s="25"/>
      <c r="C864" s="25"/>
      <c r="D864" s="26"/>
      <c r="E864" s="38"/>
      <c r="F864" s="25"/>
      <c r="G864" s="25"/>
      <c r="H864" s="25"/>
      <c r="I864" s="31"/>
    </row>
    <row r="865" spans="1:9" s="39" customFormat="1" ht="18.75" customHeight="1" x14ac:dyDescent="0.3">
      <c r="A865" s="24"/>
      <c r="B865" s="25"/>
      <c r="C865" s="25"/>
      <c r="D865" s="26"/>
      <c r="E865" s="38"/>
      <c r="F865" s="25"/>
      <c r="G865" s="25"/>
      <c r="H865" s="25"/>
      <c r="I865" s="31"/>
    </row>
    <row r="866" spans="1:9" s="39" customFormat="1" ht="22.5" customHeight="1" thickBot="1" x14ac:dyDescent="0.35">
      <c r="A866" s="24"/>
      <c r="B866" s="25"/>
      <c r="C866" s="25"/>
      <c r="D866" s="26"/>
      <c r="E866" s="38"/>
      <c r="F866" s="25"/>
      <c r="G866" s="25"/>
      <c r="H866" s="25"/>
      <c r="I866" s="40"/>
    </row>
    <row r="867" spans="1:9" ht="14.5" thickBot="1" x14ac:dyDescent="0.35">
      <c r="A867" s="59" t="s">
        <v>24</v>
      </c>
      <c r="B867" s="60"/>
      <c r="C867" s="60"/>
      <c r="D867" s="41">
        <f>SUM(D854:D866)</f>
        <v>0</v>
      </c>
      <c r="E867" s="61" t="s">
        <v>25</v>
      </c>
      <c r="F867" s="62"/>
      <c r="G867" s="62"/>
      <c r="H867" s="62"/>
      <c r="I867" s="42">
        <f>SUM(I854:I866)</f>
        <v>0</v>
      </c>
    </row>
    <row r="868" spans="1:9" s="39" customFormat="1" ht="27" customHeight="1" thickBot="1" x14ac:dyDescent="0.4">
      <c r="A868" s="63" t="s">
        <v>26</v>
      </c>
      <c r="B868" s="64"/>
      <c r="C868" s="64"/>
      <c r="D868" s="64"/>
      <c r="E868" s="64"/>
      <c r="F868" s="64"/>
      <c r="G868" s="64"/>
      <c r="H868" s="65"/>
      <c r="I868" s="43">
        <f>D867-I867</f>
        <v>0</v>
      </c>
    </row>
    <row r="869" spans="1:9" x14ac:dyDescent="0.3">
      <c r="A869" s="19"/>
      <c r="B869" s="19"/>
      <c r="C869" s="19"/>
      <c r="D869" s="19"/>
      <c r="E869" s="19"/>
      <c r="F869" s="19"/>
      <c r="G869" s="19"/>
      <c r="H869" s="19"/>
      <c r="I869" s="44"/>
    </row>
    <row r="870" spans="1:9" x14ac:dyDescent="0.3">
      <c r="A870" s="66" t="s">
        <v>27</v>
      </c>
      <c r="B870" s="67"/>
      <c r="C870" s="67"/>
      <c r="D870" s="67"/>
      <c r="E870" s="67"/>
      <c r="F870" s="67"/>
      <c r="G870" s="67"/>
      <c r="H870" s="67"/>
      <c r="I870" s="45">
        <f>I868+I851</f>
        <v>1361352</v>
      </c>
    </row>
    <row r="871" spans="1:9" ht="15" customHeight="1" x14ac:dyDescent="0.3">
      <c r="B871" s="19"/>
      <c r="C871" s="19"/>
      <c r="D871" s="19"/>
      <c r="E871" s="19"/>
      <c r="F871" s="19"/>
      <c r="G871" s="19"/>
      <c r="H871" s="19"/>
    </row>
    <row r="872" spans="1:9" ht="15" customHeight="1" x14ac:dyDescent="0.3">
      <c r="I872" s="44"/>
    </row>
    <row r="873" spans="1:9" ht="35.25" customHeight="1" x14ac:dyDescent="0.3">
      <c r="A873" s="50" t="s">
        <v>42</v>
      </c>
      <c r="B873" s="50"/>
      <c r="C873" s="50"/>
      <c r="D873" s="50"/>
      <c r="E873" s="50"/>
      <c r="F873" s="50"/>
      <c r="G873" s="50"/>
      <c r="H873" s="50"/>
      <c r="I873" s="50"/>
    </row>
    <row r="874" spans="1:9" x14ac:dyDescent="0.3">
      <c r="A874" s="50"/>
      <c r="B874" s="50"/>
      <c r="C874" s="50"/>
      <c r="D874" s="50"/>
      <c r="E874" s="50"/>
      <c r="F874" s="50"/>
      <c r="G874" s="50"/>
      <c r="H874" s="50"/>
      <c r="I874" s="50"/>
    </row>
    <row r="875" spans="1:9" x14ac:dyDescent="0.3">
      <c r="A875" s="50"/>
      <c r="B875" s="50"/>
      <c r="C875" s="50"/>
      <c r="D875" s="50"/>
      <c r="E875" s="50"/>
      <c r="F875" s="50"/>
      <c r="G875" s="50"/>
      <c r="H875" s="50"/>
      <c r="I875" s="50"/>
    </row>
    <row r="877" spans="1:9" x14ac:dyDescent="0.3">
      <c r="A877" s="46" t="s">
        <v>28</v>
      </c>
      <c r="E877" s="3" t="s">
        <v>29</v>
      </c>
      <c r="F877" s="3"/>
      <c r="G877" s="3"/>
      <c r="H877" s="3"/>
    </row>
    <row r="878" spans="1:9" x14ac:dyDescent="0.3">
      <c r="A878" s="47"/>
      <c r="E878" s="3"/>
      <c r="F878" s="3"/>
      <c r="G878" s="3"/>
      <c r="H878" s="3"/>
    </row>
    <row r="879" spans="1:9" x14ac:dyDescent="0.3">
      <c r="A879" s="47"/>
    </row>
    <row r="880" spans="1:9" ht="14.5" thickBot="1" x14ac:dyDescent="0.35">
      <c r="A880" s="48"/>
      <c r="E880" s="48"/>
      <c r="F880" s="48"/>
      <c r="G880" s="48"/>
      <c r="H880" s="48"/>
      <c r="I880" s="48"/>
    </row>
    <row r="881" spans="1:8" x14ac:dyDescent="0.3">
      <c r="A881" s="3" t="str">
        <f>A815</f>
        <v>ADRIANA PAZOS</v>
      </c>
      <c r="E881" s="3" t="str">
        <f>B821</f>
        <v>OFIR SANCHEZ</v>
      </c>
      <c r="F881" s="3"/>
      <c r="G881" s="3"/>
      <c r="H881" s="3"/>
    </row>
  </sheetData>
  <mergeCells count="290">
    <mergeCell ref="A3:I3"/>
    <mergeCell ref="A4:I4"/>
    <mergeCell ref="A5:I5"/>
    <mergeCell ref="M8:S8"/>
    <mergeCell ref="G9:I10"/>
    <mergeCell ref="E11:F11"/>
    <mergeCell ref="G11:I11"/>
    <mergeCell ref="B35:F35"/>
    <mergeCell ref="A39:H39"/>
    <mergeCell ref="A41:D41"/>
    <mergeCell ref="E41:I41"/>
    <mergeCell ref="A55:C55"/>
    <mergeCell ref="E55:H55"/>
    <mergeCell ref="E12:F12"/>
    <mergeCell ref="G12:I12"/>
    <mergeCell ref="E25:F25"/>
    <mergeCell ref="B26:H26"/>
    <mergeCell ref="B29:F29"/>
    <mergeCell ref="B102:H102"/>
    <mergeCell ref="B105:F105"/>
    <mergeCell ref="A80:I80"/>
    <mergeCell ref="A81:I81"/>
    <mergeCell ref="M84:S84"/>
    <mergeCell ref="G85:I86"/>
    <mergeCell ref="E87:F87"/>
    <mergeCell ref="G87:I87"/>
    <mergeCell ref="A56:H56"/>
    <mergeCell ref="A58:H58"/>
    <mergeCell ref="A61:I62"/>
    <mergeCell ref="A63:I63"/>
    <mergeCell ref="F70:I70"/>
    <mergeCell ref="A79:I79"/>
    <mergeCell ref="M157:S157"/>
    <mergeCell ref="G158:I159"/>
    <mergeCell ref="E160:F160"/>
    <mergeCell ref="G160:I160"/>
    <mergeCell ref="A132:H132"/>
    <mergeCell ref="A134:H134"/>
    <mergeCell ref="A137:I138"/>
    <mergeCell ref="A139:I139"/>
    <mergeCell ref="F146:I146"/>
    <mergeCell ref="A152:I152"/>
    <mergeCell ref="B31:H32"/>
    <mergeCell ref="B107:H108"/>
    <mergeCell ref="B184:F184"/>
    <mergeCell ref="A188:H188"/>
    <mergeCell ref="A190:D190"/>
    <mergeCell ref="E190:I190"/>
    <mergeCell ref="A204:C204"/>
    <mergeCell ref="E204:H204"/>
    <mergeCell ref="E161:F161"/>
    <mergeCell ref="G161:I161"/>
    <mergeCell ref="E174:F174"/>
    <mergeCell ref="B175:H175"/>
    <mergeCell ref="B178:F178"/>
    <mergeCell ref="A153:I153"/>
    <mergeCell ref="A154:I154"/>
    <mergeCell ref="B111:F111"/>
    <mergeCell ref="A115:H115"/>
    <mergeCell ref="A117:D117"/>
    <mergeCell ref="E117:I117"/>
    <mergeCell ref="A131:C131"/>
    <mergeCell ref="E131:H131"/>
    <mergeCell ref="E88:F88"/>
    <mergeCell ref="G88:I88"/>
    <mergeCell ref="E101:F101"/>
    <mergeCell ref="M231:S231"/>
    <mergeCell ref="G232:I233"/>
    <mergeCell ref="E234:F234"/>
    <mergeCell ref="G234:I234"/>
    <mergeCell ref="A205:H205"/>
    <mergeCell ref="A207:H207"/>
    <mergeCell ref="A210:I211"/>
    <mergeCell ref="A212:I212"/>
    <mergeCell ref="F219:I219"/>
    <mergeCell ref="B180:H181"/>
    <mergeCell ref="B258:F258"/>
    <mergeCell ref="A262:H262"/>
    <mergeCell ref="A264:D264"/>
    <mergeCell ref="E264:I264"/>
    <mergeCell ref="A278:C278"/>
    <mergeCell ref="E278:H278"/>
    <mergeCell ref="E235:F235"/>
    <mergeCell ref="G235:I235"/>
    <mergeCell ref="E248:F248"/>
    <mergeCell ref="B249:H249"/>
    <mergeCell ref="B252:F252"/>
    <mergeCell ref="A226:I226"/>
    <mergeCell ref="A227:I227"/>
    <mergeCell ref="A228:I228"/>
    <mergeCell ref="M305:S305"/>
    <mergeCell ref="G306:I307"/>
    <mergeCell ref="E308:F308"/>
    <mergeCell ref="G308:I308"/>
    <mergeCell ref="A279:H279"/>
    <mergeCell ref="A281:H281"/>
    <mergeCell ref="A284:I285"/>
    <mergeCell ref="A286:I286"/>
    <mergeCell ref="F293:I293"/>
    <mergeCell ref="B254:H255"/>
    <mergeCell ref="B329:H329"/>
    <mergeCell ref="B332:F332"/>
    <mergeCell ref="A336:H336"/>
    <mergeCell ref="A338:D338"/>
    <mergeCell ref="E338:I338"/>
    <mergeCell ref="A352:C352"/>
    <mergeCell ref="E352:H352"/>
    <mergeCell ref="E309:F309"/>
    <mergeCell ref="G309:I309"/>
    <mergeCell ref="E322:F322"/>
    <mergeCell ref="B323:H323"/>
    <mergeCell ref="B326:F326"/>
    <mergeCell ref="E328:F328"/>
    <mergeCell ref="A300:I300"/>
    <mergeCell ref="A301:I301"/>
    <mergeCell ref="A302:I302"/>
    <mergeCell ref="M379:S379"/>
    <mergeCell ref="G380:I381"/>
    <mergeCell ref="E382:F382"/>
    <mergeCell ref="G382:I382"/>
    <mergeCell ref="A353:H353"/>
    <mergeCell ref="A355:H355"/>
    <mergeCell ref="A358:I359"/>
    <mergeCell ref="A360:I360"/>
    <mergeCell ref="F367:I367"/>
    <mergeCell ref="E383:F383"/>
    <mergeCell ref="G383:I383"/>
    <mergeCell ref="E396:F396"/>
    <mergeCell ref="B397:H397"/>
    <mergeCell ref="B400:F400"/>
    <mergeCell ref="E402:F402"/>
    <mergeCell ref="A374:I374"/>
    <mergeCell ref="A375:I375"/>
    <mergeCell ref="A376:I376"/>
    <mergeCell ref="A427:H427"/>
    <mergeCell ref="A429:H429"/>
    <mergeCell ref="A432:I433"/>
    <mergeCell ref="A434:I434"/>
    <mergeCell ref="F441:I441"/>
    <mergeCell ref="A447:I447"/>
    <mergeCell ref="B403:H403"/>
    <mergeCell ref="B406:F406"/>
    <mergeCell ref="A410:H410"/>
    <mergeCell ref="A412:D412"/>
    <mergeCell ref="E412:I412"/>
    <mergeCell ref="A426:C426"/>
    <mergeCell ref="E426:H426"/>
    <mergeCell ref="E456:F456"/>
    <mergeCell ref="G456:I456"/>
    <mergeCell ref="E469:F469"/>
    <mergeCell ref="B470:H470"/>
    <mergeCell ref="B473:F473"/>
    <mergeCell ref="E475:F475"/>
    <mergeCell ref="A448:I448"/>
    <mergeCell ref="A449:I449"/>
    <mergeCell ref="M452:S452"/>
    <mergeCell ref="G453:I454"/>
    <mergeCell ref="E455:F455"/>
    <mergeCell ref="G455:I455"/>
    <mergeCell ref="A500:H500"/>
    <mergeCell ref="A502:H502"/>
    <mergeCell ref="A505:I506"/>
    <mergeCell ref="A507:I507"/>
    <mergeCell ref="A520:I520"/>
    <mergeCell ref="A521:I521"/>
    <mergeCell ref="B476:H476"/>
    <mergeCell ref="B479:F479"/>
    <mergeCell ref="A483:H483"/>
    <mergeCell ref="A485:D485"/>
    <mergeCell ref="E485:I485"/>
    <mergeCell ref="A499:C499"/>
    <mergeCell ref="E499:H499"/>
    <mergeCell ref="E542:F542"/>
    <mergeCell ref="B543:H543"/>
    <mergeCell ref="B546:F546"/>
    <mergeCell ref="E548:F548"/>
    <mergeCell ref="B549:H549"/>
    <mergeCell ref="B552:F552"/>
    <mergeCell ref="A522:I522"/>
    <mergeCell ref="M525:S525"/>
    <mergeCell ref="G526:I527"/>
    <mergeCell ref="E528:F528"/>
    <mergeCell ref="G528:I528"/>
    <mergeCell ref="E529:F529"/>
    <mergeCell ref="G529:I529"/>
    <mergeCell ref="A575:H575"/>
    <mergeCell ref="A578:I579"/>
    <mergeCell ref="A580:I580"/>
    <mergeCell ref="A593:I593"/>
    <mergeCell ref="A594:I594"/>
    <mergeCell ref="A595:I595"/>
    <mergeCell ref="A556:H556"/>
    <mergeCell ref="A558:D558"/>
    <mergeCell ref="E558:I558"/>
    <mergeCell ref="A572:C572"/>
    <mergeCell ref="E572:H572"/>
    <mergeCell ref="A573:H573"/>
    <mergeCell ref="E615:F615"/>
    <mergeCell ref="B616:H616"/>
    <mergeCell ref="B619:F619"/>
    <mergeCell ref="E621:F621"/>
    <mergeCell ref="B622:H622"/>
    <mergeCell ref="B625:F625"/>
    <mergeCell ref="M598:S598"/>
    <mergeCell ref="G599:I600"/>
    <mergeCell ref="E601:F601"/>
    <mergeCell ref="G601:I601"/>
    <mergeCell ref="E602:F602"/>
    <mergeCell ref="G602:I602"/>
    <mergeCell ref="A648:H648"/>
    <mergeCell ref="A651:I652"/>
    <mergeCell ref="A653:I653"/>
    <mergeCell ref="A667:I667"/>
    <mergeCell ref="A668:I668"/>
    <mergeCell ref="A669:I669"/>
    <mergeCell ref="A629:H629"/>
    <mergeCell ref="A631:D631"/>
    <mergeCell ref="E631:I631"/>
    <mergeCell ref="A645:C645"/>
    <mergeCell ref="E645:H645"/>
    <mergeCell ref="A646:H646"/>
    <mergeCell ref="E689:F689"/>
    <mergeCell ref="B690:H690"/>
    <mergeCell ref="B693:F693"/>
    <mergeCell ref="E695:F695"/>
    <mergeCell ref="B696:H696"/>
    <mergeCell ref="B699:F699"/>
    <mergeCell ref="M672:S672"/>
    <mergeCell ref="G673:I674"/>
    <mergeCell ref="E675:F675"/>
    <mergeCell ref="G675:I675"/>
    <mergeCell ref="E676:F676"/>
    <mergeCell ref="G676:I676"/>
    <mergeCell ref="A722:H722"/>
    <mergeCell ref="A725:I726"/>
    <mergeCell ref="A727:I727"/>
    <mergeCell ref="A742:I742"/>
    <mergeCell ref="A743:I743"/>
    <mergeCell ref="A744:I744"/>
    <mergeCell ref="A703:H703"/>
    <mergeCell ref="A705:D705"/>
    <mergeCell ref="E705:I705"/>
    <mergeCell ref="A719:C719"/>
    <mergeCell ref="E719:H719"/>
    <mergeCell ref="A720:H720"/>
    <mergeCell ref="E764:F764"/>
    <mergeCell ref="B765:H765"/>
    <mergeCell ref="B768:F768"/>
    <mergeCell ref="E770:F770"/>
    <mergeCell ref="B771:H771"/>
    <mergeCell ref="B774:F774"/>
    <mergeCell ref="M747:S747"/>
    <mergeCell ref="G748:I749"/>
    <mergeCell ref="E750:F750"/>
    <mergeCell ref="G750:I750"/>
    <mergeCell ref="E751:F751"/>
    <mergeCell ref="G751:I751"/>
    <mergeCell ref="A797:H797"/>
    <mergeCell ref="A800:I801"/>
    <mergeCell ref="A802:I802"/>
    <mergeCell ref="A815:I815"/>
    <mergeCell ref="A816:I816"/>
    <mergeCell ref="A817:I817"/>
    <mergeCell ref="A778:H778"/>
    <mergeCell ref="A780:D780"/>
    <mergeCell ref="E780:I780"/>
    <mergeCell ref="A794:C794"/>
    <mergeCell ref="E794:H794"/>
    <mergeCell ref="A795:H795"/>
    <mergeCell ref="E837:F837"/>
    <mergeCell ref="B838:H838"/>
    <mergeCell ref="B841:F841"/>
    <mergeCell ref="E843:F843"/>
    <mergeCell ref="B844:H844"/>
    <mergeCell ref="B847:F847"/>
    <mergeCell ref="M820:S820"/>
    <mergeCell ref="G821:I822"/>
    <mergeCell ref="E823:F823"/>
    <mergeCell ref="G823:I823"/>
    <mergeCell ref="E824:F824"/>
    <mergeCell ref="G824:I824"/>
    <mergeCell ref="A870:H870"/>
    <mergeCell ref="A873:I874"/>
    <mergeCell ref="A875:I875"/>
    <mergeCell ref="A851:H851"/>
    <mergeCell ref="A853:D853"/>
    <mergeCell ref="E853:I853"/>
    <mergeCell ref="A867:C867"/>
    <mergeCell ref="E867:H867"/>
    <mergeCell ref="A868:H868"/>
  </mergeCells>
  <conditionalFormatting sqref="B10">
    <cfRule type="duplicateValues" dxfId="47" priority="45"/>
    <cfRule type="duplicateValues" dxfId="46" priority="46" stopIfTrue="1"/>
    <cfRule type="duplicateValues" dxfId="45" priority="47"/>
    <cfRule type="duplicateValues" dxfId="44" priority="48"/>
  </conditionalFormatting>
  <conditionalFormatting sqref="B86">
    <cfRule type="duplicateValues" dxfId="43" priority="41"/>
    <cfRule type="duplicateValues" dxfId="42" priority="42" stopIfTrue="1"/>
    <cfRule type="duplicateValues" dxfId="41" priority="43"/>
    <cfRule type="duplicateValues" dxfId="40" priority="44"/>
  </conditionalFormatting>
  <conditionalFormatting sqref="B159">
    <cfRule type="duplicateValues" dxfId="39" priority="37"/>
    <cfRule type="duplicateValues" dxfId="38" priority="38" stopIfTrue="1"/>
    <cfRule type="duplicateValues" dxfId="37" priority="39"/>
    <cfRule type="duplicateValues" dxfId="36" priority="40"/>
  </conditionalFormatting>
  <conditionalFormatting sqref="B233">
    <cfRule type="duplicateValues" dxfId="35" priority="33"/>
    <cfRule type="duplicateValues" dxfId="34" priority="34" stopIfTrue="1"/>
    <cfRule type="duplicateValues" dxfId="33" priority="35"/>
    <cfRule type="duplicateValues" dxfId="32" priority="36"/>
  </conditionalFormatting>
  <conditionalFormatting sqref="B307">
    <cfRule type="duplicateValues" dxfId="31" priority="29"/>
    <cfRule type="duplicateValues" dxfId="30" priority="30" stopIfTrue="1"/>
    <cfRule type="duplicateValues" dxfId="29" priority="31"/>
    <cfRule type="duplicateValues" dxfId="28" priority="32"/>
  </conditionalFormatting>
  <conditionalFormatting sqref="B381">
    <cfRule type="duplicateValues" dxfId="27" priority="25"/>
    <cfRule type="duplicateValues" dxfId="26" priority="26" stopIfTrue="1"/>
    <cfRule type="duplicateValues" dxfId="25" priority="27"/>
    <cfRule type="duplicateValues" dxfId="24" priority="28"/>
  </conditionalFormatting>
  <conditionalFormatting sqref="B454">
    <cfRule type="duplicateValues" dxfId="23" priority="21"/>
    <cfRule type="duplicateValues" dxfId="22" priority="22" stopIfTrue="1"/>
    <cfRule type="duplicateValues" dxfId="21" priority="23"/>
    <cfRule type="duplicateValues" dxfId="20" priority="24"/>
  </conditionalFormatting>
  <conditionalFormatting sqref="B527">
    <cfRule type="duplicateValues" dxfId="19" priority="17"/>
    <cfRule type="duplicateValues" dxfId="18" priority="18" stopIfTrue="1"/>
    <cfRule type="duplicateValues" dxfId="17" priority="19"/>
    <cfRule type="duplicateValues" dxfId="16" priority="20"/>
  </conditionalFormatting>
  <conditionalFormatting sqref="B600">
    <cfRule type="duplicateValues" dxfId="15" priority="13"/>
    <cfRule type="duplicateValues" dxfId="14" priority="14" stopIfTrue="1"/>
    <cfRule type="duplicateValues" dxfId="13" priority="15"/>
    <cfRule type="duplicateValues" dxfId="12" priority="16"/>
  </conditionalFormatting>
  <conditionalFormatting sqref="B674">
    <cfRule type="duplicateValues" dxfId="11" priority="9"/>
    <cfRule type="duplicateValues" dxfId="10" priority="10" stopIfTrue="1"/>
    <cfRule type="duplicateValues" dxfId="9" priority="11"/>
    <cfRule type="duplicateValues" dxfId="8" priority="12"/>
  </conditionalFormatting>
  <conditionalFormatting sqref="B749">
    <cfRule type="duplicateValues" dxfId="7" priority="5"/>
    <cfRule type="duplicateValues" dxfId="6" priority="6" stopIfTrue="1"/>
    <cfRule type="duplicateValues" dxfId="5" priority="7"/>
    <cfRule type="duplicateValues" dxfId="4" priority="8"/>
  </conditionalFormatting>
  <conditionalFormatting sqref="B822">
    <cfRule type="duplicateValues" dxfId="3" priority="1"/>
    <cfRule type="duplicateValues" dxfId="2" priority="2" stopIfTrue="1"/>
    <cfRule type="duplicateValues" dxfId="1" priority="3"/>
    <cfRule type="duplicateValues" dxfId="0" priority="4"/>
  </conditionalFormatting>
  <pageMargins left="0.9055118110236221" right="0.70866141732283472" top="0.74803149606299213" bottom="0.74803149606299213" header="0.31496062992125984" footer="0.31496062992125984"/>
  <pageSetup scale="6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Original</vt:lpstr>
      <vt:lpstr>Hoja2</vt:lpstr>
      <vt:lpstr>Hoja2!Área_de_impresión</vt:lpstr>
      <vt:lpstr>Original!Área_de_impresión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MENDOZA</dc:creator>
  <cp:lastModifiedBy>AURA MENDOZA</cp:lastModifiedBy>
  <cp:lastPrinted>2024-03-14T20:42:27Z</cp:lastPrinted>
  <dcterms:created xsi:type="dcterms:W3CDTF">2024-03-07T21:54:34Z</dcterms:created>
  <dcterms:modified xsi:type="dcterms:W3CDTF">2024-03-14T21:03:35Z</dcterms:modified>
</cp:coreProperties>
</file>