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ropbox (Personal)\Business\Loan Processing\VL\Forms\"/>
    </mc:Choice>
  </mc:AlternateContent>
  <xr:revisionPtr revIDLastSave="0" documentId="8_{BDD7B1D4-FEAA-48DA-A766-E56340C04801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Income Calculator" sheetId="1" r:id="rId1"/>
  </sheets>
  <definedNames>
    <definedName name="_xlnm.Print_Area" localSheetId="0">'Income Calculator'!$A$3:$H$51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1" l="1"/>
  <c r="J35" i="1"/>
  <c r="J36" i="1"/>
  <c r="J37" i="1"/>
  <c r="J38" i="1"/>
  <c r="K49" i="1" l="1"/>
  <c r="J49" i="1"/>
  <c r="K44" i="1"/>
  <c r="K45" i="1"/>
  <c r="K46" i="1"/>
  <c r="K48" i="1"/>
  <c r="F56" i="1" l="1"/>
  <c r="F55" i="1"/>
  <c r="F54" i="1"/>
  <c r="F53" i="1"/>
  <c r="F52" i="1"/>
  <c r="F51" i="1"/>
  <c r="F50" i="1"/>
  <c r="F49" i="1"/>
  <c r="F48" i="1"/>
  <c r="F47" i="1"/>
  <c r="F46" i="1"/>
  <c r="F45" i="1"/>
  <c r="F57" i="1" s="1"/>
  <c r="F32" i="1" l="1"/>
  <c r="F33" i="1"/>
  <c r="F34" i="1"/>
  <c r="F35" i="1"/>
  <c r="F36" i="1"/>
  <c r="F37" i="1"/>
  <c r="F38" i="1"/>
  <c r="F39" i="1"/>
  <c r="F40" i="1"/>
  <c r="F41" i="1"/>
  <c r="F42" i="1"/>
  <c r="F31" i="1"/>
  <c r="F43" i="1" l="1"/>
  <c r="J34" i="1"/>
  <c r="C62" i="1" l="1"/>
  <c r="C63" i="1" s="1"/>
  <c r="C65" i="1" s="1"/>
  <c r="C67" i="1" s="1"/>
  <c r="B32" i="1" l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C21" i="1"/>
  <c r="C27" i="1" l="1"/>
</calcChain>
</file>

<file path=xl/sharedStrings.xml><?xml version="1.0" encoding="utf-8"?>
<sst xmlns="http://schemas.openxmlformats.org/spreadsheetml/2006/main" count="63" uniqueCount="51">
  <si>
    <t>Month</t>
  </si>
  <si>
    <t>Loan Amount</t>
  </si>
  <si>
    <t>*</t>
  </si>
  <si>
    <t>Rate</t>
  </si>
  <si>
    <t>Other Documented Income</t>
  </si>
  <si>
    <t>Bank Statement Income</t>
  </si>
  <si>
    <t>Total Income</t>
  </si>
  <si>
    <t>DTI</t>
  </si>
  <si>
    <t>Monthly Taxes</t>
  </si>
  <si>
    <t>Monthly Insurance</t>
  </si>
  <si>
    <t>HOA Dues</t>
  </si>
  <si>
    <t>Other Debts</t>
  </si>
  <si>
    <t>Less: Proceeds from the sale or liquidation of significant assets (including sales of real estate, financial assets - including stocks and bonds, life insurance policies and autos) and loan proceeds from borrowing)</t>
  </si>
  <si>
    <t>Borrower Name:</t>
  </si>
  <si>
    <t>Enter Name Here</t>
  </si>
  <si>
    <t xml:space="preserve">Loan Number: </t>
  </si>
  <si>
    <t>Enter Loan Number Here</t>
  </si>
  <si>
    <t>Enter Completion Date</t>
  </si>
  <si>
    <t xml:space="preserve">Name of the Individual Completing The Form: </t>
  </si>
  <si>
    <t>5/1 ARM</t>
  </si>
  <si>
    <t>Qualifying Payment</t>
  </si>
  <si>
    <t>Product Type</t>
  </si>
  <si>
    <t>DTI Pass/Fail</t>
  </si>
  <si>
    <t>LTV</t>
  </si>
  <si>
    <t xml:space="preserve">Less: Transfers </t>
  </si>
  <si>
    <t>Total Deposits into Bank Statements</t>
  </si>
  <si>
    <t>Adjusted Deposits into Bank Statements</t>
  </si>
  <si>
    <t>Deposits into Personal Account from Business Account</t>
  </si>
  <si>
    <t>Analysis Type Required</t>
  </si>
  <si>
    <t>Mortgage Payment for Qualifying</t>
  </si>
  <si>
    <t>Proposed Monthly Obligations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</si>
  <si>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4" tint="-0.499984740745262"/>
        <rFont val="Calibri"/>
        <family val="2"/>
        <scheme val="minor"/>
      </rPr>
      <t xml:space="preserve"> =  Required Field</t>
    </r>
  </si>
  <si>
    <t>Recent Year Income</t>
  </si>
  <si>
    <t>Prior Year Income</t>
  </si>
  <si>
    <t>Recent</t>
  </si>
  <si>
    <t>Prior</t>
  </si>
  <si>
    <t xml:space="preserve">7/1 ARM </t>
  </si>
  <si>
    <t>Type 3</t>
  </si>
  <si>
    <t>Type 2</t>
  </si>
  <si>
    <t>Type 1</t>
  </si>
  <si>
    <t>Type 4</t>
  </si>
  <si>
    <t>Borrowers' Ownership % of Their Business</t>
  </si>
  <si>
    <t>30 Yr Fixed</t>
  </si>
  <si>
    <t>15 Yr Fixed</t>
  </si>
  <si>
    <t>7/1 ARM Yr IO</t>
  </si>
  <si>
    <t>5/1 ARM 10 Yr IO</t>
  </si>
  <si>
    <t>Date of Completion:</t>
  </si>
  <si>
    <t>*This is an estimate, the monthly mortgage payment will be finalized upon submission.</t>
  </si>
  <si>
    <t>CPA Verified Profit Margin</t>
  </si>
  <si>
    <t>CPA Profit Margin</t>
  </si>
  <si>
    <t>CPA letter required for a custom profit margin. [Max 70%] Not allowed on Type 4 Borrowers.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</si>
</sst>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C3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3" fillId="2" borderId="4" xfId="0" applyFont="1" applyFill="1" applyBorder="1"/>
    <xf numFmtId="0" fontId="3" fillId="2" borderId="8" xfId="0" applyFont="1" applyFill="1" applyBorder="1"/>
    <xf numFmtId="44" fontId="4" fillId="3" borderId="15" xfId="0" applyNumberFormat="1" applyFont="1" applyFill="1" applyBorder="1" applyAlignment="1">
      <alignment horizontal="center" vertical="center" wrapText="1"/>
    </xf>
    <xf numFmtId="44" fontId="4" fillId="3" borderId="16" xfId="0" applyNumberFormat="1" applyFont="1" applyFill="1" applyBorder="1" applyAlignment="1">
      <alignment horizontal="center" vertical="center" wrapText="1"/>
    </xf>
    <xf numFmtId="17" fontId="0" fillId="4" borderId="6" xfId="0" applyNumberFormat="1" applyFill="1" applyBorder="1"/>
    <xf numFmtId="17" fontId="0" fillId="2" borderId="6" xfId="0" applyNumberFormat="1" applyFill="1" applyBorder="1"/>
    <xf numFmtId="0" fontId="3" fillId="4" borderId="8" xfId="0" applyFont="1" applyFill="1" applyBorder="1"/>
    <xf numFmtId="44" fontId="0" fillId="3" borderId="0" xfId="0" applyNumberFormat="1" applyFill="1"/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7" fillId="2" borderId="11" xfId="0" applyFont="1" applyFill="1" applyBorder="1"/>
    <xf numFmtId="0" fontId="6" fillId="2" borderId="12" xfId="0" applyFont="1" applyFill="1" applyBorder="1"/>
    <xf numFmtId="0" fontId="3" fillId="2" borderId="11" xfId="0" applyFont="1" applyFill="1" applyBorder="1"/>
    <xf numFmtId="0" fontId="3" fillId="4" borderId="6" xfId="0" applyFont="1" applyFill="1" applyBorder="1"/>
    <xf numFmtId="0" fontId="3" fillId="4" borderId="11" xfId="0" applyFont="1" applyFill="1" applyBorder="1"/>
    <xf numFmtId="0" fontId="3" fillId="2" borderId="6" xfId="0" applyFont="1" applyFill="1" applyBorder="1"/>
    <xf numFmtId="44" fontId="4" fillId="3" borderId="11" xfId="0" applyNumberFormat="1" applyFont="1" applyFill="1" applyBorder="1" applyAlignment="1">
      <alignment vertical="center" wrapText="1"/>
    </xf>
    <xf numFmtId="44" fontId="4" fillId="3" borderId="17" xfId="0" applyNumberFormat="1" applyFont="1" applyFill="1" applyBorder="1" applyAlignment="1">
      <alignment vertical="center" wrapText="1"/>
    </xf>
    <xf numFmtId="44" fontId="2" fillId="3" borderId="3" xfId="0" applyNumberFormat="1" applyFont="1" applyFill="1" applyBorder="1" applyAlignment="1">
      <alignment vertical="center" wrapText="1"/>
    </xf>
    <xf numFmtId="8" fontId="3" fillId="2" borderId="12" xfId="0" applyNumberFormat="1" applyFont="1" applyFill="1" applyBorder="1"/>
    <xf numFmtId="8" fontId="3" fillId="2" borderId="9" xfId="1" applyNumberFormat="1" applyFont="1" applyFill="1" applyBorder="1"/>
    <xf numFmtId="9" fontId="7" fillId="2" borderId="0" xfId="0" applyNumberFormat="1" applyFont="1" applyFill="1"/>
    <xf numFmtId="0" fontId="0" fillId="2" borderId="18" xfId="0" applyFill="1" applyBorder="1"/>
    <xf numFmtId="8" fontId="0" fillId="2" borderId="18" xfId="0" applyNumberFormat="1" applyFill="1" applyBorder="1"/>
    <xf numFmtId="44" fontId="2" fillId="3" borderId="3" xfId="0" applyNumberFormat="1" applyFont="1" applyFill="1" applyBorder="1" applyAlignment="1">
      <alignment horizontal="center" vertical="center" wrapText="1"/>
    </xf>
    <xf numFmtId="44" fontId="8" fillId="2" borderId="5" xfId="1" applyFont="1" applyFill="1" applyBorder="1"/>
    <xf numFmtId="44" fontId="8" fillId="4" borderId="7" xfId="1" applyFont="1" applyFill="1" applyBorder="1"/>
    <xf numFmtId="44" fontId="8" fillId="0" borderId="7" xfId="1" applyFont="1" applyBorder="1"/>
    <xf numFmtId="17" fontId="0" fillId="4" borderId="8" xfId="0" applyNumberFormat="1" applyFill="1" applyBorder="1"/>
    <xf numFmtId="44" fontId="8" fillId="4" borderId="9" xfId="1" applyFont="1" applyFill="1" applyBorder="1"/>
    <xf numFmtId="9" fontId="0" fillId="2" borderId="0" xfId="0" applyNumberFormat="1" applyFill="1"/>
    <xf numFmtId="0" fontId="0" fillId="2" borderId="0" xfId="0" applyFill="1" applyAlignment="1">
      <alignment vertical="top" wrapText="1"/>
    </xf>
    <xf numFmtId="0" fontId="3" fillId="2" borderId="11" xfId="0" applyFont="1" applyFill="1" applyBorder="1" applyAlignment="1">
      <alignment horizontal="left"/>
    </xf>
    <xf numFmtId="0" fontId="3" fillId="4" borderId="4" xfId="0" applyFont="1" applyFill="1" applyBorder="1"/>
    <xf numFmtId="0" fontId="5" fillId="4" borderId="0" xfId="0" applyFont="1" applyFill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9" fontId="7" fillId="2" borderId="12" xfId="0" applyNumberFormat="1" applyFont="1" applyFill="1" applyBorder="1" applyProtection="1">
      <protection locked="0"/>
    </xf>
    <xf numFmtId="44" fontId="7" fillId="4" borderId="5" xfId="1" applyFont="1" applyFill="1" applyBorder="1" applyProtection="1">
      <protection locked="0"/>
    </xf>
    <xf numFmtId="10" fontId="8" fillId="2" borderId="7" xfId="2" applyNumberFormat="1" applyFont="1" applyFill="1" applyBorder="1" applyProtection="1">
      <protection locked="0"/>
    </xf>
    <xf numFmtId="10" fontId="7" fillId="4" borderId="7" xfId="0" applyNumberFormat="1" applyFont="1" applyFill="1" applyBorder="1" applyProtection="1">
      <protection locked="0"/>
    </xf>
    <xf numFmtId="0" fontId="7" fillId="2" borderId="9" xfId="0" applyFont="1" applyFill="1" applyBorder="1" applyAlignment="1" applyProtection="1">
      <alignment horizontal="right"/>
      <protection locked="0"/>
    </xf>
    <xf numFmtId="44" fontId="7" fillId="2" borderId="5" xfId="1" applyFont="1" applyFill="1" applyBorder="1" applyProtection="1">
      <protection locked="0"/>
    </xf>
    <xf numFmtId="44" fontId="7" fillId="4" borderId="7" xfId="1" applyFont="1" applyFill="1" applyBorder="1" applyProtection="1">
      <protection locked="0"/>
    </xf>
    <xf numFmtId="44" fontId="7" fillId="2" borderId="7" xfId="1" applyFont="1" applyFill="1" applyBorder="1" applyProtection="1">
      <protection locked="0"/>
    </xf>
    <xf numFmtId="44" fontId="7" fillId="4" borderId="10" xfId="1" applyFont="1" applyFill="1" applyBorder="1" applyProtection="1">
      <protection locked="0"/>
    </xf>
    <xf numFmtId="44" fontId="7" fillId="2" borderId="14" xfId="1" applyFont="1" applyFill="1" applyBorder="1" applyProtection="1">
      <protection locked="0"/>
    </xf>
    <xf numFmtId="44" fontId="7" fillId="4" borderId="0" xfId="1" applyFont="1" applyFill="1" applyProtection="1">
      <protection locked="0"/>
    </xf>
    <xf numFmtId="44" fontId="7" fillId="0" borderId="0" xfId="1" applyFont="1" applyProtection="1">
      <protection locked="0"/>
    </xf>
    <xf numFmtId="44" fontId="7" fillId="4" borderId="19" xfId="1" applyFont="1" applyFill="1" applyBorder="1" applyProtection="1">
      <protection locked="0"/>
    </xf>
    <xf numFmtId="17" fontId="7" fillId="2" borderId="4" xfId="0" applyNumberFormat="1" applyFont="1" applyFill="1" applyBorder="1" applyProtection="1">
      <protection locked="0"/>
    </xf>
    <xf numFmtId="44" fontId="7" fillId="4" borderId="12" xfId="1" applyFont="1" applyFill="1" applyBorder="1" applyProtection="1">
      <protection locked="0"/>
    </xf>
    <xf numFmtId="44" fontId="3" fillId="2" borderId="13" xfId="1" applyFont="1" applyFill="1" applyBorder="1" applyProtection="1">
      <protection locked="0"/>
    </xf>
    <xf numFmtId="44" fontId="3" fillId="4" borderId="9" xfId="1" applyFont="1" applyFill="1" applyBorder="1" applyProtection="1">
      <protection locked="0"/>
    </xf>
    <xf numFmtId="14" fontId="10" fillId="2" borderId="0" xfId="0" applyNumberFormat="1" applyFont="1" applyFill="1"/>
    <xf numFmtId="9" fontId="7" fillId="2" borderId="0" xfId="0" applyNumberFormat="1" applyFont="1" applyFill="1" applyAlignment="1" applyProtection="1">
      <alignment horizontal="center"/>
      <protection locked="0"/>
    </xf>
    <xf numFmtId="10" fontId="0" fillId="2" borderId="0" xfId="0" applyNumberFormat="1" applyFill="1"/>
    <xf numFmtId="17" fontId="11" fillId="2" borderId="4" xfId="0" applyNumberFormat="1" applyFont="1" applyFill="1" applyBorder="1" applyProtection="1">
      <protection locked="0"/>
    </xf>
    <xf numFmtId="10" fontId="7" fillId="2" borderId="12" xfId="0" applyNumberFormat="1" applyFont="1" applyFill="1" applyBorder="1" applyProtection="1">
      <protection locked="0"/>
    </xf>
    <xf numFmtId="0" fontId="3" fillId="2" borderId="0" xfId="0" quotePrefix="1" applyFont="1" applyFill="1"/>
    <xf numFmtId="0" fontId="3" fillId="2" borderId="0" xfId="0" applyFont="1" applyFill="1" applyAlignment="1">
      <alignment vertical="top" wrapText="1"/>
    </xf>
    <xf numFmtId="0" fontId="3" fillId="2" borderId="12" xfId="0" applyFont="1" applyFill="1" applyBorder="1" applyAlignment="1">
      <alignment horizontal="right"/>
    </xf>
    <xf numFmtId="10" fontId="3" fillId="2" borderId="12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top" wrapText="1"/>
    </xf>
    <xf numFmtId="0" fontId="0" fillId="2" borderId="2" xfId="0" applyFill="1" applyBorder="1" applyAlignment="1">
      <alignment horizontal="left"/>
    </xf>
    <xf numFmtId="9" fontId="7" fillId="2" borderId="17" xfId="0" applyNumberFormat="1" applyFont="1" applyFill="1" applyBorder="1" applyAlignment="1" applyProtection="1">
      <alignment horizontal="center"/>
      <protection locked="0"/>
    </xf>
    <xf numFmtId="9" fontId="7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3" fillId="2" borderId="0" xfId="0" applyFont="1" applyFill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19050</xdr:rowOff>
    </xdr:from>
    <xdr:to>
      <xdr:col>2</xdr:col>
      <xdr:colOff>1266825</xdr:colOff>
      <xdr:row>1</xdr:row>
      <xdr:rowOff>21739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4766B7-DBA8-572B-2A8A-688B3CA1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19050"/>
          <a:ext cx="666750" cy="678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workbookViewId="0">
      <selection activeCell="E3" sqref="E3"/>
    </sheetView>
  </sheetViews>
  <sheetFormatPr defaultColWidth="17.5703125" defaultRowHeight="15" x14ac:dyDescent="0.25"/>
  <cols>
    <col min="1" max="1" width="20.7109375" style="1" customWidth="1"/>
    <col min="2" max="2" width="37.85546875" style="1" customWidth="1"/>
    <col min="3" max="3" width="26.85546875" style="1" customWidth="1"/>
    <col min="4" max="4" width="26.28515625" style="1" customWidth="1"/>
    <col min="5" max="5" width="26.5703125" style="1" customWidth="1"/>
    <col min="6" max="6" width="17.5703125" style="1"/>
    <col min="7" max="7" width="17.5703125" style="1" customWidth="1"/>
    <col min="8" max="8" width="17.42578125" style="1" customWidth="1"/>
    <col min="9" max="9" width="31" style="1" hidden="1" customWidth="1"/>
    <col min="10" max="10" width="37" style="1" hidden="1" customWidth="1"/>
    <col min="11" max="11" width="24.28515625" style="1" hidden="1" customWidth="1"/>
    <col min="12" max="12" width="7.85546875" style="1" customWidth="1"/>
    <col min="13" max="14" width="17.5703125" style="1" customWidth="1"/>
    <col min="15" max="16384" width="17.5703125" style="1"/>
  </cols>
  <sheetData>
    <row r="1" spans="1:14" ht="53.25" customHeight="1" x14ac:dyDescent="0.25"/>
    <row r="2" spans="1:14" ht="6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5">
      <c r="B3" s="67" t="s">
        <v>13</v>
      </c>
      <c r="C3" s="67"/>
      <c r="D3" s="13"/>
      <c r="E3" s="38"/>
    </row>
    <row r="4" spans="1:14" x14ac:dyDescent="0.25">
      <c r="B4" s="70" t="s">
        <v>15</v>
      </c>
      <c r="C4" s="70"/>
      <c r="D4" s="12"/>
      <c r="E4" s="39" t="s">
        <v>16</v>
      </c>
    </row>
    <row r="5" spans="1:14" x14ac:dyDescent="0.25">
      <c r="B5" s="70" t="s">
        <v>46</v>
      </c>
      <c r="C5" s="70"/>
      <c r="D5" s="13"/>
      <c r="E5" s="38" t="s">
        <v>17</v>
      </c>
    </row>
    <row r="6" spans="1:14" x14ac:dyDescent="0.25">
      <c r="B6" s="70" t="s">
        <v>18</v>
      </c>
      <c r="C6" s="70"/>
      <c r="D6" s="12"/>
      <c r="E6" s="39" t="s">
        <v>14</v>
      </c>
    </row>
    <row r="7" spans="1:14" ht="15.75" thickBot="1" x14ac:dyDescent="0.3"/>
    <row r="8" spans="1:14" ht="16.5" thickBot="1" x14ac:dyDescent="0.3">
      <c r="B8" s="14" t="s">
        <v>31</v>
      </c>
      <c r="C8" s="15"/>
    </row>
    <row r="9" spans="1:14" ht="15.75" thickBot="1" x14ac:dyDescent="0.3"/>
    <row r="10" spans="1:14" ht="16.5" customHeight="1" thickBot="1" x14ac:dyDescent="0.3">
      <c r="B10" s="16" t="s">
        <v>41</v>
      </c>
      <c r="C10" s="40">
        <v>1</v>
      </c>
      <c r="D10" s="2" t="s">
        <v>2</v>
      </c>
    </row>
    <row r="11" spans="1:14" ht="16.5" customHeight="1" thickBot="1" x14ac:dyDescent="0.3">
      <c r="B11" s="3"/>
      <c r="C11" s="25"/>
      <c r="D11" s="2"/>
    </row>
    <row r="12" spans="1:14" ht="16.5" customHeight="1" thickBot="1" x14ac:dyDescent="0.3">
      <c r="B12" s="36" t="s">
        <v>28</v>
      </c>
      <c r="C12" s="68" t="s">
        <v>37</v>
      </c>
      <c r="D12" s="69"/>
      <c r="E12" s="2" t="s">
        <v>2</v>
      </c>
    </row>
    <row r="13" spans="1:14" ht="16.5" customHeight="1" thickBot="1" x14ac:dyDescent="0.3">
      <c r="B13" s="58"/>
      <c r="C13" s="58"/>
      <c r="D13" s="58"/>
      <c r="E13" s="2"/>
    </row>
    <row r="14" spans="1:14" ht="16.5" customHeight="1" thickBot="1" x14ac:dyDescent="0.3">
      <c r="A14" s="71" t="s">
        <v>50</v>
      </c>
      <c r="B14" s="16" t="s">
        <v>48</v>
      </c>
      <c r="C14" s="61"/>
      <c r="D14" s="58"/>
      <c r="E14" s="2"/>
    </row>
    <row r="15" spans="1:14" ht="16.5" customHeight="1" thickBot="1" x14ac:dyDescent="0.3">
      <c r="A15" s="71"/>
      <c r="B15" s="3"/>
      <c r="C15" s="25"/>
      <c r="D15" s="2"/>
    </row>
    <row r="16" spans="1:14" ht="16.5" customHeight="1" x14ac:dyDescent="0.25">
      <c r="A16" s="71"/>
      <c r="B16" s="37" t="s">
        <v>1</v>
      </c>
      <c r="C16" s="41"/>
      <c r="D16" s="2" t="s">
        <v>2</v>
      </c>
    </row>
    <row r="17" spans="1:6" ht="16.5" customHeight="1" x14ac:dyDescent="0.25">
      <c r="A17" s="71"/>
      <c r="B17" s="19" t="s">
        <v>23</v>
      </c>
      <c r="C17" s="42">
        <v>0</v>
      </c>
      <c r="D17" s="2"/>
    </row>
    <row r="18" spans="1:6" ht="15.75" x14ac:dyDescent="0.25">
      <c r="A18" s="71"/>
      <c r="B18" s="17" t="s">
        <v>3</v>
      </c>
      <c r="C18" s="43">
        <v>0</v>
      </c>
      <c r="D18" s="2" t="s">
        <v>2</v>
      </c>
    </row>
    <row r="19" spans="1:6" ht="16.5" thickBot="1" x14ac:dyDescent="0.3">
      <c r="A19" s="71"/>
      <c r="B19" s="5" t="s">
        <v>21</v>
      </c>
      <c r="C19" s="44" t="s">
        <v>42</v>
      </c>
      <c r="D19" s="2" t="s">
        <v>2</v>
      </c>
    </row>
    <row r="20" spans="1:6" ht="16.5" thickBot="1" x14ac:dyDescent="0.3">
      <c r="A20" s="63"/>
      <c r="D20" s="2"/>
    </row>
    <row r="21" spans="1:6" ht="15.75" thickBot="1" x14ac:dyDescent="0.3">
      <c r="A21" s="63"/>
      <c r="B21" s="16" t="s">
        <v>29</v>
      </c>
      <c r="C21" s="23">
        <f>VLOOKUP(C19,I34:J41,2,FALSE)</f>
        <v>0</v>
      </c>
      <c r="D21" s="1" t="s">
        <v>2</v>
      </c>
    </row>
    <row r="22" spans="1:6" ht="15.75" thickBot="1" x14ac:dyDescent="0.3">
      <c r="A22" s="35"/>
    </row>
    <row r="23" spans="1:6" ht="15.75" x14ac:dyDescent="0.25">
      <c r="A23" s="35"/>
      <c r="B23" s="4" t="s">
        <v>8</v>
      </c>
      <c r="C23" s="45">
        <v>0</v>
      </c>
      <c r="D23" s="2" t="s">
        <v>2</v>
      </c>
    </row>
    <row r="24" spans="1:6" ht="15.75" x14ac:dyDescent="0.25">
      <c r="A24" s="35"/>
      <c r="B24" s="17" t="s">
        <v>9</v>
      </c>
      <c r="C24" s="46">
        <v>0</v>
      </c>
      <c r="D24" s="2" t="s">
        <v>2</v>
      </c>
    </row>
    <row r="25" spans="1:6" ht="15.75" x14ac:dyDescent="0.25">
      <c r="B25" s="19" t="s">
        <v>10</v>
      </c>
      <c r="C25" s="47">
        <v>0</v>
      </c>
      <c r="D25" s="2" t="s">
        <v>2</v>
      </c>
    </row>
    <row r="26" spans="1:6" ht="16.5" thickBot="1" x14ac:dyDescent="0.3">
      <c r="B26" s="17" t="s">
        <v>11</v>
      </c>
      <c r="C26" s="48">
        <v>0</v>
      </c>
      <c r="D26" s="2" t="s">
        <v>2</v>
      </c>
    </row>
    <row r="27" spans="1:6" ht="16.5" thickTop="1" thickBot="1" x14ac:dyDescent="0.3">
      <c r="B27" s="5" t="s">
        <v>30</v>
      </c>
      <c r="C27" s="24">
        <f>C21+C23+C24+C25+C26</f>
        <v>0</v>
      </c>
    </row>
    <row r="29" spans="1:6" ht="15.75" thickBot="1" x14ac:dyDescent="0.3"/>
    <row r="30" spans="1:6" ht="135.75" thickBot="1" x14ac:dyDescent="0.3">
      <c r="B30" s="6" t="s">
        <v>0</v>
      </c>
      <c r="C30" s="7" t="s">
        <v>25</v>
      </c>
      <c r="D30" s="7" t="s">
        <v>24</v>
      </c>
      <c r="E30" s="7" t="s">
        <v>12</v>
      </c>
      <c r="F30" s="7" t="s">
        <v>26</v>
      </c>
    </row>
    <row r="31" spans="1:6" ht="15.6" customHeight="1" x14ac:dyDescent="0.25">
      <c r="A31" s="66"/>
      <c r="B31" s="53">
        <v>44440</v>
      </c>
      <c r="C31" s="49"/>
      <c r="D31" s="49"/>
      <c r="E31" s="49"/>
      <c r="F31" s="29">
        <f t="shared" ref="F31:F42" si="0">C31-D31-E31</f>
        <v>0</v>
      </c>
    </row>
    <row r="32" spans="1:6" x14ac:dyDescent="0.25">
      <c r="A32" s="66"/>
      <c r="B32" s="8">
        <f>EDATE(B31,-1)</f>
        <v>44409</v>
      </c>
      <c r="C32" s="50"/>
      <c r="D32" s="50"/>
      <c r="E32" s="50"/>
      <c r="F32" s="30">
        <f t="shared" si="0"/>
        <v>0</v>
      </c>
    </row>
    <row r="33" spans="1:11" x14ac:dyDescent="0.25">
      <c r="A33" s="66"/>
      <c r="B33" s="9">
        <f t="shared" ref="B33:B42" si="1">EDATE(B32,-1)</f>
        <v>44378</v>
      </c>
      <c r="C33" s="51"/>
      <c r="D33" s="51"/>
      <c r="E33" s="51"/>
      <c r="F33" s="31">
        <f t="shared" si="0"/>
        <v>0</v>
      </c>
      <c r="I33" s="26"/>
      <c r="J33" s="26" t="s">
        <v>20</v>
      </c>
    </row>
    <row r="34" spans="1:11" x14ac:dyDescent="0.25">
      <c r="A34" s="66"/>
      <c r="B34" s="8">
        <f t="shared" si="1"/>
        <v>44348</v>
      </c>
      <c r="C34" s="50"/>
      <c r="D34" s="50"/>
      <c r="E34" s="50"/>
      <c r="F34" s="30">
        <f t="shared" si="0"/>
        <v>0</v>
      </c>
      <c r="I34" s="26" t="s">
        <v>19</v>
      </c>
      <c r="J34" s="27">
        <f>PMT(($C$18)/12,360,-$C$16,0)</f>
        <v>0</v>
      </c>
    </row>
    <row r="35" spans="1:11" x14ac:dyDescent="0.25">
      <c r="B35" s="9">
        <f t="shared" si="1"/>
        <v>44317</v>
      </c>
      <c r="C35" s="51"/>
      <c r="D35" s="51"/>
      <c r="E35" s="51"/>
      <c r="F35" s="31">
        <f t="shared" si="0"/>
        <v>0</v>
      </c>
      <c r="I35" s="26" t="s">
        <v>45</v>
      </c>
      <c r="J35" s="27">
        <f t="shared" ref="J35:J37" si="2">PMT(($C$18)/12,360,-$C$16,0)</f>
        <v>0</v>
      </c>
    </row>
    <row r="36" spans="1:11" x14ac:dyDescent="0.25">
      <c r="B36" s="8">
        <f t="shared" si="1"/>
        <v>44287</v>
      </c>
      <c r="C36" s="50"/>
      <c r="D36" s="50"/>
      <c r="E36" s="50"/>
      <c r="F36" s="30">
        <f t="shared" si="0"/>
        <v>0</v>
      </c>
      <c r="I36" s="26" t="s">
        <v>36</v>
      </c>
      <c r="J36" s="27">
        <f t="shared" si="2"/>
        <v>0</v>
      </c>
    </row>
    <row r="37" spans="1:11" x14ac:dyDescent="0.25">
      <c r="B37" s="9">
        <f t="shared" si="1"/>
        <v>44256</v>
      </c>
      <c r="C37" s="51"/>
      <c r="D37" s="51"/>
      <c r="E37" s="51"/>
      <c r="F37" s="31">
        <f t="shared" si="0"/>
        <v>0</v>
      </c>
      <c r="I37" s="26" t="s">
        <v>44</v>
      </c>
      <c r="J37" s="27">
        <f t="shared" si="2"/>
        <v>0</v>
      </c>
    </row>
    <row r="38" spans="1:11" x14ac:dyDescent="0.25">
      <c r="B38" s="8">
        <f t="shared" si="1"/>
        <v>44228</v>
      </c>
      <c r="C38" s="50"/>
      <c r="D38" s="50"/>
      <c r="E38" s="50"/>
      <c r="F38" s="30">
        <f t="shared" si="0"/>
        <v>0</v>
      </c>
      <c r="I38" s="26" t="s">
        <v>43</v>
      </c>
      <c r="J38" s="27">
        <f>PMT($C$18/12,180,-$C$16,0)</f>
        <v>0</v>
      </c>
    </row>
    <row r="39" spans="1:11" x14ac:dyDescent="0.25">
      <c r="B39" s="9">
        <f t="shared" si="1"/>
        <v>44197</v>
      </c>
      <c r="C39" s="51"/>
      <c r="D39" s="51"/>
      <c r="E39" s="51"/>
      <c r="F39" s="31">
        <f t="shared" si="0"/>
        <v>0</v>
      </c>
      <c r="I39" s="26" t="s">
        <v>42</v>
      </c>
      <c r="J39" s="27">
        <f>PMT(C18/12,360,-C16,0)</f>
        <v>0</v>
      </c>
    </row>
    <row r="40" spans="1:11" x14ac:dyDescent="0.25">
      <c r="B40" s="8">
        <f t="shared" si="1"/>
        <v>44166</v>
      </c>
      <c r="C40" s="50"/>
      <c r="D40" s="50"/>
      <c r="E40" s="50"/>
      <c r="F40" s="30">
        <f t="shared" si="0"/>
        <v>0</v>
      </c>
    </row>
    <row r="41" spans="1:11" x14ac:dyDescent="0.25">
      <c r="B41" s="9">
        <f t="shared" si="1"/>
        <v>44136</v>
      </c>
      <c r="C41" s="51"/>
      <c r="D41" s="51"/>
      <c r="E41" s="51"/>
      <c r="F41" s="31">
        <f t="shared" si="0"/>
        <v>0</v>
      </c>
    </row>
    <row r="42" spans="1:11" ht="15.75" thickBot="1" x14ac:dyDescent="0.3">
      <c r="B42" s="32">
        <f t="shared" si="1"/>
        <v>44105</v>
      </c>
      <c r="C42" s="52"/>
      <c r="D42" s="52"/>
      <c r="E42" s="52"/>
      <c r="F42" s="33">
        <f t="shared" si="0"/>
        <v>0</v>
      </c>
    </row>
    <row r="43" spans="1:11" ht="15.75" thickBot="1" x14ac:dyDescent="0.3">
      <c r="B43" s="28" t="s">
        <v>32</v>
      </c>
      <c r="C43" s="20"/>
      <c r="D43" s="21"/>
      <c r="E43" s="21"/>
      <c r="F43" s="22">
        <f>AVERAGE(F31:F42)*VLOOKUP($C$12,$I$44:$J$49,2,FALSE)</f>
        <v>0</v>
      </c>
      <c r="J43" s="1" t="s">
        <v>34</v>
      </c>
      <c r="K43" s="1" t="s">
        <v>35</v>
      </c>
    </row>
    <row r="44" spans="1:11" ht="15.75" thickBot="1" x14ac:dyDescent="0.3">
      <c r="I44" s="1" t="s">
        <v>39</v>
      </c>
      <c r="J44" s="34">
        <v>0.85</v>
      </c>
      <c r="K44" s="34">
        <f>J44</f>
        <v>0.85</v>
      </c>
    </row>
    <row r="45" spans="1:11" x14ac:dyDescent="0.25">
      <c r="B45" s="60">
        <f>EDATE(B42,-1)</f>
        <v>44075</v>
      </c>
      <c r="C45" s="49"/>
      <c r="D45" s="49"/>
      <c r="E45" s="49"/>
      <c r="F45" s="29">
        <f t="shared" ref="F45:F56" si="3">C45-D45-E45</f>
        <v>0</v>
      </c>
      <c r="I45" s="1" t="s">
        <v>38</v>
      </c>
      <c r="J45" s="34">
        <v>0.6</v>
      </c>
      <c r="K45" s="34">
        <f t="shared" ref="K45:K46" si="4">J45</f>
        <v>0.6</v>
      </c>
    </row>
    <row r="46" spans="1:11" x14ac:dyDescent="0.25">
      <c r="B46" s="8">
        <f>EDATE(B45,-1)</f>
        <v>44044</v>
      </c>
      <c r="C46" s="50"/>
      <c r="D46" s="50"/>
      <c r="E46" s="50"/>
      <c r="F46" s="30">
        <f t="shared" si="3"/>
        <v>0</v>
      </c>
      <c r="I46" s="1" t="s">
        <v>37</v>
      </c>
      <c r="J46" s="34">
        <v>0.5</v>
      </c>
      <c r="K46" s="34">
        <f t="shared" si="4"/>
        <v>0.5</v>
      </c>
    </row>
    <row r="47" spans="1:11" x14ac:dyDescent="0.25">
      <c r="B47" s="9">
        <f t="shared" ref="B47:B56" si="5">EDATE(B46,-1)</f>
        <v>44013</v>
      </c>
      <c r="C47" s="51"/>
      <c r="D47" s="51"/>
      <c r="E47" s="51"/>
      <c r="F47" s="31">
        <f t="shared" si="3"/>
        <v>0</v>
      </c>
      <c r="I47" s="1" t="s">
        <v>40</v>
      </c>
      <c r="J47" s="34">
        <v>0.2</v>
      </c>
      <c r="K47" s="34">
        <v>0.4</v>
      </c>
    </row>
    <row r="48" spans="1:11" x14ac:dyDescent="0.25">
      <c r="B48" s="8">
        <f t="shared" si="5"/>
        <v>43983</v>
      </c>
      <c r="C48" s="50"/>
      <c r="D48" s="50"/>
      <c r="E48" s="50"/>
      <c r="F48" s="30">
        <f t="shared" si="3"/>
        <v>0</v>
      </c>
      <c r="I48" s="1" t="s">
        <v>27</v>
      </c>
      <c r="J48" s="34">
        <v>1</v>
      </c>
      <c r="K48" s="34">
        <f>J48</f>
        <v>1</v>
      </c>
    </row>
    <row r="49" spans="2:11" x14ac:dyDescent="0.25">
      <c r="B49" s="9">
        <f t="shared" si="5"/>
        <v>43952</v>
      </c>
      <c r="C49" s="51"/>
      <c r="D49" s="51"/>
      <c r="E49" s="51"/>
      <c r="F49" s="31">
        <f t="shared" si="3"/>
        <v>0</v>
      </c>
      <c r="I49" s="1" t="s">
        <v>49</v>
      </c>
      <c r="J49" s="59">
        <f>C14</f>
        <v>0</v>
      </c>
      <c r="K49" s="59">
        <f>C14</f>
        <v>0</v>
      </c>
    </row>
    <row r="50" spans="2:11" x14ac:dyDescent="0.25">
      <c r="B50" s="8">
        <f t="shared" si="5"/>
        <v>43922</v>
      </c>
      <c r="C50" s="50"/>
      <c r="D50" s="50"/>
      <c r="E50" s="50"/>
      <c r="F50" s="30">
        <f t="shared" si="3"/>
        <v>0</v>
      </c>
    </row>
    <row r="51" spans="2:11" x14ac:dyDescent="0.25">
      <c r="B51" s="9">
        <f t="shared" si="5"/>
        <v>43891</v>
      </c>
      <c r="C51" s="51"/>
      <c r="D51" s="51"/>
      <c r="E51" s="51"/>
      <c r="F51" s="31">
        <f t="shared" si="3"/>
        <v>0</v>
      </c>
    </row>
    <row r="52" spans="2:11" x14ac:dyDescent="0.25">
      <c r="B52" s="8">
        <f t="shared" si="5"/>
        <v>43862</v>
      </c>
      <c r="C52" s="50"/>
      <c r="D52" s="50"/>
      <c r="E52" s="50"/>
      <c r="F52" s="30">
        <f t="shared" si="3"/>
        <v>0</v>
      </c>
    </row>
    <row r="53" spans="2:11" x14ac:dyDescent="0.25">
      <c r="B53" s="9">
        <f t="shared" si="5"/>
        <v>43831</v>
      </c>
      <c r="C53" s="51"/>
      <c r="D53" s="51"/>
      <c r="E53" s="51"/>
      <c r="F53" s="31">
        <f t="shared" si="3"/>
        <v>0</v>
      </c>
    </row>
    <row r="54" spans="2:11" x14ac:dyDescent="0.25">
      <c r="B54" s="8">
        <f t="shared" si="5"/>
        <v>43800</v>
      </c>
      <c r="C54" s="50"/>
      <c r="D54" s="50"/>
      <c r="E54" s="50"/>
      <c r="F54" s="30">
        <f t="shared" si="3"/>
        <v>0</v>
      </c>
    </row>
    <row r="55" spans="2:11" x14ac:dyDescent="0.25">
      <c r="B55" s="9">
        <f t="shared" si="5"/>
        <v>43770</v>
      </c>
      <c r="C55" s="51"/>
      <c r="D55" s="51"/>
      <c r="E55" s="51"/>
      <c r="F55" s="31">
        <f t="shared" si="3"/>
        <v>0</v>
      </c>
    </row>
    <row r="56" spans="2:11" ht="15.75" thickBot="1" x14ac:dyDescent="0.3">
      <c r="B56" s="32">
        <f t="shared" si="5"/>
        <v>43739</v>
      </c>
      <c r="C56" s="52"/>
      <c r="D56" s="52"/>
      <c r="E56" s="52"/>
      <c r="F56" s="33">
        <f t="shared" si="3"/>
        <v>0</v>
      </c>
    </row>
    <row r="57" spans="2:11" ht="15.75" thickBot="1" x14ac:dyDescent="0.3">
      <c r="B57" s="28" t="s">
        <v>33</v>
      </c>
      <c r="C57" s="20"/>
      <c r="D57" s="21"/>
      <c r="E57" s="21"/>
      <c r="F57" s="22">
        <f>AVERAGE(F45:F56)*VLOOKUP($C$12,$I$44:$K$49,3,FALSE)</f>
        <v>0</v>
      </c>
    </row>
    <row r="59" spans="2:11" ht="15.75" thickBot="1" x14ac:dyDescent="0.3"/>
    <row r="60" spans="2:11" ht="16.5" thickBot="1" x14ac:dyDescent="0.3">
      <c r="B60" s="18" t="s">
        <v>4</v>
      </c>
      <c r="C60" s="54"/>
      <c r="D60" s="2" t="s">
        <v>2</v>
      </c>
    </row>
    <row r="61" spans="2:11" ht="15.75" thickBot="1" x14ac:dyDescent="0.3"/>
    <row r="62" spans="2:11" ht="15.75" thickBot="1" x14ac:dyDescent="0.3">
      <c r="B62" s="4" t="s">
        <v>5</v>
      </c>
      <c r="C62" s="55">
        <f>IF(F43&gt;F57,AVERAGE(F43,F57),F43)*IF(C12=I48,100%,C10)</f>
        <v>0</v>
      </c>
    </row>
    <row r="63" spans="2:11" ht="16.5" thickTop="1" thickBot="1" x14ac:dyDescent="0.3">
      <c r="B63" s="10" t="s">
        <v>6</v>
      </c>
      <c r="C63" s="56">
        <f>C60+C62</f>
        <v>0</v>
      </c>
    </row>
    <row r="64" spans="2:11" ht="15.75" thickBot="1" x14ac:dyDescent="0.3"/>
    <row r="65" spans="2:3" ht="15.75" thickBot="1" x14ac:dyDescent="0.3">
      <c r="B65" s="16" t="s">
        <v>7</v>
      </c>
      <c r="C65" s="65" t="str">
        <f>IF(C63,C27/C63,"N/A")</f>
        <v>N/A</v>
      </c>
    </row>
    <row r="66" spans="2:3" ht="15.75" thickBot="1" x14ac:dyDescent="0.3"/>
    <row r="67" spans="2:3" ht="15.75" thickBot="1" x14ac:dyDescent="0.3">
      <c r="B67" s="16" t="s">
        <v>22</v>
      </c>
      <c r="C67" s="64" t="str">
        <f>IF(C65 = "N/A", "N/A", IF(AND(C65&gt;= 0%, C65&lt;=50%),"Pass", "Fail"))</f>
        <v>N/A</v>
      </c>
    </row>
    <row r="69" spans="2:3" x14ac:dyDescent="0.25">
      <c r="B69" s="62" t="s">
        <v>47</v>
      </c>
    </row>
    <row r="72" spans="2:3" x14ac:dyDescent="0.25">
      <c r="B72" s="57"/>
    </row>
  </sheetData>
  <sheetProtection algorithmName="SHA-512" hashValue="6kwnahqH1Jtyyexu9lJpkntsvFXlxluf5FL+517ELD+UxS7M8p7Rk0x82stEWvTWWp4yxsvmx+46QSITh6mlSQ==" saltValue="owJhh7AgiCgGySWySeQtxw==" spinCount="100000" sheet="1" selectLockedCells="1"/>
  <dataConsolidate/>
  <mergeCells count="7">
    <mergeCell ref="A31:A34"/>
    <mergeCell ref="B3:C3"/>
    <mergeCell ref="C12:D12"/>
    <mergeCell ref="B4:C4"/>
    <mergeCell ref="B5:C5"/>
    <mergeCell ref="B6:C6"/>
    <mergeCell ref="A14:A19"/>
  </mergeCells>
  <conditionalFormatting sqref="C67">
    <cfRule type="cellIs" dxfId="1" priority="3" operator="equal">
      <formula>"Pass"</formula>
    </cfRule>
    <cfRule type="cellIs" dxfId="0" priority="4" operator="equal">
      <formula>"Fail"</formula>
    </cfRule>
  </conditionalFormatting>
  <dataValidations count="4">
    <dataValidation type="list" allowBlank="1" showInputMessage="1" showErrorMessage="1" sqref="C20" xr:uid="{00000000-0002-0000-0000-000001000000}">
      <formula1>$H$20:$H$20</formula1>
    </dataValidation>
    <dataValidation type="list" allowBlank="1" showInputMessage="1" showErrorMessage="1" sqref="C19" xr:uid="{00000000-0002-0000-0000-000003000000}">
      <formula1>$I$34:$I$39</formula1>
    </dataValidation>
    <dataValidation type="list" allowBlank="1" showInputMessage="1" showErrorMessage="1" sqref="C12:D12" xr:uid="{B8B42BC4-7A8B-4FC5-A46C-8A49A984968C}">
      <formula1>$I$44:$I$49</formula1>
    </dataValidation>
    <dataValidation type="decimal" allowBlank="1" showInputMessage="1" showErrorMessage="1" sqref="C14" xr:uid="{38966B41-A07E-4F80-90C2-41B5E90B8696}">
      <formula1>0</formula1>
      <formula2>0.7</formula2>
    </dataValidation>
  </dataValidations>
  <pageMargins left="0.7" right="0.7" top="0.75" bottom="0.75" header="0.3" footer="0.3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 Calculator</vt:lpstr>
      <vt:lpstr>'Income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mstrauss</dc:creator>
  <cp:lastModifiedBy>PMC Loan Processing</cp:lastModifiedBy>
  <cp:lastPrinted>2018-10-26T21:32:14Z</cp:lastPrinted>
  <dcterms:created xsi:type="dcterms:W3CDTF">2016-11-17T03:12:54Z</dcterms:created>
  <dcterms:modified xsi:type="dcterms:W3CDTF">2026-01-27T22:24:02Z</dcterms:modified>
</cp:coreProperties>
</file>